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ward-Übersicht" sheetId="1" r:id="rId4"/>
    <sheet state="visible" name="2023" sheetId="2" r:id="rId5"/>
    <sheet state="visible" name="2024" sheetId="3" r:id="rId6"/>
    <sheet state="visible" name="2025" sheetId="4" r:id="rId7"/>
    <sheet state="visible" name="Template" sheetId="5" r:id="rId8"/>
  </sheets>
  <definedNames/>
  <calcPr/>
  <extLst>
    <ext uri="GoogleSheetsCustomDataVersion2">
      <go:sheetsCustomData xmlns:go="http://customooxmlschemas.google.com/" r:id="rId9" roundtripDataChecksum="85iYU7j5ZMpYyHk1tFNsk8239JEO/M+vHa2oGyx2+yI="/>
    </ext>
  </extLst>
</workbook>
</file>

<file path=xl/sharedStrings.xml><?xml version="1.0" encoding="utf-8"?>
<sst xmlns="http://schemas.openxmlformats.org/spreadsheetml/2006/main" count="838" uniqueCount="138">
  <si>
    <t>Source</t>
  </si>
  <si>
    <t>total reward [𝞃]</t>
  </si>
  <si>
    <r>
      <rPr>
        <rFont val="BMWGroupTN Condensed"/>
        <color theme="10"/>
        <sz val="11.0"/>
      </rPr>
      <t>*</t>
    </r>
    <r>
      <rPr>
        <rFont val="Bmwgrouptn condensed"/>
        <color theme="10"/>
        <sz val="11.0"/>
        <u/>
      </rPr>
      <t>www.taostats.io</t>
    </r>
  </si>
  <si>
    <t>reward [𝞃]</t>
  </si>
  <si>
    <t>trend [%]</t>
  </si>
  <si>
    <t>December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</si>
  <si>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</si>
  <si>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</si>
  <si>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</si>
  <si>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</si>
  <si>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</si>
  <si>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</si>
  <si>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</si>
  <si>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</si>
  <si>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</si>
  <si>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</si>
  <si>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</si>
  <si>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</si>
  <si>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initial position</t>
  </si>
  <si>
    <r>
      <rPr>
        <rFont val="Bmwgrouptn condensed"/>
        <b/>
        <color theme="1"/>
        <sz val="11.0"/>
      </rPr>
      <t xml:space="preserve">December </t>
    </r>
    <r>
      <rPr>
        <rFont val="Bmwgrouptn condensed"/>
        <color theme="1"/>
        <sz val="11.0"/>
      </rPr>
      <t xml:space="preserve">
apy 16%*</t>
    </r>
  </si>
  <si>
    <t>date</t>
  </si>
  <si>
    <t>quantity [𝞃]</t>
  </si>
  <si>
    <t>stock up [𝞃]</t>
  </si>
  <si>
    <t>daily reward per 𝞃</t>
  </si>
  <si>
    <t>validator</t>
  </si>
  <si>
    <t>daily reward [𝞃]</t>
  </si>
  <si>
    <t>comment</t>
  </si>
  <si>
    <t>TAO-Validator.com</t>
  </si>
  <si>
    <t>initial stock up</t>
  </si>
  <si>
    <t>buy &amp; add 0,55 TAO</t>
  </si>
  <si>
    <t>buy &amp; add 2,18 TAO</t>
  </si>
  <si>
    <t>buy &amp; add 7,86 TAO</t>
  </si>
  <si>
    <t xml:space="preserve">sum 2023: </t>
  </si>
  <si>
    <t>total monthly reward</t>
  </si>
  <si>
    <t>carry over from 2023</t>
  </si>
  <si>
    <t>buy &amp; add 4,44 TAO</t>
  </si>
  <si>
    <t>buy &amp; add 12,56 TAO</t>
  </si>
  <si>
    <t>daily reward [𝞃] per 𝞃</t>
  </si>
  <si>
    <t>Owl Ventures</t>
  </si>
  <si>
    <t>changed from TAO-Validator.com to Owl Ventures</t>
  </si>
  <si>
    <t>Datura</t>
  </si>
  <si>
    <t>changed from Owl Ventures to Datura</t>
  </si>
  <si>
    <t>Ary van der Touw</t>
  </si>
  <si>
    <t>changed from Datura to Ary van der Touw</t>
  </si>
  <si>
    <t>changed from Ary van der Touw to Datura</t>
  </si>
  <si>
    <t>changed from Datura to Owl Ventures</t>
  </si>
  <si>
    <t>TaoStation</t>
  </si>
  <si>
    <t>changed from Owl Ventures to TaoStation</t>
  </si>
  <si>
    <t>changed from TaoStation to Owl Ventures</t>
  </si>
  <si>
    <t>buy &amp; add 4,99555 TAO</t>
  </si>
  <si>
    <t>buy &amp; add 7,86577 TAO</t>
  </si>
  <si>
    <t>buy &amp; add 5,0043307 TAO</t>
  </si>
  <si>
    <t>changed from Owl Ventures to Ary van der Touw</t>
  </si>
  <si>
    <t>changed from Ary van der Touw to Owl Ventures</t>
  </si>
  <si>
    <t>buy &amp; add 2,14375979 TAO</t>
  </si>
  <si>
    <t>renaming Owl Ventures to tao5 (validatot name in Nova Wallet unchanged)</t>
  </si>
  <si>
    <t xml:space="preserve">sum 2024: </t>
  </si>
  <si>
    <t>from Owl Ventures to Datura</t>
  </si>
  <si>
    <t>from Datura to Owl Ventures</t>
  </si>
  <si>
    <t>from Owl Ventures to Ary van der Touw</t>
  </si>
  <si>
    <t>buy &amp; add 1,24589 TAO</t>
  </si>
  <si>
    <t>Tatsu</t>
  </si>
  <si>
    <t>from Ary van der Touw to Tatsu</t>
  </si>
  <si>
    <t>due to validator change</t>
  </si>
  <si>
    <t>Subnets: 4 (Targon.com), 19 (Nineteen.ai), 29 (Coldint), 64 (Chutes.ai) | 34 (BitMindAI)</t>
  </si>
  <si>
    <t>Subnets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</si>
  <si>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</si>
  <si>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</si>
  <si>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</si>
  <si>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</si>
  <si>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</si>
  <si>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</si>
  <si>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α token</t>
  </si>
  <si>
    <t xml:space="preserve"> </t>
  </si>
  <si>
    <t>carry over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</si>
  <si>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</si>
  <si>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</si>
  <si>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</si>
  <si>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</si>
  <si>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</si>
  <si>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</si>
  <si>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Rizzo</t>
  </si>
  <si>
    <t>tao5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</si>
  <si>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</si>
  <si>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</si>
  <si>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</si>
  <si>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</si>
  <si>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</si>
  <si>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</si>
  <si>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buy &amp; add 4,5668 TAO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</si>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</sst>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d/m"/>
  </numFmts>
  <fonts count="5">
    <font>
      <sz val="11.0"/>
      <color theme="1"/>
      <name val="Bmwgrouptn condensed"/>
      <scheme val="minor"/>
    </font>
    <font>
      <b/>
      <sz val="11.0"/>
      <color theme="1"/>
      <name val="Bmwgrouptn condensed"/>
    </font>
    <font>
      <u/>
      <sz val="11.0"/>
      <color theme="10"/>
      <name val="Bmwgrouptn condensed"/>
    </font>
    <font/>
    <font>
      <sz val="11.0"/>
      <color theme="1"/>
      <name val="Bmwgrouptn condensed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D8D8D8"/>
        <bgColor rgb="FFD8D8D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</border>
    <border>
      <left/>
      <top/>
      <bottom/>
    </border>
    <border>
      <left/>
      <right style="medium">
        <color rgb="FF000000"/>
      </right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2" fontId="1" numFmtId="0" xfId="0" applyAlignment="1" applyBorder="1" applyFill="1" applyFont="1">
      <alignment horizontal="center"/>
    </xf>
    <xf borderId="2" fillId="2" fontId="1" numFmtId="0" xfId="0" applyBorder="1" applyFont="1"/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2" fontId="1" numFmtId="164" xfId="0" applyBorder="1" applyFont="1" applyNumberFormat="1"/>
    <xf borderId="6" fillId="0" fontId="3" numFmtId="0" xfId="0" applyBorder="1" applyFont="1"/>
    <xf borderId="7" fillId="0" fontId="1" numFmtId="0" xfId="0" applyBorder="1" applyFont="1"/>
    <xf borderId="8" fillId="0" fontId="4" numFmtId="164" xfId="0" applyBorder="1" applyFont="1" applyNumberFormat="1"/>
    <xf quotePrefix="1" borderId="9" fillId="0" fontId="4" numFmtId="0" xfId="0" applyAlignment="1" applyBorder="1" applyFont="1">
      <alignment horizontal="right"/>
    </xf>
    <xf borderId="0" fillId="0" fontId="4" numFmtId="0" xfId="0" applyFont="1"/>
    <xf borderId="10" fillId="2" fontId="1" numFmtId="164" xfId="0" applyBorder="1" applyFont="1" applyNumberFormat="1"/>
    <xf borderId="11" fillId="0" fontId="1" numFmtId="0" xfId="0" applyBorder="1" applyFont="1"/>
    <xf borderId="12" fillId="0" fontId="4" numFmtId="2" xfId="0" applyBorder="1" applyFont="1" applyNumberFormat="1"/>
    <xf borderId="13" fillId="0" fontId="1" numFmtId="0" xfId="0" applyBorder="1" applyFont="1"/>
    <xf borderId="14" fillId="0" fontId="4" numFmtId="2" xfId="0" applyBorder="1" applyFont="1" applyNumberFormat="1"/>
    <xf borderId="15" fillId="0" fontId="1" numFmtId="0" xfId="0" applyBorder="1" applyFont="1"/>
    <xf borderId="16" fillId="0" fontId="4" numFmtId="0" xfId="0" applyBorder="1" applyFont="1"/>
    <xf borderId="17" fillId="0" fontId="4" numFmtId="2" xfId="0" applyBorder="1" applyFont="1" applyNumberFormat="1"/>
    <xf borderId="18" fillId="0" fontId="4" numFmtId="0" xfId="0" applyBorder="1" applyFont="1"/>
    <xf borderId="19" fillId="3" fontId="1" numFmtId="0" xfId="0" applyBorder="1" applyFill="1" applyFont="1"/>
    <xf borderId="19" fillId="3" fontId="4" numFmtId="0" xfId="0" applyBorder="1" applyFont="1"/>
    <xf borderId="20" fillId="4" fontId="4" numFmtId="0" xfId="0" applyBorder="1" applyFill="1" applyFont="1"/>
    <xf borderId="21" fillId="4" fontId="4" numFmtId="0" xfId="0" applyBorder="1" applyFont="1"/>
    <xf borderId="22" fillId="4" fontId="4" numFmtId="0" xfId="0" applyBorder="1" applyFont="1"/>
    <xf borderId="23" fillId="2" fontId="4" numFmtId="0" xfId="0" applyAlignment="1" applyBorder="1" applyFont="1">
      <alignment shrinkToFit="0" wrapText="1"/>
    </xf>
    <xf borderId="24" fillId="2" fontId="4" numFmtId="0" xfId="0" applyBorder="1" applyFont="1"/>
    <xf borderId="25" fillId="2" fontId="4" numFmtId="0" xfId="0" applyBorder="1" applyFont="1"/>
    <xf borderId="26" fillId="2" fontId="4" numFmtId="0" xfId="0" applyBorder="1" applyFont="1"/>
    <xf borderId="27" fillId="4" fontId="1" numFmtId="0" xfId="0" applyAlignment="1" applyBorder="1" applyFont="1">
      <alignment horizontal="left"/>
    </xf>
    <xf borderId="23" fillId="5" fontId="4" numFmtId="165" xfId="0" applyBorder="1" applyFill="1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14" fillId="0" fontId="4" numFmtId="0" xfId="0" applyAlignment="1" applyBorder="1" applyFont="1">
      <alignment horizontal="right"/>
    </xf>
    <xf borderId="24" fillId="5" fontId="4" numFmtId="165" xfId="0" applyBorder="1" applyFont="1" applyNumberFormat="1"/>
    <xf borderId="16" fillId="0" fontId="4" numFmtId="0" xfId="0" applyAlignment="1" applyBorder="1" applyFont="1">
      <alignment horizontal="right"/>
    </xf>
    <xf borderId="16" fillId="0" fontId="4" numFmtId="164" xfId="0" applyBorder="1" applyFont="1" applyNumberFormat="1"/>
    <xf borderId="17" fillId="0" fontId="4" numFmtId="0" xfId="0" applyAlignment="1" applyBorder="1" applyFont="1">
      <alignment horizontal="right"/>
    </xf>
    <xf borderId="0" fillId="0" fontId="4" numFmtId="14" xfId="0" applyFont="1" applyNumberFormat="1"/>
    <xf borderId="19" fillId="3" fontId="4" numFmtId="0" xfId="0" applyAlignment="1" applyBorder="1" applyFont="1">
      <alignment horizontal="right"/>
    </xf>
    <xf borderId="28" fillId="4" fontId="4" numFmtId="0" xfId="0" applyBorder="1" applyFont="1"/>
    <xf borderId="29" fillId="4" fontId="4" numFmtId="0" xfId="0" applyBorder="1" applyFont="1"/>
    <xf borderId="29" fillId="4" fontId="4" numFmtId="0" xfId="0" applyAlignment="1" applyBorder="1" applyFont="1">
      <alignment horizontal="right"/>
    </xf>
    <xf borderId="30" fillId="4" fontId="4" numFmtId="0" xfId="0" applyAlignment="1" applyBorder="1" applyFont="1">
      <alignment horizontal="right"/>
    </xf>
    <xf borderId="20" fillId="2" fontId="1" numFmtId="0" xfId="0" applyAlignment="1" applyBorder="1" applyFont="1">
      <alignment shrinkToFit="0" vertical="center" wrapText="1"/>
    </xf>
    <xf borderId="21" fillId="2" fontId="4" numFmtId="0" xfId="0" applyAlignment="1" applyBorder="1" applyFont="1">
      <alignment vertical="center"/>
    </xf>
    <xf borderId="21" fillId="2" fontId="4" numFmtId="0" xfId="0" applyAlignment="1" applyBorder="1" applyFont="1">
      <alignment horizontal="right" vertical="center"/>
    </xf>
    <xf borderId="22" fillId="2" fontId="1" numFmtId="0" xfId="0" applyAlignment="1" applyBorder="1" applyFont="1">
      <alignment horizontal="right" vertical="center"/>
    </xf>
    <xf borderId="19" fillId="3" fontId="4" numFmtId="0" xfId="0" applyAlignment="1" applyBorder="1" applyFont="1">
      <alignment vertical="center"/>
    </xf>
    <xf borderId="18" fillId="0" fontId="4" numFmtId="0" xfId="0" applyAlignment="1" applyBorder="1" applyFont="1">
      <alignment horizontal="right"/>
    </xf>
    <xf borderId="12" fillId="0" fontId="4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/>
    </xf>
    <xf borderId="2" fillId="4" fontId="1" numFmtId="0" xfId="0" applyAlignment="1" applyBorder="1" applyFont="1">
      <alignment horizontal="left"/>
    </xf>
    <xf borderId="28" fillId="5" fontId="4" numFmtId="165" xfId="0" applyBorder="1" applyFont="1" applyNumberFormat="1"/>
    <xf borderId="28" fillId="2" fontId="1" numFmtId="0" xfId="0" applyAlignment="1" applyBorder="1" applyFont="1">
      <alignment shrinkToFit="0" vertical="center" wrapText="1"/>
    </xf>
    <xf borderId="29" fillId="2" fontId="4" numFmtId="0" xfId="0" applyAlignment="1" applyBorder="1" applyFont="1">
      <alignment vertical="center"/>
    </xf>
    <xf borderId="29" fillId="2" fontId="4" numFmtId="0" xfId="0" applyAlignment="1" applyBorder="1" applyFont="1">
      <alignment horizontal="right" vertical="center"/>
    </xf>
    <xf borderId="30" fillId="2" fontId="1" numFmtId="0" xfId="0" applyAlignment="1" applyBorder="1" applyFont="1">
      <alignment horizontal="right" vertical="center"/>
    </xf>
    <xf borderId="30" fillId="4" fontId="1" numFmtId="0" xfId="0" applyAlignment="1" applyBorder="1" applyFont="1">
      <alignment horizontal="left"/>
    </xf>
    <xf borderId="31" fillId="4" fontId="4" numFmtId="0" xfId="0" applyBorder="1" applyFont="1"/>
    <xf borderId="32" fillId="4" fontId="4" numFmtId="0" xfId="0" applyBorder="1" applyFont="1"/>
    <xf borderId="32" fillId="4" fontId="4" numFmtId="0" xfId="0" applyAlignment="1" applyBorder="1" applyFont="1">
      <alignment horizontal="right"/>
    </xf>
    <xf borderId="33" fillId="4" fontId="4" numFmtId="0" xfId="0" applyAlignment="1" applyBorder="1" applyFont="1">
      <alignment horizontal="right"/>
    </xf>
    <xf borderId="34" fillId="2" fontId="1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horizontal="right" vertical="center"/>
    </xf>
    <xf borderId="36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left"/>
    </xf>
    <xf borderId="14" fillId="0" fontId="4" numFmtId="0" xfId="0" applyBorder="1" applyFont="1"/>
    <xf borderId="19" fillId="5" fontId="4" numFmtId="165" xfId="0" applyBorder="1" applyFont="1" applyNumberFormat="1"/>
    <xf borderId="38" fillId="3" fontId="1" numFmtId="0" xfId="0" applyBorder="1" applyFont="1"/>
    <xf borderId="38" fillId="3" fontId="4" numFmtId="0" xfId="0" applyBorder="1" applyFont="1"/>
    <xf borderId="39" fillId="3" fontId="4" numFmtId="0" xfId="0" applyBorder="1" applyFont="1"/>
    <xf borderId="7" fillId="2" fontId="4" numFmtId="0" xfId="0" applyAlignment="1" applyBorder="1" applyFont="1">
      <alignment horizontal="center"/>
    </xf>
    <xf borderId="8" fillId="0" fontId="3" numFmtId="0" xfId="0" applyBorder="1" applyFont="1"/>
    <xf borderId="9" fillId="2" fontId="1" numFmtId="0" xfId="0" applyAlignment="1" applyBorder="1" applyFont="1">
      <alignment horizontal="center"/>
    </xf>
    <xf borderId="7" fillId="2" fontId="4" numFmtId="0" xfId="0" applyAlignment="1" applyBorder="1" applyFont="1">
      <alignment horizontal="center" readingOrder="0"/>
    </xf>
    <xf borderId="9" fillId="2" fontId="4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19" fillId="3" fontId="4" numFmtId="0" xfId="0" applyAlignment="1" applyBorder="1" applyFont="1">
      <alignment readingOrder="0"/>
    </xf>
    <xf borderId="14" fillId="0" fontId="4" numFmtId="0" xfId="0" applyAlignment="1" applyBorder="1" applyFont="1">
      <alignment horizontal="right" readingOrder="0"/>
    </xf>
    <xf borderId="11" fillId="0" fontId="4" numFmtId="0" xfId="0" applyAlignment="1" applyBorder="1" applyFont="1">
      <alignment horizontal="right"/>
    </xf>
    <xf borderId="28" fillId="6" fontId="4" numFmtId="0" xfId="0" applyAlignment="1" applyBorder="1" applyFill="1" applyFont="1">
      <alignment horizontal="right"/>
    </xf>
    <xf borderId="29" fillId="6" fontId="4" numFmtId="0" xfId="0" applyAlignment="1" applyBorder="1" applyFont="1">
      <alignment horizontal="right"/>
    </xf>
    <xf borderId="30" fillId="6" fontId="4" numFmtId="0" xfId="0" applyAlignment="1" applyBorder="1" applyFont="1">
      <alignment horizontal="right"/>
    </xf>
    <xf borderId="13" fillId="0" fontId="4" numFmtId="0" xfId="0" applyAlignment="1" applyBorder="1" applyFont="1">
      <alignment horizontal="right"/>
    </xf>
    <xf borderId="23" fillId="6" fontId="4" numFmtId="0" xfId="0" applyAlignment="1" applyBorder="1" applyFont="1">
      <alignment horizontal="right"/>
    </xf>
    <xf borderId="19" fillId="6" fontId="4" numFmtId="0" xfId="0" applyAlignment="1" applyBorder="1" applyFont="1">
      <alignment horizontal="right"/>
    </xf>
    <xf borderId="40" fillId="6" fontId="4" numFmtId="0" xfId="0" applyAlignment="1" applyBorder="1" applyFont="1">
      <alignment horizontal="right"/>
    </xf>
    <xf borderId="14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right"/>
    </xf>
    <xf borderId="24" fillId="6" fontId="4" numFmtId="0" xfId="0" applyAlignment="1" applyBorder="1" applyFont="1">
      <alignment horizontal="right"/>
    </xf>
    <xf borderId="25" fillId="6" fontId="4" numFmtId="0" xfId="0" applyAlignment="1" applyBorder="1" applyFont="1">
      <alignment horizontal="right"/>
    </xf>
    <xf borderId="26" fillId="6" fontId="4" numFmtId="0" xfId="0" applyAlignment="1" applyBorder="1" applyFont="1">
      <alignment horizontal="right"/>
    </xf>
    <xf borderId="41" fillId="3" fontId="4" numFmtId="0" xfId="0" applyBorder="1" applyFont="1"/>
    <xf borderId="42" fillId="4" fontId="4" numFmtId="0" xfId="0" applyBorder="1" applyFont="1"/>
    <xf borderId="43" fillId="4" fontId="4" numFmtId="0" xfId="0" applyBorder="1" applyFont="1"/>
    <xf borderId="3" fillId="4" fontId="4" numFmtId="0" xfId="0" applyBorder="1" applyFont="1"/>
    <xf borderId="39" fillId="3" fontId="4" numFmtId="0" xfId="0" applyAlignment="1" applyBorder="1" applyFont="1">
      <alignment vertical="center"/>
    </xf>
    <xf borderId="8" fillId="2" fontId="1" numFmtId="0" xfId="0" applyAlignment="1" applyBorder="1" applyFont="1">
      <alignment horizontal="center"/>
    </xf>
    <xf borderId="0" fillId="0" fontId="4" numFmtId="0" xfId="0" applyFont="1"/>
    <xf borderId="14" fillId="0" fontId="4" numFmtId="0" xfId="0" applyBorder="1" applyFont="1"/>
    <xf borderId="13" fillId="5" fontId="4" numFmtId="165" xfId="0" applyBorder="1" applyFont="1" applyNumberFormat="1"/>
    <xf borderId="0" fillId="0" fontId="4" numFmtId="0" xfId="0" applyAlignment="1" applyFont="1">
      <alignment horizontal="right" readingOrder="0"/>
    </xf>
    <xf borderId="14" fillId="0" fontId="4" numFmtId="0" xfId="0" applyAlignment="1" applyBorder="1" applyFont="1">
      <alignment horizontal="right" readingOrder="0"/>
    </xf>
    <xf borderId="15" fillId="5" fontId="4" numFmtId="165" xfId="0" applyBorder="1" applyFont="1" applyNumberFormat="1"/>
    <xf borderId="16" fillId="0" fontId="4" numFmtId="0" xfId="0" applyAlignment="1" applyBorder="1" applyFont="1">
      <alignment horizontal="right" readingOrder="0"/>
    </xf>
    <xf borderId="17" fillId="0" fontId="4" numFmtId="0" xfId="0" applyBorder="1" applyFont="1"/>
    <xf borderId="18" fillId="0" fontId="4" numFmtId="0" xfId="0" applyAlignment="1" applyBorder="1" applyFont="1">
      <alignment horizontal="right" readingOrder="0"/>
    </xf>
    <xf borderId="11" fillId="0" fontId="4" numFmtId="0" xfId="0" applyBorder="1" applyFont="1"/>
    <xf borderId="18" fillId="0" fontId="4" numFmtId="0" xfId="0" applyAlignment="1" applyBorder="1" applyFont="1">
      <alignment readingOrder="0"/>
    </xf>
    <xf borderId="18" fillId="0" fontId="4" numFmtId="0" xfId="0" applyBorder="1" applyFont="1"/>
    <xf borderId="13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3" fillId="0" fontId="4" numFmtId="0" xfId="0" applyAlignment="1" applyBorder="1" applyFont="1">
      <alignment horizontal="right" readingOrder="0"/>
    </xf>
    <xf borderId="11" fillId="5" fontId="4" numFmtId="165" xfId="0" applyBorder="1" applyFont="1" applyNumberFormat="1"/>
    <xf borderId="13" fillId="0" fontId="4" numFmtId="165" xfId="0" applyBorder="1" applyFont="1" applyNumberFormat="1"/>
    <xf borderId="15" fillId="0" fontId="4" numFmtId="165" xfId="0" applyBorder="1" applyFont="1" applyNumberFormat="1"/>
    <xf borderId="11" fillId="0" fontId="4" numFmtId="165" xfId="0" applyBorder="1" applyFont="1" applyNumberFormat="1"/>
    <xf borderId="22" fillId="4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15" fillId="0" fontId="4" numFmtId="0" xfId="0" applyBorder="1" applyFont="1"/>
    <xf borderId="16" fillId="0" fontId="4" numFmtId="0" xfId="0" applyBorder="1" applyFont="1"/>
    <xf borderId="19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aostats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1.88"/>
    <col customWidth="1" min="3" max="3" width="8.38"/>
    <col customWidth="1" min="4" max="25" width="4.88"/>
    <col customWidth="1" min="26" max="26" width="8.38"/>
  </cols>
  <sheetData>
    <row r="1" ht="15.0" customHeight="1">
      <c r="A1" s="1" t="s">
        <v>0</v>
      </c>
      <c r="B1" s="1" t="s">
        <v>1</v>
      </c>
    </row>
    <row r="2" ht="16.5" customHeight="1">
      <c r="A2" s="2" t="s">
        <v>2</v>
      </c>
      <c r="B2" s="3">
        <f>SUM(B5,B9,B24)</f>
        <v>11.14600364</v>
      </c>
    </row>
    <row r="3" ht="16.5" customHeight="1"/>
    <row r="4" ht="16.5" customHeight="1">
      <c r="A4" s="4">
        <v>2023.0</v>
      </c>
      <c r="B4" s="5" t="s">
        <v>3</v>
      </c>
      <c r="C4" s="6" t="s">
        <v>4</v>
      </c>
    </row>
    <row r="5" ht="16.5" customHeight="1">
      <c r="A5" s="7"/>
      <c r="B5" s="8">
        <f>B6</f>
        <v>0.04132500017</v>
      </c>
      <c r="C5" s="9"/>
    </row>
    <row r="6" ht="16.5" customHeight="1">
      <c r="A6" s="10" t="s">
        <v>5</v>
      </c>
      <c r="B6" s="11">
        <f>SUM('2023'!F5:F10)</f>
        <v>0.04132500017</v>
      </c>
      <c r="C6" s="1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16.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16.5" customHeight="1">
      <c r="A8" s="4">
        <v>2024.0</v>
      </c>
      <c r="B8" s="5" t="s">
        <v>3</v>
      </c>
      <c r="C8" s="6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16.5" customHeight="1">
      <c r="A9" s="7"/>
      <c r="B9" s="14">
        <f>SUM(B10,B11,B12,B13,B15,B16,B17,B18,B19,B20,B21)</f>
        <v>8.513011818</v>
      </c>
      <c r="C9" s="9"/>
    </row>
    <row r="10" ht="16.5" customHeight="1">
      <c r="A10" s="15" t="s">
        <v>7</v>
      </c>
      <c r="B10" s="13">
        <f>SUM('2024'!F5:F35)</f>
        <v>0.5110908863</v>
      </c>
      <c r="C10" s="16">
        <f>(B10-B6)/B6*100</f>
        <v>1136.75955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6.5" customHeight="1">
      <c r="A11" s="17" t="s">
        <v>8</v>
      </c>
      <c r="B11" s="13">
        <f>SUM('2024'!F40:F68)</f>
        <v>0.6180407889</v>
      </c>
      <c r="C11" s="18">
        <f t="shared" ref="C11:C21" si="1">(B11-B10)/B11*100</f>
        <v>17.30466735</v>
      </c>
    </row>
    <row r="12" ht="16.5" customHeight="1">
      <c r="A12" s="17" t="s">
        <v>9</v>
      </c>
      <c r="B12" s="13">
        <f>SUM('2024'!F73:F103)</f>
        <v>0.6932806041</v>
      </c>
      <c r="C12" s="18">
        <f t="shared" si="1"/>
        <v>10.85272179</v>
      </c>
    </row>
    <row r="13" ht="16.5" customHeight="1">
      <c r="A13" s="17" t="s">
        <v>10</v>
      </c>
      <c r="B13" s="13">
        <f>SUM('2024'!F108:F137)</f>
        <v>0.5523516681</v>
      </c>
      <c r="C13" s="18">
        <f t="shared" si="1"/>
        <v>-25.51434966</v>
      </c>
    </row>
    <row r="14" ht="16.5" customHeight="1">
      <c r="A14" s="17" t="s">
        <v>11</v>
      </c>
      <c r="B14" s="13">
        <f>SUM('2024'!F142:F172)</f>
        <v>0.7995565207</v>
      </c>
      <c r="C14" s="18">
        <f t="shared" si="1"/>
        <v>30.9177458</v>
      </c>
    </row>
    <row r="15" ht="16.5" customHeight="1">
      <c r="A15" s="17" t="s">
        <v>12</v>
      </c>
      <c r="B15" s="13">
        <f>SUM('2024'!F177:F206)</f>
        <v>0.6423647559</v>
      </c>
      <c r="C15" s="18">
        <f t="shared" si="1"/>
        <v>-24.47079535</v>
      </c>
    </row>
    <row r="16" ht="16.5" customHeight="1">
      <c r="A16" s="17" t="s">
        <v>13</v>
      </c>
      <c r="B16" s="13">
        <f>SUM('2024'!F211:F241)</f>
        <v>0.7718870983</v>
      </c>
      <c r="C16" s="18">
        <f t="shared" si="1"/>
        <v>16.77995949</v>
      </c>
    </row>
    <row r="17" ht="16.5" customHeight="1">
      <c r="A17" s="17" t="s">
        <v>14</v>
      </c>
      <c r="B17" s="13">
        <f>SUM('2024'!F246:F276)</f>
        <v>0.8437239993</v>
      </c>
      <c r="C17" s="18">
        <f t="shared" si="1"/>
        <v>8.514265449</v>
      </c>
    </row>
    <row r="18" ht="16.5" customHeight="1">
      <c r="A18" s="17" t="s">
        <v>15</v>
      </c>
      <c r="B18" s="13">
        <f>SUM('2024'!F281:F310)</f>
        <v>0.8651134097</v>
      </c>
      <c r="C18" s="18">
        <f t="shared" si="1"/>
        <v>2.472440046</v>
      </c>
    </row>
    <row r="19" ht="16.5" customHeight="1">
      <c r="A19" s="17" t="s">
        <v>16</v>
      </c>
      <c r="B19" s="13">
        <f>SUM('2024'!F315:F345)</f>
        <v>0.9936270593</v>
      </c>
      <c r="C19" s="18">
        <f t="shared" si="1"/>
        <v>12.93379125</v>
      </c>
    </row>
    <row r="20" ht="16.5" customHeight="1">
      <c r="A20" s="17" t="s">
        <v>17</v>
      </c>
      <c r="B20" s="13">
        <f>SUM('2024'!F350:F379)</f>
        <v>0.9495172856</v>
      </c>
      <c r="C20" s="18">
        <f t="shared" si="1"/>
        <v>-4.64549454</v>
      </c>
    </row>
    <row r="21" ht="16.5" customHeight="1">
      <c r="A21" s="19" t="s">
        <v>5</v>
      </c>
      <c r="B21" s="20">
        <f>SUM('2024'!F384:F414)</f>
        <v>1.072014263</v>
      </c>
      <c r="C21" s="21">
        <f t="shared" si="1"/>
        <v>11.42680479</v>
      </c>
    </row>
    <row r="22" ht="16.5" customHeight="1"/>
    <row r="23" ht="16.5" customHeight="1">
      <c r="A23" s="4">
        <v>2025.0</v>
      </c>
      <c r="B23" s="5" t="s">
        <v>3</v>
      </c>
      <c r="C23" s="6" t="s">
        <v>4</v>
      </c>
    </row>
    <row r="24" ht="16.5" customHeight="1">
      <c r="A24" s="7"/>
      <c r="B24" s="8">
        <f>SUM(B25,B26,B27,B28,B30,B31,B32,B33,B34,B35,B36)</f>
        <v>2.591666826</v>
      </c>
      <c r="C24" s="9"/>
    </row>
    <row r="25" ht="16.5" customHeight="1">
      <c r="A25" s="15" t="s">
        <v>7</v>
      </c>
      <c r="B25" s="22">
        <f>SUM('2025'!F5:F35)</f>
        <v>0.9508557958</v>
      </c>
      <c r="C25" s="16">
        <f>(B25-B21)/B25*100</f>
        <v>-12.74204432</v>
      </c>
    </row>
    <row r="26" ht="16.5" customHeight="1">
      <c r="A26" s="17" t="s">
        <v>8</v>
      </c>
      <c r="B26" s="13">
        <f>SUM('2025'!F40:F68)</f>
        <v>1.248071892</v>
      </c>
      <c r="C26" s="18">
        <f t="shared" ref="C26:C36" si="2">(B26-B25)/B26*100</f>
        <v>23.81402049</v>
      </c>
    </row>
    <row r="27" ht="16.5" customHeight="1">
      <c r="A27" s="17" t="s">
        <v>9</v>
      </c>
      <c r="B27" s="13">
        <f>SUM('2025'!F73:F103)</f>
        <v>0.3927391385</v>
      </c>
      <c r="C27" s="18">
        <f t="shared" si="2"/>
        <v>-217.7864821</v>
      </c>
    </row>
    <row r="28" ht="16.5" customHeight="1">
      <c r="A28" s="17" t="s">
        <v>10</v>
      </c>
      <c r="B28" s="13">
        <f>SUM('2025'!F122:F151)</f>
        <v>0</v>
      </c>
      <c r="C28" s="18" t="str">
        <f t="shared" si="2"/>
        <v>#DIV/0!</v>
      </c>
    </row>
    <row r="29" ht="16.5" customHeight="1">
      <c r="A29" s="17" t="s">
        <v>11</v>
      </c>
      <c r="B29" s="13">
        <f>SUM('2025'!F156:F186)</f>
        <v>0</v>
      </c>
      <c r="C29" s="18" t="str">
        <f t="shared" si="2"/>
        <v>#DIV/0!</v>
      </c>
    </row>
    <row r="30" ht="16.5" customHeight="1">
      <c r="A30" s="17" t="s">
        <v>12</v>
      </c>
      <c r="B30" s="13">
        <f>SUM('2025'!F191:F220)</f>
        <v>0</v>
      </c>
      <c r="C30" s="18" t="str">
        <f t="shared" si="2"/>
        <v>#DIV/0!</v>
      </c>
    </row>
    <row r="31" ht="16.5" customHeight="1">
      <c r="A31" s="17" t="s">
        <v>13</v>
      </c>
      <c r="B31" s="13">
        <f>SUM('2025'!F225:F255)</f>
        <v>0</v>
      </c>
      <c r="C31" s="18" t="str">
        <f t="shared" si="2"/>
        <v>#DIV/0!</v>
      </c>
    </row>
    <row r="32" ht="16.5" customHeight="1">
      <c r="A32" s="17" t="s">
        <v>14</v>
      </c>
      <c r="B32" s="13">
        <f>SUM('2025'!F260:F290)</f>
        <v>0</v>
      </c>
      <c r="C32" s="18" t="str">
        <f t="shared" si="2"/>
        <v>#DIV/0!</v>
      </c>
    </row>
    <row r="33" ht="16.5" customHeight="1">
      <c r="A33" s="17" t="s">
        <v>15</v>
      </c>
      <c r="B33" s="13">
        <f>SUM('2025'!F295:F324)</f>
        <v>0</v>
      </c>
      <c r="C33" s="18" t="str">
        <f t="shared" si="2"/>
        <v>#DIV/0!</v>
      </c>
    </row>
    <row r="34" ht="16.5" customHeight="1">
      <c r="A34" s="17" t="s">
        <v>16</v>
      </c>
      <c r="B34" s="13">
        <f>SUM('2025'!F329:F359)</f>
        <v>0</v>
      </c>
      <c r="C34" s="18" t="str">
        <f t="shared" si="2"/>
        <v>#DIV/0!</v>
      </c>
    </row>
    <row r="35" ht="16.5" customHeight="1">
      <c r="A35" s="17" t="s">
        <v>17</v>
      </c>
      <c r="B35" s="13">
        <f>SUM('2025'!F364:F393)</f>
        <v>0</v>
      </c>
      <c r="C35" s="18" t="str">
        <f t="shared" si="2"/>
        <v>#DIV/0!</v>
      </c>
    </row>
    <row r="36" ht="16.5" customHeight="1">
      <c r="A36" s="19" t="s">
        <v>5</v>
      </c>
      <c r="B36" s="20">
        <f>SUM('2025'!F398:F428)</f>
        <v>0</v>
      </c>
      <c r="C36" s="21" t="str">
        <f t="shared" si="2"/>
        <v>#DIV/0!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</sheetData>
  <mergeCells count="6">
    <mergeCell ref="A4:A5"/>
    <mergeCell ref="C4:C5"/>
    <mergeCell ref="A8:A9"/>
    <mergeCell ref="C8:C9"/>
    <mergeCell ref="A23:A24"/>
    <mergeCell ref="C23:C24"/>
  </mergeCells>
  <hyperlinks>
    <hyperlink r:id="rId1" ref="A2"/>
  </hyperlinks>
  <printOptions/>
  <pageMargins bottom="0.787401575" footer="0.0" header="0.0" left="0.7" right="0.7" top="0.787401575"/>
  <pageSetup orientation="portrait"/>
  <headerFooter>
    <oddFooter>&amp;C_x000D_#C00000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10.0"/>
    <col customWidth="1" min="7" max="7" width="16.63"/>
    <col customWidth="1" min="8" max="26" width="4.88"/>
  </cols>
  <sheetData>
    <row r="1" ht="16.5" customHeight="1">
      <c r="A1" s="23">
        <v>2023.0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25" t="s">
        <v>18</v>
      </c>
      <c r="B2" s="25">
        <v>10.14</v>
      </c>
      <c r="C2" s="26"/>
      <c r="D2" s="26"/>
      <c r="E2" s="26"/>
      <c r="F2" s="26"/>
      <c r="G2" s="2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28" t="s">
        <v>19</v>
      </c>
      <c r="B3" s="29">
        <f>(4.84/10000)</f>
        <v>0.000484</v>
      </c>
      <c r="C3" s="30"/>
      <c r="D3" s="30"/>
      <c r="E3" s="30"/>
      <c r="F3" s="30"/>
      <c r="G3" s="3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33">
        <v>45286.0</v>
      </c>
      <c r="B5" s="13">
        <f>(B2+C5)+((B2+C5)*B$3)</f>
        <v>10.14490776</v>
      </c>
      <c r="C5" s="13">
        <v>0.0</v>
      </c>
      <c r="D5" s="13">
        <f t="shared" ref="D5:D10" si="1">(4.84/10000)</f>
        <v>0.000484</v>
      </c>
      <c r="E5" s="34" t="s">
        <v>27</v>
      </c>
      <c r="F5" s="35">
        <f>(B5-B2)-C5</f>
        <v>0.00490776</v>
      </c>
      <c r="G5" s="36" t="s">
        <v>28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33">
        <v>45287.0</v>
      </c>
      <c r="B6" s="13">
        <f t="shared" ref="B6:B10" si="2">(B5+C6)+((B5+C6)*B$3)</f>
        <v>10.1498179</v>
      </c>
      <c r="C6" s="13">
        <v>0.0</v>
      </c>
      <c r="D6" s="13">
        <f t="shared" si="1"/>
        <v>0.000484</v>
      </c>
      <c r="E6" s="34"/>
      <c r="F6" s="35">
        <f t="shared" ref="F6:F10" si="3">(B6-B5)-C6</f>
        <v>0.004910135356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33">
        <v>45288.0</v>
      </c>
      <c r="B7" s="13">
        <f t="shared" si="2"/>
        <v>10.70499661</v>
      </c>
      <c r="C7" s="13">
        <v>0.55</v>
      </c>
      <c r="D7" s="13">
        <f t="shared" si="1"/>
        <v>0.000484</v>
      </c>
      <c r="E7" s="34"/>
      <c r="F7" s="35">
        <f t="shared" si="3"/>
        <v>0.005178711861</v>
      </c>
      <c r="G7" s="36" t="s">
        <v>29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33">
        <v>45289.0</v>
      </c>
      <c r="B8" s="13">
        <f t="shared" si="2"/>
        <v>12.89123295</v>
      </c>
      <c r="C8" s="13">
        <v>2.18</v>
      </c>
      <c r="D8" s="13">
        <f t="shared" si="1"/>
        <v>0.000484</v>
      </c>
      <c r="E8" s="34"/>
      <c r="F8" s="35">
        <f t="shared" si="3"/>
        <v>0.006236338358</v>
      </c>
      <c r="G8" s="36" t="s">
        <v>30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33">
        <v>45290.0</v>
      </c>
      <c r="B9" s="13">
        <f t="shared" si="2"/>
        <v>20.76127654</v>
      </c>
      <c r="C9" s="13">
        <v>7.86</v>
      </c>
      <c r="D9" s="13">
        <f t="shared" si="1"/>
        <v>0.000484</v>
      </c>
      <c r="E9" s="34"/>
      <c r="F9" s="35">
        <f t="shared" si="3"/>
        <v>0.01004359675</v>
      </c>
      <c r="G9" s="36" t="s">
        <v>31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37">
        <v>45291.0</v>
      </c>
      <c r="B10" s="20">
        <f t="shared" si="2"/>
        <v>20.771325</v>
      </c>
      <c r="C10" s="20">
        <v>0.0</v>
      </c>
      <c r="D10" s="20">
        <f t="shared" si="1"/>
        <v>0.000484</v>
      </c>
      <c r="E10" s="38"/>
      <c r="F10" s="39">
        <f t="shared" si="3"/>
        <v>0.01004845785</v>
      </c>
      <c r="G10" s="40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41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41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4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41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41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41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41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41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41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41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41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6.5" customHeight="1"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6.5" customHeight="1"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6.5" customHeight="1"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6.5" customHeight="1"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6.5" customHeight="1"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6.5" customHeight="1"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6.5" customHeight="1"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6.5" customHeight="1"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6.5" customHeight="1"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6.5" customHeight="1"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6.5" customHeight="1"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6.5" customHeight="1"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6.5" customHeight="1"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6.5" customHeight="1"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6.5" customHeight="1"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6.5" customHeight="1"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6.5" customHeight="1"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6.5" customHeight="1"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6.5" customHeight="1"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6.5" customHeight="1"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6.5" customHeight="1"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6.5" customHeight="1"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6.5" customHeight="1"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6.5" customHeight="1"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6.5" customHeight="1"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6.5" customHeight="1"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6.5" customHeight="1"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6.5" customHeight="1"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6.5" customHeight="1"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6.5" customHeight="1"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6.5" customHeight="1"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6.5" customHeight="1"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6.5" customHeight="1"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6.5" customHeight="1"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6.5" customHeight="1"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6.5" customHeight="1"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6.5" customHeight="1"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6.5" customHeight="1"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6.5" customHeight="1"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6.5" customHeight="1"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6.5" customHeight="1"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6.5" customHeight="1"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6.5" customHeight="1"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6.5" customHeight="1"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6.5" customHeight="1"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6.5" customHeight="1"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6.5" customHeight="1"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6.5" customHeight="1"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6.5" customHeight="1"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6.5" customHeight="1"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6.5" customHeight="1"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6.5" customHeight="1"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6.5" customHeight="1"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6.5" customHeight="1"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6.5" customHeight="1"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6.5" customHeight="1"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6.5" customHeight="1"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6.5" customHeight="1"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6.5" customHeight="1"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6.5" customHeight="1"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6.5" customHeight="1"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6.5" customHeight="1"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6.5" customHeight="1"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6.5" customHeight="1"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6.5" customHeight="1"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6.5" customHeight="1"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6.5" customHeight="1"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6.5" customHeight="1"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6.5" customHeight="1"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6.5" customHeight="1"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6.5" customHeight="1"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6.5" customHeight="1"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6.5" customHeight="1"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6.5" customHeight="1"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6.5" customHeight="1"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6.5" customHeight="1"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6.5" customHeight="1"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6.5" customHeight="1"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6.5" customHeight="1"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6.5" customHeight="1"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6.5" customHeight="1"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6.5" customHeight="1"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6.5" customHeight="1"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6.5" customHeight="1"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6.5" customHeight="1"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6.5" customHeight="1"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6.5" customHeight="1"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6.5" customHeight="1"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6.5" customHeight="1"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6.5" customHeight="1"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6.5" customHeight="1"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6.5" customHeight="1"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6.5" customHeight="1"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6.5" customHeight="1"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6.5" customHeight="1"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6.5" customHeight="1"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6.5" customHeight="1"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6.5" customHeight="1"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6.5" customHeight="1"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6.5" customHeight="1"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6.5" customHeight="1"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6.5" customHeight="1"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6.5" customHeight="1"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6.5" customHeight="1"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6.5" customHeight="1"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6.5" customHeight="1"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6.5" customHeight="1"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6.5" customHeight="1"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6.5" customHeight="1"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6.5" customHeight="1"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6.5" customHeight="1"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6.5" customHeight="1"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6.5" customHeight="1"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6.5" customHeight="1"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6.5" customHeight="1"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6.5" customHeight="1"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6.5" customHeight="1"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6.5" customHeight="1"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6.5" customHeight="1"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6.5" customHeight="1"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6.5" customHeight="1"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6.5" customHeight="1"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6.5" customHeight="1"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6.5" customHeight="1"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6.5" customHeight="1"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6.5" customHeight="1"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6.5" customHeight="1"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6.5" customHeight="1"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6.5" customHeight="1"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6.5" customHeight="1"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6.5" customHeight="1"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6.5" customHeight="1"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6.5" customHeight="1"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6.5" customHeight="1"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6.5" customHeight="1"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6.5" customHeight="1"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6.5" customHeight="1"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6.5" customHeight="1"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6.5" customHeight="1"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6.5" customHeight="1"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6.5" customHeight="1"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6.5" customHeight="1"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6.5" customHeight="1"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6.5" customHeight="1"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6.5" customHeight="1"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6.5" customHeight="1"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6.5" customHeight="1"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6.5" customHeight="1"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6.5" customHeight="1"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6.5" customHeight="1"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6.5" customHeight="1"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6.5" customHeight="1"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6.5" customHeight="1"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6.5" customHeight="1"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6.5" customHeight="1"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6.5" customHeight="1"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6.5" customHeight="1"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6.5" customHeight="1"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6.5" customHeight="1"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6.5" customHeight="1"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6.5" customHeight="1"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6.5" customHeight="1"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6.5" customHeight="1"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6.5" customHeight="1"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6.5" customHeight="1"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6.5" customHeight="1"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6.5" customHeight="1"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6.5" customHeight="1"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6.5" customHeight="1"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6.5" customHeight="1"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6.5" customHeight="1"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6.5" customHeight="1"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6.5" customHeight="1"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6.5" customHeight="1"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6.5" customHeight="1"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6.5" customHeight="1"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6.5" customHeight="1"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6.5" customHeight="1"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6.5" customHeight="1"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6.5" customHeight="1"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6.5" customHeight="1"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6.5" customHeight="1"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6.5" customHeight="1"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6.5" customHeight="1"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6.5" customHeight="1"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6.5" customHeight="1"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6.5" customHeight="1"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6.5" customHeight="1"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6.5" customHeight="1"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6.5" customHeight="1"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6.5" customHeight="1"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6.5" customHeight="1"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6.5" customHeight="1"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6.5" customHeight="1"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6.5" customHeight="1"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6.5" customHeight="1"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6.5" customHeight="1"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6.5" customHeight="1"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6.5" customHeight="1"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6.5" customHeight="1"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6.5" customHeight="1"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6.5" customHeight="1"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6.5" customHeight="1"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6.5" customHeight="1"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6.5" customHeight="1"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6.5" customHeight="1"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6.5" customHeight="1"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6.5" customHeight="1"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6.5" customHeight="1"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6.5" customHeight="1"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6.5" customHeight="1"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6.5" customHeight="1"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6.5" customHeight="1"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6.5" customHeight="1"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6.5" customHeight="1"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6.5" customHeight="1"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6.5" customHeight="1"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6.5" customHeight="1"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6.5" customHeight="1"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6.5" customHeight="1"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6.5" customHeight="1"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6.5" customHeight="1"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6.5" customHeight="1"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6.5" customHeight="1"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6.5" customHeight="1"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6.5" customHeight="1"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6.5" customHeight="1"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6.5" customHeight="1"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6.5" customHeight="1"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6.5" customHeight="1"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6.5" customHeight="1"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6.5" customHeight="1"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6.5" customHeight="1"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6.5" customHeight="1"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6.5" customHeight="1"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6.5" customHeight="1"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6.5" customHeight="1"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6.5" customHeight="1"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6.5" customHeight="1"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6.5" customHeight="1"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6.5" customHeight="1"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6.5" customHeight="1"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6.5" customHeight="1"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6.5" customHeight="1"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6.5" customHeight="1"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6.5" customHeight="1"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6.5" customHeight="1"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6.5" customHeight="1"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6.5" customHeight="1"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6.5" customHeight="1"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6.5" customHeight="1"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6.5" customHeight="1"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6.5" customHeight="1"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6.5" customHeight="1"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6.5" customHeight="1"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6.5" customHeight="1"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6.5" customHeight="1"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6.5" customHeight="1"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6.5" customHeight="1"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6.5" customHeight="1"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6.5" customHeight="1"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6.5" customHeight="1"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6.5" customHeight="1"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6.5" customHeight="1"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6.5" customHeight="1"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6.5" customHeight="1"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6.5" customHeight="1"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6.5" customHeight="1"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6.5" customHeight="1"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6.5" customHeight="1"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6.5" customHeight="1"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6.5" customHeight="1"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6.5" customHeight="1"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6.5" customHeight="1"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6.5" customHeight="1"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6.5" customHeight="1"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6.5" customHeight="1"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6.5" customHeight="1"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6.5" customHeight="1"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6.5" customHeight="1"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6.5" customHeight="1"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6.5" customHeight="1"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6.5" customHeight="1"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6.5" customHeight="1"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6.5" customHeight="1"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6.5" customHeight="1"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6.5" customHeight="1"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6.5" customHeight="1"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6.5" customHeight="1"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6.5" customHeight="1"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6.5" customHeight="1"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6.5" customHeight="1"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6.5" customHeight="1"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6.5" customHeight="1"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6.5" customHeight="1"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6.5" customHeight="1"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6.5" customHeight="1"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6.5" customHeight="1"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6.5" customHeight="1"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6.5" customHeight="1"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6.5" customHeight="1"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6.5" customHeight="1"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6.5" customHeight="1"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6.5" customHeight="1"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6.5" customHeight="1"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6.5" customHeight="1"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6.5" customHeight="1"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6.5" customHeight="1"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6.5" customHeight="1"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6.5" customHeight="1"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6.5" customHeight="1"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6.5" customHeight="1"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6.5" customHeight="1"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6.5" customHeight="1"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6.5" customHeight="1"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6.5" customHeight="1"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6.5" customHeight="1"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6.5" customHeight="1"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6.5" customHeight="1"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6.5" customHeight="1"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6.5" customHeight="1"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6.5" customHeight="1"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6.5" customHeight="1"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6.5" customHeight="1"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6.5" customHeight="1"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6.5" customHeight="1"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6.5" customHeight="1"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6.5" customHeight="1"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6.5" customHeight="1"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6.5" customHeight="1"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6.5" customHeight="1"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6.5" customHeight="1"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6.5" customHeight="1"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6.5" customHeight="1"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6.5" customHeight="1"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6.5" customHeight="1"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6.5" customHeight="1"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6.5" customHeight="1"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6.5" customHeight="1"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6.5" customHeight="1"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6.5" customHeight="1"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6.5" customHeight="1"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6.5" customHeight="1"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6.5" customHeight="1"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6.5" customHeight="1"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6.5" customHeight="1"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6.5" customHeight="1"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6.5" customHeight="1"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6.5" customHeight="1"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6.5" customHeight="1"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6.5" customHeight="1"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6.5" customHeight="1"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6.5" customHeight="1"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6.5" customHeight="1"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6.5" customHeight="1"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6.5" customHeight="1"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6.5" customHeight="1"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6.5" customHeight="1"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6.5" customHeight="1"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6.5" customHeight="1"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6.5" customHeight="1"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6.5" customHeight="1"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6.5" customHeight="1"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6.5" customHeight="1"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6.5" customHeight="1"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6.5" customHeight="1"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6.5" customHeight="1"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6.5" customHeight="1"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6.5" customHeight="1"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6.5" customHeight="1"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6.5" customHeight="1"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6.5" customHeight="1"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6.5" customHeight="1"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6.5" customHeight="1"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6.5" customHeight="1"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6.5" customHeight="1"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6.5" customHeight="1"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6.5" customHeight="1"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6.5" customHeight="1"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6.5" customHeight="1"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6.5" customHeight="1"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6.5" customHeight="1"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6.5" customHeight="1"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6.5" customHeight="1"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6.5" customHeight="1"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6.5" customHeight="1"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6.5" customHeight="1"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6.5" customHeight="1"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6.5" customHeight="1"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6.5" customHeight="1"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6.5" customHeight="1"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6.5" customHeight="1"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6.5" customHeight="1"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6.5" customHeight="1"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6.5" customHeight="1"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6.5" customHeight="1"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6.5" customHeight="1"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6.5" customHeight="1"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6.63"/>
    <col customWidth="1" min="8" max="26" width="4.88"/>
  </cols>
  <sheetData>
    <row r="1" ht="16.5" customHeight="1">
      <c r="A1" s="23">
        <v>2024.0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43" t="s">
        <v>32</v>
      </c>
      <c r="B2" s="44">
        <f>'2023'!B10</f>
        <v>20.771325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0.5110908863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33">
        <v>45292.0</v>
      </c>
      <c r="B5" s="13">
        <f>(B2+C5)+((B2+C5)*D5)</f>
        <v>20.78137832</v>
      </c>
      <c r="C5" s="13">
        <v>0.0</v>
      </c>
      <c r="D5" s="13">
        <f t="shared" ref="D5:D35" si="1">(4.84/10000)</f>
        <v>0.000484</v>
      </c>
      <c r="E5" s="34" t="s">
        <v>27</v>
      </c>
      <c r="F5" s="13">
        <f>(B5-B2)-C5</f>
        <v>0.0100533213</v>
      </c>
      <c r="G5" s="36" t="s">
        <v>34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33">
        <v>45293.0</v>
      </c>
      <c r="B6" s="13">
        <f t="shared" ref="B6:B35" si="2">(B5+C6)+((B5+C6)*D6)</f>
        <v>20.79143651</v>
      </c>
      <c r="C6" s="13">
        <v>0.0</v>
      </c>
      <c r="D6" s="13">
        <f t="shared" si="1"/>
        <v>0.000484</v>
      </c>
      <c r="E6" s="34"/>
      <c r="F6" s="13">
        <f t="shared" ref="F6:F35" si="3">(B6-B5)-C6</f>
        <v>0.01005818711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33">
        <v>45294.0</v>
      </c>
      <c r="B7" s="13">
        <f t="shared" si="2"/>
        <v>25.24364852</v>
      </c>
      <c r="C7" s="13">
        <v>4.44</v>
      </c>
      <c r="D7" s="13">
        <f t="shared" si="1"/>
        <v>0.000484</v>
      </c>
      <c r="E7" s="34"/>
      <c r="F7" s="13">
        <f t="shared" si="3"/>
        <v>0.01221201527</v>
      </c>
      <c r="G7" s="36" t="s">
        <v>35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33">
        <v>45295.0</v>
      </c>
      <c r="B8" s="13">
        <f t="shared" si="2"/>
        <v>25.25586645</v>
      </c>
      <c r="C8" s="13">
        <v>0.0</v>
      </c>
      <c r="D8" s="13">
        <f t="shared" si="1"/>
        <v>0.000484</v>
      </c>
      <c r="E8" s="34"/>
      <c r="F8" s="13">
        <f t="shared" si="3"/>
        <v>0.01221792589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33">
        <v>45296.0</v>
      </c>
      <c r="B9" s="13">
        <f t="shared" si="2"/>
        <v>25.26809029</v>
      </c>
      <c r="C9" s="13">
        <v>0.0</v>
      </c>
      <c r="D9" s="13">
        <f t="shared" si="1"/>
        <v>0.000484</v>
      </c>
      <c r="E9" s="34"/>
      <c r="F9" s="13">
        <f t="shared" si="3"/>
        <v>0.01222383936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33">
        <v>45297.0</v>
      </c>
      <c r="B10" s="13">
        <f t="shared" si="2"/>
        <v>25.28032004</v>
      </c>
      <c r="C10" s="13">
        <v>0.0</v>
      </c>
      <c r="D10" s="13">
        <f t="shared" si="1"/>
        <v>0.000484</v>
      </c>
      <c r="E10" s="34"/>
      <c r="F10" s="13">
        <f t="shared" si="3"/>
        <v>0.0122297557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33">
        <v>45298.0</v>
      </c>
      <c r="B11" s="13">
        <f t="shared" si="2"/>
        <v>25.29255572</v>
      </c>
      <c r="C11" s="13">
        <v>0.0</v>
      </c>
      <c r="D11" s="13">
        <f t="shared" si="1"/>
        <v>0.000484</v>
      </c>
      <c r="E11" s="34"/>
      <c r="F11" s="13">
        <f t="shared" si="3"/>
        <v>0.0122356749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33">
        <v>45299.0</v>
      </c>
      <c r="B12" s="13">
        <f t="shared" si="2"/>
        <v>25.30479732</v>
      </c>
      <c r="C12" s="13">
        <v>0.0</v>
      </c>
      <c r="D12" s="13">
        <f t="shared" si="1"/>
        <v>0.000484</v>
      </c>
      <c r="E12" s="34"/>
      <c r="F12" s="13">
        <f t="shared" si="3"/>
        <v>0.01224159697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33">
        <v>45300.0</v>
      </c>
      <c r="B13" s="13">
        <f t="shared" si="2"/>
        <v>25.31704484</v>
      </c>
      <c r="C13" s="13">
        <v>0.0</v>
      </c>
      <c r="D13" s="13">
        <f t="shared" si="1"/>
        <v>0.000484</v>
      </c>
      <c r="E13" s="34"/>
      <c r="F13" s="13">
        <f t="shared" si="3"/>
        <v>0.0122475219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33">
        <v>45301.0</v>
      </c>
      <c r="B14" s="13">
        <f t="shared" si="2"/>
        <v>37.89537733</v>
      </c>
      <c r="C14" s="13">
        <v>12.56</v>
      </c>
      <c r="D14" s="13">
        <f t="shared" si="1"/>
        <v>0.000484</v>
      </c>
      <c r="E14" s="34"/>
      <c r="F14" s="13">
        <f t="shared" si="3"/>
        <v>0.0183324897</v>
      </c>
      <c r="G14" s="36" t="s">
        <v>36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33">
        <v>45302.0</v>
      </c>
      <c r="B15" s="13">
        <f t="shared" si="2"/>
        <v>37.91371869</v>
      </c>
      <c r="C15" s="13">
        <v>0.0</v>
      </c>
      <c r="D15" s="13">
        <f t="shared" si="1"/>
        <v>0.000484</v>
      </c>
      <c r="E15" s="34"/>
      <c r="F15" s="13">
        <f t="shared" si="3"/>
        <v>0.01834136263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33">
        <v>45303.0</v>
      </c>
      <c r="B16" s="13">
        <f t="shared" si="2"/>
        <v>37.93206893</v>
      </c>
      <c r="C16" s="13">
        <v>0.0</v>
      </c>
      <c r="D16" s="13">
        <f t="shared" si="1"/>
        <v>0.000484</v>
      </c>
      <c r="E16" s="34"/>
      <c r="F16" s="13">
        <f t="shared" si="3"/>
        <v>0.01835023985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33">
        <v>45304.0</v>
      </c>
      <c r="B17" s="13">
        <f t="shared" si="2"/>
        <v>37.95042805</v>
      </c>
      <c r="C17" s="13">
        <v>0.0</v>
      </c>
      <c r="D17" s="13">
        <f t="shared" si="1"/>
        <v>0.000484</v>
      </c>
      <c r="E17" s="34"/>
      <c r="F17" s="13">
        <f t="shared" si="3"/>
        <v>0.01835912136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33">
        <v>45305.0</v>
      </c>
      <c r="B18" s="13">
        <f t="shared" si="2"/>
        <v>37.96879606</v>
      </c>
      <c r="C18" s="13">
        <v>0.0</v>
      </c>
      <c r="D18" s="13">
        <f t="shared" si="1"/>
        <v>0.000484</v>
      </c>
      <c r="E18" s="34"/>
      <c r="F18" s="13">
        <f t="shared" si="3"/>
        <v>0.01836800718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33">
        <v>45306.0</v>
      </c>
      <c r="B19" s="13">
        <f t="shared" si="2"/>
        <v>37.98717296</v>
      </c>
      <c r="C19" s="13">
        <v>0.0</v>
      </c>
      <c r="D19" s="13">
        <f t="shared" si="1"/>
        <v>0.000484</v>
      </c>
      <c r="E19" s="34"/>
      <c r="F19" s="13">
        <f t="shared" si="3"/>
        <v>0.01837689729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33">
        <v>45307.0</v>
      </c>
      <c r="B20" s="13">
        <f t="shared" si="2"/>
        <v>38.00555875</v>
      </c>
      <c r="C20" s="13">
        <v>0.0</v>
      </c>
      <c r="D20" s="13">
        <f t="shared" si="1"/>
        <v>0.000484</v>
      </c>
      <c r="E20" s="34"/>
      <c r="F20" s="13">
        <f t="shared" si="3"/>
        <v>0.01838579171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33">
        <v>45308.0</v>
      </c>
      <c r="B21" s="13">
        <f t="shared" si="2"/>
        <v>38.02395344</v>
      </c>
      <c r="C21" s="13">
        <v>0.0</v>
      </c>
      <c r="D21" s="13">
        <f t="shared" si="1"/>
        <v>0.000484</v>
      </c>
      <c r="E21" s="34"/>
      <c r="F21" s="13">
        <f t="shared" si="3"/>
        <v>0.01839469043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A22" s="33">
        <v>45309.0</v>
      </c>
      <c r="B22" s="13">
        <f t="shared" si="2"/>
        <v>38.04235703</v>
      </c>
      <c r="C22" s="13">
        <v>0.0</v>
      </c>
      <c r="D22" s="13">
        <f t="shared" si="1"/>
        <v>0.000484</v>
      </c>
      <c r="E22" s="34"/>
      <c r="F22" s="13">
        <f t="shared" si="3"/>
        <v>0.01840359346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A23" s="33">
        <v>45310.0</v>
      </c>
      <c r="B23" s="13">
        <f t="shared" si="2"/>
        <v>38.06076953</v>
      </c>
      <c r="C23" s="13">
        <v>0.0</v>
      </c>
      <c r="D23" s="13">
        <f t="shared" si="1"/>
        <v>0.000484</v>
      </c>
      <c r="E23" s="34"/>
      <c r="F23" s="13">
        <f t="shared" si="3"/>
        <v>0.0184125008</v>
      </c>
      <c r="G23" s="3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A24" s="33">
        <v>45311.0</v>
      </c>
      <c r="B24" s="13">
        <f t="shared" si="2"/>
        <v>38.07919095</v>
      </c>
      <c r="C24" s="13">
        <v>0.0</v>
      </c>
      <c r="D24" s="13">
        <f t="shared" si="1"/>
        <v>0.000484</v>
      </c>
      <c r="E24" s="34"/>
      <c r="F24" s="13">
        <f t="shared" si="3"/>
        <v>0.01842141245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A25" s="33">
        <v>45312.0</v>
      </c>
      <c r="B25" s="13">
        <f t="shared" si="2"/>
        <v>38.09762127</v>
      </c>
      <c r="C25" s="13">
        <v>0.0</v>
      </c>
      <c r="D25" s="13">
        <f t="shared" si="1"/>
        <v>0.000484</v>
      </c>
      <c r="E25" s="34"/>
      <c r="F25" s="13">
        <f t="shared" si="3"/>
        <v>0.01843032842</v>
      </c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A26" s="33">
        <v>45313.0</v>
      </c>
      <c r="B26" s="13">
        <f t="shared" si="2"/>
        <v>38.11606052</v>
      </c>
      <c r="C26" s="13">
        <v>0.0</v>
      </c>
      <c r="D26" s="13">
        <f t="shared" si="1"/>
        <v>0.000484</v>
      </c>
      <c r="E26" s="34"/>
      <c r="F26" s="13">
        <f t="shared" si="3"/>
        <v>0.0184392487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A27" s="33">
        <v>45314.0</v>
      </c>
      <c r="B27" s="13">
        <f t="shared" si="2"/>
        <v>38.1345087</v>
      </c>
      <c r="C27" s="13">
        <v>0.0</v>
      </c>
      <c r="D27" s="13">
        <f t="shared" si="1"/>
        <v>0.000484</v>
      </c>
      <c r="E27" s="34"/>
      <c r="F27" s="13">
        <f t="shared" si="3"/>
        <v>0.01844817329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A28" s="33">
        <v>45315.0</v>
      </c>
      <c r="B28" s="13">
        <f t="shared" si="2"/>
        <v>38.1529658</v>
      </c>
      <c r="C28" s="13">
        <v>0.0</v>
      </c>
      <c r="D28" s="13">
        <f t="shared" si="1"/>
        <v>0.000484</v>
      </c>
      <c r="E28" s="34"/>
      <c r="F28" s="13">
        <f t="shared" si="3"/>
        <v>0.01845710221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A29" s="33">
        <v>45316.0</v>
      </c>
      <c r="B29" s="13">
        <f t="shared" si="2"/>
        <v>38.17143183</v>
      </c>
      <c r="C29" s="13">
        <v>0.0</v>
      </c>
      <c r="D29" s="13">
        <f t="shared" si="1"/>
        <v>0.000484</v>
      </c>
      <c r="E29" s="34"/>
      <c r="F29" s="13">
        <f t="shared" si="3"/>
        <v>0.01846603545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A30" s="33">
        <v>45317.0</v>
      </c>
      <c r="B30" s="13">
        <f t="shared" si="2"/>
        <v>38.18990681</v>
      </c>
      <c r="C30" s="13">
        <v>0.0</v>
      </c>
      <c r="D30" s="13">
        <f t="shared" si="1"/>
        <v>0.000484</v>
      </c>
      <c r="E30" s="34"/>
      <c r="F30" s="13">
        <f t="shared" si="3"/>
        <v>0.01847497301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A31" s="33">
        <v>45318.0</v>
      </c>
      <c r="B31" s="13">
        <f t="shared" si="2"/>
        <v>38.20839072</v>
      </c>
      <c r="C31" s="13">
        <v>0.0</v>
      </c>
      <c r="D31" s="13">
        <f t="shared" si="1"/>
        <v>0.000484</v>
      </c>
      <c r="E31" s="34"/>
      <c r="F31" s="13">
        <f t="shared" si="3"/>
        <v>0.01848391489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A32" s="33">
        <v>45319.0</v>
      </c>
      <c r="B32" s="13">
        <f t="shared" si="2"/>
        <v>38.22688358</v>
      </c>
      <c r="C32" s="13">
        <v>0.0</v>
      </c>
      <c r="D32" s="13">
        <f t="shared" si="1"/>
        <v>0.000484</v>
      </c>
      <c r="E32" s="34"/>
      <c r="F32" s="13">
        <f t="shared" si="3"/>
        <v>0.01849286111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A33" s="33">
        <v>45320.0</v>
      </c>
      <c r="B33" s="13">
        <f t="shared" si="2"/>
        <v>38.24538539</v>
      </c>
      <c r="C33" s="13">
        <v>0.0</v>
      </c>
      <c r="D33" s="13">
        <f t="shared" si="1"/>
        <v>0.000484</v>
      </c>
      <c r="E33" s="34"/>
      <c r="F33" s="13">
        <f t="shared" si="3"/>
        <v>0.01850181165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A34" s="33">
        <v>45321.0</v>
      </c>
      <c r="B34" s="13">
        <f t="shared" si="2"/>
        <v>38.26389616</v>
      </c>
      <c r="C34" s="13">
        <v>0.0</v>
      </c>
      <c r="D34" s="13">
        <f t="shared" si="1"/>
        <v>0.000484</v>
      </c>
      <c r="E34" s="34"/>
      <c r="F34" s="13">
        <f t="shared" si="3"/>
        <v>0.01851076653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A35" s="37">
        <v>45322.0</v>
      </c>
      <c r="B35" s="20">
        <f t="shared" si="2"/>
        <v>38.28241589</v>
      </c>
      <c r="C35" s="20">
        <v>0.0</v>
      </c>
      <c r="D35" s="20">
        <f t="shared" si="1"/>
        <v>0.000484</v>
      </c>
      <c r="E35" s="38"/>
      <c r="F35" s="20">
        <f t="shared" si="3"/>
        <v>0.01851972574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A37" s="43" t="str">
        <f>"carry over "&amp;A3</f>
        <v>carry over January</v>
      </c>
      <c r="B37" s="44">
        <f>B35</f>
        <v>38.28241589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0.6180407889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A40" s="33">
        <v>45323.0</v>
      </c>
      <c r="B40" s="22">
        <f>(B37+C40)+((B37+C40)*D$40)</f>
        <v>38.29964297</v>
      </c>
      <c r="C40" s="22">
        <v>0.0</v>
      </c>
      <c r="D40" s="22">
        <f t="shared" ref="D40:D50" si="4">(4.5/10000)</f>
        <v>0.00045</v>
      </c>
      <c r="E40" s="52"/>
      <c r="F40" s="22">
        <f>(B40-B37)-C40</f>
        <v>0.01722708715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A41" s="33">
        <v>45324.0</v>
      </c>
      <c r="B41" s="13">
        <f>(B40+C41)+((B40+C41)*D$41)</f>
        <v>38.31687781</v>
      </c>
      <c r="C41" s="13">
        <v>0.0</v>
      </c>
      <c r="D41" s="13">
        <f t="shared" si="4"/>
        <v>0.00045</v>
      </c>
      <c r="E41" s="34"/>
      <c r="F41" s="13">
        <f t="shared" ref="F41:F68" si="5">(B41-B40)-C41</f>
        <v>0.01723483934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A42" s="33">
        <v>45325.0</v>
      </c>
      <c r="B42" s="13">
        <f t="shared" ref="B42:B68" si="6">(B41+C42)+((B41+C42)*D42)</f>
        <v>38.33412041</v>
      </c>
      <c r="C42" s="13">
        <v>0.0</v>
      </c>
      <c r="D42" s="13">
        <f t="shared" si="4"/>
        <v>0.00045</v>
      </c>
      <c r="E42" s="34"/>
      <c r="F42" s="13">
        <f t="shared" si="5"/>
        <v>0.01724259502</v>
      </c>
      <c r="G42" s="36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A43" s="33">
        <v>45326.0</v>
      </c>
      <c r="B43" s="13">
        <f t="shared" si="6"/>
        <v>38.35137076</v>
      </c>
      <c r="C43" s="13">
        <v>0.0</v>
      </c>
      <c r="D43" s="13">
        <f t="shared" si="4"/>
        <v>0.00045</v>
      </c>
      <c r="E43" s="34"/>
      <c r="F43" s="13">
        <f t="shared" si="5"/>
        <v>0.01725035418</v>
      </c>
      <c r="G43" s="3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A44" s="33">
        <v>45327.0</v>
      </c>
      <c r="B44" s="13">
        <f t="shared" si="6"/>
        <v>38.36862888</v>
      </c>
      <c r="C44" s="13">
        <v>0.0</v>
      </c>
      <c r="D44" s="13">
        <f t="shared" si="4"/>
        <v>0.00045</v>
      </c>
      <c r="E44" s="34"/>
      <c r="F44" s="13">
        <f t="shared" si="5"/>
        <v>0.01725811684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A45" s="33">
        <v>45328.0</v>
      </c>
      <c r="B45" s="13">
        <f t="shared" si="6"/>
        <v>38.38589476</v>
      </c>
      <c r="C45" s="13">
        <v>0.0</v>
      </c>
      <c r="D45" s="13">
        <f t="shared" si="4"/>
        <v>0.00045</v>
      </c>
      <c r="E45" s="34"/>
      <c r="F45" s="13">
        <f t="shared" si="5"/>
        <v>0.017265883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A46" s="33">
        <v>45329.0</v>
      </c>
      <c r="B46" s="13">
        <f t="shared" si="6"/>
        <v>38.40316841</v>
      </c>
      <c r="C46" s="13">
        <v>0.0</v>
      </c>
      <c r="D46" s="13">
        <f t="shared" si="4"/>
        <v>0.00045</v>
      </c>
      <c r="E46" s="34"/>
      <c r="F46" s="13">
        <f t="shared" si="5"/>
        <v>0.01727365264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A47" s="33">
        <v>45330.0</v>
      </c>
      <c r="B47" s="13">
        <f t="shared" si="6"/>
        <v>38.42044984</v>
      </c>
      <c r="C47" s="13">
        <v>0.0</v>
      </c>
      <c r="D47" s="13">
        <f t="shared" si="4"/>
        <v>0.00045</v>
      </c>
      <c r="E47" s="34"/>
      <c r="F47" s="13">
        <f t="shared" si="5"/>
        <v>0.01728142579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A48" s="33">
        <v>45331.0</v>
      </c>
      <c r="B48" s="13">
        <f t="shared" si="6"/>
        <v>38.43773904</v>
      </c>
      <c r="C48" s="13">
        <v>0.0</v>
      </c>
      <c r="D48" s="13">
        <f t="shared" si="4"/>
        <v>0.00045</v>
      </c>
      <c r="E48" s="34"/>
      <c r="F48" s="13">
        <f t="shared" si="5"/>
        <v>0.01728920243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A49" s="33">
        <v>45332.0</v>
      </c>
      <c r="B49" s="13">
        <f t="shared" si="6"/>
        <v>38.45503603</v>
      </c>
      <c r="C49" s="13">
        <v>0.0</v>
      </c>
      <c r="D49" s="13">
        <f t="shared" si="4"/>
        <v>0.00045</v>
      </c>
      <c r="E49" s="34"/>
      <c r="F49" s="13">
        <f t="shared" si="5"/>
        <v>0.01729698257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A50" s="33">
        <v>45333.0</v>
      </c>
      <c r="B50" s="13">
        <f t="shared" si="6"/>
        <v>38.47234079</v>
      </c>
      <c r="C50" s="13">
        <v>0.0</v>
      </c>
      <c r="D50" s="13">
        <f t="shared" si="4"/>
        <v>0.00045</v>
      </c>
      <c r="E50" s="34"/>
      <c r="F50" s="13">
        <f t="shared" si="5"/>
        <v>0.01730476621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A51" s="33">
        <v>45334.0</v>
      </c>
      <c r="B51" s="13">
        <f t="shared" si="6"/>
        <v>38.49157696</v>
      </c>
      <c r="C51" s="13">
        <v>0.0</v>
      </c>
      <c r="D51" s="13">
        <f t="shared" ref="D51:D56" si="7">(5/10000)</f>
        <v>0.0005</v>
      </c>
      <c r="E51" s="34" t="s">
        <v>38</v>
      </c>
      <c r="F51" s="13">
        <f t="shared" si="5"/>
        <v>0.0192361704</v>
      </c>
      <c r="G51" s="36" t="s">
        <v>39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A52" s="33">
        <v>45335.0</v>
      </c>
      <c r="B52" s="13">
        <f t="shared" si="6"/>
        <v>38.51082275</v>
      </c>
      <c r="C52" s="13">
        <v>0.0</v>
      </c>
      <c r="D52" s="13">
        <f t="shared" si="7"/>
        <v>0.0005</v>
      </c>
      <c r="E52" s="34"/>
      <c r="F52" s="13">
        <f t="shared" si="5"/>
        <v>0.01924578848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A53" s="33">
        <v>45336.0</v>
      </c>
      <c r="B53" s="13">
        <f t="shared" si="6"/>
        <v>38.53007816</v>
      </c>
      <c r="C53" s="13">
        <v>0.0</v>
      </c>
      <c r="D53" s="13">
        <f t="shared" si="7"/>
        <v>0.0005</v>
      </c>
      <c r="E53" s="34"/>
      <c r="F53" s="13">
        <f t="shared" si="5"/>
        <v>0.01925541138</v>
      </c>
      <c r="G53" s="36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A54" s="33">
        <v>45337.0</v>
      </c>
      <c r="B54" s="13">
        <f t="shared" si="6"/>
        <v>38.5493432</v>
      </c>
      <c r="C54" s="13">
        <v>0.0</v>
      </c>
      <c r="D54" s="13">
        <f t="shared" si="7"/>
        <v>0.0005</v>
      </c>
      <c r="E54" s="34"/>
      <c r="F54" s="13">
        <f t="shared" si="5"/>
        <v>0.01926503908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A55" s="33">
        <v>45338.0</v>
      </c>
      <c r="B55" s="13">
        <f t="shared" si="6"/>
        <v>38.56861787</v>
      </c>
      <c r="C55" s="13">
        <v>0.0</v>
      </c>
      <c r="D55" s="13">
        <f t="shared" si="7"/>
        <v>0.0005</v>
      </c>
      <c r="E55" s="34"/>
      <c r="F55" s="13">
        <f t="shared" si="5"/>
        <v>0.0192746716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A56" s="33">
        <v>45339.0</v>
      </c>
      <c r="B56" s="13">
        <f t="shared" si="6"/>
        <v>38.58790218</v>
      </c>
      <c r="C56" s="13">
        <v>0.0</v>
      </c>
      <c r="D56" s="13">
        <f t="shared" si="7"/>
        <v>0.0005</v>
      </c>
      <c r="E56" s="34"/>
      <c r="F56" s="13">
        <f t="shared" si="5"/>
        <v>0.01928430894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A57" s="33">
        <v>45340.0</v>
      </c>
      <c r="B57" s="13">
        <f t="shared" si="6"/>
        <v>38.60989729</v>
      </c>
      <c r="C57" s="13">
        <v>0.0</v>
      </c>
      <c r="D57" s="13">
        <f t="shared" ref="D57:D62" si="8">(5.7/10000)</f>
        <v>0.00057</v>
      </c>
      <c r="E57" s="34" t="s">
        <v>40</v>
      </c>
      <c r="F57" s="13">
        <f t="shared" si="5"/>
        <v>0.02199510424</v>
      </c>
      <c r="G57" s="36" t="s">
        <v>41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A58" s="33">
        <v>45341.0</v>
      </c>
      <c r="B58" s="13">
        <f t="shared" si="6"/>
        <v>38.63190493</v>
      </c>
      <c r="C58" s="13">
        <v>0.0</v>
      </c>
      <c r="D58" s="13">
        <f t="shared" si="8"/>
        <v>0.00057</v>
      </c>
      <c r="E58" s="34"/>
      <c r="F58" s="13">
        <f t="shared" si="5"/>
        <v>0.02200764145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A59" s="33">
        <v>45342.0</v>
      </c>
      <c r="B59" s="13">
        <f t="shared" si="6"/>
        <v>38.65392511</v>
      </c>
      <c r="C59" s="13">
        <v>0.0</v>
      </c>
      <c r="D59" s="13">
        <f t="shared" si="8"/>
        <v>0.00057</v>
      </c>
      <c r="E59" s="34"/>
      <c r="F59" s="13">
        <f t="shared" si="5"/>
        <v>0.02202018581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A60" s="33">
        <v>45343.0</v>
      </c>
      <c r="B60" s="13">
        <f t="shared" si="6"/>
        <v>38.67595785</v>
      </c>
      <c r="C60" s="13">
        <v>0.0</v>
      </c>
      <c r="D60" s="13">
        <f t="shared" si="8"/>
        <v>0.00057</v>
      </c>
      <c r="E60" s="34"/>
      <c r="F60" s="13">
        <f t="shared" si="5"/>
        <v>0.02203273731</v>
      </c>
      <c r="G60" s="3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A61" s="33">
        <v>45344.0</v>
      </c>
      <c r="B61" s="13">
        <f t="shared" si="6"/>
        <v>38.69800315</v>
      </c>
      <c r="C61" s="13">
        <v>0.0</v>
      </c>
      <c r="D61" s="13">
        <f t="shared" si="8"/>
        <v>0.00057</v>
      </c>
      <c r="E61" s="34"/>
      <c r="F61" s="13">
        <f t="shared" si="5"/>
        <v>0.02204529597</v>
      </c>
      <c r="G61" s="36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A62" s="33">
        <v>45345.0</v>
      </c>
      <c r="B62" s="13">
        <f t="shared" si="6"/>
        <v>38.72006101</v>
      </c>
      <c r="C62" s="13">
        <v>0.0</v>
      </c>
      <c r="D62" s="13">
        <f t="shared" si="8"/>
        <v>0.00057</v>
      </c>
      <c r="E62" s="34"/>
      <c r="F62" s="13">
        <f t="shared" si="5"/>
        <v>0.02205786179</v>
      </c>
      <c r="G62" s="36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A63" s="33">
        <v>45346.0</v>
      </c>
      <c r="B63" s="13">
        <f t="shared" si="6"/>
        <v>38.74522905</v>
      </c>
      <c r="C63" s="13">
        <v>0.0</v>
      </c>
      <c r="D63" s="13">
        <f t="shared" ref="D63:D65" si="9">(6.5/10000)</f>
        <v>0.00065</v>
      </c>
      <c r="E63" s="34" t="s">
        <v>42</v>
      </c>
      <c r="F63" s="13">
        <f t="shared" si="5"/>
        <v>0.02516803966</v>
      </c>
      <c r="G63" s="36" t="s">
        <v>43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A64" s="33">
        <v>45347.0</v>
      </c>
      <c r="B64" s="13">
        <f t="shared" si="6"/>
        <v>38.77041345</v>
      </c>
      <c r="C64" s="13">
        <v>0.0</v>
      </c>
      <c r="D64" s="13">
        <f t="shared" si="9"/>
        <v>0.00065</v>
      </c>
      <c r="E64" s="54"/>
      <c r="F64" s="13">
        <f t="shared" si="5"/>
        <v>0.02518439888</v>
      </c>
      <c r="G64" s="36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A65" s="33">
        <v>45348.0</v>
      </c>
      <c r="B65" s="13">
        <f t="shared" si="6"/>
        <v>38.79561422</v>
      </c>
      <c r="C65" s="13">
        <v>0.0</v>
      </c>
      <c r="D65" s="13">
        <f t="shared" si="9"/>
        <v>0.00065</v>
      </c>
      <c r="E65" s="34"/>
      <c r="F65" s="13">
        <f t="shared" si="5"/>
        <v>0.02520076874</v>
      </c>
      <c r="G65" s="36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A66" s="33">
        <v>45349.0</v>
      </c>
      <c r="B66" s="13">
        <f t="shared" si="6"/>
        <v>38.83053027</v>
      </c>
      <c r="C66" s="13">
        <v>0.0</v>
      </c>
      <c r="D66" s="13">
        <f t="shared" ref="D66:D68" si="10">(9/10000)</f>
        <v>0.0009</v>
      </c>
      <c r="E66" s="34"/>
      <c r="F66" s="13">
        <f t="shared" si="5"/>
        <v>0.03491605279</v>
      </c>
      <c r="G66" s="36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A67" s="33">
        <v>45350.0</v>
      </c>
      <c r="B67" s="13">
        <f t="shared" si="6"/>
        <v>38.86547775</v>
      </c>
      <c r="C67" s="13">
        <v>0.0</v>
      </c>
      <c r="D67" s="13">
        <f t="shared" si="10"/>
        <v>0.0009</v>
      </c>
      <c r="E67" s="34"/>
      <c r="F67" s="13">
        <f t="shared" si="5"/>
        <v>0.03494747724</v>
      </c>
      <c r="G67" s="36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A68" s="37">
        <v>45351.0</v>
      </c>
      <c r="B68" s="20">
        <f t="shared" si="6"/>
        <v>38.90045668</v>
      </c>
      <c r="C68" s="20">
        <v>0.0</v>
      </c>
      <c r="D68" s="20">
        <f t="shared" si="10"/>
        <v>0.0009</v>
      </c>
      <c r="E68" s="38" t="s">
        <v>40</v>
      </c>
      <c r="F68" s="20">
        <f t="shared" si="5"/>
        <v>0.03497892997</v>
      </c>
      <c r="G68" s="40" t="s">
        <v>44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A70" s="43" t="str">
        <f>"carry over "&amp;A38</f>
        <v>carry over February</v>
      </c>
      <c r="B70" s="44">
        <f>B68</f>
        <v>38.90045668</v>
      </c>
      <c r="C70" s="44"/>
      <c r="D70" s="44"/>
      <c r="E70" s="45"/>
      <c r="F70" s="44"/>
      <c r="G70" s="46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0.6932806041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A73" s="33">
        <v>45352.0</v>
      </c>
      <c r="B73" s="13">
        <f>(B70+C73)+((B70+C73)*D73)</f>
        <v>38.92262994</v>
      </c>
      <c r="C73" s="13">
        <v>0.0</v>
      </c>
      <c r="D73" s="13">
        <f t="shared" ref="D73:D103" si="11">(5.7/10000)</f>
        <v>0.00057</v>
      </c>
      <c r="E73" s="34"/>
      <c r="F73" s="13">
        <f>(B73-B70)-C73</f>
        <v>0.0221732603</v>
      </c>
      <c r="G73" s="36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A74" s="33">
        <v>45353.0</v>
      </c>
      <c r="B74" s="13">
        <f t="shared" ref="B74:B103" si="12">(B73+C74)+((B73+C74)*D74)</f>
        <v>38.94481583</v>
      </c>
      <c r="C74" s="13">
        <v>0.0</v>
      </c>
      <c r="D74" s="13">
        <f t="shared" si="11"/>
        <v>0.00057</v>
      </c>
      <c r="E74" s="34"/>
      <c r="F74" s="13">
        <f t="shared" ref="F74:F103" si="13">(B74-B73)-C74</f>
        <v>0.02218589906</v>
      </c>
      <c r="G74" s="36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A75" s="33">
        <v>45354.0</v>
      </c>
      <c r="B75" s="13">
        <f t="shared" si="12"/>
        <v>38.96701438</v>
      </c>
      <c r="C75" s="13">
        <v>0.0</v>
      </c>
      <c r="D75" s="13">
        <f t="shared" si="11"/>
        <v>0.00057</v>
      </c>
      <c r="E75" s="34"/>
      <c r="F75" s="13">
        <f t="shared" si="13"/>
        <v>0.02219854503</v>
      </c>
      <c r="G75" s="36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A76" s="33">
        <v>45355.0</v>
      </c>
      <c r="B76" s="13">
        <f t="shared" si="12"/>
        <v>38.98922558</v>
      </c>
      <c r="C76" s="13">
        <v>0.0</v>
      </c>
      <c r="D76" s="13">
        <f t="shared" si="11"/>
        <v>0.00057</v>
      </c>
      <c r="E76" s="34"/>
      <c r="F76" s="13">
        <f t="shared" si="13"/>
        <v>0.0222111982</v>
      </c>
      <c r="G76" s="36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A77" s="33">
        <v>45356.0</v>
      </c>
      <c r="B77" s="13">
        <f t="shared" si="12"/>
        <v>39.01144944</v>
      </c>
      <c r="C77" s="13">
        <v>0.0</v>
      </c>
      <c r="D77" s="13">
        <f t="shared" si="11"/>
        <v>0.00057</v>
      </c>
      <c r="E77" s="34" t="s">
        <v>38</v>
      </c>
      <c r="F77" s="13">
        <f t="shared" si="13"/>
        <v>0.02222385858</v>
      </c>
      <c r="G77" s="36" t="s">
        <v>45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A78" s="33">
        <v>45357.0</v>
      </c>
      <c r="B78" s="13">
        <f t="shared" si="12"/>
        <v>39.03368596</v>
      </c>
      <c r="C78" s="13">
        <v>0.0</v>
      </c>
      <c r="D78" s="13">
        <f t="shared" si="11"/>
        <v>0.00057</v>
      </c>
      <c r="E78" s="34" t="s">
        <v>40</v>
      </c>
      <c r="F78" s="13">
        <f t="shared" si="13"/>
        <v>0.02223652618</v>
      </c>
      <c r="G78" s="36" t="s">
        <v>41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A79" s="33">
        <v>45358.0</v>
      </c>
      <c r="B79" s="13">
        <f t="shared" si="12"/>
        <v>39.05593516</v>
      </c>
      <c r="C79" s="13">
        <v>0.0</v>
      </c>
      <c r="D79" s="13">
        <f t="shared" si="11"/>
        <v>0.00057</v>
      </c>
      <c r="E79" s="34"/>
      <c r="F79" s="13">
        <f t="shared" si="13"/>
        <v>0.022249201</v>
      </c>
      <c r="G79" s="36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A80" s="33">
        <v>45359.0</v>
      </c>
      <c r="B80" s="13">
        <f t="shared" si="12"/>
        <v>39.07819705</v>
      </c>
      <c r="C80" s="13">
        <v>0.0</v>
      </c>
      <c r="D80" s="13">
        <f t="shared" si="11"/>
        <v>0.00057</v>
      </c>
      <c r="E80" s="34"/>
      <c r="F80" s="13">
        <f t="shared" si="13"/>
        <v>0.02226188304</v>
      </c>
      <c r="G80" s="36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A81" s="33">
        <v>45360.0</v>
      </c>
      <c r="B81" s="13">
        <f t="shared" si="12"/>
        <v>39.10047162</v>
      </c>
      <c r="C81" s="13">
        <v>0.0</v>
      </c>
      <c r="D81" s="13">
        <f t="shared" si="11"/>
        <v>0.00057</v>
      </c>
      <c r="E81" s="34"/>
      <c r="F81" s="13">
        <f t="shared" si="13"/>
        <v>0.02227457232</v>
      </c>
      <c r="G81" s="36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A82" s="33">
        <v>45361.0</v>
      </c>
      <c r="B82" s="13">
        <f t="shared" si="12"/>
        <v>39.12275889</v>
      </c>
      <c r="C82" s="13">
        <v>0.0</v>
      </c>
      <c r="D82" s="13">
        <f t="shared" si="11"/>
        <v>0.00057</v>
      </c>
      <c r="E82" s="34" t="s">
        <v>38</v>
      </c>
      <c r="F82" s="13">
        <f t="shared" si="13"/>
        <v>0.02228726882</v>
      </c>
      <c r="G82" s="36" t="s">
        <v>45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A83" s="33">
        <v>45362.0</v>
      </c>
      <c r="B83" s="13">
        <f t="shared" si="12"/>
        <v>39.14505886</v>
      </c>
      <c r="C83" s="13">
        <v>0.0</v>
      </c>
      <c r="D83" s="13">
        <f t="shared" si="11"/>
        <v>0.00057</v>
      </c>
      <c r="E83" s="34"/>
      <c r="F83" s="13">
        <f t="shared" si="13"/>
        <v>0.02229997257</v>
      </c>
      <c r="G83" s="36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A84" s="33">
        <v>45363.0</v>
      </c>
      <c r="B84" s="13">
        <f t="shared" si="12"/>
        <v>39.16737154</v>
      </c>
      <c r="C84" s="13">
        <v>0.0</v>
      </c>
      <c r="D84" s="13">
        <f t="shared" si="11"/>
        <v>0.00057</v>
      </c>
      <c r="E84" s="34" t="s">
        <v>46</v>
      </c>
      <c r="F84" s="13">
        <f t="shared" si="13"/>
        <v>0.02231268355</v>
      </c>
      <c r="G84" s="36" t="s">
        <v>47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A85" s="33">
        <v>45364.0</v>
      </c>
      <c r="B85" s="13">
        <f t="shared" si="12"/>
        <v>39.18969695</v>
      </c>
      <c r="C85" s="13">
        <v>0.0</v>
      </c>
      <c r="D85" s="13">
        <f t="shared" si="11"/>
        <v>0.00057</v>
      </c>
      <c r="E85" s="34" t="s">
        <v>38</v>
      </c>
      <c r="F85" s="13">
        <f t="shared" si="13"/>
        <v>0.02232540178</v>
      </c>
      <c r="G85" s="36" t="s">
        <v>48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A86" s="33">
        <v>45365.0</v>
      </c>
      <c r="B86" s="13">
        <f t="shared" si="12"/>
        <v>39.21203507</v>
      </c>
      <c r="C86" s="13">
        <v>0.0</v>
      </c>
      <c r="D86" s="13">
        <f t="shared" si="11"/>
        <v>0.00057</v>
      </c>
      <c r="E86" s="34"/>
      <c r="F86" s="13">
        <f t="shared" si="13"/>
        <v>0.02233812726</v>
      </c>
      <c r="G86" s="36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A87" s="33">
        <v>45366.0</v>
      </c>
      <c r="B87" s="13">
        <f t="shared" si="12"/>
        <v>39.23438593</v>
      </c>
      <c r="C87" s="13">
        <v>0.0</v>
      </c>
      <c r="D87" s="13">
        <f t="shared" si="11"/>
        <v>0.00057</v>
      </c>
      <c r="E87" s="34"/>
      <c r="F87" s="13">
        <f t="shared" si="13"/>
        <v>0.02235085999</v>
      </c>
      <c r="G87" s="36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A88" s="33">
        <v>45367.0</v>
      </c>
      <c r="B88" s="13">
        <f t="shared" si="12"/>
        <v>39.25674953</v>
      </c>
      <c r="C88" s="13">
        <v>0.0</v>
      </c>
      <c r="D88" s="13">
        <f t="shared" si="11"/>
        <v>0.00057</v>
      </c>
      <c r="E88" s="34"/>
      <c r="F88" s="13">
        <f t="shared" si="13"/>
        <v>0.02236359998</v>
      </c>
      <c r="G88" s="36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A89" s="33">
        <v>45368.0</v>
      </c>
      <c r="B89" s="13">
        <f t="shared" si="12"/>
        <v>39.27912588</v>
      </c>
      <c r="C89" s="13">
        <v>0.0</v>
      </c>
      <c r="D89" s="13">
        <f t="shared" si="11"/>
        <v>0.00057</v>
      </c>
      <c r="E89" s="34"/>
      <c r="F89" s="13">
        <f t="shared" si="13"/>
        <v>0.02237634723</v>
      </c>
      <c r="G89" s="3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A90" s="33">
        <v>45369.0</v>
      </c>
      <c r="B90" s="13">
        <f t="shared" si="12"/>
        <v>39.30151498</v>
      </c>
      <c r="C90" s="13">
        <v>0.0</v>
      </c>
      <c r="D90" s="13">
        <f t="shared" si="11"/>
        <v>0.00057</v>
      </c>
      <c r="E90" s="34"/>
      <c r="F90" s="13">
        <f t="shared" si="13"/>
        <v>0.02238910175</v>
      </c>
      <c r="G90" s="3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A91" s="33">
        <v>45370.0</v>
      </c>
      <c r="B91" s="13">
        <f t="shared" si="12"/>
        <v>39.32391685</v>
      </c>
      <c r="C91" s="13">
        <v>0.0</v>
      </c>
      <c r="D91" s="13">
        <f t="shared" si="11"/>
        <v>0.00057</v>
      </c>
      <c r="E91" s="34"/>
      <c r="F91" s="13">
        <f t="shared" si="13"/>
        <v>0.02240186354</v>
      </c>
      <c r="G91" s="36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A92" s="33">
        <v>45371.0</v>
      </c>
      <c r="B92" s="13">
        <f t="shared" si="12"/>
        <v>39.34633148</v>
      </c>
      <c r="C92" s="13">
        <v>0.0</v>
      </c>
      <c r="D92" s="13">
        <f t="shared" si="11"/>
        <v>0.00057</v>
      </c>
      <c r="E92" s="34"/>
      <c r="F92" s="13">
        <f t="shared" si="13"/>
        <v>0.0224146326</v>
      </c>
      <c r="G92" s="36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A93" s="33">
        <v>45372.0</v>
      </c>
      <c r="B93" s="13">
        <f t="shared" si="12"/>
        <v>39.36875889</v>
      </c>
      <c r="C93" s="13">
        <v>0.0</v>
      </c>
      <c r="D93" s="13">
        <f t="shared" si="11"/>
        <v>0.00057</v>
      </c>
      <c r="E93" s="34"/>
      <c r="F93" s="13">
        <f t="shared" si="13"/>
        <v>0.02242740894</v>
      </c>
      <c r="G93" s="3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A94" s="33">
        <v>45373.0</v>
      </c>
      <c r="B94" s="13">
        <f t="shared" si="12"/>
        <v>39.39119908</v>
      </c>
      <c r="C94" s="13">
        <v>0.0</v>
      </c>
      <c r="D94" s="13">
        <f t="shared" si="11"/>
        <v>0.00057</v>
      </c>
      <c r="E94" s="55" t="s">
        <v>40</v>
      </c>
      <c r="F94" s="13">
        <f t="shared" si="13"/>
        <v>0.02244019257</v>
      </c>
      <c r="G94" s="36" t="s">
        <v>41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A95" s="33">
        <v>45374.0</v>
      </c>
      <c r="B95" s="13">
        <f t="shared" si="12"/>
        <v>39.41365206</v>
      </c>
      <c r="C95" s="13">
        <v>0.0</v>
      </c>
      <c r="D95" s="13">
        <f t="shared" si="11"/>
        <v>0.00057</v>
      </c>
      <c r="E95" s="34" t="s">
        <v>38</v>
      </c>
      <c r="F95" s="13">
        <f t="shared" si="13"/>
        <v>0.02245298348</v>
      </c>
      <c r="G95" s="36" t="s">
        <v>45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A96" s="33">
        <v>45375.0</v>
      </c>
      <c r="B96" s="13">
        <f t="shared" si="12"/>
        <v>39.43611784</v>
      </c>
      <c r="C96" s="13">
        <v>0.0</v>
      </c>
      <c r="D96" s="13">
        <f t="shared" si="11"/>
        <v>0.00057</v>
      </c>
      <c r="E96" s="34"/>
      <c r="F96" s="13">
        <f t="shared" si="13"/>
        <v>0.02246578168</v>
      </c>
      <c r="G96" s="3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A97" s="33">
        <v>45376.0</v>
      </c>
      <c r="B97" s="13">
        <f t="shared" si="12"/>
        <v>39.45859643</v>
      </c>
      <c r="C97" s="13">
        <v>0.0</v>
      </c>
      <c r="D97" s="13">
        <f t="shared" si="11"/>
        <v>0.00057</v>
      </c>
      <c r="E97" s="34"/>
      <c r="F97" s="13">
        <f t="shared" si="13"/>
        <v>0.02247858717</v>
      </c>
      <c r="G97" s="3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A98" s="33">
        <v>45377.0</v>
      </c>
      <c r="B98" s="13">
        <f t="shared" si="12"/>
        <v>39.48108783</v>
      </c>
      <c r="C98" s="13">
        <v>0.0</v>
      </c>
      <c r="D98" s="13">
        <f t="shared" si="11"/>
        <v>0.00057</v>
      </c>
      <c r="E98" s="34"/>
      <c r="F98" s="13">
        <f t="shared" si="13"/>
        <v>0.02249139997</v>
      </c>
      <c r="G98" s="3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A99" s="33">
        <v>45378.0</v>
      </c>
      <c r="B99" s="13">
        <f t="shared" si="12"/>
        <v>39.50359205</v>
      </c>
      <c r="C99" s="13">
        <v>0.0</v>
      </c>
      <c r="D99" s="13">
        <f t="shared" si="11"/>
        <v>0.00057</v>
      </c>
      <c r="E99" s="34"/>
      <c r="F99" s="13">
        <f t="shared" si="13"/>
        <v>0.02250422006</v>
      </c>
      <c r="G99" s="3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A100" s="33">
        <v>45379.0</v>
      </c>
      <c r="B100" s="13">
        <f t="shared" si="12"/>
        <v>39.5261091</v>
      </c>
      <c r="C100" s="13">
        <v>0.0</v>
      </c>
      <c r="D100" s="13">
        <f t="shared" si="11"/>
        <v>0.00057</v>
      </c>
      <c r="E100" s="34"/>
      <c r="F100" s="13">
        <f t="shared" si="13"/>
        <v>0.02251704747</v>
      </c>
      <c r="G100" s="36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A101" s="33">
        <v>45380.0</v>
      </c>
      <c r="B101" s="13">
        <f t="shared" si="12"/>
        <v>39.54863898</v>
      </c>
      <c r="C101" s="13">
        <v>0.0</v>
      </c>
      <c r="D101" s="13">
        <f t="shared" si="11"/>
        <v>0.00057</v>
      </c>
      <c r="E101" s="34"/>
      <c r="F101" s="13">
        <f t="shared" si="13"/>
        <v>0.02252988219</v>
      </c>
      <c r="G101" s="3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A102" s="33">
        <v>45381.0</v>
      </c>
      <c r="B102" s="13">
        <f t="shared" si="12"/>
        <v>39.57118171</v>
      </c>
      <c r="C102" s="13">
        <v>0.0</v>
      </c>
      <c r="D102" s="13">
        <f t="shared" si="11"/>
        <v>0.00057</v>
      </c>
      <c r="E102" s="34"/>
      <c r="F102" s="13">
        <f t="shared" si="13"/>
        <v>0.02254272422</v>
      </c>
      <c r="G102" s="36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A103" s="37">
        <v>45382.0</v>
      </c>
      <c r="B103" s="20">
        <f t="shared" si="12"/>
        <v>39.59373728</v>
      </c>
      <c r="C103" s="20">
        <v>0.0</v>
      </c>
      <c r="D103" s="20">
        <f t="shared" si="11"/>
        <v>0.00057</v>
      </c>
      <c r="E103" s="38"/>
      <c r="F103" s="20">
        <f t="shared" si="13"/>
        <v>0.02255557357</v>
      </c>
      <c r="G103" s="40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A105" s="43" t="str">
        <f>"carry over "&amp;A71</f>
        <v>carry over March</v>
      </c>
      <c r="B105" s="44">
        <f>B103</f>
        <v>39.59373728</v>
      </c>
      <c r="C105" s="44"/>
      <c r="D105" s="44"/>
      <c r="E105" s="45"/>
      <c r="F105" s="44"/>
      <c r="G105" s="46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0.5523516681</v>
      </c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A108" s="33">
        <v>45383.0</v>
      </c>
      <c r="B108" s="22">
        <f>(B105+C108)+((B105+C108)*D108)</f>
        <v>39.6119504</v>
      </c>
      <c r="C108" s="22">
        <v>0.0</v>
      </c>
      <c r="D108" s="22">
        <f t="shared" ref="D108:D137" si="14">(4.6/10000)</f>
        <v>0.00046</v>
      </c>
      <c r="E108" s="52"/>
      <c r="F108" s="22">
        <f>(B108-B105)-C108</f>
        <v>0.01821311915</v>
      </c>
      <c r="G108" s="5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A109" s="33">
        <v>45384.0</v>
      </c>
      <c r="B109" s="13">
        <f t="shared" ref="B109:B137" si="15">(B108+C109)+((B108+C109)*D109)</f>
        <v>39.6301719</v>
      </c>
      <c r="C109" s="13">
        <v>0.0</v>
      </c>
      <c r="D109" s="13">
        <f t="shared" si="14"/>
        <v>0.00046</v>
      </c>
      <c r="E109" s="34"/>
      <c r="F109" s="13">
        <f t="shared" ref="F109:F137" si="16">(B109-B108)-C109</f>
        <v>0.01822149718</v>
      </c>
      <c r="G109" s="36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A110" s="33">
        <v>45385.0</v>
      </c>
      <c r="B110" s="13">
        <f t="shared" si="15"/>
        <v>39.64840177</v>
      </c>
      <c r="C110" s="13">
        <v>0.0</v>
      </c>
      <c r="D110" s="13">
        <f t="shared" si="14"/>
        <v>0.00046</v>
      </c>
      <c r="E110" s="34"/>
      <c r="F110" s="13">
        <f t="shared" si="16"/>
        <v>0.01822987907</v>
      </c>
      <c r="G110" s="36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A111" s="33">
        <v>45386.0</v>
      </c>
      <c r="B111" s="13">
        <f t="shared" si="15"/>
        <v>39.66664004</v>
      </c>
      <c r="C111" s="13">
        <v>0.0</v>
      </c>
      <c r="D111" s="13">
        <f t="shared" si="14"/>
        <v>0.00046</v>
      </c>
      <c r="E111" s="34"/>
      <c r="F111" s="13">
        <f t="shared" si="16"/>
        <v>0.01823826482</v>
      </c>
      <c r="G111" s="36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A112" s="33">
        <v>45387.0</v>
      </c>
      <c r="B112" s="13">
        <f t="shared" si="15"/>
        <v>39.68488669</v>
      </c>
      <c r="C112" s="13">
        <v>0.0</v>
      </c>
      <c r="D112" s="13">
        <f t="shared" si="14"/>
        <v>0.00046</v>
      </c>
      <c r="E112" s="34"/>
      <c r="F112" s="13">
        <f t="shared" si="16"/>
        <v>0.01824665442</v>
      </c>
      <c r="G112" s="36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A113" s="33">
        <v>45388.0</v>
      </c>
      <c r="B113" s="13">
        <f t="shared" si="15"/>
        <v>39.70314174</v>
      </c>
      <c r="C113" s="13">
        <v>0.0</v>
      </c>
      <c r="D113" s="13">
        <f t="shared" si="14"/>
        <v>0.00046</v>
      </c>
      <c r="E113" s="34"/>
      <c r="F113" s="13">
        <f t="shared" si="16"/>
        <v>0.01825504788</v>
      </c>
      <c r="G113" s="36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A114" s="33">
        <v>45389.0</v>
      </c>
      <c r="B114" s="13">
        <f t="shared" si="15"/>
        <v>39.72140519</v>
      </c>
      <c r="C114" s="13">
        <v>0.0</v>
      </c>
      <c r="D114" s="13">
        <f t="shared" si="14"/>
        <v>0.00046</v>
      </c>
      <c r="E114" s="34"/>
      <c r="F114" s="13">
        <f t="shared" si="16"/>
        <v>0.0182634452</v>
      </c>
      <c r="G114" s="36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A115" s="33">
        <v>45390.0</v>
      </c>
      <c r="B115" s="13">
        <f t="shared" si="15"/>
        <v>39.73967703</v>
      </c>
      <c r="C115" s="13">
        <v>0.0</v>
      </c>
      <c r="D115" s="13">
        <f t="shared" si="14"/>
        <v>0.00046</v>
      </c>
      <c r="E115" s="34"/>
      <c r="F115" s="13">
        <f t="shared" si="16"/>
        <v>0.01827184639</v>
      </c>
      <c r="G115" s="36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A116" s="33">
        <v>45391.0</v>
      </c>
      <c r="B116" s="13">
        <f t="shared" si="15"/>
        <v>39.75795728</v>
      </c>
      <c r="C116" s="13">
        <v>0.0</v>
      </c>
      <c r="D116" s="13">
        <f t="shared" si="14"/>
        <v>0.00046</v>
      </c>
      <c r="E116" s="34"/>
      <c r="F116" s="13">
        <f t="shared" si="16"/>
        <v>0.01828025144</v>
      </c>
      <c r="G116" s="36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A117" s="33">
        <v>45392.0</v>
      </c>
      <c r="B117" s="13">
        <f t="shared" si="15"/>
        <v>39.77624595</v>
      </c>
      <c r="C117" s="13">
        <v>0.0</v>
      </c>
      <c r="D117" s="13">
        <f t="shared" si="14"/>
        <v>0.00046</v>
      </c>
      <c r="E117" s="34"/>
      <c r="F117" s="13">
        <f t="shared" si="16"/>
        <v>0.01828866035</v>
      </c>
      <c r="G117" s="36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A118" s="33">
        <v>45393.0</v>
      </c>
      <c r="B118" s="13">
        <f t="shared" si="15"/>
        <v>39.79454302</v>
      </c>
      <c r="C118" s="13">
        <v>0.0</v>
      </c>
      <c r="D118" s="13">
        <f t="shared" si="14"/>
        <v>0.00046</v>
      </c>
      <c r="E118" s="34"/>
      <c r="F118" s="13">
        <f t="shared" si="16"/>
        <v>0.01829707313</v>
      </c>
      <c r="G118" s="3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A119" s="33">
        <v>45394.0</v>
      </c>
      <c r="B119" s="13">
        <f t="shared" si="15"/>
        <v>39.81284851</v>
      </c>
      <c r="C119" s="13">
        <v>0.0</v>
      </c>
      <c r="D119" s="13">
        <f t="shared" si="14"/>
        <v>0.00046</v>
      </c>
      <c r="E119" s="34"/>
      <c r="F119" s="13">
        <f t="shared" si="16"/>
        <v>0.01830548979</v>
      </c>
      <c r="G119" s="36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A120" s="33">
        <v>45395.0</v>
      </c>
      <c r="B120" s="13">
        <f t="shared" si="15"/>
        <v>39.83116242</v>
      </c>
      <c r="C120" s="13">
        <v>0.0</v>
      </c>
      <c r="D120" s="13">
        <f t="shared" si="14"/>
        <v>0.00046</v>
      </c>
      <c r="E120" s="34"/>
      <c r="F120" s="13">
        <f t="shared" si="16"/>
        <v>0.01831391031</v>
      </c>
      <c r="G120" s="36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A121" s="33">
        <v>45396.0</v>
      </c>
      <c r="B121" s="13">
        <f t="shared" si="15"/>
        <v>39.84948475</v>
      </c>
      <c r="C121" s="13">
        <v>0.0</v>
      </c>
      <c r="D121" s="13">
        <f t="shared" si="14"/>
        <v>0.00046</v>
      </c>
      <c r="E121" s="34"/>
      <c r="F121" s="13">
        <f t="shared" si="16"/>
        <v>0.01832233471</v>
      </c>
      <c r="G121" s="36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A122" s="33">
        <v>45397.0</v>
      </c>
      <c r="B122" s="13">
        <f t="shared" si="15"/>
        <v>39.86781552</v>
      </c>
      <c r="C122" s="13">
        <v>0.0</v>
      </c>
      <c r="D122" s="13">
        <f t="shared" si="14"/>
        <v>0.00046</v>
      </c>
      <c r="E122" s="34"/>
      <c r="F122" s="13">
        <f t="shared" si="16"/>
        <v>0.01833076299</v>
      </c>
      <c r="G122" s="36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A123" s="33">
        <v>45398.0</v>
      </c>
      <c r="B123" s="13">
        <f t="shared" si="15"/>
        <v>39.88615471</v>
      </c>
      <c r="C123" s="13">
        <v>0.0</v>
      </c>
      <c r="D123" s="13">
        <f t="shared" si="14"/>
        <v>0.00046</v>
      </c>
      <c r="E123" s="34"/>
      <c r="F123" s="13">
        <f t="shared" si="16"/>
        <v>0.01833919514</v>
      </c>
      <c r="G123" s="36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A124" s="33">
        <v>45399.0</v>
      </c>
      <c r="B124" s="13">
        <f t="shared" si="15"/>
        <v>39.90450234</v>
      </c>
      <c r="C124" s="13">
        <v>0.0</v>
      </c>
      <c r="D124" s="13">
        <f t="shared" si="14"/>
        <v>0.00046</v>
      </c>
      <c r="E124" s="34"/>
      <c r="F124" s="13">
        <f t="shared" si="16"/>
        <v>0.01834763117</v>
      </c>
      <c r="G124" s="36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A125" s="33">
        <v>45400.0</v>
      </c>
      <c r="B125" s="13">
        <f t="shared" si="15"/>
        <v>39.92285841</v>
      </c>
      <c r="C125" s="13">
        <v>0.0</v>
      </c>
      <c r="D125" s="13">
        <f t="shared" si="14"/>
        <v>0.00046</v>
      </c>
      <c r="E125" s="34"/>
      <c r="F125" s="13">
        <f t="shared" si="16"/>
        <v>0.01835607108</v>
      </c>
      <c r="G125" s="36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A126" s="33">
        <v>45401.0</v>
      </c>
      <c r="B126" s="13">
        <f t="shared" si="15"/>
        <v>39.94122293</v>
      </c>
      <c r="C126" s="13">
        <v>0.0</v>
      </c>
      <c r="D126" s="13">
        <f t="shared" si="14"/>
        <v>0.00046</v>
      </c>
      <c r="E126" s="34"/>
      <c r="F126" s="13">
        <f t="shared" si="16"/>
        <v>0.01836451487</v>
      </c>
      <c r="G126" s="36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A127" s="33">
        <v>45402.0</v>
      </c>
      <c r="B127" s="13">
        <f t="shared" si="15"/>
        <v>39.95959589</v>
      </c>
      <c r="C127" s="13">
        <v>0.0</v>
      </c>
      <c r="D127" s="13">
        <f t="shared" si="14"/>
        <v>0.00046</v>
      </c>
      <c r="E127" s="34"/>
      <c r="F127" s="13">
        <f t="shared" si="16"/>
        <v>0.01837296255</v>
      </c>
      <c r="G127" s="3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A128" s="33">
        <v>45403.0</v>
      </c>
      <c r="B128" s="13">
        <f t="shared" si="15"/>
        <v>39.97797731</v>
      </c>
      <c r="C128" s="13">
        <v>0.0</v>
      </c>
      <c r="D128" s="13">
        <f t="shared" si="14"/>
        <v>0.00046</v>
      </c>
      <c r="E128" s="34"/>
      <c r="F128" s="13">
        <f t="shared" si="16"/>
        <v>0.01838141411</v>
      </c>
      <c r="G128" s="36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A129" s="33">
        <v>45404.0</v>
      </c>
      <c r="B129" s="13">
        <f t="shared" si="15"/>
        <v>39.99636717</v>
      </c>
      <c r="C129" s="13">
        <v>0.0</v>
      </c>
      <c r="D129" s="13">
        <f t="shared" si="14"/>
        <v>0.00046</v>
      </c>
      <c r="E129" s="34"/>
      <c r="F129" s="13">
        <f t="shared" si="16"/>
        <v>0.01838986956</v>
      </c>
      <c r="G129" s="3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A130" s="33">
        <v>45405.0</v>
      </c>
      <c r="B130" s="13">
        <f t="shared" si="15"/>
        <v>40.0147655</v>
      </c>
      <c r="C130" s="13">
        <v>0.0</v>
      </c>
      <c r="D130" s="13">
        <f t="shared" si="14"/>
        <v>0.00046</v>
      </c>
      <c r="E130" s="34"/>
      <c r="F130" s="13">
        <f t="shared" si="16"/>
        <v>0.0183983289</v>
      </c>
      <c r="G130" s="36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A131" s="33">
        <v>45406.0</v>
      </c>
      <c r="B131" s="13">
        <f t="shared" si="15"/>
        <v>40.0331723</v>
      </c>
      <c r="C131" s="13">
        <v>0.0</v>
      </c>
      <c r="D131" s="13">
        <f t="shared" si="14"/>
        <v>0.00046</v>
      </c>
      <c r="E131" s="34"/>
      <c r="F131" s="13">
        <f t="shared" si="16"/>
        <v>0.01840679213</v>
      </c>
      <c r="G131" s="36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A132" s="33">
        <v>45407.0</v>
      </c>
      <c r="B132" s="13">
        <f t="shared" si="15"/>
        <v>40.05158756</v>
      </c>
      <c r="C132" s="13">
        <v>0.0</v>
      </c>
      <c r="D132" s="13">
        <f t="shared" si="14"/>
        <v>0.00046</v>
      </c>
      <c r="E132" s="34"/>
      <c r="F132" s="13">
        <f t="shared" si="16"/>
        <v>0.01841525926</v>
      </c>
      <c r="G132" s="36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A133" s="33">
        <v>45408.0</v>
      </c>
      <c r="B133" s="13">
        <f t="shared" si="15"/>
        <v>40.07001129</v>
      </c>
      <c r="C133" s="13">
        <v>0.0</v>
      </c>
      <c r="D133" s="13">
        <f t="shared" si="14"/>
        <v>0.00046</v>
      </c>
      <c r="E133" s="34"/>
      <c r="F133" s="13">
        <f t="shared" si="16"/>
        <v>0.01842373028</v>
      </c>
      <c r="G133" s="36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A134" s="33">
        <v>45409.0</v>
      </c>
      <c r="B134" s="13">
        <f t="shared" si="15"/>
        <v>40.08844349</v>
      </c>
      <c r="C134" s="13">
        <v>0.0</v>
      </c>
      <c r="D134" s="13">
        <f t="shared" si="14"/>
        <v>0.00046</v>
      </c>
      <c r="E134" s="34"/>
      <c r="F134" s="13">
        <f t="shared" si="16"/>
        <v>0.01843220519</v>
      </c>
      <c r="G134" s="36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A135" s="33">
        <v>45410.0</v>
      </c>
      <c r="B135" s="13">
        <f t="shared" si="15"/>
        <v>40.10688417</v>
      </c>
      <c r="C135" s="13">
        <v>0.0</v>
      </c>
      <c r="D135" s="13">
        <f t="shared" si="14"/>
        <v>0.00046</v>
      </c>
      <c r="E135" s="34"/>
      <c r="F135" s="13">
        <f t="shared" si="16"/>
        <v>0.01844068401</v>
      </c>
      <c r="G135" s="36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A136" s="33">
        <v>45411.0</v>
      </c>
      <c r="B136" s="13">
        <f t="shared" si="15"/>
        <v>40.12533334</v>
      </c>
      <c r="C136" s="13">
        <v>0.0</v>
      </c>
      <c r="D136" s="13">
        <f t="shared" si="14"/>
        <v>0.00046</v>
      </c>
      <c r="E136" s="34"/>
      <c r="F136" s="13">
        <f t="shared" si="16"/>
        <v>0.01844916672</v>
      </c>
      <c r="G136" s="36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A137" s="37">
        <v>45412.0</v>
      </c>
      <c r="B137" s="20">
        <f t="shared" si="15"/>
        <v>45.14163895</v>
      </c>
      <c r="C137" s="20">
        <v>4.99555</v>
      </c>
      <c r="D137" s="20">
        <f t="shared" si="14"/>
        <v>0.00046</v>
      </c>
      <c r="E137" s="38"/>
      <c r="F137" s="20">
        <f t="shared" si="16"/>
        <v>0.02075560634</v>
      </c>
      <c r="G137" s="40" t="s">
        <v>49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E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A139" s="43" t="str">
        <f>"carry over "&amp;A106</f>
        <v>carry over April</v>
      </c>
      <c r="B139" s="44">
        <f>B137</f>
        <v>45.14163895</v>
      </c>
      <c r="C139" s="44"/>
      <c r="D139" s="44"/>
      <c r="E139" s="45"/>
      <c r="F139" s="44"/>
      <c r="G139" s="4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0.7995565207</v>
      </c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A142" s="57">
        <v>45413.0</v>
      </c>
      <c r="B142" s="22">
        <f>(B139+C142)+((B139+C142)*D142)</f>
        <v>45.16691827</v>
      </c>
      <c r="C142" s="22">
        <v>0.0</v>
      </c>
      <c r="D142" s="22">
        <f t="shared" ref="D142:D155" si="17">(5.6/10000)</f>
        <v>0.00056</v>
      </c>
      <c r="E142" s="52"/>
      <c r="F142" s="22">
        <f>(B142-B139)-C142</f>
        <v>0.02527931781</v>
      </c>
      <c r="G142" s="5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A143" s="33">
        <v>45414.0</v>
      </c>
      <c r="B143" s="13">
        <f t="shared" ref="B143:B172" si="18">(B142+C143)+((B142+C143)*D143)</f>
        <v>45.19221174</v>
      </c>
      <c r="C143" s="13">
        <v>0.0</v>
      </c>
      <c r="D143" s="13">
        <f t="shared" si="17"/>
        <v>0.00056</v>
      </c>
      <c r="E143" s="34"/>
      <c r="F143" s="13">
        <f t="shared" ref="F143:F172" si="19">(B143-B142)-C143</f>
        <v>0.02529347423</v>
      </c>
      <c r="G143" s="36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A144" s="33">
        <v>45415.0</v>
      </c>
      <c r="B144" s="13">
        <f t="shared" si="18"/>
        <v>45.21751938</v>
      </c>
      <c r="C144" s="13">
        <v>0.0</v>
      </c>
      <c r="D144" s="13">
        <f t="shared" si="17"/>
        <v>0.00056</v>
      </c>
      <c r="E144" s="34"/>
      <c r="F144" s="13">
        <f t="shared" si="19"/>
        <v>0.02530763857</v>
      </c>
      <c r="G144" s="36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A145" s="33">
        <v>45416.0</v>
      </c>
      <c r="B145" s="13">
        <f t="shared" si="18"/>
        <v>45.24284119</v>
      </c>
      <c r="C145" s="13">
        <v>0.0</v>
      </c>
      <c r="D145" s="13">
        <f t="shared" si="17"/>
        <v>0.00056</v>
      </c>
      <c r="E145" s="34"/>
      <c r="F145" s="13">
        <f t="shared" si="19"/>
        <v>0.02532181085</v>
      </c>
      <c r="G145" s="36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A146" s="33">
        <v>45417.0</v>
      </c>
      <c r="B146" s="13">
        <f t="shared" si="18"/>
        <v>45.26817718</v>
      </c>
      <c r="C146" s="13">
        <v>0.0</v>
      </c>
      <c r="D146" s="13">
        <f t="shared" si="17"/>
        <v>0.00056</v>
      </c>
      <c r="E146" s="34"/>
      <c r="F146" s="13">
        <f t="shared" si="19"/>
        <v>0.02533599107</v>
      </c>
      <c r="G146" s="36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A147" s="33">
        <v>45418.0</v>
      </c>
      <c r="B147" s="13">
        <f t="shared" si="18"/>
        <v>53.16370219</v>
      </c>
      <c r="C147" s="13">
        <v>7.86577</v>
      </c>
      <c r="D147" s="13">
        <f t="shared" si="17"/>
        <v>0.00056</v>
      </c>
      <c r="E147" s="34"/>
      <c r="F147" s="13">
        <f t="shared" si="19"/>
        <v>0.02975501042</v>
      </c>
      <c r="G147" s="36" t="s">
        <v>50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A148" s="33">
        <v>45419.0</v>
      </c>
      <c r="B148" s="13">
        <f t="shared" si="18"/>
        <v>53.19347386</v>
      </c>
      <c r="C148" s="13">
        <v>0.0</v>
      </c>
      <c r="D148" s="13">
        <f t="shared" si="17"/>
        <v>0.00056</v>
      </c>
      <c r="E148" s="34"/>
      <c r="F148" s="13">
        <f t="shared" si="19"/>
        <v>0.02977167323</v>
      </c>
      <c r="G148" s="36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A149" s="33">
        <v>45420.0</v>
      </c>
      <c r="B149" s="13">
        <f t="shared" si="18"/>
        <v>53.22326221</v>
      </c>
      <c r="C149" s="13">
        <v>0.0</v>
      </c>
      <c r="D149" s="13">
        <f t="shared" si="17"/>
        <v>0.00056</v>
      </c>
      <c r="E149" s="34"/>
      <c r="F149" s="13">
        <f t="shared" si="19"/>
        <v>0.02978834536</v>
      </c>
      <c r="G149" s="36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A150" s="33">
        <v>45421.0</v>
      </c>
      <c r="B150" s="13">
        <f t="shared" si="18"/>
        <v>53.25306724</v>
      </c>
      <c r="C150" s="13">
        <v>0.0</v>
      </c>
      <c r="D150" s="13">
        <f t="shared" si="17"/>
        <v>0.00056</v>
      </c>
      <c r="E150" s="34"/>
      <c r="F150" s="13">
        <f t="shared" si="19"/>
        <v>0.02980502684</v>
      </c>
      <c r="G150" s="36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A151" s="33">
        <v>45422.0</v>
      </c>
      <c r="B151" s="13">
        <f t="shared" si="18"/>
        <v>53.28288895</v>
      </c>
      <c r="C151" s="13">
        <v>0.0</v>
      </c>
      <c r="D151" s="13">
        <f t="shared" si="17"/>
        <v>0.00056</v>
      </c>
      <c r="E151" s="34"/>
      <c r="F151" s="13">
        <f t="shared" si="19"/>
        <v>0.02982171765</v>
      </c>
      <c r="G151" s="36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A152" s="33">
        <v>45423.0</v>
      </c>
      <c r="B152" s="13">
        <f t="shared" si="18"/>
        <v>53.31272737</v>
      </c>
      <c r="C152" s="13">
        <v>0.0</v>
      </c>
      <c r="D152" s="13">
        <f t="shared" si="17"/>
        <v>0.00056</v>
      </c>
      <c r="E152" s="34"/>
      <c r="F152" s="13">
        <f t="shared" si="19"/>
        <v>0.02983841781</v>
      </c>
      <c r="G152" s="36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A153" s="33">
        <v>45424.0</v>
      </c>
      <c r="B153" s="13">
        <f t="shared" si="18"/>
        <v>53.3425825</v>
      </c>
      <c r="C153" s="13">
        <v>0.0</v>
      </c>
      <c r="D153" s="13">
        <f t="shared" si="17"/>
        <v>0.00056</v>
      </c>
      <c r="E153" s="34"/>
      <c r="F153" s="13">
        <f t="shared" si="19"/>
        <v>0.02985512733</v>
      </c>
      <c r="G153" s="36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A154" s="33">
        <v>45425.0</v>
      </c>
      <c r="B154" s="13">
        <f t="shared" si="18"/>
        <v>53.37245434</v>
      </c>
      <c r="C154" s="13">
        <v>0.0</v>
      </c>
      <c r="D154" s="13">
        <f t="shared" si="17"/>
        <v>0.00056</v>
      </c>
      <c r="E154" s="34"/>
      <c r="F154" s="13">
        <f t="shared" si="19"/>
        <v>0.0298718462</v>
      </c>
      <c r="G154" s="36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A155" s="33">
        <v>45426.0</v>
      </c>
      <c r="B155" s="13">
        <f t="shared" si="18"/>
        <v>53.40234292</v>
      </c>
      <c r="C155" s="13">
        <v>0.0</v>
      </c>
      <c r="D155" s="13">
        <f t="shared" si="17"/>
        <v>0.00056</v>
      </c>
      <c r="E155" s="34"/>
      <c r="F155" s="13">
        <f t="shared" si="19"/>
        <v>0.02988857443</v>
      </c>
      <c r="G155" s="36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A156" s="33">
        <v>45427.0</v>
      </c>
      <c r="B156" s="13">
        <f t="shared" si="18"/>
        <v>53.426908</v>
      </c>
      <c r="C156" s="13">
        <v>0.0</v>
      </c>
      <c r="D156" s="13">
        <f t="shared" ref="D156:D157" si="20">(4.6/10000)</f>
        <v>0.00046</v>
      </c>
      <c r="E156" s="34"/>
      <c r="F156" s="13">
        <f t="shared" si="19"/>
        <v>0.02456507774</v>
      </c>
      <c r="G156" s="36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A157" s="33">
        <v>45428.0</v>
      </c>
      <c r="B157" s="13">
        <f t="shared" si="18"/>
        <v>53.45148437</v>
      </c>
      <c r="C157" s="13">
        <v>0.0</v>
      </c>
      <c r="D157" s="13">
        <f t="shared" si="20"/>
        <v>0.00046</v>
      </c>
      <c r="E157" s="34"/>
      <c r="F157" s="13">
        <f t="shared" si="19"/>
        <v>0.02457637768</v>
      </c>
      <c r="G157" s="36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A158" s="33">
        <v>45429.0</v>
      </c>
      <c r="B158" s="13">
        <f t="shared" si="18"/>
        <v>53.47286497</v>
      </c>
      <c r="C158" s="13">
        <v>0.0</v>
      </c>
      <c r="D158" s="13">
        <f t="shared" ref="D158:D165" si="21">(4/10000)</f>
        <v>0.0004</v>
      </c>
      <c r="E158" s="34"/>
      <c r="F158" s="13">
        <f t="shared" si="19"/>
        <v>0.02138059375</v>
      </c>
      <c r="G158" s="3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A159" s="33">
        <v>45430.0</v>
      </c>
      <c r="B159" s="13">
        <f t="shared" si="18"/>
        <v>53.49425411</v>
      </c>
      <c r="C159" s="13">
        <v>0.0</v>
      </c>
      <c r="D159" s="13">
        <f t="shared" si="21"/>
        <v>0.0004</v>
      </c>
      <c r="E159" s="34"/>
      <c r="F159" s="13">
        <f t="shared" si="19"/>
        <v>0.02138914599</v>
      </c>
      <c r="G159" s="36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A160" s="33">
        <v>45431.0</v>
      </c>
      <c r="B160" s="13">
        <f t="shared" si="18"/>
        <v>53.51565182</v>
      </c>
      <c r="C160" s="13">
        <v>0.0</v>
      </c>
      <c r="D160" s="13">
        <f t="shared" si="21"/>
        <v>0.0004</v>
      </c>
      <c r="E160" s="34"/>
      <c r="F160" s="13">
        <f t="shared" si="19"/>
        <v>0.02139770165</v>
      </c>
      <c r="G160" s="36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A161" s="33">
        <v>45432.0</v>
      </c>
      <c r="B161" s="13">
        <f t="shared" si="18"/>
        <v>53.53705808</v>
      </c>
      <c r="C161" s="13">
        <v>0.0</v>
      </c>
      <c r="D161" s="13">
        <f t="shared" si="21"/>
        <v>0.0004</v>
      </c>
      <c r="E161" s="34"/>
      <c r="F161" s="13">
        <f t="shared" si="19"/>
        <v>0.02140626073</v>
      </c>
      <c r="G161" s="36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A162" s="33">
        <v>45433.0</v>
      </c>
      <c r="B162" s="13">
        <f t="shared" si="18"/>
        <v>53.5584729</v>
      </c>
      <c r="C162" s="13">
        <v>0.0</v>
      </c>
      <c r="D162" s="13">
        <f t="shared" si="21"/>
        <v>0.0004</v>
      </c>
      <c r="E162" s="34"/>
      <c r="F162" s="13">
        <f t="shared" si="19"/>
        <v>0.02141482323</v>
      </c>
      <c r="G162" s="36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A163" s="33">
        <v>45434.0</v>
      </c>
      <c r="B163" s="13">
        <f t="shared" si="18"/>
        <v>53.57989629</v>
      </c>
      <c r="C163" s="13">
        <v>0.0</v>
      </c>
      <c r="D163" s="13">
        <f t="shared" si="21"/>
        <v>0.0004</v>
      </c>
      <c r="E163" s="34"/>
      <c r="F163" s="13">
        <f t="shared" si="19"/>
        <v>0.02142338916</v>
      </c>
      <c r="G163" s="36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A164" s="33">
        <v>45435.0</v>
      </c>
      <c r="B164" s="13">
        <f t="shared" si="18"/>
        <v>53.60132825</v>
      </c>
      <c r="C164" s="13">
        <v>0.0</v>
      </c>
      <c r="D164" s="13">
        <f t="shared" si="21"/>
        <v>0.0004</v>
      </c>
      <c r="E164" s="34"/>
      <c r="F164" s="13">
        <f t="shared" si="19"/>
        <v>0.02143195852</v>
      </c>
      <c r="G164" s="3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A165" s="33">
        <v>45436.0</v>
      </c>
      <c r="B165" s="13">
        <f t="shared" si="18"/>
        <v>53.62276878</v>
      </c>
      <c r="C165" s="13">
        <v>0.0</v>
      </c>
      <c r="D165" s="13">
        <f t="shared" si="21"/>
        <v>0.0004</v>
      </c>
      <c r="E165" s="34"/>
      <c r="F165" s="13">
        <f t="shared" si="19"/>
        <v>0.0214405313</v>
      </c>
      <c r="G165" s="36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A166" s="33">
        <v>45437.0</v>
      </c>
      <c r="B166" s="13">
        <f t="shared" si="18"/>
        <v>53.64904394</v>
      </c>
      <c r="C166" s="13">
        <v>0.0</v>
      </c>
      <c r="D166" s="13">
        <f t="shared" ref="D166:D172" si="22">(4.9/10000)</f>
        <v>0.00049</v>
      </c>
      <c r="E166" s="34"/>
      <c r="F166" s="13">
        <f t="shared" si="19"/>
        <v>0.0262751567</v>
      </c>
      <c r="G166" s="36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A167" s="33">
        <v>45438.0</v>
      </c>
      <c r="B167" s="13">
        <f t="shared" si="18"/>
        <v>53.67533197</v>
      </c>
      <c r="C167" s="13">
        <v>0.0</v>
      </c>
      <c r="D167" s="13">
        <f t="shared" si="22"/>
        <v>0.00049</v>
      </c>
      <c r="E167" s="34"/>
      <c r="F167" s="13">
        <f t="shared" si="19"/>
        <v>0.02628803153</v>
      </c>
      <c r="G167" s="3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A168" s="33">
        <v>45439.0</v>
      </c>
      <c r="B168" s="13">
        <f t="shared" si="18"/>
        <v>53.70163288</v>
      </c>
      <c r="C168" s="13">
        <v>0.0</v>
      </c>
      <c r="D168" s="13">
        <f t="shared" si="22"/>
        <v>0.00049</v>
      </c>
      <c r="E168" s="34"/>
      <c r="F168" s="13">
        <f t="shared" si="19"/>
        <v>0.02630091266</v>
      </c>
      <c r="G168" s="36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A169" s="33">
        <v>45440.0</v>
      </c>
      <c r="B169" s="13">
        <f t="shared" si="18"/>
        <v>53.72794668</v>
      </c>
      <c r="C169" s="13">
        <v>0.0</v>
      </c>
      <c r="D169" s="13">
        <f t="shared" si="22"/>
        <v>0.00049</v>
      </c>
      <c r="E169" s="34"/>
      <c r="F169" s="13">
        <f t="shared" si="19"/>
        <v>0.02631380011</v>
      </c>
      <c r="G169" s="36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A170" s="33">
        <v>45441.0</v>
      </c>
      <c r="B170" s="13">
        <f t="shared" si="18"/>
        <v>53.75427337</v>
      </c>
      <c r="C170" s="13">
        <v>0.0</v>
      </c>
      <c r="D170" s="13">
        <f t="shared" si="22"/>
        <v>0.00049</v>
      </c>
      <c r="E170" s="34"/>
      <c r="F170" s="13">
        <f t="shared" si="19"/>
        <v>0.02632669387</v>
      </c>
      <c r="G170" s="36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A171" s="33">
        <v>45442.0</v>
      </c>
      <c r="B171" s="13">
        <f t="shared" si="18"/>
        <v>53.78061297</v>
      </c>
      <c r="C171" s="13">
        <v>0.0</v>
      </c>
      <c r="D171" s="13">
        <f t="shared" si="22"/>
        <v>0.00049</v>
      </c>
      <c r="E171" s="34"/>
      <c r="F171" s="13">
        <f t="shared" si="19"/>
        <v>0.02633959395</v>
      </c>
      <c r="G171" s="36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A172" s="37">
        <v>45443.0</v>
      </c>
      <c r="B172" s="20">
        <f t="shared" si="18"/>
        <v>53.80696547</v>
      </c>
      <c r="C172" s="20">
        <v>0.0</v>
      </c>
      <c r="D172" s="20">
        <f t="shared" si="22"/>
        <v>0.00049</v>
      </c>
      <c r="E172" s="38"/>
      <c r="F172" s="20">
        <f t="shared" si="19"/>
        <v>0.02635250035</v>
      </c>
      <c r="G172" s="40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A174" s="43" t="str">
        <f>"carry over "&amp;A140</f>
        <v>carry over May</v>
      </c>
      <c r="B174" s="44">
        <f>B172</f>
        <v>53.80696547</v>
      </c>
      <c r="C174" s="44"/>
      <c r="D174" s="44"/>
      <c r="E174" s="45"/>
      <c r="F174" s="44"/>
      <c r="G174" s="46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0.6423647559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A177" s="57">
        <v>45444.0</v>
      </c>
      <c r="B177" s="22">
        <f>(B174+C177)+((B174+C177)*D177)</f>
        <v>53.82848825</v>
      </c>
      <c r="C177" s="22">
        <v>0.0</v>
      </c>
      <c r="D177" s="22">
        <f t="shared" ref="D177:D180" si="23">(4/10000)</f>
        <v>0.0004</v>
      </c>
      <c r="E177" s="52"/>
      <c r="F177" s="22">
        <f>(B177-B174)-C177</f>
        <v>0.02152278619</v>
      </c>
      <c r="G177" s="5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A178" s="33">
        <v>45445.0</v>
      </c>
      <c r="B178" s="13">
        <f t="shared" ref="B178:B206" si="24">(B177+C178)+((B177+C178)*D178)</f>
        <v>53.85001965</v>
      </c>
      <c r="C178" s="13">
        <v>0.0</v>
      </c>
      <c r="D178" s="13">
        <f t="shared" si="23"/>
        <v>0.0004</v>
      </c>
      <c r="E178" s="34"/>
      <c r="F178" s="13">
        <f t="shared" ref="F178:F206" si="25">(B178-B177)-C178</f>
        <v>0.0215313953</v>
      </c>
      <c r="G178" s="36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A179" s="33">
        <v>45446.0</v>
      </c>
      <c r="B179" s="13">
        <f t="shared" si="24"/>
        <v>53.87155966</v>
      </c>
      <c r="C179" s="13">
        <v>0.0</v>
      </c>
      <c r="D179" s="13">
        <f t="shared" si="23"/>
        <v>0.0004</v>
      </c>
      <c r="E179" s="34"/>
      <c r="F179" s="13">
        <f t="shared" si="25"/>
        <v>0.02154000786</v>
      </c>
      <c r="G179" s="36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A180" s="33">
        <v>45447.0</v>
      </c>
      <c r="B180" s="13">
        <f t="shared" si="24"/>
        <v>53.89310828</v>
      </c>
      <c r="C180" s="13">
        <v>0.0</v>
      </c>
      <c r="D180" s="13">
        <f t="shared" si="23"/>
        <v>0.0004</v>
      </c>
      <c r="E180" s="34"/>
      <c r="F180" s="13">
        <f t="shared" si="25"/>
        <v>0.02154862386</v>
      </c>
      <c r="G180" s="36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A181" s="33">
        <v>45448.0</v>
      </c>
      <c r="B181" s="13">
        <f t="shared" si="24"/>
        <v>53.91574339</v>
      </c>
      <c r="C181" s="13">
        <v>0.0</v>
      </c>
      <c r="D181" s="13">
        <f t="shared" ref="D181:D183" si="26">(4.2/10000)</f>
        <v>0.00042</v>
      </c>
      <c r="E181" s="34"/>
      <c r="F181" s="13">
        <f t="shared" si="25"/>
        <v>0.02263510548</v>
      </c>
      <c r="G181" s="36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A182" s="33">
        <v>45449.0</v>
      </c>
      <c r="B182" s="13">
        <f t="shared" si="24"/>
        <v>53.938388</v>
      </c>
      <c r="C182" s="13">
        <v>0.0</v>
      </c>
      <c r="D182" s="13">
        <f t="shared" si="26"/>
        <v>0.00042</v>
      </c>
      <c r="E182" s="34"/>
      <c r="F182" s="13">
        <f t="shared" si="25"/>
        <v>0.02264461222</v>
      </c>
      <c r="G182" s="36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A183" s="33">
        <v>45450.0</v>
      </c>
      <c r="B183" s="13">
        <f t="shared" si="24"/>
        <v>53.96104212</v>
      </c>
      <c r="C183" s="13">
        <v>0.0</v>
      </c>
      <c r="D183" s="13">
        <f t="shared" si="26"/>
        <v>0.00042</v>
      </c>
      <c r="E183" s="34"/>
      <c r="F183" s="13">
        <f t="shared" si="25"/>
        <v>0.02265412296</v>
      </c>
      <c r="G183" s="36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A184" s="33">
        <v>45451.0</v>
      </c>
      <c r="B184" s="13">
        <f t="shared" si="24"/>
        <v>53.98262654</v>
      </c>
      <c r="C184" s="13">
        <v>0.0</v>
      </c>
      <c r="D184" s="13">
        <f>(4/10000)</f>
        <v>0.0004</v>
      </c>
      <c r="E184" s="34"/>
      <c r="F184" s="13">
        <f t="shared" si="25"/>
        <v>0.02158441685</v>
      </c>
      <c r="G184" s="36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A185" s="33">
        <v>45452.0</v>
      </c>
      <c r="B185" s="13">
        <f t="shared" si="24"/>
        <v>54.00529924</v>
      </c>
      <c r="C185" s="13">
        <v>0.0</v>
      </c>
      <c r="D185" s="13">
        <f>(4.2/10000)</f>
        <v>0.00042</v>
      </c>
      <c r="E185" s="34"/>
      <c r="F185" s="13">
        <f t="shared" si="25"/>
        <v>0.02267270315</v>
      </c>
      <c r="G185" s="36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A186" s="33">
        <v>45453.0</v>
      </c>
      <c r="B186" s="13">
        <f t="shared" si="24"/>
        <v>54.03014168</v>
      </c>
      <c r="C186" s="13">
        <v>0.0</v>
      </c>
      <c r="D186" s="13">
        <f t="shared" ref="D186:D187" si="27">(4.6/10000)</f>
        <v>0.00046</v>
      </c>
      <c r="E186" s="34"/>
      <c r="F186" s="13">
        <f t="shared" si="25"/>
        <v>0.02484243765</v>
      </c>
      <c r="G186" s="36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A187" s="33">
        <v>45454.0</v>
      </c>
      <c r="B187" s="13">
        <f t="shared" si="24"/>
        <v>54.05499554</v>
      </c>
      <c r="C187" s="13">
        <v>0.0</v>
      </c>
      <c r="D187" s="13">
        <f t="shared" si="27"/>
        <v>0.00046</v>
      </c>
      <c r="E187" s="34"/>
      <c r="F187" s="13">
        <f t="shared" si="25"/>
        <v>0.02485386517</v>
      </c>
      <c r="G187" s="36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A188" s="33">
        <v>45455.0</v>
      </c>
      <c r="B188" s="13">
        <f t="shared" si="24"/>
        <v>54.08526634</v>
      </c>
      <c r="C188" s="13">
        <v>0.0</v>
      </c>
      <c r="D188" s="13">
        <f>(5.6/10000)</f>
        <v>0.00056</v>
      </c>
      <c r="E188" s="34"/>
      <c r="F188" s="13">
        <f t="shared" si="25"/>
        <v>0.03027079751</v>
      </c>
      <c r="G188" s="36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A189" s="33">
        <v>45456.0</v>
      </c>
      <c r="B189" s="13">
        <f t="shared" si="24"/>
        <v>54.10690045</v>
      </c>
      <c r="C189" s="13">
        <v>0.0</v>
      </c>
      <c r="D189" s="13">
        <f t="shared" ref="D189:D190" si="28">(4/10000)</f>
        <v>0.0004</v>
      </c>
      <c r="E189" s="34"/>
      <c r="F189" s="13">
        <f t="shared" si="25"/>
        <v>0.02163410654</v>
      </c>
      <c r="G189" s="36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A190" s="33">
        <v>45457.0</v>
      </c>
      <c r="B190" s="13">
        <f t="shared" si="24"/>
        <v>54.12854321</v>
      </c>
      <c r="C190" s="13">
        <v>0.0</v>
      </c>
      <c r="D190" s="13">
        <f t="shared" si="28"/>
        <v>0.0004</v>
      </c>
      <c r="E190" s="34"/>
      <c r="F190" s="13">
        <f t="shared" si="25"/>
        <v>0.02164276018</v>
      </c>
      <c r="G190" s="36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A191" s="33">
        <v>45458.0</v>
      </c>
      <c r="B191" s="13">
        <f t="shared" si="24"/>
        <v>54.14694691</v>
      </c>
      <c r="C191" s="13">
        <v>0.0</v>
      </c>
      <c r="D191" s="13">
        <f>(3.4/10000)</f>
        <v>0.00034</v>
      </c>
      <c r="E191" s="34"/>
      <c r="F191" s="13">
        <f t="shared" si="25"/>
        <v>0.01840370469</v>
      </c>
      <c r="G191" s="36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A192" s="33">
        <v>45459.0</v>
      </c>
      <c r="B192" s="13">
        <f t="shared" si="24"/>
        <v>54.16643981</v>
      </c>
      <c r="C192" s="13">
        <v>0.0</v>
      </c>
      <c r="D192" s="13">
        <f t="shared" ref="D192:D193" si="29">(3.6/10000)</f>
        <v>0.00036</v>
      </c>
      <c r="E192" s="34"/>
      <c r="F192" s="13">
        <f t="shared" si="25"/>
        <v>0.01949290089</v>
      </c>
      <c r="G192" s="36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A193" s="33">
        <v>45460.0</v>
      </c>
      <c r="B193" s="13">
        <f t="shared" si="24"/>
        <v>54.18593973</v>
      </c>
      <c r="C193" s="13">
        <v>0.0</v>
      </c>
      <c r="D193" s="13">
        <f t="shared" si="29"/>
        <v>0.00036</v>
      </c>
      <c r="E193" s="34"/>
      <c r="F193" s="13">
        <f t="shared" si="25"/>
        <v>0.01949991833</v>
      </c>
      <c r="G193" s="36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A194" s="33">
        <v>45461.0</v>
      </c>
      <c r="B194" s="13">
        <f t="shared" si="24"/>
        <v>54.20761411</v>
      </c>
      <c r="C194" s="13">
        <v>0.0</v>
      </c>
      <c r="D194" s="13">
        <f t="shared" ref="D194:D197" si="30">(4/10000)</f>
        <v>0.0004</v>
      </c>
      <c r="E194" s="34"/>
      <c r="F194" s="13">
        <f t="shared" si="25"/>
        <v>0.02167437589</v>
      </c>
      <c r="G194" s="36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A195" s="33">
        <v>45462.0</v>
      </c>
      <c r="B195" s="13">
        <f t="shared" si="24"/>
        <v>54.22929715</v>
      </c>
      <c r="C195" s="13">
        <v>0.0</v>
      </c>
      <c r="D195" s="13">
        <f t="shared" si="30"/>
        <v>0.0004</v>
      </c>
      <c r="E195" s="34"/>
      <c r="F195" s="13">
        <f t="shared" si="25"/>
        <v>0.02168304564</v>
      </c>
      <c r="G195" s="36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A196" s="33">
        <v>45463.0</v>
      </c>
      <c r="B196" s="13">
        <f t="shared" si="24"/>
        <v>54.25098887</v>
      </c>
      <c r="C196" s="13">
        <v>0.0</v>
      </c>
      <c r="D196" s="13">
        <f t="shared" si="30"/>
        <v>0.0004</v>
      </c>
      <c r="E196" s="34"/>
      <c r="F196" s="13">
        <f t="shared" si="25"/>
        <v>0.02169171886</v>
      </c>
      <c r="G196" s="36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A197" s="33">
        <v>45464.0</v>
      </c>
      <c r="B197" s="13">
        <f t="shared" si="24"/>
        <v>54.27268927</v>
      </c>
      <c r="C197" s="13">
        <v>0.0</v>
      </c>
      <c r="D197" s="13">
        <f t="shared" si="30"/>
        <v>0.0004</v>
      </c>
      <c r="E197" s="34"/>
      <c r="F197" s="13">
        <f t="shared" si="25"/>
        <v>0.02170039555</v>
      </c>
      <c r="G197" s="36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A198" s="33">
        <v>45465.0</v>
      </c>
      <c r="B198" s="13">
        <f t="shared" si="24"/>
        <v>54.29222744</v>
      </c>
      <c r="C198" s="13">
        <v>0.0</v>
      </c>
      <c r="D198" s="13">
        <f>(3.6/10000)</f>
        <v>0.00036</v>
      </c>
      <c r="E198" s="34"/>
      <c r="F198" s="13">
        <f t="shared" si="25"/>
        <v>0.01953816814</v>
      </c>
      <c r="G198" s="36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A199" s="33">
        <v>45466.0</v>
      </c>
      <c r="B199" s="13">
        <f t="shared" si="24"/>
        <v>54.31068679</v>
      </c>
      <c r="C199" s="13">
        <v>0.0</v>
      </c>
      <c r="D199" s="13">
        <f>(3.4/10000)</f>
        <v>0.00034</v>
      </c>
      <c r="E199" s="34"/>
      <c r="F199" s="13">
        <f t="shared" si="25"/>
        <v>0.01845935733</v>
      </c>
      <c r="G199" s="36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A200" s="33">
        <v>45467.0</v>
      </c>
      <c r="B200" s="13">
        <f t="shared" si="24"/>
        <v>54.32860932</v>
      </c>
      <c r="C200" s="13">
        <v>0.0</v>
      </c>
      <c r="D200" s="13">
        <f t="shared" ref="D200:D202" si="31">(3.3/10000)</f>
        <v>0.00033</v>
      </c>
      <c r="E200" s="34"/>
      <c r="F200" s="13">
        <f t="shared" si="25"/>
        <v>0.01792252664</v>
      </c>
      <c r="G200" s="36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A201" s="33">
        <v>45468.0</v>
      </c>
      <c r="B201" s="13">
        <f t="shared" si="24"/>
        <v>54.34653776</v>
      </c>
      <c r="C201" s="13">
        <v>0.0</v>
      </c>
      <c r="D201" s="13">
        <f t="shared" si="31"/>
        <v>0.00033</v>
      </c>
      <c r="E201" s="34"/>
      <c r="F201" s="13">
        <f t="shared" si="25"/>
        <v>0.01792844108</v>
      </c>
      <c r="G201" s="36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A202" s="33">
        <v>45469.0</v>
      </c>
      <c r="B202" s="13">
        <f t="shared" si="24"/>
        <v>54.36447212</v>
      </c>
      <c r="C202" s="13">
        <v>0.0</v>
      </c>
      <c r="D202" s="13">
        <f t="shared" si="31"/>
        <v>0.00033</v>
      </c>
      <c r="E202" s="34"/>
      <c r="F202" s="13">
        <f t="shared" si="25"/>
        <v>0.01793435746</v>
      </c>
      <c r="G202" s="3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A203" s="33">
        <v>45470.0</v>
      </c>
      <c r="B203" s="13">
        <f t="shared" si="24"/>
        <v>54.3873052</v>
      </c>
      <c r="C203" s="13">
        <v>0.0</v>
      </c>
      <c r="D203" s="13">
        <f>(4.2/10000)</f>
        <v>0.00042</v>
      </c>
      <c r="E203" s="34"/>
      <c r="F203" s="13">
        <f t="shared" si="25"/>
        <v>0.02283307829</v>
      </c>
      <c r="G203" s="36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A204" s="33">
        <v>45471.0</v>
      </c>
      <c r="B204" s="13">
        <f t="shared" si="24"/>
        <v>54.40688463</v>
      </c>
      <c r="C204" s="13">
        <v>0.0</v>
      </c>
      <c r="D204" s="13">
        <f t="shared" ref="D204:D205" si="32">(3.6/10000)</f>
        <v>0.00036</v>
      </c>
      <c r="E204" s="34"/>
      <c r="F204" s="13">
        <f t="shared" si="25"/>
        <v>0.01957942987</v>
      </c>
      <c r="G204" s="36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A205" s="33">
        <v>45472.0</v>
      </c>
      <c r="B205" s="13">
        <f t="shared" si="24"/>
        <v>54.42647111</v>
      </c>
      <c r="C205" s="13">
        <v>0.0</v>
      </c>
      <c r="D205" s="13">
        <f t="shared" si="32"/>
        <v>0.00036</v>
      </c>
      <c r="E205" s="34"/>
      <c r="F205" s="13">
        <f t="shared" si="25"/>
        <v>0.01958647847</v>
      </c>
      <c r="G205" s="36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A206" s="37">
        <v>45473.0</v>
      </c>
      <c r="B206" s="20">
        <f t="shared" si="24"/>
        <v>54.44933022</v>
      </c>
      <c r="C206" s="20">
        <v>0.0</v>
      </c>
      <c r="D206" s="20">
        <f>(4.2/10000)</f>
        <v>0.00042</v>
      </c>
      <c r="E206" s="38"/>
      <c r="F206" s="20">
        <f t="shared" si="25"/>
        <v>0.02285911786</v>
      </c>
      <c r="G206" s="40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A208" s="43" t="str">
        <f>"carry over "&amp;A175</f>
        <v>carry over June</v>
      </c>
      <c r="B208" s="44">
        <f>B206</f>
        <v>54.44933022</v>
      </c>
      <c r="C208" s="44"/>
      <c r="D208" s="44"/>
      <c r="E208" s="45"/>
      <c r="F208" s="44"/>
      <c r="G208" s="46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0.7718870983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A211" s="33">
        <v>45474.0</v>
      </c>
      <c r="B211" s="22">
        <f>(B208+C211)+((B208+C211)*D211)</f>
        <v>54.47219894</v>
      </c>
      <c r="C211" s="22">
        <v>0.0</v>
      </c>
      <c r="D211" s="22">
        <f>(4.2/10000)</f>
        <v>0.00042</v>
      </c>
      <c r="E211" s="52"/>
      <c r="F211" s="22">
        <f>(B211-B208)-C211</f>
        <v>0.02286871869</v>
      </c>
      <c r="G211" s="5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A212" s="33">
        <v>45475.0</v>
      </c>
      <c r="B212" s="13">
        <f t="shared" ref="B212:B241" si="33">(B211+C212)+((B211+C212)*D212)</f>
        <v>54.50052449</v>
      </c>
      <c r="C212" s="13">
        <v>0.0</v>
      </c>
      <c r="D212" s="13">
        <f>(5.2/10000)</f>
        <v>0.00052</v>
      </c>
      <c r="E212" s="34"/>
      <c r="F212" s="13">
        <f t="shared" ref="F212:F241" si="34">(B212-B211)-C212</f>
        <v>0.02832554345</v>
      </c>
      <c r="G212" s="36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A213" s="33">
        <v>45476.0</v>
      </c>
      <c r="B213" s="13">
        <f t="shared" si="33"/>
        <v>54.53104478</v>
      </c>
      <c r="C213" s="13">
        <v>0.0</v>
      </c>
      <c r="D213" s="13">
        <f t="shared" ref="D213:D221" si="35">(5.6/10000)</f>
        <v>0.00056</v>
      </c>
      <c r="E213" s="34"/>
      <c r="F213" s="13">
        <f t="shared" si="34"/>
        <v>0.03052029371</v>
      </c>
      <c r="G213" s="36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A214" s="33">
        <v>45477.0</v>
      </c>
      <c r="B214" s="13">
        <f t="shared" si="33"/>
        <v>54.56158217</v>
      </c>
      <c r="C214" s="13">
        <v>0.0</v>
      </c>
      <c r="D214" s="13">
        <f t="shared" si="35"/>
        <v>0.00056</v>
      </c>
      <c r="E214" s="34"/>
      <c r="F214" s="13">
        <f t="shared" si="34"/>
        <v>0.03053738508</v>
      </c>
      <c r="G214" s="36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A215" s="33">
        <v>45478.0</v>
      </c>
      <c r="B215" s="13">
        <f t="shared" si="33"/>
        <v>54.59213665</v>
      </c>
      <c r="C215" s="13">
        <v>0.0</v>
      </c>
      <c r="D215" s="13">
        <f t="shared" si="35"/>
        <v>0.00056</v>
      </c>
      <c r="E215" s="34"/>
      <c r="F215" s="13">
        <f t="shared" si="34"/>
        <v>0.03055448601</v>
      </c>
      <c r="G215" s="36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A216" s="33">
        <v>45479.0</v>
      </c>
      <c r="B216" s="13">
        <f t="shared" si="33"/>
        <v>54.62270825</v>
      </c>
      <c r="C216" s="13">
        <v>0.0</v>
      </c>
      <c r="D216" s="13">
        <f t="shared" si="35"/>
        <v>0.00056</v>
      </c>
      <c r="E216" s="34"/>
      <c r="F216" s="13">
        <f t="shared" si="34"/>
        <v>0.03057159652</v>
      </c>
      <c r="G216" s="36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A217" s="33">
        <v>45480.0</v>
      </c>
      <c r="B217" s="13">
        <f t="shared" si="33"/>
        <v>54.65329696</v>
      </c>
      <c r="C217" s="13">
        <v>0.0</v>
      </c>
      <c r="D217" s="13">
        <f t="shared" si="35"/>
        <v>0.00056</v>
      </c>
      <c r="E217" s="34"/>
      <c r="F217" s="13">
        <f t="shared" si="34"/>
        <v>0.03058871662</v>
      </c>
      <c r="G217" s="36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A218" s="33">
        <v>45481.0</v>
      </c>
      <c r="B218" s="13">
        <f t="shared" si="33"/>
        <v>54.68390281</v>
      </c>
      <c r="C218" s="13">
        <v>0.0</v>
      </c>
      <c r="D218" s="13">
        <f t="shared" si="35"/>
        <v>0.00056</v>
      </c>
      <c r="E218" s="34"/>
      <c r="F218" s="13">
        <f t="shared" si="34"/>
        <v>0.0306058463</v>
      </c>
      <c r="G218" s="36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A219" s="33">
        <v>45482.0</v>
      </c>
      <c r="B219" s="13">
        <f t="shared" si="33"/>
        <v>54.7145258</v>
      </c>
      <c r="C219" s="13">
        <v>0.0</v>
      </c>
      <c r="D219" s="13">
        <f t="shared" si="35"/>
        <v>0.00056</v>
      </c>
      <c r="E219" s="34"/>
      <c r="F219" s="13">
        <f t="shared" si="34"/>
        <v>0.03062298557</v>
      </c>
      <c r="G219" s="36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A220" s="33">
        <v>45483.0</v>
      </c>
      <c r="B220" s="13">
        <f t="shared" si="33"/>
        <v>54.74516593</v>
      </c>
      <c r="C220" s="13">
        <v>0.0</v>
      </c>
      <c r="D220" s="13">
        <f t="shared" si="35"/>
        <v>0.00056</v>
      </c>
      <c r="E220" s="34"/>
      <c r="F220" s="13">
        <f t="shared" si="34"/>
        <v>0.03064013445</v>
      </c>
      <c r="G220" s="36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A221" s="33">
        <v>45484.0</v>
      </c>
      <c r="B221" s="13">
        <f t="shared" si="33"/>
        <v>54.77582322</v>
      </c>
      <c r="C221" s="13">
        <v>0.0</v>
      </c>
      <c r="D221" s="13">
        <f t="shared" si="35"/>
        <v>0.00056</v>
      </c>
      <c r="E221" s="34"/>
      <c r="F221" s="13">
        <f t="shared" si="34"/>
        <v>0.03065729292</v>
      </c>
      <c r="G221" s="36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A222" s="33">
        <v>45485.0</v>
      </c>
      <c r="B222" s="13">
        <f t="shared" si="33"/>
        <v>54.79663804</v>
      </c>
      <c r="C222" s="13">
        <v>0.0</v>
      </c>
      <c r="D222" s="13">
        <f t="shared" ref="D222:D233" si="36">(3.8/10000)</f>
        <v>0.00038</v>
      </c>
      <c r="E222" s="34"/>
      <c r="F222" s="13">
        <f t="shared" si="34"/>
        <v>0.02081481282</v>
      </c>
      <c r="G222" s="36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A223" s="33">
        <v>45486.0</v>
      </c>
      <c r="B223" s="13">
        <f t="shared" si="33"/>
        <v>54.81746076</v>
      </c>
      <c r="C223" s="13">
        <v>0.0</v>
      </c>
      <c r="D223" s="13">
        <f t="shared" si="36"/>
        <v>0.00038</v>
      </c>
      <c r="E223" s="34"/>
      <c r="F223" s="13">
        <f t="shared" si="34"/>
        <v>0.02082272245</v>
      </c>
      <c r="G223" s="36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A224" s="33">
        <v>45487.0</v>
      </c>
      <c r="B224" s="13">
        <f t="shared" si="33"/>
        <v>54.83829139</v>
      </c>
      <c r="C224" s="13">
        <v>0.0</v>
      </c>
      <c r="D224" s="13">
        <f t="shared" si="36"/>
        <v>0.00038</v>
      </c>
      <c r="E224" s="34"/>
      <c r="F224" s="13">
        <f t="shared" si="34"/>
        <v>0.02083063509</v>
      </c>
      <c r="G224" s="36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A225" s="33">
        <v>45488.0</v>
      </c>
      <c r="B225" s="13">
        <f t="shared" si="33"/>
        <v>54.85912994</v>
      </c>
      <c r="C225" s="13">
        <v>0.0</v>
      </c>
      <c r="D225" s="13">
        <f t="shared" si="36"/>
        <v>0.00038</v>
      </c>
      <c r="E225" s="34"/>
      <c r="F225" s="13">
        <f t="shared" si="34"/>
        <v>0.02083855073</v>
      </c>
      <c r="G225" s="36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A226" s="33">
        <v>45489.0</v>
      </c>
      <c r="B226" s="13">
        <f t="shared" si="33"/>
        <v>54.87997641</v>
      </c>
      <c r="C226" s="13">
        <v>0.0</v>
      </c>
      <c r="D226" s="13">
        <f t="shared" si="36"/>
        <v>0.00038</v>
      </c>
      <c r="E226" s="34"/>
      <c r="F226" s="13">
        <f t="shared" si="34"/>
        <v>0.02084646938</v>
      </c>
      <c r="G226" s="36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A227" s="33">
        <v>45490.0</v>
      </c>
      <c r="B227" s="13">
        <f t="shared" si="33"/>
        <v>54.90083081</v>
      </c>
      <c r="C227" s="13">
        <v>0.0</v>
      </c>
      <c r="D227" s="13">
        <f t="shared" si="36"/>
        <v>0.00038</v>
      </c>
      <c r="E227" s="34"/>
      <c r="F227" s="13">
        <f t="shared" si="34"/>
        <v>0.02085439104</v>
      </c>
      <c r="G227" s="36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A228" s="33">
        <v>45491.0</v>
      </c>
      <c r="B228" s="13">
        <f t="shared" si="33"/>
        <v>54.92169312</v>
      </c>
      <c r="C228" s="13">
        <v>0.0</v>
      </c>
      <c r="D228" s="13">
        <f t="shared" si="36"/>
        <v>0.00038</v>
      </c>
      <c r="E228" s="34"/>
      <c r="F228" s="13">
        <f t="shared" si="34"/>
        <v>0.02086231571</v>
      </c>
      <c r="G228" s="36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A229" s="33">
        <v>45492.0</v>
      </c>
      <c r="B229" s="13">
        <f t="shared" si="33"/>
        <v>54.94256336</v>
      </c>
      <c r="C229" s="13">
        <v>0.0</v>
      </c>
      <c r="D229" s="13">
        <f t="shared" si="36"/>
        <v>0.00038</v>
      </c>
      <c r="E229" s="34"/>
      <c r="F229" s="13">
        <f t="shared" si="34"/>
        <v>0.02087024339</v>
      </c>
      <c r="G229" s="36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A230" s="33">
        <v>45493.0</v>
      </c>
      <c r="B230" s="13">
        <f t="shared" si="33"/>
        <v>54.96344154</v>
      </c>
      <c r="C230" s="13">
        <v>0.0</v>
      </c>
      <c r="D230" s="13">
        <f t="shared" si="36"/>
        <v>0.00038</v>
      </c>
      <c r="E230" s="34"/>
      <c r="F230" s="13">
        <f t="shared" si="34"/>
        <v>0.02087817408</v>
      </c>
      <c r="G230" s="36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A231" s="33">
        <v>45494.0</v>
      </c>
      <c r="B231" s="13">
        <f t="shared" si="33"/>
        <v>54.98432765</v>
      </c>
      <c r="C231" s="13">
        <v>0.0</v>
      </c>
      <c r="D231" s="13">
        <f t="shared" si="36"/>
        <v>0.00038</v>
      </c>
      <c r="E231" s="34"/>
      <c r="F231" s="13">
        <f t="shared" si="34"/>
        <v>0.02088610778</v>
      </c>
      <c r="G231" s="36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A232" s="33">
        <v>45495.0</v>
      </c>
      <c r="B232" s="13">
        <f t="shared" si="33"/>
        <v>55.00522169</v>
      </c>
      <c r="C232" s="13">
        <v>0.0</v>
      </c>
      <c r="D232" s="13">
        <f t="shared" si="36"/>
        <v>0.00038</v>
      </c>
      <c r="E232" s="34"/>
      <c r="F232" s="13">
        <f t="shared" si="34"/>
        <v>0.02089404451</v>
      </c>
      <c r="G232" s="36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A233" s="33">
        <v>45496.0</v>
      </c>
      <c r="B233" s="13">
        <f t="shared" si="33"/>
        <v>55.02612367</v>
      </c>
      <c r="C233" s="13">
        <v>0.0</v>
      </c>
      <c r="D233" s="13">
        <f t="shared" si="36"/>
        <v>0.00038</v>
      </c>
      <c r="E233" s="34"/>
      <c r="F233" s="13">
        <f t="shared" si="34"/>
        <v>0.02090198424</v>
      </c>
      <c r="G233" s="36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A234" s="33">
        <v>45497.0</v>
      </c>
      <c r="B234" s="13">
        <f t="shared" si="33"/>
        <v>55.04923465</v>
      </c>
      <c r="C234" s="13">
        <v>0.0</v>
      </c>
      <c r="D234" s="13">
        <f t="shared" ref="D234:D238" si="37">(4.2/10000)</f>
        <v>0.00042</v>
      </c>
      <c r="E234" s="34"/>
      <c r="F234" s="13">
        <f t="shared" si="34"/>
        <v>0.02311097194</v>
      </c>
      <c r="G234" s="36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A235" s="33">
        <v>45498.0</v>
      </c>
      <c r="B235" s="13">
        <f t="shared" si="33"/>
        <v>55.07235533</v>
      </c>
      <c r="C235" s="13">
        <v>0.0</v>
      </c>
      <c r="D235" s="13">
        <f t="shared" si="37"/>
        <v>0.00042</v>
      </c>
      <c r="E235" s="34"/>
      <c r="F235" s="13">
        <f t="shared" si="34"/>
        <v>0.02312067855</v>
      </c>
      <c r="G235" s="36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A236" s="33">
        <v>45499.0</v>
      </c>
      <c r="B236" s="13">
        <f t="shared" si="33"/>
        <v>55.09548571</v>
      </c>
      <c r="C236" s="13">
        <v>0.0</v>
      </c>
      <c r="D236" s="13">
        <f t="shared" si="37"/>
        <v>0.00042</v>
      </c>
      <c r="E236" s="34"/>
      <c r="F236" s="13">
        <f t="shared" si="34"/>
        <v>0.02313038924</v>
      </c>
      <c r="G236" s="36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A237" s="33">
        <v>45500.0</v>
      </c>
      <c r="B237" s="13">
        <f t="shared" si="33"/>
        <v>55.11862582</v>
      </c>
      <c r="C237" s="13">
        <v>0.0</v>
      </c>
      <c r="D237" s="13">
        <f t="shared" si="37"/>
        <v>0.00042</v>
      </c>
      <c r="E237" s="34"/>
      <c r="F237" s="13">
        <f t="shared" si="34"/>
        <v>0.023140104</v>
      </c>
      <c r="G237" s="36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A238" s="33">
        <v>45501.0</v>
      </c>
      <c r="B238" s="13">
        <f t="shared" si="33"/>
        <v>55.14177564</v>
      </c>
      <c r="C238" s="13">
        <v>0.0</v>
      </c>
      <c r="D238" s="13">
        <f t="shared" si="37"/>
        <v>0.00042</v>
      </c>
      <c r="E238" s="34"/>
      <c r="F238" s="13">
        <f t="shared" si="34"/>
        <v>0.02314982284</v>
      </c>
      <c r="G238" s="36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A239" s="33">
        <v>45502.0</v>
      </c>
      <c r="B239" s="13">
        <f t="shared" si="33"/>
        <v>55.17486071</v>
      </c>
      <c r="C239" s="13">
        <v>0.0</v>
      </c>
      <c r="D239" s="13">
        <f>(6/10000)</f>
        <v>0.0006</v>
      </c>
      <c r="E239" s="34"/>
      <c r="F239" s="13">
        <f t="shared" si="34"/>
        <v>0.03308506538</v>
      </c>
      <c r="G239" s="36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A240" s="33">
        <v>45503.0</v>
      </c>
      <c r="B240" s="13">
        <f t="shared" si="33"/>
        <v>55.19803415</v>
      </c>
      <c r="C240" s="13">
        <v>0.0</v>
      </c>
      <c r="D240" s="13">
        <f t="shared" ref="D240:D241" si="38">(4.2/10000)</f>
        <v>0.00042</v>
      </c>
      <c r="E240" s="34"/>
      <c r="F240" s="13">
        <f t="shared" si="34"/>
        <v>0.0231734415</v>
      </c>
      <c r="G240" s="36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A241" s="37">
        <v>45504.0</v>
      </c>
      <c r="B241" s="20">
        <f t="shared" si="33"/>
        <v>55.22121732</v>
      </c>
      <c r="C241" s="20">
        <v>0.0</v>
      </c>
      <c r="D241" s="20">
        <f t="shared" si="38"/>
        <v>0.00042</v>
      </c>
      <c r="E241" s="38"/>
      <c r="F241" s="20">
        <f t="shared" si="34"/>
        <v>0.02318317434</v>
      </c>
      <c r="G241" s="40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A243" s="43" t="str">
        <f>"carry over "&amp;A209</f>
        <v>carry over July</v>
      </c>
      <c r="B243" s="44">
        <f>B241</f>
        <v>55.22121732</v>
      </c>
      <c r="C243" s="44"/>
      <c r="D243" s="44"/>
      <c r="E243" s="45"/>
      <c r="F243" s="44"/>
      <c r="G243" s="46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0.8437239993</v>
      </c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A246" s="33">
        <v>45505.0</v>
      </c>
      <c r="B246" s="22">
        <f>(B243+C246)+((B243+C246)*D246)</f>
        <v>55.24441023</v>
      </c>
      <c r="C246" s="22">
        <v>0.0</v>
      </c>
      <c r="D246" s="22">
        <f t="shared" ref="D246:D263" si="39">(4.2/10000)</f>
        <v>0.00042</v>
      </c>
      <c r="E246" s="52"/>
      <c r="F246" s="22">
        <f>(B246-B243)-C246</f>
        <v>0.02319291128</v>
      </c>
      <c r="G246" s="53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A247" s="33">
        <v>45506.0</v>
      </c>
      <c r="B247" s="13">
        <f t="shared" ref="B247:B276" si="40">(B246+C247)+((B246+C247)*D247)</f>
        <v>55.26761289</v>
      </c>
      <c r="C247" s="13">
        <v>0.0</v>
      </c>
      <c r="D247" s="13">
        <f t="shared" si="39"/>
        <v>0.00042</v>
      </c>
      <c r="E247" s="34"/>
      <c r="F247" s="13">
        <f t="shared" ref="F247:F276" si="41">(B247-B246)-C247</f>
        <v>0.0232026523</v>
      </c>
      <c r="G247" s="36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A248" s="33">
        <v>45507.0</v>
      </c>
      <c r="B248" s="13">
        <f t="shared" si="40"/>
        <v>55.29082528</v>
      </c>
      <c r="C248" s="13">
        <v>0.0</v>
      </c>
      <c r="D248" s="13">
        <f t="shared" si="39"/>
        <v>0.00042</v>
      </c>
      <c r="E248" s="34"/>
      <c r="F248" s="13">
        <f t="shared" si="41"/>
        <v>0.02321239741</v>
      </c>
      <c r="G248" s="36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A249" s="33">
        <v>45508.0</v>
      </c>
      <c r="B249" s="13">
        <f t="shared" si="40"/>
        <v>60.32047995</v>
      </c>
      <c r="C249" s="13">
        <v>5.0043307</v>
      </c>
      <c r="D249" s="13">
        <f t="shared" si="39"/>
        <v>0.00042</v>
      </c>
      <c r="E249" s="34"/>
      <c r="F249" s="13">
        <f t="shared" si="41"/>
        <v>0.02532396551</v>
      </c>
      <c r="G249" s="36" t="s">
        <v>51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A250" s="33">
        <v>45509.0</v>
      </c>
      <c r="B250" s="13">
        <f t="shared" si="40"/>
        <v>60.34581455</v>
      </c>
      <c r="C250" s="13">
        <v>0.0</v>
      </c>
      <c r="D250" s="13">
        <f t="shared" si="39"/>
        <v>0.00042</v>
      </c>
      <c r="E250" s="34"/>
      <c r="F250" s="13">
        <f t="shared" si="41"/>
        <v>0.02533460158</v>
      </c>
      <c r="G250" s="36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A251" s="33">
        <v>45510.0</v>
      </c>
      <c r="B251" s="13">
        <f t="shared" si="40"/>
        <v>60.37115979</v>
      </c>
      <c r="C251" s="13">
        <v>0.0</v>
      </c>
      <c r="D251" s="13">
        <f t="shared" si="39"/>
        <v>0.00042</v>
      </c>
      <c r="E251" s="34"/>
      <c r="F251" s="13">
        <f t="shared" si="41"/>
        <v>0.02534524211</v>
      </c>
      <c r="G251" s="36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A252" s="33">
        <v>45511.0</v>
      </c>
      <c r="B252" s="13">
        <f t="shared" si="40"/>
        <v>60.39651568</v>
      </c>
      <c r="C252" s="13">
        <v>0.0</v>
      </c>
      <c r="D252" s="13">
        <f t="shared" si="39"/>
        <v>0.00042</v>
      </c>
      <c r="E252" s="34"/>
      <c r="F252" s="13">
        <f t="shared" si="41"/>
        <v>0.02535588711</v>
      </c>
      <c r="G252" s="36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A253" s="33">
        <v>45512.0</v>
      </c>
      <c r="B253" s="13">
        <f t="shared" si="40"/>
        <v>60.42188222</v>
      </c>
      <c r="C253" s="13">
        <v>0.0</v>
      </c>
      <c r="D253" s="13">
        <f t="shared" si="39"/>
        <v>0.00042</v>
      </c>
      <c r="E253" s="34"/>
      <c r="F253" s="13">
        <f t="shared" si="41"/>
        <v>0.02536653659</v>
      </c>
      <c r="G253" s="36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A254" s="33">
        <v>45513.0</v>
      </c>
      <c r="B254" s="13">
        <f t="shared" si="40"/>
        <v>60.44725941</v>
      </c>
      <c r="C254" s="13">
        <v>0.0</v>
      </c>
      <c r="D254" s="13">
        <f t="shared" si="39"/>
        <v>0.00042</v>
      </c>
      <c r="E254" s="34"/>
      <c r="F254" s="13">
        <f t="shared" si="41"/>
        <v>0.02537719053</v>
      </c>
      <c r="G254" s="36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A255" s="33">
        <v>45514.0</v>
      </c>
      <c r="B255" s="13">
        <f t="shared" si="40"/>
        <v>60.47264726</v>
      </c>
      <c r="C255" s="13">
        <v>0.0</v>
      </c>
      <c r="D255" s="13">
        <f t="shared" si="39"/>
        <v>0.00042</v>
      </c>
      <c r="E255" s="34"/>
      <c r="F255" s="13">
        <f t="shared" si="41"/>
        <v>0.02538784895</v>
      </c>
      <c r="G255" s="36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A256" s="33">
        <v>45515.0</v>
      </c>
      <c r="B256" s="13">
        <f t="shared" si="40"/>
        <v>60.49804577</v>
      </c>
      <c r="C256" s="13">
        <v>0.0</v>
      </c>
      <c r="D256" s="13">
        <f t="shared" si="39"/>
        <v>0.00042</v>
      </c>
      <c r="E256" s="34"/>
      <c r="F256" s="13">
        <f t="shared" si="41"/>
        <v>0.02539851185</v>
      </c>
      <c r="G256" s="36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A257" s="33">
        <v>45516.0</v>
      </c>
      <c r="B257" s="13">
        <f t="shared" si="40"/>
        <v>60.52345495</v>
      </c>
      <c r="C257" s="13">
        <v>0.0</v>
      </c>
      <c r="D257" s="13">
        <f t="shared" si="39"/>
        <v>0.00042</v>
      </c>
      <c r="E257" s="34"/>
      <c r="F257" s="13">
        <f t="shared" si="41"/>
        <v>0.02540917922</v>
      </c>
      <c r="G257" s="36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A258" s="33">
        <v>45517.0</v>
      </c>
      <c r="B258" s="13">
        <f t="shared" si="40"/>
        <v>60.5488748</v>
      </c>
      <c r="C258" s="13">
        <v>0.0</v>
      </c>
      <c r="D258" s="13">
        <f t="shared" si="39"/>
        <v>0.00042</v>
      </c>
      <c r="E258" s="34"/>
      <c r="F258" s="13">
        <f t="shared" si="41"/>
        <v>0.02541985108</v>
      </c>
      <c r="G258" s="36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A259" s="33">
        <v>45518.0</v>
      </c>
      <c r="B259" s="13">
        <f t="shared" si="40"/>
        <v>60.57430533</v>
      </c>
      <c r="C259" s="13">
        <v>0.0</v>
      </c>
      <c r="D259" s="13">
        <f t="shared" si="39"/>
        <v>0.00042</v>
      </c>
      <c r="E259" s="34"/>
      <c r="F259" s="13">
        <f t="shared" si="41"/>
        <v>0.02543052742</v>
      </c>
      <c r="G259" s="36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A260" s="33">
        <v>45519.0</v>
      </c>
      <c r="B260" s="13">
        <f t="shared" si="40"/>
        <v>60.59974653</v>
      </c>
      <c r="C260" s="13">
        <v>0.0</v>
      </c>
      <c r="D260" s="13">
        <f t="shared" si="39"/>
        <v>0.00042</v>
      </c>
      <c r="E260" s="34"/>
      <c r="F260" s="13">
        <f t="shared" si="41"/>
        <v>0.02544120824</v>
      </c>
      <c r="G260" s="36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A261" s="33">
        <v>45520.0</v>
      </c>
      <c r="B261" s="13">
        <f t="shared" si="40"/>
        <v>60.62519843</v>
      </c>
      <c r="C261" s="13">
        <v>0.0</v>
      </c>
      <c r="D261" s="13">
        <f t="shared" si="39"/>
        <v>0.00042</v>
      </c>
      <c r="E261" s="34"/>
      <c r="F261" s="13">
        <f t="shared" si="41"/>
        <v>0.02545189354</v>
      </c>
      <c r="G261" s="36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A262" s="33">
        <v>45521.0</v>
      </c>
      <c r="B262" s="13">
        <f t="shared" si="40"/>
        <v>60.65066101</v>
      </c>
      <c r="C262" s="13">
        <v>0.0</v>
      </c>
      <c r="D262" s="13">
        <f t="shared" si="39"/>
        <v>0.00042</v>
      </c>
      <c r="E262" s="34"/>
      <c r="F262" s="13">
        <f t="shared" si="41"/>
        <v>0.02546258334</v>
      </c>
      <c r="G262" s="36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A263" s="33">
        <v>45522.0</v>
      </c>
      <c r="B263" s="13">
        <f t="shared" si="40"/>
        <v>60.67613429</v>
      </c>
      <c r="C263" s="13">
        <v>0.0</v>
      </c>
      <c r="D263" s="13">
        <f t="shared" si="39"/>
        <v>0.00042</v>
      </c>
      <c r="E263" s="34" t="s">
        <v>40</v>
      </c>
      <c r="F263" s="13">
        <f t="shared" si="41"/>
        <v>0.02547327762</v>
      </c>
      <c r="G263" s="36" t="s">
        <v>41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A264" s="33">
        <v>45523.0</v>
      </c>
      <c r="B264" s="13">
        <f t="shared" si="40"/>
        <v>60.70404531</v>
      </c>
      <c r="C264" s="13">
        <v>0.0</v>
      </c>
      <c r="D264" s="13">
        <f>(4.6/10000)</f>
        <v>0.00046</v>
      </c>
      <c r="E264" s="34"/>
      <c r="F264" s="13">
        <f t="shared" si="41"/>
        <v>0.02791102177</v>
      </c>
      <c r="G264" s="36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A265" s="33">
        <v>45524.0</v>
      </c>
      <c r="B265" s="13">
        <f t="shared" si="40"/>
        <v>60.73439733</v>
      </c>
      <c r="C265" s="13">
        <v>0.0</v>
      </c>
      <c r="D265" s="13">
        <f t="shared" ref="D265:D268" si="42">(5/10000)</f>
        <v>0.0005</v>
      </c>
      <c r="E265" s="34"/>
      <c r="F265" s="13">
        <f t="shared" si="41"/>
        <v>0.03035202265</v>
      </c>
      <c r="G265" s="36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A266" s="33">
        <v>45525.0</v>
      </c>
      <c r="B266" s="13">
        <f t="shared" si="40"/>
        <v>60.76476453</v>
      </c>
      <c r="C266" s="13">
        <v>0.0</v>
      </c>
      <c r="D266" s="13">
        <f t="shared" si="42"/>
        <v>0.0005</v>
      </c>
      <c r="E266" s="34"/>
      <c r="F266" s="13">
        <f t="shared" si="41"/>
        <v>0.03036719867</v>
      </c>
      <c r="G266" s="36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A267" s="33">
        <v>45526.0</v>
      </c>
      <c r="B267" s="13">
        <f t="shared" si="40"/>
        <v>60.79514691</v>
      </c>
      <c r="C267" s="13">
        <v>0.0</v>
      </c>
      <c r="D267" s="13">
        <f t="shared" si="42"/>
        <v>0.0005</v>
      </c>
      <c r="E267" s="34"/>
      <c r="F267" s="13">
        <f t="shared" si="41"/>
        <v>0.03038238227</v>
      </c>
      <c r="G267" s="36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A268" s="33">
        <v>45527.0</v>
      </c>
      <c r="B268" s="13">
        <f t="shared" si="40"/>
        <v>60.82554449</v>
      </c>
      <c r="C268" s="13">
        <v>0.0</v>
      </c>
      <c r="D268" s="13">
        <f t="shared" si="42"/>
        <v>0.0005</v>
      </c>
      <c r="E268" s="34"/>
      <c r="F268" s="13">
        <f t="shared" si="41"/>
        <v>0.03039757346</v>
      </c>
      <c r="G268" s="36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A269" s="33">
        <v>45528.0</v>
      </c>
      <c r="B269" s="13">
        <f t="shared" si="40"/>
        <v>60.86143156</v>
      </c>
      <c r="C269" s="13">
        <v>0.0</v>
      </c>
      <c r="D269" s="13">
        <f t="shared" ref="D269:D270" si="43">(5.9/10000)</f>
        <v>0.00059</v>
      </c>
      <c r="E269" s="34"/>
      <c r="F269" s="13">
        <f t="shared" si="41"/>
        <v>0.03588707125</v>
      </c>
      <c r="G269" s="36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A270" s="33">
        <v>45529.0</v>
      </c>
      <c r="B270" s="13">
        <f t="shared" si="40"/>
        <v>60.8973398</v>
      </c>
      <c r="C270" s="13">
        <v>0.0</v>
      </c>
      <c r="D270" s="13">
        <f t="shared" si="43"/>
        <v>0.00059</v>
      </c>
      <c r="E270" s="34"/>
      <c r="F270" s="13">
        <f t="shared" si="41"/>
        <v>0.03590824462</v>
      </c>
      <c r="G270" s="36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A271" s="33">
        <v>45530.0</v>
      </c>
      <c r="B271" s="13">
        <f t="shared" si="40"/>
        <v>60.92535258</v>
      </c>
      <c r="C271" s="13">
        <v>0.0</v>
      </c>
      <c r="D271" s="13">
        <f t="shared" ref="D271:D274" si="44">(4.6/10000)</f>
        <v>0.00046</v>
      </c>
      <c r="E271" s="34"/>
      <c r="F271" s="13">
        <f t="shared" si="41"/>
        <v>0.02801277631</v>
      </c>
      <c r="G271" s="36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A272" s="33">
        <v>45531.0</v>
      </c>
      <c r="B272" s="13">
        <f t="shared" si="40"/>
        <v>60.95337824</v>
      </c>
      <c r="C272" s="13">
        <v>0.0</v>
      </c>
      <c r="D272" s="13">
        <f t="shared" si="44"/>
        <v>0.00046</v>
      </c>
      <c r="E272" s="34"/>
      <c r="F272" s="13">
        <f t="shared" si="41"/>
        <v>0.02802566219</v>
      </c>
      <c r="G272" s="36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A273" s="33">
        <v>45532.0</v>
      </c>
      <c r="B273" s="13">
        <f t="shared" si="40"/>
        <v>60.9814168</v>
      </c>
      <c r="C273" s="13">
        <v>0.0</v>
      </c>
      <c r="D273" s="13">
        <f t="shared" si="44"/>
        <v>0.00046</v>
      </c>
      <c r="E273" s="34"/>
      <c r="F273" s="13">
        <f t="shared" si="41"/>
        <v>0.02803855399</v>
      </c>
      <c r="G273" s="36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A274" s="33">
        <v>45533.0</v>
      </c>
      <c r="B274" s="13">
        <f t="shared" si="40"/>
        <v>61.00946825</v>
      </c>
      <c r="C274" s="13">
        <v>0.0</v>
      </c>
      <c r="D274" s="13">
        <f t="shared" si="44"/>
        <v>0.00046</v>
      </c>
      <c r="E274" s="34"/>
      <c r="F274" s="13">
        <f t="shared" si="41"/>
        <v>0.02805145173</v>
      </c>
      <c r="G274" s="36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A275" s="33">
        <v>45534.0</v>
      </c>
      <c r="B275" s="13">
        <f t="shared" si="40"/>
        <v>61.04241336</v>
      </c>
      <c r="C275" s="13">
        <v>0.0</v>
      </c>
      <c r="D275" s="13">
        <f>(5.4/10000)</f>
        <v>0.00054</v>
      </c>
      <c r="E275" s="34" t="s">
        <v>38</v>
      </c>
      <c r="F275" s="13">
        <f t="shared" si="41"/>
        <v>0.03294511285</v>
      </c>
      <c r="G275" s="36" t="s">
        <v>45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A276" s="37">
        <v>45535.0</v>
      </c>
      <c r="B276" s="20">
        <f t="shared" si="40"/>
        <v>61.06927202</v>
      </c>
      <c r="C276" s="20">
        <v>0.0</v>
      </c>
      <c r="D276" s="20">
        <f>(4.4/10000)</f>
        <v>0.00044</v>
      </c>
      <c r="E276" s="38"/>
      <c r="F276" s="20">
        <f t="shared" si="41"/>
        <v>0.02685866188</v>
      </c>
      <c r="G276" s="40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A278" s="63" t="str">
        <f>"carry over "&amp;A244</f>
        <v>carry over August</v>
      </c>
      <c r="B278" s="64">
        <f>B276</f>
        <v>61.06927202</v>
      </c>
      <c r="C278" s="64"/>
      <c r="D278" s="64"/>
      <c r="E278" s="65"/>
      <c r="F278" s="64"/>
      <c r="G278" s="66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A279" s="67" t="s">
        <v>15</v>
      </c>
      <c r="B279" s="48"/>
      <c r="C279" s="48"/>
      <c r="D279" s="48"/>
      <c r="E279" s="49"/>
      <c r="F279" s="48" t="s">
        <v>33</v>
      </c>
      <c r="G279" s="68">
        <f>SUM(F281:F310)</f>
        <v>0.8651134097</v>
      </c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6.5" customHeight="1">
      <c r="A280" s="69" t="s">
        <v>20</v>
      </c>
      <c r="B280" s="62" t="s">
        <v>21</v>
      </c>
      <c r="C280" s="56" t="s">
        <v>22</v>
      </c>
      <c r="D280" s="56" t="s">
        <v>37</v>
      </c>
      <c r="E280" s="56" t="s">
        <v>24</v>
      </c>
      <c r="F280" s="56" t="s">
        <v>25</v>
      </c>
      <c r="G280" s="70" t="s">
        <v>26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A281" s="57">
        <v>45536.0</v>
      </c>
      <c r="B281" s="22">
        <f>(B278+C281)+((B278+C281)*D281)</f>
        <v>61.09858527</v>
      </c>
      <c r="C281" s="22">
        <v>0.0</v>
      </c>
      <c r="D281" s="22">
        <f t="shared" ref="D281:D285" si="45">(4.8/10000)</f>
        <v>0.00048</v>
      </c>
      <c r="E281" s="52"/>
      <c r="F281" s="22">
        <f>(B281-B278)-C281</f>
        <v>0.02931325057</v>
      </c>
      <c r="G281" s="53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A282" s="33">
        <v>45537.0</v>
      </c>
      <c r="B282" s="13">
        <f t="shared" ref="B282:B310" si="46">(B281+C282)+((B281+C282)*D282)</f>
        <v>61.12791259</v>
      </c>
      <c r="C282" s="13">
        <v>0.0</v>
      </c>
      <c r="D282" s="13">
        <f t="shared" si="45"/>
        <v>0.00048</v>
      </c>
      <c r="E282" s="34"/>
      <c r="F282" s="13">
        <f t="shared" ref="F282:F310" si="47">(B282-B281)-C282</f>
        <v>0.02932732093</v>
      </c>
      <c r="G282" s="36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A283" s="33">
        <v>45538.0</v>
      </c>
      <c r="B283" s="13">
        <f t="shared" si="46"/>
        <v>61.15725399</v>
      </c>
      <c r="C283" s="13">
        <v>0.0</v>
      </c>
      <c r="D283" s="13">
        <f t="shared" si="45"/>
        <v>0.00048</v>
      </c>
      <c r="E283" s="34"/>
      <c r="F283" s="13">
        <f t="shared" si="47"/>
        <v>0.02934139804</v>
      </c>
      <c r="G283" s="36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A284" s="33">
        <v>45539.0</v>
      </c>
      <c r="B284" s="13">
        <f t="shared" si="46"/>
        <v>61.18660947</v>
      </c>
      <c r="C284" s="13">
        <v>0.0</v>
      </c>
      <c r="D284" s="13">
        <f t="shared" si="45"/>
        <v>0.00048</v>
      </c>
      <c r="E284" s="34"/>
      <c r="F284" s="13">
        <f t="shared" si="47"/>
        <v>0.02935548192</v>
      </c>
      <c r="G284" s="36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A285" s="33">
        <v>45540.0</v>
      </c>
      <c r="B285" s="13">
        <f t="shared" si="46"/>
        <v>61.21597905</v>
      </c>
      <c r="C285" s="13">
        <v>0.0</v>
      </c>
      <c r="D285" s="13">
        <f t="shared" si="45"/>
        <v>0.00048</v>
      </c>
      <c r="E285" s="34"/>
      <c r="F285" s="13">
        <f t="shared" si="47"/>
        <v>0.02936957255</v>
      </c>
      <c r="G285" s="36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A286" s="33">
        <v>45541.0</v>
      </c>
      <c r="B286" s="13">
        <f t="shared" si="46"/>
        <v>61.2441384</v>
      </c>
      <c r="C286" s="13">
        <v>0.0</v>
      </c>
      <c r="D286" s="13">
        <f t="shared" ref="D286:D293" si="48">(4.6/10000)</f>
        <v>0.00046</v>
      </c>
      <c r="E286" s="34"/>
      <c r="F286" s="13">
        <f t="shared" si="47"/>
        <v>0.02815935036</v>
      </c>
      <c r="G286" s="36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A287" s="33">
        <v>45542.0</v>
      </c>
      <c r="B287" s="13">
        <f t="shared" si="46"/>
        <v>61.2723107</v>
      </c>
      <c r="C287" s="13">
        <v>0.0</v>
      </c>
      <c r="D287" s="13">
        <f t="shared" si="48"/>
        <v>0.00046</v>
      </c>
      <c r="E287" s="34"/>
      <c r="F287" s="13">
        <f t="shared" si="47"/>
        <v>0.02817230366</v>
      </c>
      <c r="G287" s="36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A288" s="33">
        <v>45543.0</v>
      </c>
      <c r="B288" s="13">
        <f t="shared" si="46"/>
        <v>61.30049596</v>
      </c>
      <c r="C288" s="13">
        <v>0.0</v>
      </c>
      <c r="D288" s="13">
        <f t="shared" si="48"/>
        <v>0.00046</v>
      </c>
      <c r="E288" s="34"/>
      <c r="F288" s="13">
        <f t="shared" si="47"/>
        <v>0.02818526292</v>
      </c>
      <c r="G288" s="36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A289" s="33">
        <v>45544.0</v>
      </c>
      <c r="B289" s="13">
        <f t="shared" si="46"/>
        <v>61.32869419</v>
      </c>
      <c r="C289" s="13">
        <v>0.0</v>
      </c>
      <c r="D289" s="13">
        <f t="shared" si="48"/>
        <v>0.00046</v>
      </c>
      <c r="E289" s="34"/>
      <c r="F289" s="13">
        <f t="shared" si="47"/>
        <v>0.02819822814</v>
      </c>
      <c r="G289" s="36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A290" s="33">
        <v>45545.0</v>
      </c>
      <c r="B290" s="13">
        <f t="shared" si="46"/>
        <v>61.35690539</v>
      </c>
      <c r="C290" s="13">
        <v>0.0</v>
      </c>
      <c r="D290" s="13">
        <f t="shared" si="48"/>
        <v>0.00046</v>
      </c>
      <c r="E290" s="34"/>
      <c r="F290" s="13">
        <f t="shared" si="47"/>
        <v>0.02821119933</v>
      </c>
      <c r="G290" s="36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A291" s="33">
        <v>45546.0</v>
      </c>
      <c r="B291" s="13">
        <f t="shared" si="46"/>
        <v>61.38512957</v>
      </c>
      <c r="C291" s="13">
        <v>0.0</v>
      </c>
      <c r="D291" s="13">
        <f t="shared" si="48"/>
        <v>0.00046</v>
      </c>
      <c r="E291" s="34"/>
      <c r="F291" s="13">
        <f t="shared" si="47"/>
        <v>0.02822417648</v>
      </c>
      <c r="G291" s="36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A292" s="33">
        <v>45547.0</v>
      </c>
      <c r="B292" s="13">
        <f t="shared" si="46"/>
        <v>61.41336673</v>
      </c>
      <c r="C292" s="13">
        <v>0.0</v>
      </c>
      <c r="D292" s="13">
        <f t="shared" si="48"/>
        <v>0.00046</v>
      </c>
      <c r="E292" s="34"/>
      <c r="F292" s="13">
        <f t="shared" si="47"/>
        <v>0.0282371596</v>
      </c>
      <c r="G292" s="36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A293" s="33">
        <v>45548.0</v>
      </c>
      <c r="B293" s="13">
        <f t="shared" si="46"/>
        <v>61.44161688</v>
      </c>
      <c r="C293" s="13">
        <v>0.0</v>
      </c>
      <c r="D293" s="13">
        <f t="shared" si="48"/>
        <v>0.00046</v>
      </c>
      <c r="E293" s="34"/>
      <c r="F293" s="13">
        <f t="shared" si="47"/>
        <v>0.02825014869</v>
      </c>
      <c r="G293" s="36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A294" s="33">
        <v>45549.0</v>
      </c>
      <c r="B294" s="13">
        <f t="shared" si="46"/>
        <v>61.47110885</v>
      </c>
      <c r="C294" s="13">
        <v>0.0</v>
      </c>
      <c r="D294" s="13">
        <f t="shared" ref="D294:D295" si="49">(4.8/10000)</f>
        <v>0.00048</v>
      </c>
      <c r="E294" s="34"/>
      <c r="F294" s="13">
        <f t="shared" si="47"/>
        <v>0.0294919761</v>
      </c>
      <c r="G294" s="36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A295" s="33">
        <v>45550.0</v>
      </c>
      <c r="B295" s="13">
        <f t="shared" si="46"/>
        <v>61.50061498</v>
      </c>
      <c r="C295" s="13">
        <v>0.0</v>
      </c>
      <c r="D295" s="13">
        <f t="shared" si="49"/>
        <v>0.00048</v>
      </c>
      <c r="E295" s="34"/>
      <c r="F295" s="13">
        <f t="shared" si="47"/>
        <v>0.02950613225</v>
      </c>
      <c r="G295" s="36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A296" s="33">
        <v>45551.0</v>
      </c>
      <c r="B296" s="13">
        <f t="shared" si="46"/>
        <v>61.5325953</v>
      </c>
      <c r="C296" s="13">
        <v>0.0</v>
      </c>
      <c r="D296" s="13">
        <f>(5.2/10000)</f>
        <v>0.00052</v>
      </c>
      <c r="E296" s="34"/>
      <c r="F296" s="13">
        <f t="shared" si="47"/>
        <v>0.03198031979</v>
      </c>
      <c r="G296" s="36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A297" s="33">
        <v>45552.0</v>
      </c>
      <c r="B297" s="13">
        <f t="shared" si="46"/>
        <v>61.5633616</v>
      </c>
      <c r="C297" s="13">
        <v>0.0</v>
      </c>
      <c r="D297" s="13">
        <f>(5/10000)</f>
        <v>0.0005</v>
      </c>
      <c r="E297" s="34"/>
      <c r="F297" s="13">
        <f t="shared" si="47"/>
        <v>0.03076629765</v>
      </c>
      <c r="G297" s="36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A298" s="33">
        <v>45553.0</v>
      </c>
      <c r="B298" s="13">
        <f t="shared" si="46"/>
        <v>61.59352765</v>
      </c>
      <c r="C298" s="13">
        <v>0.0</v>
      </c>
      <c r="D298" s="13">
        <f>(4.9/10000)</f>
        <v>0.00049</v>
      </c>
      <c r="E298" s="34"/>
      <c r="F298" s="13">
        <f t="shared" si="47"/>
        <v>0.03016604718</v>
      </c>
      <c r="G298" s="36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A299" s="33">
        <v>45554.0</v>
      </c>
      <c r="B299" s="13">
        <f t="shared" si="46"/>
        <v>61.62186067</v>
      </c>
      <c r="C299" s="13">
        <v>0.0</v>
      </c>
      <c r="D299" s="13">
        <f t="shared" ref="D299:D310" si="50">(4.6/10000)</f>
        <v>0.00046</v>
      </c>
      <c r="E299" s="34"/>
      <c r="F299" s="13">
        <f t="shared" si="47"/>
        <v>0.02833302272</v>
      </c>
      <c r="G299" s="36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A300" s="33">
        <v>45555.0</v>
      </c>
      <c r="B300" s="13">
        <f t="shared" si="46"/>
        <v>61.65020673</v>
      </c>
      <c r="C300" s="13">
        <v>0.0</v>
      </c>
      <c r="D300" s="13">
        <f t="shared" si="50"/>
        <v>0.00046</v>
      </c>
      <c r="E300" s="34"/>
      <c r="F300" s="13">
        <f t="shared" si="47"/>
        <v>0.02834605591</v>
      </c>
      <c r="G300" s="36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A301" s="33">
        <v>45556.0</v>
      </c>
      <c r="B301" s="13">
        <f t="shared" si="46"/>
        <v>61.67856582</v>
      </c>
      <c r="C301" s="13">
        <v>0.0</v>
      </c>
      <c r="D301" s="13">
        <f t="shared" si="50"/>
        <v>0.00046</v>
      </c>
      <c r="E301" s="34"/>
      <c r="F301" s="13">
        <f t="shared" si="47"/>
        <v>0.02835909509</v>
      </c>
      <c r="G301" s="36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A302" s="33">
        <v>45557.0</v>
      </c>
      <c r="B302" s="13">
        <f t="shared" si="46"/>
        <v>61.70693796</v>
      </c>
      <c r="C302" s="13">
        <v>0.0</v>
      </c>
      <c r="D302" s="13">
        <f t="shared" si="50"/>
        <v>0.00046</v>
      </c>
      <c r="E302" s="34"/>
      <c r="F302" s="13">
        <f t="shared" si="47"/>
        <v>0.02837214028</v>
      </c>
      <c r="G302" s="36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A303" s="33">
        <v>45558.0</v>
      </c>
      <c r="B303" s="13">
        <f t="shared" si="46"/>
        <v>61.73532315</v>
      </c>
      <c r="C303" s="13">
        <v>0.0</v>
      </c>
      <c r="D303" s="13">
        <f t="shared" si="50"/>
        <v>0.00046</v>
      </c>
      <c r="E303" s="34"/>
      <c r="F303" s="13">
        <f t="shared" si="47"/>
        <v>0.02838519146</v>
      </c>
      <c r="G303" s="36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A304" s="33">
        <v>45559.0</v>
      </c>
      <c r="B304" s="13">
        <f t="shared" si="46"/>
        <v>61.7637214</v>
      </c>
      <c r="C304" s="13">
        <v>0.0</v>
      </c>
      <c r="D304" s="13">
        <f t="shared" si="50"/>
        <v>0.00046</v>
      </c>
      <c r="E304" s="34"/>
      <c r="F304" s="13">
        <f t="shared" si="47"/>
        <v>0.02839824865</v>
      </c>
      <c r="G304" s="36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A305" s="33">
        <v>45560.0</v>
      </c>
      <c r="B305" s="13">
        <f t="shared" si="46"/>
        <v>61.79213271</v>
      </c>
      <c r="C305" s="13">
        <v>0.0</v>
      </c>
      <c r="D305" s="13">
        <f t="shared" si="50"/>
        <v>0.00046</v>
      </c>
      <c r="E305" s="34"/>
      <c r="F305" s="13">
        <f t="shared" si="47"/>
        <v>0.02841131184</v>
      </c>
      <c r="G305" s="36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A306" s="33">
        <v>45561.0</v>
      </c>
      <c r="B306" s="13">
        <f t="shared" si="46"/>
        <v>61.8205571</v>
      </c>
      <c r="C306" s="13">
        <v>0.0</v>
      </c>
      <c r="D306" s="13">
        <f t="shared" si="50"/>
        <v>0.00046</v>
      </c>
      <c r="E306" s="34"/>
      <c r="F306" s="13">
        <f t="shared" si="47"/>
        <v>0.02842438105</v>
      </c>
      <c r="G306" s="36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A307" s="33">
        <v>45562.0</v>
      </c>
      <c r="B307" s="13">
        <f t="shared" si="46"/>
        <v>61.84899455</v>
      </c>
      <c r="C307" s="13">
        <v>0.0</v>
      </c>
      <c r="D307" s="13">
        <f t="shared" si="50"/>
        <v>0.00046</v>
      </c>
      <c r="E307" s="34"/>
      <c r="F307" s="13">
        <f t="shared" si="47"/>
        <v>0.02843745626</v>
      </c>
      <c r="G307" s="36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A308" s="33">
        <v>45563.0</v>
      </c>
      <c r="B308" s="13">
        <f t="shared" si="46"/>
        <v>61.87744509</v>
      </c>
      <c r="C308" s="13">
        <v>0.0</v>
      </c>
      <c r="D308" s="13">
        <f t="shared" si="50"/>
        <v>0.00046</v>
      </c>
      <c r="E308" s="34"/>
      <c r="F308" s="13">
        <f t="shared" si="47"/>
        <v>0.02845053749</v>
      </c>
      <c r="G308" s="36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A309" s="33">
        <v>45564.0</v>
      </c>
      <c r="B309" s="13">
        <f t="shared" si="46"/>
        <v>61.90590871</v>
      </c>
      <c r="C309" s="13">
        <v>0.0</v>
      </c>
      <c r="D309" s="13">
        <f t="shared" si="50"/>
        <v>0.00046</v>
      </c>
      <c r="E309" s="34"/>
      <c r="F309" s="13">
        <f t="shared" si="47"/>
        <v>0.02846362474</v>
      </c>
      <c r="G309" s="36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A310" s="37">
        <v>45565.0</v>
      </c>
      <c r="B310" s="20">
        <f t="shared" si="46"/>
        <v>61.93438543</v>
      </c>
      <c r="C310" s="20">
        <v>0.0</v>
      </c>
      <c r="D310" s="20">
        <f t="shared" si="50"/>
        <v>0.00046</v>
      </c>
      <c r="E310" s="38"/>
      <c r="F310" s="20">
        <f t="shared" si="47"/>
        <v>0.02847671801</v>
      </c>
      <c r="G310" s="40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A312" s="43" t="str">
        <f>"carry over "&amp;A279</f>
        <v>carry over September</v>
      </c>
      <c r="B312" s="44">
        <f>B310</f>
        <v>61.93438543</v>
      </c>
      <c r="C312" s="44"/>
      <c r="D312" s="44"/>
      <c r="E312" s="45"/>
      <c r="F312" s="44"/>
      <c r="G312" s="46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0.9936270593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A315" s="57">
        <v>45566.0</v>
      </c>
      <c r="B315" s="22">
        <f>(B312+C315)+((B312+C315)*D315)</f>
        <v>61.96783</v>
      </c>
      <c r="C315" s="22">
        <v>0.0</v>
      </c>
      <c r="D315" s="22">
        <f>(5.4/10000)</f>
        <v>0.00054</v>
      </c>
      <c r="E315" s="52"/>
      <c r="F315" s="22">
        <f>(B315-B312)-C315</f>
        <v>0.03344456813</v>
      </c>
      <c r="G315" s="53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A316" s="33">
        <v>45567.0</v>
      </c>
      <c r="B316" s="13">
        <f t="shared" ref="B316:B345" si="51">(B315+C316)+((B315+C316)*D316)</f>
        <v>62.00005327</v>
      </c>
      <c r="C316" s="13">
        <v>0.0</v>
      </c>
      <c r="D316" s="13">
        <f t="shared" ref="D316:D323" si="52">(5.2/10000)</f>
        <v>0.00052</v>
      </c>
      <c r="E316" s="34"/>
      <c r="F316" s="13">
        <f t="shared" ref="F316:F345" si="53">(B316-B315)-C316</f>
        <v>0.0322232716</v>
      </c>
      <c r="G316" s="36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A317" s="33">
        <v>45568.0</v>
      </c>
      <c r="B317" s="13">
        <f t="shared" si="51"/>
        <v>62.0322933</v>
      </c>
      <c r="C317" s="13">
        <v>0.0</v>
      </c>
      <c r="D317" s="13">
        <f t="shared" si="52"/>
        <v>0.00052</v>
      </c>
      <c r="E317" s="34"/>
      <c r="F317" s="13">
        <f t="shared" si="53"/>
        <v>0.0322400277</v>
      </c>
      <c r="G317" s="36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A318" s="33">
        <v>45569.0</v>
      </c>
      <c r="B318" s="13">
        <f t="shared" si="51"/>
        <v>62.06455009</v>
      </c>
      <c r="C318" s="13">
        <v>0.0</v>
      </c>
      <c r="D318" s="13">
        <f t="shared" si="52"/>
        <v>0.00052</v>
      </c>
      <c r="E318" s="34"/>
      <c r="F318" s="13">
        <f t="shared" si="53"/>
        <v>0.03225679252</v>
      </c>
      <c r="G318" s="36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A319" s="33">
        <v>45570.0</v>
      </c>
      <c r="B319" s="13">
        <f t="shared" si="51"/>
        <v>62.09682366</v>
      </c>
      <c r="C319" s="13">
        <v>0.0</v>
      </c>
      <c r="D319" s="13">
        <f t="shared" si="52"/>
        <v>0.00052</v>
      </c>
      <c r="E319" s="34"/>
      <c r="F319" s="13">
        <f t="shared" si="53"/>
        <v>0.03227356605</v>
      </c>
      <c r="G319" s="36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A320" s="33">
        <v>45571.0</v>
      </c>
      <c r="B320" s="13">
        <f t="shared" si="51"/>
        <v>62.12911401</v>
      </c>
      <c r="C320" s="13">
        <v>0.0</v>
      </c>
      <c r="D320" s="13">
        <f t="shared" si="52"/>
        <v>0.00052</v>
      </c>
      <c r="E320" s="34"/>
      <c r="F320" s="13">
        <f t="shared" si="53"/>
        <v>0.0322903483</v>
      </c>
      <c r="G320" s="36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A321" s="33">
        <v>45572.0</v>
      </c>
      <c r="B321" s="13">
        <f t="shared" si="51"/>
        <v>62.16142115</v>
      </c>
      <c r="C321" s="13">
        <v>0.0</v>
      </c>
      <c r="D321" s="13">
        <f t="shared" si="52"/>
        <v>0.00052</v>
      </c>
      <c r="E321" s="34"/>
      <c r="F321" s="13">
        <f t="shared" si="53"/>
        <v>0.03230713928</v>
      </c>
      <c r="G321" s="36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A322" s="33">
        <v>45573.0</v>
      </c>
      <c r="B322" s="13">
        <f t="shared" si="51"/>
        <v>62.19374508</v>
      </c>
      <c r="C322" s="13">
        <v>0.0</v>
      </c>
      <c r="D322" s="13">
        <f t="shared" si="52"/>
        <v>0.00052</v>
      </c>
      <c r="E322" s="34"/>
      <c r="F322" s="13">
        <f t="shared" si="53"/>
        <v>0.032323939</v>
      </c>
      <c r="G322" s="36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A323" s="33">
        <v>45574.0</v>
      </c>
      <c r="B323" s="13">
        <f t="shared" si="51"/>
        <v>62.22608583</v>
      </c>
      <c r="C323" s="13">
        <v>0.0</v>
      </c>
      <c r="D323" s="13">
        <f t="shared" si="52"/>
        <v>0.00052</v>
      </c>
      <c r="E323" s="34"/>
      <c r="F323" s="13">
        <f t="shared" si="53"/>
        <v>0.03234074744</v>
      </c>
      <c r="G323" s="36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A324" s="33">
        <v>45575.0</v>
      </c>
      <c r="B324" s="13">
        <f t="shared" si="51"/>
        <v>62.25595435</v>
      </c>
      <c r="C324" s="13">
        <v>0.0</v>
      </c>
      <c r="D324" s="13">
        <f t="shared" ref="D324:D325" si="54">(4.8/10000)</f>
        <v>0.00048</v>
      </c>
      <c r="E324" s="34"/>
      <c r="F324" s="13">
        <f t="shared" si="53"/>
        <v>0.0298685212</v>
      </c>
      <c r="G324" s="36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A325" s="33">
        <v>45576.0</v>
      </c>
      <c r="B325" s="13">
        <f t="shared" si="51"/>
        <v>62.28583721</v>
      </c>
      <c r="C325" s="13">
        <v>0.0</v>
      </c>
      <c r="D325" s="13">
        <f t="shared" si="54"/>
        <v>0.00048</v>
      </c>
      <c r="E325" s="34"/>
      <c r="F325" s="13">
        <f t="shared" si="53"/>
        <v>0.02988285809</v>
      </c>
      <c r="G325" s="36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A326" s="33">
        <v>45577.0</v>
      </c>
      <c r="B326" s="13">
        <f t="shared" si="51"/>
        <v>62.32071728</v>
      </c>
      <c r="C326" s="13">
        <v>0.0</v>
      </c>
      <c r="D326" s="13">
        <f t="shared" ref="D326:D330" si="55">(5.6/10000)</f>
        <v>0.00056</v>
      </c>
      <c r="E326" s="34"/>
      <c r="F326" s="13">
        <f t="shared" si="53"/>
        <v>0.03488006884</v>
      </c>
      <c r="G326" s="36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A327" s="33">
        <v>45578.0</v>
      </c>
      <c r="B327" s="13">
        <f t="shared" si="51"/>
        <v>62.35561688</v>
      </c>
      <c r="C327" s="13">
        <v>0.0</v>
      </c>
      <c r="D327" s="13">
        <f t="shared" si="55"/>
        <v>0.00056</v>
      </c>
      <c r="E327" s="34"/>
      <c r="F327" s="13">
        <f t="shared" si="53"/>
        <v>0.03489960168</v>
      </c>
      <c r="G327" s="36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A328" s="33">
        <v>45579.0</v>
      </c>
      <c r="B328" s="13">
        <f t="shared" si="51"/>
        <v>62.39053603</v>
      </c>
      <c r="C328" s="13">
        <v>0.0</v>
      </c>
      <c r="D328" s="13">
        <f t="shared" si="55"/>
        <v>0.00056</v>
      </c>
      <c r="E328" s="34" t="s">
        <v>42</v>
      </c>
      <c r="F328" s="13">
        <f t="shared" si="53"/>
        <v>0.03491914545</v>
      </c>
      <c r="G328" s="36" t="s">
        <v>52</v>
      </c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A329" s="33">
        <v>45580.0</v>
      </c>
      <c r="B329" s="13">
        <f t="shared" si="51"/>
        <v>62.42547473</v>
      </c>
      <c r="C329" s="13">
        <v>0.0</v>
      </c>
      <c r="D329" s="13">
        <f t="shared" si="55"/>
        <v>0.00056</v>
      </c>
      <c r="E329" s="34"/>
      <c r="F329" s="13">
        <f t="shared" si="53"/>
        <v>0.03493870018</v>
      </c>
      <c r="G329" s="36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A330" s="33">
        <v>45581.0</v>
      </c>
      <c r="B330" s="13">
        <f t="shared" si="51"/>
        <v>62.46043299</v>
      </c>
      <c r="C330" s="13">
        <v>0.0</v>
      </c>
      <c r="D330" s="13">
        <f t="shared" si="55"/>
        <v>0.00056</v>
      </c>
      <c r="E330" s="34"/>
      <c r="F330" s="13">
        <f t="shared" si="53"/>
        <v>0.03495826585</v>
      </c>
      <c r="G330" s="36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A331" s="33">
        <v>45582.0</v>
      </c>
      <c r="B331" s="13">
        <f t="shared" si="51"/>
        <v>62.48916479</v>
      </c>
      <c r="C331" s="13">
        <v>0.0</v>
      </c>
      <c r="D331" s="13">
        <f t="shared" ref="D331:D338" si="56">(4.6/10000)</f>
        <v>0.00046</v>
      </c>
      <c r="E331" s="34"/>
      <c r="F331" s="13">
        <f t="shared" si="53"/>
        <v>0.02873179918</v>
      </c>
      <c r="G331" s="36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A332" s="33">
        <v>45583.0</v>
      </c>
      <c r="B332" s="13">
        <f t="shared" si="51"/>
        <v>62.51790981</v>
      </c>
      <c r="C332" s="13">
        <v>0.0</v>
      </c>
      <c r="D332" s="13">
        <f t="shared" si="56"/>
        <v>0.00046</v>
      </c>
      <c r="E332" s="34"/>
      <c r="F332" s="13">
        <f t="shared" si="53"/>
        <v>0.0287450158</v>
      </c>
      <c r="G332" s="36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A333" s="33">
        <v>45584.0</v>
      </c>
      <c r="B333" s="13">
        <f t="shared" si="51"/>
        <v>62.54666805</v>
      </c>
      <c r="C333" s="13">
        <v>0.0</v>
      </c>
      <c r="D333" s="13">
        <f t="shared" si="56"/>
        <v>0.00046</v>
      </c>
      <c r="E333" s="34"/>
      <c r="F333" s="13">
        <f t="shared" si="53"/>
        <v>0.02875823851</v>
      </c>
      <c r="G333" s="36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A334" s="33">
        <v>45585.0</v>
      </c>
      <c r="B334" s="13">
        <f t="shared" si="51"/>
        <v>62.57543951</v>
      </c>
      <c r="C334" s="13">
        <v>0.0</v>
      </c>
      <c r="D334" s="13">
        <f t="shared" si="56"/>
        <v>0.00046</v>
      </c>
      <c r="E334" s="34"/>
      <c r="F334" s="13">
        <f t="shared" si="53"/>
        <v>0.0287714673</v>
      </c>
      <c r="G334" s="36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A335" s="33">
        <v>45586.0</v>
      </c>
      <c r="B335" s="13">
        <f t="shared" si="51"/>
        <v>62.60422422</v>
      </c>
      <c r="C335" s="13">
        <v>0.0</v>
      </c>
      <c r="D335" s="13">
        <f t="shared" si="56"/>
        <v>0.00046</v>
      </c>
      <c r="E335" s="34"/>
      <c r="F335" s="13">
        <f t="shared" si="53"/>
        <v>0.02878470218</v>
      </c>
      <c r="G335" s="36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A336" s="33">
        <v>45587.0</v>
      </c>
      <c r="B336" s="13">
        <f t="shared" si="51"/>
        <v>62.63302216</v>
      </c>
      <c r="C336" s="13">
        <v>0.0</v>
      </c>
      <c r="D336" s="13">
        <f t="shared" si="56"/>
        <v>0.00046</v>
      </c>
      <c r="E336" s="34"/>
      <c r="F336" s="13">
        <f t="shared" si="53"/>
        <v>0.02879794314</v>
      </c>
      <c r="G336" s="36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A337" s="33">
        <v>45588.0</v>
      </c>
      <c r="B337" s="13">
        <f t="shared" si="51"/>
        <v>62.66183335</v>
      </c>
      <c r="C337" s="13">
        <v>0.0</v>
      </c>
      <c r="D337" s="13">
        <f t="shared" si="56"/>
        <v>0.00046</v>
      </c>
      <c r="E337" s="34"/>
      <c r="F337" s="13">
        <f t="shared" si="53"/>
        <v>0.02881119019</v>
      </c>
      <c r="G337" s="36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A338" s="33">
        <v>45589.0</v>
      </c>
      <c r="B338" s="13">
        <f t="shared" si="51"/>
        <v>62.69065779</v>
      </c>
      <c r="C338" s="13">
        <v>0.0</v>
      </c>
      <c r="D338" s="13">
        <f t="shared" si="56"/>
        <v>0.00046</v>
      </c>
      <c r="E338" s="34"/>
      <c r="F338" s="13">
        <f t="shared" si="53"/>
        <v>0.02882444334</v>
      </c>
      <c r="G338" s="36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A339" s="33">
        <v>45590.0</v>
      </c>
      <c r="B339" s="13">
        <f t="shared" si="51"/>
        <v>62.72576456</v>
      </c>
      <c r="C339" s="13">
        <v>0.0</v>
      </c>
      <c r="D339" s="13">
        <f t="shared" ref="D339:D343" si="57">(5.6/10000)</f>
        <v>0.00056</v>
      </c>
      <c r="E339" s="34"/>
      <c r="F339" s="13">
        <f t="shared" si="53"/>
        <v>0.03510676836</v>
      </c>
      <c r="G339" s="36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A340" s="33">
        <v>45591.0</v>
      </c>
      <c r="B340" s="13">
        <f t="shared" si="51"/>
        <v>62.76089099</v>
      </c>
      <c r="C340" s="13">
        <v>0.0</v>
      </c>
      <c r="D340" s="13">
        <f t="shared" si="57"/>
        <v>0.00056</v>
      </c>
      <c r="E340" s="34"/>
      <c r="F340" s="13">
        <f t="shared" si="53"/>
        <v>0.03512642815</v>
      </c>
      <c r="G340" s="36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A341" s="33">
        <v>45592.0</v>
      </c>
      <c r="B341" s="13">
        <f t="shared" si="51"/>
        <v>62.79603709</v>
      </c>
      <c r="C341" s="13">
        <v>0.0</v>
      </c>
      <c r="D341" s="13">
        <f t="shared" si="57"/>
        <v>0.00056</v>
      </c>
      <c r="E341" s="34"/>
      <c r="F341" s="13">
        <f t="shared" si="53"/>
        <v>0.03514609895</v>
      </c>
      <c r="G341" s="36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A342" s="33">
        <v>45593.0</v>
      </c>
      <c r="B342" s="13">
        <f t="shared" si="51"/>
        <v>62.83120287</v>
      </c>
      <c r="C342" s="13">
        <v>0.0</v>
      </c>
      <c r="D342" s="13">
        <f t="shared" si="57"/>
        <v>0.00056</v>
      </c>
      <c r="E342" s="34"/>
      <c r="F342" s="13">
        <f t="shared" si="53"/>
        <v>0.03516578077</v>
      </c>
      <c r="G342" s="36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A343" s="33">
        <v>45594.0</v>
      </c>
      <c r="B343" s="13">
        <f t="shared" si="51"/>
        <v>62.86638834</v>
      </c>
      <c r="C343" s="13">
        <v>0.0</v>
      </c>
      <c r="D343" s="13">
        <f t="shared" si="57"/>
        <v>0.00056</v>
      </c>
      <c r="E343" s="34"/>
      <c r="F343" s="13">
        <f t="shared" si="53"/>
        <v>0.03518547361</v>
      </c>
      <c r="G343" s="36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A344" s="33">
        <v>45594.0</v>
      </c>
      <c r="B344" s="13">
        <f t="shared" si="51"/>
        <v>62.89782154</v>
      </c>
      <c r="C344" s="13">
        <v>0.0</v>
      </c>
      <c r="D344" s="13">
        <f>(5/10000)</f>
        <v>0.0005</v>
      </c>
      <c r="E344" s="34"/>
      <c r="F344" s="13">
        <f t="shared" si="53"/>
        <v>0.03143319417</v>
      </c>
      <c r="G344" s="36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A345" s="37">
        <v>45596.0</v>
      </c>
      <c r="B345" s="20">
        <f t="shared" si="51"/>
        <v>62.92801249</v>
      </c>
      <c r="C345" s="20">
        <v>0.0</v>
      </c>
      <c r="D345" s="20">
        <f>(4.8/10000)</f>
        <v>0.00048</v>
      </c>
      <c r="E345" s="38"/>
      <c r="F345" s="20">
        <f t="shared" si="53"/>
        <v>0.03019095434</v>
      </c>
      <c r="G345" s="40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A347" s="43" t="str">
        <f>"carry over "&amp;A313</f>
        <v>carry over October</v>
      </c>
      <c r="B347" s="44">
        <f>B345</f>
        <v>62.92801249</v>
      </c>
      <c r="C347" s="44"/>
      <c r="D347" s="44"/>
      <c r="E347" s="45"/>
      <c r="F347" s="44"/>
      <c r="G347" s="46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0.9495172856</v>
      </c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A350" s="57">
        <v>45597.0</v>
      </c>
      <c r="B350" s="22">
        <f>(B347+C350)+((B347+C350)*D350)</f>
        <v>62.95695938</v>
      </c>
      <c r="C350" s="22">
        <v>0.0</v>
      </c>
      <c r="D350" s="22">
        <f t="shared" ref="D350:D358" si="58">(4.6/10000)</f>
        <v>0.00046</v>
      </c>
      <c r="E350" s="52"/>
      <c r="F350" s="22">
        <f>(B350-B347)-C350</f>
        <v>0.02894688575</v>
      </c>
      <c r="G350" s="53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A351" s="33">
        <v>45598.0</v>
      </c>
      <c r="B351" s="13">
        <f t="shared" ref="B351:B379" si="59">(B350+C351)+((B350+C351)*D351)</f>
        <v>62.98591958</v>
      </c>
      <c r="C351" s="13">
        <v>0.0</v>
      </c>
      <c r="D351" s="13">
        <f t="shared" si="58"/>
        <v>0.00046</v>
      </c>
      <c r="E351" s="34"/>
      <c r="F351" s="13">
        <f t="shared" ref="F351:F379" si="60">(B351-B350)-C351</f>
        <v>0.02896020131</v>
      </c>
      <c r="G351" s="36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A352" s="33">
        <v>45599.0</v>
      </c>
      <c r="B352" s="13">
        <f t="shared" si="59"/>
        <v>63.0148931</v>
      </c>
      <c r="C352" s="13">
        <v>0.0</v>
      </c>
      <c r="D352" s="13">
        <f t="shared" si="58"/>
        <v>0.00046</v>
      </c>
      <c r="E352" s="34"/>
      <c r="F352" s="13">
        <f t="shared" si="60"/>
        <v>0.02897352301</v>
      </c>
      <c r="G352" s="36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A353" s="33">
        <v>45600.0</v>
      </c>
      <c r="B353" s="13">
        <f t="shared" si="59"/>
        <v>63.04387995</v>
      </c>
      <c r="C353" s="13">
        <v>0.0</v>
      </c>
      <c r="D353" s="13">
        <f t="shared" si="58"/>
        <v>0.00046</v>
      </c>
      <c r="E353" s="34"/>
      <c r="F353" s="13">
        <f t="shared" si="60"/>
        <v>0.02898685083</v>
      </c>
      <c r="G353" s="36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A354" s="33">
        <v>45601.0</v>
      </c>
      <c r="B354" s="13">
        <f t="shared" si="59"/>
        <v>63.07288014</v>
      </c>
      <c r="C354" s="13">
        <v>0.0</v>
      </c>
      <c r="D354" s="13">
        <f t="shared" si="58"/>
        <v>0.00046</v>
      </c>
      <c r="E354" s="34" t="s">
        <v>38</v>
      </c>
      <c r="F354" s="13">
        <f t="shared" si="60"/>
        <v>0.02900018478</v>
      </c>
      <c r="G354" s="36" t="s">
        <v>53</v>
      </c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A355" s="33">
        <v>45602.0</v>
      </c>
      <c r="B355" s="13">
        <f t="shared" si="59"/>
        <v>63.10189366</v>
      </c>
      <c r="C355" s="13">
        <v>0.0</v>
      </c>
      <c r="D355" s="13">
        <f t="shared" si="58"/>
        <v>0.00046</v>
      </c>
      <c r="E355" s="34"/>
      <c r="F355" s="13">
        <f t="shared" si="60"/>
        <v>0.02901352486</v>
      </c>
      <c r="G355" s="36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A356" s="33">
        <v>45603.0</v>
      </c>
      <c r="B356" s="13">
        <f t="shared" si="59"/>
        <v>63.13092053</v>
      </c>
      <c r="C356" s="13">
        <v>0.0</v>
      </c>
      <c r="D356" s="13">
        <f t="shared" si="58"/>
        <v>0.00046</v>
      </c>
      <c r="E356" s="34"/>
      <c r="F356" s="13">
        <f t="shared" si="60"/>
        <v>0.02902687108</v>
      </c>
      <c r="G356" s="36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A357" s="33">
        <v>45604.0</v>
      </c>
      <c r="B357" s="13">
        <f t="shared" si="59"/>
        <v>63.15996076</v>
      </c>
      <c r="C357" s="13">
        <v>0.0</v>
      </c>
      <c r="D357" s="13">
        <f t="shared" si="58"/>
        <v>0.00046</v>
      </c>
      <c r="E357" s="34"/>
      <c r="F357" s="13">
        <f t="shared" si="60"/>
        <v>0.02904022344</v>
      </c>
      <c r="G357" s="36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A358" s="33">
        <v>45605.0</v>
      </c>
      <c r="B358" s="13">
        <f t="shared" si="59"/>
        <v>63.18901434</v>
      </c>
      <c r="C358" s="13">
        <v>0.0</v>
      </c>
      <c r="D358" s="13">
        <f t="shared" si="58"/>
        <v>0.00046</v>
      </c>
      <c r="E358" s="34"/>
      <c r="F358" s="13">
        <f t="shared" si="60"/>
        <v>0.02905358195</v>
      </c>
      <c r="G358" s="36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A359" s="33">
        <v>45606.0</v>
      </c>
      <c r="B359" s="13">
        <f t="shared" si="59"/>
        <v>63.22187263</v>
      </c>
      <c r="C359" s="13">
        <v>0.0</v>
      </c>
      <c r="D359" s="13">
        <f>(5.2/10000)</f>
        <v>0.00052</v>
      </c>
      <c r="E359" s="34"/>
      <c r="F359" s="13">
        <f t="shared" si="60"/>
        <v>0.03285828746</v>
      </c>
      <c r="G359" s="36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A360" s="33">
        <v>45607.0</v>
      </c>
      <c r="B360" s="13">
        <f t="shared" si="59"/>
        <v>63.25095469</v>
      </c>
      <c r="C360" s="13">
        <v>0.0</v>
      </c>
      <c r="D360" s="13">
        <f t="shared" ref="D360:D362" si="61">(4.6/10000)</f>
        <v>0.00046</v>
      </c>
      <c r="E360" s="34"/>
      <c r="F360" s="13">
        <f t="shared" si="60"/>
        <v>0.02908206141</v>
      </c>
      <c r="G360" s="36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A361" s="33">
        <v>45608.0</v>
      </c>
      <c r="B361" s="13">
        <f t="shared" si="59"/>
        <v>63.28005013</v>
      </c>
      <c r="C361" s="13">
        <v>0.0</v>
      </c>
      <c r="D361" s="13">
        <f t="shared" si="61"/>
        <v>0.00046</v>
      </c>
      <c r="E361" s="34"/>
      <c r="F361" s="13">
        <f t="shared" si="60"/>
        <v>0.02909543916</v>
      </c>
      <c r="G361" s="36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A362" s="33">
        <v>45609.0</v>
      </c>
      <c r="B362" s="13">
        <f t="shared" si="59"/>
        <v>63.30915895</v>
      </c>
      <c r="C362" s="13">
        <v>0.0</v>
      </c>
      <c r="D362" s="13">
        <f t="shared" si="61"/>
        <v>0.00046</v>
      </c>
      <c r="E362" s="34"/>
      <c r="F362" s="13">
        <f t="shared" si="60"/>
        <v>0.02910882306</v>
      </c>
      <c r="G362" s="36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A363" s="33">
        <v>45610.0</v>
      </c>
      <c r="B363" s="13">
        <f t="shared" si="59"/>
        <v>63.34334589</v>
      </c>
      <c r="C363" s="13">
        <v>0.0</v>
      </c>
      <c r="D363" s="13">
        <f t="shared" ref="D363:D370" si="62">(5.4/10000)</f>
        <v>0.00054</v>
      </c>
      <c r="E363" s="34"/>
      <c r="F363" s="13">
        <f t="shared" si="60"/>
        <v>0.03418694583</v>
      </c>
      <c r="G363" s="36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A364" s="33">
        <v>45611.0</v>
      </c>
      <c r="B364" s="13">
        <f t="shared" si="59"/>
        <v>63.3775513</v>
      </c>
      <c r="C364" s="13">
        <v>0.0</v>
      </c>
      <c r="D364" s="13">
        <f t="shared" si="62"/>
        <v>0.00054</v>
      </c>
      <c r="E364" s="34"/>
      <c r="F364" s="13">
        <f t="shared" si="60"/>
        <v>0.03420540678</v>
      </c>
      <c r="G364" s="36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A365" s="33">
        <v>45612.0</v>
      </c>
      <c r="B365" s="13">
        <f t="shared" si="59"/>
        <v>63.41177518</v>
      </c>
      <c r="C365" s="13">
        <v>0.0</v>
      </c>
      <c r="D365" s="13">
        <f t="shared" si="62"/>
        <v>0.00054</v>
      </c>
      <c r="E365" s="34"/>
      <c r="F365" s="13">
        <f t="shared" si="60"/>
        <v>0.0342238777</v>
      </c>
      <c r="G365" s="36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A366" s="33">
        <v>45613.0</v>
      </c>
      <c r="B366" s="13">
        <f t="shared" si="59"/>
        <v>63.44601754</v>
      </c>
      <c r="C366" s="13">
        <v>0.0</v>
      </c>
      <c r="D366" s="13">
        <f t="shared" si="62"/>
        <v>0.00054</v>
      </c>
      <c r="E366" s="34"/>
      <c r="F366" s="13">
        <f t="shared" si="60"/>
        <v>0.0342423586</v>
      </c>
      <c r="G366" s="36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A367" s="33">
        <v>45614.0</v>
      </c>
      <c r="B367" s="13">
        <f t="shared" si="59"/>
        <v>63.48027839</v>
      </c>
      <c r="C367" s="13">
        <v>0.0</v>
      </c>
      <c r="D367" s="13">
        <f t="shared" si="62"/>
        <v>0.00054</v>
      </c>
      <c r="E367" s="34"/>
      <c r="F367" s="13">
        <f t="shared" si="60"/>
        <v>0.03426084947</v>
      </c>
      <c r="G367" s="36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A368" s="33">
        <v>45615.0</v>
      </c>
      <c r="B368" s="13">
        <f t="shared" si="59"/>
        <v>63.51455774</v>
      </c>
      <c r="C368" s="13">
        <v>0.0</v>
      </c>
      <c r="D368" s="13">
        <f t="shared" si="62"/>
        <v>0.00054</v>
      </c>
      <c r="E368" s="34"/>
      <c r="F368" s="13">
        <f t="shared" si="60"/>
        <v>0.03427935033</v>
      </c>
      <c r="G368" s="36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A369" s="33">
        <v>45616.0</v>
      </c>
      <c r="B369" s="13">
        <f t="shared" si="59"/>
        <v>63.5488556</v>
      </c>
      <c r="C369" s="13">
        <v>0.0</v>
      </c>
      <c r="D369" s="13">
        <f t="shared" si="62"/>
        <v>0.00054</v>
      </c>
      <c r="E369" s="34"/>
      <c r="F369" s="13">
        <f t="shared" si="60"/>
        <v>0.03429786118</v>
      </c>
      <c r="G369" s="36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A370" s="33">
        <v>45617.0</v>
      </c>
      <c r="B370" s="13">
        <f t="shared" si="59"/>
        <v>63.58317198</v>
      </c>
      <c r="C370" s="13">
        <v>0.0</v>
      </c>
      <c r="D370" s="13">
        <f t="shared" si="62"/>
        <v>0.00054</v>
      </c>
      <c r="E370" s="34"/>
      <c r="F370" s="13">
        <f t="shared" si="60"/>
        <v>0.03431638202</v>
      </c>
      <c r="G370" s="36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A371" s="33">
        <v>45618.0</v>
      </c>
      <c r="B371" s="13">
        <f t="shared" si="59"/>
        <v>63.61623523</v>
      </c>
      <c r="C371" s="13">
        <v>0.0</v>
      </c>
      <c r="D371" s="13">
        <f t="shared" ref="D371:D372" si="63">(5.2/10000)</f>
        <v>0.00052</v>
      </c>
      <c r="E371" s="34"/>
      <c r="F371" s="13">
        <f t="shared" si="60"/>
        <v>0.03306324943</v>
      </c>
      <c r="G371" s="36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A372" s="33">
        <v>45619.0</v>
      </c>
      <c r="B372" s="13">
        <f t="shared" si="59"/>
        <v>63.64931567</v>
      </c>
      <c r="C372" s="13">
        <v>0.0</v>
      </c>
      <c r="D372" s="13">
        <f t="shared" si="63"/>
        <v>0.00052</v>
      </c>
      <c r="E372" s="34"/>
      <c r="F372" s="13">
        <f t="shared" si="60"/>
        <v>0.03308044232</v>
      </c>
      <c r="G372" s="36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A373" s="33">
        <v>45620.0</v>
      </c>
      <c r="B373" s="13">
        <f t="shared" si="59"/>
        <v>63.67986734</v>
      </c>
      <c r="C373" s="13">
        <v>0.0</v>
      </c>
      <c r="D373" s="13">
        <f t="shared" ref="D373:D376" si="64">(4.8/10000)</f>
        <v>0.00048</v>
      </c>
      <c r="E373" s="34"/>
      <c r="F373" s="13">
        <f t="shared" si="60"/>
        <v>0.03055167152</v>
      </c>
      <c r="G373" s="36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A374" s="33">
        <v>45621.0</v>
      </c>
      <c r="B374" s="13">
        <f t="shared" si="59"/>
        <v>63.71043368</v>
      </c>
      <c r="C374" s="13">
        <v>0.0</v>
      </c>
      <c r="D374" s="13">
        <f t="shared" si="64"/>
        <v>0.00048</v>
      </c>
      <c r="E374" s="34"/>
      <c r="F374" s="13">
        <f t="shared" si="60"/>
        <v>0.03056633633</v>
      </c>
      <c r="G374" s="36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A375" s="33">
        <v>45622.0</v>
      </c>
      <c r="B375" s="13">
        <f t="shared" si="59"/>
        <v>63.74101469</v>
      </c>
      <c r="C375" s="13">
        <v>0.0</v>
      </c>
      <c r="D375" s="13">
        <f t="shared" si="64"/>
        <v>0.00048</v>
      </c>
      <c r="E375" s="34"/>
      <c r="F375" s="13">
        <f t="shared" si="60"/>
        <v>0.03058100817</v>
      </c>
      <c r="G375" s="36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A376" s="33">
        <v>45623.0</v>
      </c>
      <c r="B376" s="13">
        <f t="shared" si="59"/>
        <v>63.77161038</v>
      </c>
      <c r="C376" s="13">
        <v>0.0</v>
      </c>
      <c r="D376" s="13">
        <f t="shared" si="64"/>
        <v>0.00048</v>
      </c>
      <c r="E376" s="34"/>
      <c r="F376" s="13">
        <f t="shared" si="60"/>
        <v>0.03059568705</v>
      </c>
      <c r="G376" s="36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A377" s="33">
        <v>45624.0</v>
      </c>
      <c r="B377" s="13">
        <f t="shared" si="59"/>
        <v>63.80859791</v>
      </c>
      <c r="C377" s="13">
        <v>0.0</v>
      </c>
      <c r="D377" s="13">
        <f>(5.8/10000)</f>
        <v>0.00058</v>
      </c>
      <c r="E377" s="34"/>
      <c r="F377" s="13">
        <f t="shared" si="60"/>
        <v>0.03698753402</v>
      </c>
      <c r="G377" s="36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A378" s="33">
        <v>45625.0</v>
      </c>
      <c r="B378" s="13">
        <f t="shared" si="59"/>
        <v>63.84433072</v>
      </c>
      <c r="C378" s="13">
        <v>0.0</v>
      </c>
      <c r="D378" s="13">
        <f>(5.6/10000)</f>
        <v>0.00056</v>
      </c>
      <c r="E378" s="34"/>
      <c r="F378" s="13">
        <f t="shared" si="60"/>
        <v>0.03573281483</v>
      </c>
      <c r="G378" s="36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A379" s="37">
        <v>45626.0</v>
      </c>
      <c r="B379" s="20">
        <f t="shared" si="59"/>
        <v>63.87752978</v>
      </c>
      <c r="C379" s="20">
        <v>0.0</v>
      </c>
      <c r="D379" s="20">
        <f>(5.2/10000)</f>
        <v>0.00052</v>
      </c>
      <c r="E379" s="38"/>
      <c r="F379" s="20">
        <f t="shared" si="60"/>
        <v>0.03319905198</v>
      </c>
      <c r="G379" s="40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A381" s="43" t="str">
        <f>"carry over "&amp;A348</f>
        <v>carry over November</v>
      </c>
      <c r="B381" s="44">
        <f>B379</f>
        <v>63.87752978</v>
      </c>
      <c r="C381" s="44"/>
      <c r="D381" s="44"/>
      <c r="E381" s="45"/>
      <c r="F381" s="44"/>
      <c r="G381" s="46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1.072014263</v>
      </c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A384" s="57">
        <v>45627.0</v>
      </c>
      <c r="B384" s="22">
        <f>(B381+C384)+((B381+C384)*D384)</f>
        <v>63.91330119</v>
      </c>
      <c r="C384" s="22">
        <v>0.0</v>
      </c>
      <c r="D384" s="22">
        <f>(5.6/10000)</f>
        <v>0.00056</v>
      </c>
      <c r="E384" s="52"/>
      <c r="F384" s="22">
        <f>(B384-B381)-C384</f>
        <v>0.03577141667</v>
      </c>
      <c r="G384" s="53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A385" s="33">
        <v>45628.0</v>
      </c>
      <c r="B385" s="13">
        <f t="shared" ref="B385:B414" si="65">(B384+C385)+((B384+C385)*D385)</f>
        <v>63.94653611</v>
      </c>
      <c r="C385" s="13">
        <v>0.0</v>
      </c>
      <c r="D385" s="13">
        <f t="shared" ref="D385:D391" si="66">(5.2/10000)</f>
        <v>0.00052</v>
      </c>
      <c r="E385" s="34"/>
      <c r="F385" s="13">
        <f t="shared" ref="F385:F413" si="67">(B385-B384)-C385</f>
        <v>0.03323491662</v>
      </c>
      <c r="G385" s="36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A386" s="33">
        <v>45629.0</v>
      </c>
      <c r="B386" s="13">
        <f t="shared" si="65"/>
        <v>63.97978831</v>
      </c>
      <c r="C386" s="13">
        <v>0.0</v>
      </c>
      <c r="D386" s="13">
        <f t="shared" si="66"/>
        <v>0.00052</v>
      </c>
      <c r="E386" s="34"/>
      <c r="F386" s="13">
        <f t="shared" si="67"/>
        <v>0.03325219878</v>
      </c>
      <c r="G386" s="36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A387" s="33">
        <v>45630.0</v>
      </c>
      <c r="B387" s="13">
        <f t="shared" si="65"/>
        <v>64.0130578</v>
      </c>
      <c r="C387" s="13">
        <v>0.0</v>
      </c>
      <c r="D387" s="13">
        <f t="shared" si="66"/>
        <v>0.00052</v>
      </c>
      <c r="E387" s="34"/>
      <c r="F387" s="13">
        <f t="shared" si="67"/>
        <v>0.03326948992</v>
      </c>
      <c r="G387" s="36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A388" s="33">
        <v>45631.0</v>
      </c>
      <c r="B388" s="13">
        <f t="shared" si="65"/>
        <v>64.04634459</v>
      </c>
      <c r="C388" s="13">
        <v>0.0</v>
      </c>
      <c r="D388" s="13">
        <f t="shared" si="66"/>
        <v>0.00052</v>
      </c>
      <c r="E388" s="34"/>
      <c r="F388" s="13">
        <f t="shared" si="67"/>
        <v>0.03328679006</v>
      </c>
      <c r="G388" s="36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A389" s="33">
        <v>45632.0</v>
      </c>
      <c r="B389" s="13">
        <f t="shared" si="65"/>
        <v>64.07964869</v>
      </c>
      <c r="C389" s="13">
        <v>0.0</v>
      </c>
      <c r="D389" s="13">
        <f t="shared" si="66"/>
        <v>0.00052</v>
      </c>
      <c r="E389" s="34"/>
      <c r="F389" s="13">
        <f t="shared" si="67"/>
        <v>0.03330409919</v>
      </c>
      <c r="G389" s="36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A390" s="33">
        <v>45633.0</v>
      </c>
      <c r="B390" s="13">
        <f t="shared" si="65"/>
        <v>64.11297011</v>
      </c>
      <c r="C390" s="13">
        <v>0.0</v>
      </c>
      <c r="D390" s="13">
        <f t="shared" si="66"/>
        <v>0.00052</v>
      </c>
      <c r="E390" s="34"/>
      <c r="F390" s="13">
        <f t="shared" si="67"/>
        <v>0.03332141732</v>
      </c>
      <c r="G390" s="36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A391" s="33">
        <v>45634.0</v>
      </c>
      <c r="B391" s="13">
        <f t="shared" si="65"/>
        <v>64.14630885</v>
      </c>
      <c r="C391" s="13">
        <v>0.0</v>
      </c>
      <c r="D391" s="13">
        <f t="shared" si="66"/>
        <v>0.00052</v>
      </c>
      <c r="E391" s="34"/>
      <c r="F391" s="13">
        <f t="shared" si="67"/>
        <v>0.03333874445</v>
      </c>
      <c r="G391" s="36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A392" s="33">
        <v>45635.0</v>
      </c>
      <c r="B392" s="13">
        <f t="shared" si="65"/>
        <v>64.178382</v>
      </c>
      <c r="C392" s="13">
        <v>0.0</v>
      </c>
      <c r="D392" s="13">
        <f t="shared" ref="D392:D393" si="68">(5/10000)</f>
        <v>0.0005</v>
      </c>
      <c r="E392" s="34"/>
      <c r="F392" s="13">
        <f t="shared" si="67"/>
        <v>0.03207315442</v>
      </c>
      <c r="G392" s="36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A393" s="33">
        <v>45636.0</v>
      </c>
      <c r="B393" s="13">
        <f t="shared" si="65"/>
        <v>64.21047119</v>
      </c>
      <c r="C393" s="13">
        <v>0.0</v>
      </c>
      <c r="D393" s="13">
        <f t="shared" si="68"/>
        <v>0.0005</v>
      </c>
      <c r="E393" s="34"/>
      <c r="F393" s="13">
        <f t="shared" si="67"/>
        <v>0.032089191</v>
      </c>
      <c r="G393" s="36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A394" s="33">
        <v>45637.0</v>
      </c>
      <c r="B394" s="13">
        <f t="shared" si="65"/>
        <v>64.24386064</v>
      </c>
      <c r="C394" s="13">
        <v>0.0</v>
      </c>
      <c r="D394" s="13">
        <f>(5.2/10000)</f>
        <v>0.00052</v>
      </c>
      <c r="E394" s="34"/>
      <c r="F394" s="13">
        <f t="shared" si="67"/>
        <v>0.03338944502</v>
      </c>
      <c r="G394" s="36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A395" s="33">
        <v>45638.0</v>
      </c>
      <c r="B395" s="13">
        <f t="shared" si="65"/>
        <v>64.27598257</v>
      </c>
      <c r="C395" s="13">
        <v>0.0</v>
      </c>
      <c r="D395" s="13">
        <f>(5/10000)</f>
        <v>0.0005</v>
      </c>
      <c r="E395" s="34"/>
      <c r="F395" s="13">
        <f t="shared" si="67"/>
        <v>0.03212193032</v>
      </c>
      <c r="G395" s="36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A396" s="33">
        <v>45639.0</v>
      </c>
      <c r="B396" s="13">
        <f t="shared" si="65"/>
        <v>64.30940608</v>
      </c>
      <c r="C396" s="13">
        <v>0.0</v>
      </c>
      <c r="D396" s="13">
        <f t="shared" ref="D396:D399" si="69">(5.2/10000)</f>
        <v>0.00052</v>
      </c>
      <c r="E396" s="34"/>
      <c r="F396" s="13">
        <f t="shared" si="67"/>
        <v>0.03342351094</v>
      </c>
      <c r="G396" s="36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A397" s="33">
        <v>45640.0</v>
      </c>
      <c r="B397" s="13">
        <f t="shared" si="65"/>
        <v>64.34284697</v>
      </c>
      <c r="C397" s="13">
        <v>0.0</v>
      </c>
      <c r="D397" s="13">
        <f t="shared" si="69"/>
        <v>0.00052</v>
      </c>
      <c r="E397" s="34"/>
      <c r="F397" s="13">
        <f t="shared" si="67"/>
        <v>0.03344089116</v>
      </c>
      <c r="G397" s="36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A398" s="33">
        <v>45641.0</v>
      </c>
      <c r="B398" s="13">
        <f t="shared" si="65"/>
        <v>64.37630525</v>
      </c>
      <c r="C398" s="13">
        <v>0.0</v>
      </c>
      <c r="D398" s="13">
        <f t="shared" si="69"/>
        <v>0.00052</v>
      </c>
      <c r="E398" s="34"/>
      <c r="F398" s="13">
        <f t="shared" si="67"/>
        <v>0.03345828043</v>
      </c>
      <c r="G398" s="36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A399" s="33">
        <v>45642.0</v>
      </c>
      <c r="B399" s="13">
        <f t="shared" si="65"/>
        <v>64.40978093</v>
      </c>
      <c r="C399" s="13">
        <v>0.0</v>
      </c>
      <c r="D399" s="13">
        <f t="shared" si="69"/>
        <v>0.00052</v>
      </c>
      <c r="E399" s="34"/>
      <c r="F399" s="13">
        <f t="shared" si="67"/>
        <v>0.03347567873</v>
      </c>
      <c r="G399" s="36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A400" s="33">
        <v>45643.0</v>
      </c>
      <c r="B400" s="13">
        <f t="shared" si="65"/>
        <v>66.58681749</v>
      </c>
      <c r="C400" s="13">
        <v>2.14375979</v>
      </c>
      <c r="D400" s="13">
        <f>(5/10000)</f>
        <v>0.0005</v>
      </c>
      <c r="E400" s="34"/>
      <c r="F400" s="13">
        <f t="shared" si="67"/>
        <v>0.03327677036</v>
      </c>
      <c r="G400" s="36" t="s">
        <v>54</v>
      </c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A401" s="33">
        <v>45644.0</v>
      </c>
      <c r="B401" s="13">
        <f t="shared" si="65"/>
        <v>66.62144264</v>
      </c>
      <c r="C401" s="13">
        <v>0.0</v>
      </c>
      <c r="D401" s="13">
        <f>(5.2/10000)</f>
        <v>0.00052</v>
      </c>
      <c r="E401" s="34"/>
      <c r="F401" s="13">
        <f t="shared" si="67"/>
        <v>0.0346251451</v>
      </c>
      <c r="G401" s="36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A402" s="33">
        <v>45645.0</v>
      </c>
      <c r="B402" s="13">
        <f t="shared" si="65"/>
        <v>66.65541957</v>
      </c>
      <c r="C402" s="13">
        <v>0.0</v>
      </c>
      <c r="D402" s="13">
        <f>(5.1/10000)</f>
        <v>0.00051</v>
      </c>
      <c r="E402" s="34"/>
      <c r="F402" s="13">
        <f t="shared" si="67"/>
        <v>0.03397693574</v>
      </c>
      <c r="G402" s="36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A403" s="33">
        <v>45646.0</v>
      </c>
      <c r="B403" s="13">
        <f t="shared" si="65"/>
        <v>66.69008039</v>
      </c>
      <c r="C403" s="13">
        <v>0.0</v>
      </c>
      <c r="D403" s="13">
        <f t="shared" ref="D403:D406" si="70">(5.2/10000)</f>
        <v>0.00052</v>
      </c>
      <c r="E403" s="34"/>
      <c r="F403" s="13">
        <f t="shared" si="67"/>
        <v>0.03466081818</v>
      </c>
      <c r="G403" s="36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A404" s="33">
        <v>45647.0</v>
      </c>
      <c r="B404" s="13">
        <f t="shared" si="65"/>
        <v>66.72475923</v>
      </c>
      <c r="C404" s="13">
        <v>0.0</v>
      </c>
      <c r="D404" s="13">
        <f t="shared" si="70"/>
        <v>0.00052</v>
      </c>
      <c r="E404" s="34"/>
      <c r="F404" s="13">
        <f t="shared" si="67"/>
        <v>0.0346788418</v>
      </c>
      <c r="G404" s="36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A405" s="33">
        <v>45648.0</v>
      </c>
      <c r="B405" s="13">
        <f t="shared" si="65"/>
        <v>66.75945611</v>
      </c>
      <c r="C405" s="13">
        <v>0.0</v>
      </c>
      <c r="D405" s="13">
        <f t="shared" si="70"/>
        <v>0.00052</v>
      </c>
      <c r="E405" s="34"/>
      <c r="F405" s="13">
        <f t="shared" si="67"/>
        <v>0.0346968748</v>
      </c>
      <c r="G405" s="36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A406" s="33">
        <v>45649.0</v>
      </c>
      <c r="B406" s="13">
        <f t="shared" si="65"/>
        <v>66.79417102</v>
      </c>
      <c r="C406" s="13">
        <v>0.0</v>
      </c>
      <c r="D406" s="13">
        <f t="shared" si="70"/>
        <v>0.00052</v>
      </c>
      <c r="E406" s="34"/>
      <c r="F406" s="13">
        <f t="shared" si="67"/>
        <v>0.03471491718</v>
      </c>
      <c r="G406" s="71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A407" s="33">
        <v>45650.0</v>
      </c>
      <c r="B407" s="13">
        <f t="shared" si="65"/>
        <v>66.82823605</v>
      </c>
      <c r="C407" s="13">
        <v>0.0</v>
      </c>
      <c r="D407" s="13">
        <f>(5.1/10000)</f>
        <v>0.00051</v>
      </c>
      <c r="E407" s="34"/>
      <c r="F407" s="13">
        <f t="shared" si="67"/>
        <v>0.03406502722</v>
      </c>
      <c r="G407" s="36" t="s">
        <v>55</v>
      </c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A408" s="33">
        <v>45651.0</v>
      </c>
      <c r="B408" s="13">
        <f t="shared" si="65"/>
        <v>66.86298673</v>
      </c>
      <c r="C408" s="13">
        <v>0.0</v>
      </c>
      <c r="D408" s="13">
        <f t="shared" ref="D408:D410" si="71">(5.2/10000)</f>
        <v>0.00052</v>
      </c>
      <c r="E408" s="34"/>
      <c r="F408" s="13">
        <f t="shared" si="67"/>
        <v>0.03475068275</v>
      </c>
      <c r="G408" s="71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A409" s="33">
        <v>45652.0</v>
      </c>
      <c r="B409" s="13">
        <f t="shared" si="65"/>
        <v>66.89775549</v>
      </c>
      <c r="C409" s="13">
        <v>0.0</v>
      </c>
      <c r="D409" s="13">
        <f t="shared" si="71"/>
        <v>0.00052</v>
      </c>
      <c r="E409" s="34"/>
      <c r="F409" s="13">
        <f t="shared" si="67"/>
        <v>0.0347687531</v>
      </c>
      <c r="G409" s="36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A410" s="33">
        <v>45653.0</v>
      </c>
      <c r="B410" s="13">
        <f t="shared" si="65"/>
        <v>66.93254232</v>
      </c>
      <c r="C410" s="13">
        <v>0.0</v>
      </c>
      <c r="D410" s="13">
        <f t="shared" si="71"/>
        <v>0.00052</v>
      </c>
      <c r="E410" s="34"/>
      <c r="F410" s="13">
        <f t="shared" si="67"/>
        <v>0.03478683285</v>
      </c>
      <c r="G410" s="36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A411" s="33">
        <v>45654.0</v>
      </c>
      <c r="B411" s="13">
        <f t="shared" si="65"/>
        <v>66.96466994</v>
      </c>
      <c r="C411" s="13">
        <v>0.0</v>
      </c>
      <c r="D411" s="13">
        <f t="shared" ref="D411:D414" si="72">(4.8/10000)</f>
        <v>0.00048</v>
      </c>
      <c r="E411" s="34"/>
      <c r="F411" s="13">
        <f t="shared" si="67"/>
        <v>0.03212762031</v>
      </c>
      <c r="G411" s="36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A412" s="33">
        <v>45655.0</v>
      </c>
      <c r="B412" s="13">
        <f t="shared" si="65"/>
        <v>66.99681298</v>
      </c>
      <c r="C412" s="13">
        <v>0.0</v>
      </c>
      <c r="D412" s="13">
        <f t="shared" si="72"/>
        <v>0.00048</v>
      </c>
      <c r="E412" s="34"/>
      <c r="F412" s="13">
        <f t="shared" si="67"/>
        <v>0.03214304157</v>
      </c>
      <c r="G412" s="36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A413" s="33">
        <v>45656.0</v>
      </c>
      <c r="B413" s="13">
        <f t="shared" si="65"/>
        <v>67.02897145</v>
      </c>
      <c r="C413" s="13">
        <v>0.0</v>
      </c>
      <c r="D413" s="13">
        <f t="shared" si="72"/>
        <v>0.00048</v>
      </c>
      <c r="E413" s="34"/>
      <c r="F413" s="13">
        <f t="shared" si="67"/>
        <v>0.03215847023</v>
      </c>
      <c r="G413" s="36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A414" s="37">
        <v>45657.0</v>
      </c>
      <c r="B414" s="20">
        <f t="shared" si="65"/>
        <v>67.06114536</v>
      </c>
      <c r="C414" s="20">
        <v>0.0</v>
      </c>
      <c r="D414" s="20">
        <f t="shared" si="72"/>
        <v>0.00048</v>
      </c>
      <c r="E414" s="38"/>
      <c r="F414" s="20">
        <f>(B414-B412)-C414</f>
        <v>0.06433237653</v>
      </c>
      <c r="G414" s="40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E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E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E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E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E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E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E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E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E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E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E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E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E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E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E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E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E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E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E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6.5" customHeight="1">
      <c r="E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6.5" customHeight="1">
      <c r="E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6.5" customHeight="1">
      <c r="E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6.5" customHeight="1">
      <c r="E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6.5" customHeight="1">
      <c r="E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6.5" customHeight="1">
      <c r="E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6.5" customHeight="1">
      <c r="E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6.5" customHeight="1">
      <c r="E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6.5" customHeight="1">
      <c r="E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6.5" customHeight="1">
      <c r="E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6.5" customHeight="1">
      <c r="E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6.5" customHeight="1">
      <c r="E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6.5" customHeight="1">
      <c r="E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6.5" customHeight="1">
      <c r="E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6.5" customHeight="1">
      <c r="E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6.5" customHeight="1">
      <c r="E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6.5" customHeight="1">
      <c r="E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6.5" customHeight="1">
      <c r="E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6.5" customHeight="1">
      <c r="E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6.5" customHeight="1">
      <c r="E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6.5" customHeight="1">
      <c r="E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6.5" customHeight="1">
      <c r="E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6.5" customHeight="1">
      <c r="E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6.5" customHeight="1">
      <c r="E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6.5" customHeight="1">
      <c r="E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6.5" customHeight="1">
      <c r="E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6.5" customHeight="1">
      <c r="E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6.5" customHeight="1">
      <c r="E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6.5" customHeight="1">
      <c r="E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6.5" customHeight="1">
      <c r="E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6.5" customHeight="1">
      <c r="E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6.5" customHeight="1">
      <c r="E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6.5" customHeight="1">
      <c r="E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6.5" customHeight="1">
      <c r="E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6.5" customHeight="1">
      <c r="E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6.5" customHeight="1">
      <c r="E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6.5" customHeight="1">
      <c r="E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6.5" customHeight="1">
      <c r="E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6.5" customHeight="1">
      <c r="E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6.5" customHeight="1">
      <c r="E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6.5" customHeight="1">
      <c r="E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6.5" customHeight="1">
      <c r="E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6.5" customHeight="1">
      <c r="E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6.5" customHeight="1">
      <c r="E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6.5" customHeight="1">
      <c r="E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6.5" customHeight="1">
      <c r="E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6.5" customHeight="1">
      <c r="E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6.5" customHeight="1">
      <c r="E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6.5" customHeight="1">
      <c r="E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6.5" customHeight="1">
      <c r="E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6.5" customHeight="1">
      <c r="E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6.5" customHeight="1">
      <c r="E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6.5" customHeight="1">
      <c r="E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6.5" customHeight="1">
      <c r="E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6.5" customHeight="1">
      <c r="E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6.5" customHeight="1">
      <c r="E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6.5" customHeight="1">
      <c r="E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6.5" customHeight="1">
      <c r="E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6.5" customHeight="1">
      <c r="E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6.5" customHeight="1">
      <c r="E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6.5" customHeight="1">
      <c r="E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6.5" customHeight="1">
      <c r="E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6.5" customHeight="1">
      <c r="E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6.5" customHeight="1">
      <c r="E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6.5" customHeight="1">
      <c r="E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6.5" customHeight="1">
      <c r="E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6.5" customHeight="1">
      <c r="E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6.5" customHeight="1">
      <c r="E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6.5" customHeight="1">
      <c r="E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6.5" customHeight="1">
      <c r="E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6.5" customHeight="1">
      <c r="E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6.5" customHeight="1">
      <c r="E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6.5" customHeight="1">
      <c r="E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6.5" customHeight="1">
      <c r="E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6.5" customHeight="1">
      <c r="E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6.5" customHeight="1">
      <c r="E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6.5" customHeight="1">
      <c r="E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6.5" customHeight="1">
      <c r="E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6.5" customHeight="1">
      <c r="E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6.5" customHeight="1">
      <c r="E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6.5" customHeight="1">
      <c r="E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6.5" customHeight="1">
      <c r="E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6.5" customHeight="1">
      <c r="E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6.5" customHeight="1">
      <c r="E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6.5" customHeight="1">
      <c r="E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6.5" customHeight="1">
      <c r="E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6.5" customHeight="1">
      <c r="E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6.5" customHeight="1">
      <c r="E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6.5" customHeight="1">
      <c r="E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6.5" customHeight="1">
      <c r="E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6.5" customHeight="1">
      <c r="E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6.5" customHeight="1">
      <c r="E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6.5" customHeight="1">
      <c r="E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6.5" customHeight="1">
      <c r="E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6.5" customHeight="1">
      <c r="E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6.5" customHeight="1">
      <c r="E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6.5" customHeight="1">
      <c r="E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6.5" customHeight="1">
      <c r="E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6.5" customHeight="1">
      <c r="E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6.5" customHeight="1">
      <c r="E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6.5" customHeight="1">
      <c r="E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6.5" customHeight="1">
      <c r="E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6.5" customHeight="1">
      <c r="E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6.5" customHeight="1">
      <c r="E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6.5" customHeight="1">
      <c r="E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6.5" customHeight="1">
      <c r="E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6.5" customHeight="1">
      <c r="E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6.5" customHeight="1">
      <c r="E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6.5" customHeight="1">
      <c r="E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6.5" customHeight="1">
      <c r="E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6.5" customHeight="1">
      <c r="E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6.5" customHeight="1">
      <c r="E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6.5" customHeight="1">
      <c r="E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6.5" customHeight="1">
      <c r="E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6.5" customHeight="1">
      <c r="E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6.5" customHeight="1">
      <c r="E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6.5" customHeight="1">
      <c r="E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6.5" customHeight="1">
      <c r="E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6.5" customHeight="1">
      <c r="E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6.5" customHeight="1">
      <c r="E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6.5" customHeight="1">
      <c r="E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6.5" customHeight="1">
      <c r="E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6.5" customHeight="1">
      <c r="E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6.5" customHeight="1">
      <c r="E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6.5" customHeight="1">
      <c r="E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6.5" customHeight="1">
      <c r="E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6.5" customHeight="1">
      <c r="E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6.5" customHeight="1">
      <c r="E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6.5" customHeight="1">
      <c r="E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6.5" customHeight="1">
      <c r="E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6.5" customHeight="1">
      <c r="E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6.5" customHeight="1">
      <c r="E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6.5" customHeight="1">
      <c r="E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6.5" customHeight="1">
      <c r="E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6.5" customHeight="1">
      <c r="E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6.5" customHeight="1">
      <c r="E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6.5" customHeight="1">
      <c r="E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6.5" customHeight="1">
      <c r="E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6.5" customHeight="1">
      <c r="E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6.5" customHeight="1">
      <c r="E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6.5" customHeight="1">
      <c r="E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6.5" customHeight="1">
      <c r="E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6.5" customHeight="1">
      <c r="E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6.5" customHeight="1">
      <c r="E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6.5" customHeight="1">
      <c r="E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6.5" customHeight="1">
      <c r="E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6.5" customHeight="1">
      <c r="E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6.5" customHeight="1">
      <c r="E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6.5" customHeight="1">
      <c r="E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6.5" customHeight="1">
      <c r="E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6.5" customHeight="1">
      <c r="E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6.5" customHeight="1">
      <c r="E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6.5" customHeight="1">
      <c r="E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6.5" customHeight="1">
      <c r="E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6.5" customHeight="1">
      <c r="E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6.5" customHeight="1">
      <c r="E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6.5" customHeight="1">
      <c r="E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6.5" customHeight="1">
      <c r="E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6.5" customHeight="1">
      <c r="E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6.5" customHeight="1">
      <c r="E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6.5" customHeight="1">
      <c r="E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6.5" customHeight="1">
      <c r="E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6.5" customHeight="1">
      <c r="E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6.5" customHeight="1">
      <c r="E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6.5" customHeight="1">
      <c r="E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6.5" customHeight="1">
      <c r="E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6.5" customHeight="1">
      <c r="E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6.5" customHeight="1">
      <c r="E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6.5" customHeight="1">
      <c r="E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6.5" customHeight="1">
      <c r="E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6.5" customHeight="1">
      <c r="E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6.5" customHeight="1">
      <c r="E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6.5" customHeight="1">
      <c r="E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6.5" customHeight="1">
      <c r="E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6.5" customHeight="1">
      <c r="E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6.5" customHeight="1">
      <c r="E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6.5" customHeight="1">
      <c r="E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6.5" customHeight="1">
      <c r="E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6.5" customHeight="1">
      <c r="E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6.5" customHeight="1">
      <c r="E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6.5" customHeight="1">
      <c r="E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6.5" customHeight="1">
      <c r="E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6.5" customHeight="1">
      <c r="E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6.5" customHeight="1">
      <c r="E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6.5" customHeight="1">
      <c r="E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6.5" customHeight="1">
      <c r="E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6.5" customHeight="1">
      <c r="E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6.5" customHeight="1">
      <c r="E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6.5" customHeight="1">
      <c r="E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6.5" customHeight="1">
      <c r="E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6.5" customHeight="1">
      <c r="E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6.5" customHeight="1">
      <c r="E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6.5" customHeight="1">
      <c r="E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6.5" customHeight="1">
      <c r="E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6.5" customHeight="1">
      <c r="E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6.5" customHeight="1">
      <c r="E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6.5" customHeight="1">
      <c r="E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6.5" customHeight="1">
      <c r="E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6.5" customHeight="1">
      <c r="E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6.5" customHeight="1">
      <c r="E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6.5" customHeight="1">
      <c r="E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6.5" customHeight="1">
      <c r="E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6.5" customHeight="1">
      <c r="E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6.5" customHeight="1">
      <c r="E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6.5" customHeight="1">
      <c r="E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6.5" customHeight="1">
      <c r="E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6.5" customHeight="1">
      <c r="E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6.5" customHeight="1">
      <c r="E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6.5" customHeight="1">
      <c r="E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6.5" customHeight="1">
      <c r="E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6.5" customHeight="1">
      <c r="E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6.5" customHeight="1">
      <c r="E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6.5" customHeight="1">
      <c r="E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6.5" customHeight="1">
      <c r="E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6.5" customHeight="1">
      <c r="E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6.5" customHeight="1">
      <c r="E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6.5" customHeight="1">
      <c r="E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6.5" customHeight="1">
      <c r="E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6.5" customHeight="1">
      <c r="E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6.5" customHeight="1">
      <c r="E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6.5" customHeight="1">
      <c r="E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6.5" customHeight="1">
      <c r="E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6.5" customHeight="1">
      <c r="E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6.5" customHeight="1">
      <c r="E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6.5" customHeight="1">
      <c r="E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6.5" customHeight="1">
      <c r="E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6.5" customHeight="1">
      <c r="E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6.5" customHeight="1">
      <c r="E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6.5" customHeight="1">
      <c r="E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6.5" customHeight="1">
      <c r="E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6.5" customHeight="1">
      <c r="E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6.5" customHeight="1">
      <c r="E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6.5" customHeight="1">
      <c r="E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6.5" customHeight="1">
      <c r="E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6.5" customHeight="1">
      <c r="E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6.5" customHeight="1">
      <c r="E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6.5" customHeight="1">
      <c r="E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6.5" customHeight="1">
      <c r="E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6.5" customHeight="1">
      <c r="E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6.5" customHeight="1">
      <c r="E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6.5" customHeight="1">
      <c r="E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6.5" customHeight="1">
      <c r="E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6.5" customHeight="1">
      <c r="E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6.5" customHeight="1">
      <c r="E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6.5" customHeight="1">
      <c r="E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6.5" customHeight="1">
      <c r="E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6.5" customHeight="1">
      <c r="E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6.5" customHeight="1">
      <c r="E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6.5" customHeight="1">
      <c r="E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6.5" customHeight="1">
      <c r="E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6.5" customHeight="1">
      <c r="E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6.5" customHeight="1">
      <c r="E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6.5" customHeight="1">
      <c r="E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6.5" customHeight="1">
      <c r="E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6.5" customHeight="1">
      <c r="E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6.5" customHeight="1">
      <c r="E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6.5" customHeight="1">
      <c r="E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6.5" customHeight="1">
      <c r="E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6.5" customHeight="1">
      <c r="E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6.5" customHeight="1">
      <c r="E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6.5" customHeight="1">
      <c r="E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6.5" customHeight="1">
      <c r="E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6.5" customHeight="1">
      <c r="E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6.5" customHeight="1">
      <c r="E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6.5" customHeight="1">
      <c r="E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6.5" customHeight="1">
      <c r="E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6.5" customHeight="1">
      <c r="E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6.5" customHeight="1">
      <c r="E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6.5" customHeight="1">
      <c r="E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6.5" customHeight="1">
      <c r="E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6.5" customHeight="1">
      <c r="E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6.5" customHeight="1">
      <c r="E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6.5" customHeight="1">
      <c r="E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6.5" customHeight="1">
      <c r="E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6.5" customHeight="1">
      <c r="E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6.5" customHeight="1">
      <c r="E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6.5" customHeight="1">
      <c r="E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6.5" customHeight="1">
      <c r="E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6.5" customHeight="1">
      <c r="E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6.5" customHeight="1">
      <c r="E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6.5" customHeight="1">
      <c r="E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6.5" customHeight="1">
      <c r="E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6.5" customHeight="1">
      <c r="E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6.5" customHeight="1">
      <c r="E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6.5" customHeight="1">
      <c r="E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6.5" customHeight="1">
      <c r="E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6.5" customHeight="1">
      <c r="E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6.5" customHeight="1">
      <c r="E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6.5" customHeight="1">
      <c r="E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6.5" customHeight="1">
      <c r="E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6.5" customHeight="1">
      <c r="E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6.5" customHeight="1">
      <c r="E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6.5" customHeight="1">
      <c r="E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6.5" customHeight="1">
      <c r="E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6.5" customHeight="1">
      <c r="E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6.5" customHeight="1">
      <c r="E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6.5" customHeight="1">
      <c r="E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6.5" customHeight="1">
      <c r="E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6.5" customHeight="1">
      <c r="E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6.5" customHeight="1">
      <c r="E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6.5" customHeight="1">
      <c r="E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6.5" customHeight="1">
      <c r="E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6.5" customHeight="1">
      <c r="E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6.5" customHeight="1">
      <c r="E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6.5" customHeight="1">
      <c r="E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6.5" customHeight="1">
      <c r="E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6.5" customHeight="1">
      <c r="E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6.5" customHeight="1">
      <c r="E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6.5" customHeight="1">
      <c r="E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6.5" customHeight="1">
      <c r="E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6.5" customHeight="1">
      <c r="E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6.5" customHeight="1">
      <c r="E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6.5" customHeight="1">
      <c r="E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6.5" customHeight="1">
      <c r="E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6.5" customHeight="1">
      <c r="E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6.5" customHeight="1">
      <c r="E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6.5" customHeight="1">
      <c r="E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6.5" customHeight="1">
      <c r="E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6.5" customHeight="1">
      <c r="E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6.5" customHeight="1">
      <c r="E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6.5" customHeight="1">
      <c r="E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6.5" customHeight="1">
      <c r="E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6.5" customHeight="1">
      <c r="E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6.5" customHeight="1">
      <c r="E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6.5" customHeight="1">
      <c r="E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6.5" customHeight="1">
      <c r="E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6.5" customHeight="1">
      <c r="E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6.5" customHeight="1">
      <c r="E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6.5" customHeight="1">
      <c r="E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6.5" customHeight="1">
      <c r="E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6.5" customHeight="1">
      <c r="E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6.5" customHeight="1">
      <c r="E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6.5" customHeight="1">
      <c r="E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6.5" customHeight="1">
      <c r="E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6.5" customHeight="1">
      <c r="E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6.5" customHeight="1">
      <c r="E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6.5" customHeight="1">
      <c r="E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6.5" customHeight="1">
      <c r="E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6.5" customHeight="1">
      <c r="E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6.5" customHeight="1">
      <c r="E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6.5" customHeight="1">
      <c r="E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6.5" customHeight="1">
      <c r="E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6.5" customHeight="1">
      <c r="E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6.5" customHeight="1">
      <c r="E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6.5" customHeight="1">
      <c r="E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6.5" customHeight="1">
      <c r="E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6.5" customHeight="1">
      <c r="E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6.5" customHeight="1">
      <c r="E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6.5" customHeight="1">
      <c r="E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6.5" customHeight="1">
      <c r="E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6.5" customHeight="1">
      <c r="E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6.5" customHeight="1">
      <c r="E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6.5" customHeight="1">
      <c r="E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6.5" customHeight="1">
      <c r="E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6.5" customHeight="1">
      <c r="E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6.5" customHeight="1">
      <c r="E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6.5" customHeight="1">
      <c r="E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6.5" customHeight="1">
      <c r="E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6.5" customHeight="1">
      <c r="E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6.5" customHeight="1">
      <c r="E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6.5" customHeight="1">
      <c r="E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6.5" customHeight="1">
      <c r="E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6.5" customHeight="1">
      <c r="E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6.5" customHeight="1">
      <c r="E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6.5" customHeight="1">
      <c r="E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6.5" customHeight="1">
      <c r="E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6.5" customHeight="1">
      <c r="E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6.5" customHeight="1">
      <c r="E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6.5" customHeight="1">
      <c r="E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6.5" customHeight="1">
      <c r="E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6.5" customHeight="1">
      <c r="E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6.5" customHeight="1">
      <c r="E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6.5" customHeight="1">
      <c r="E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6.5" customHeight="1">
      <c r="E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6.5" customHeight="1">
      <c r="E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6.5" customHeight="1">
      <c r="E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6.5" customHeight="1">
      <c r="E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6.5" customHeight="1">
      <c r="E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6.5" customHeight="1">
      <c r="E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6.5" customHeight="1">
      <c r="E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6.5" customHeight="1">
      <c r="E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6.5" customHeight="1">
      <c r="E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6.5" customHeight="1">
      <c r="E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6.5" customHeight="1">
      <c r="E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6.5" customHeight="1">
      <c r="E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6.5" customHeight="1">
      <c r="E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6.5" customHeight="1">
      <c r="E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5.25"/>
    <col customWidth="1" min="8" max="8" width="4.88"/>
    <col customWidth="1" min="9" max="11" width="9.63"/>
    <col customWidth="1" min="12" max="12" width="9.38"/>
    <col customWidth="1" min="13" max="13" width="8.88"/>
    <col customWidth="1" min="14" max="14" width="6.0"/>
    <col customWidth="1" min="15" max="15" width="7.25"/>
    <col customWidth="1" min="16" max="16" width="9.38"/>
    <col customWidth="1" min="17" max="17" width="8.88"/>
    <col customWidth="1" min="18" max="18" width="9.5"/>
    <col customWidth="1" min="19" max="19" width="7.25"/>
    <col customWidth="1" min="20" max="20" width="9.38"/>
    <col customWidth="1" min="21" max="25" width="8.88"/>
    <col customWidth="1" min="26" max="26" width="8.63"/>
    <col customWidth="1" min="27" max="27" width="7.25"/>
    <col customWidth="1" min="28" max="28" width="9.38"/>
    <col customWidth="1" min="29" max="29" width="9.13"/>
    <col customWidth="1" min="30" max="30" width="7.5"/>
    <col customWidth="1" min="31" max="31" width="8.0"/>
    <col customWidth="1" min="32" max="32" width="9.38"/>
    <col customWidth="1" min="33" max="38" width="4.88"/>
  </cols>
  <sheetData>
    <row r="1" ht="16.5" customHeight="1">
      <c r="A1" s="23">
        <v>2025.0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ht="16.5" customHeight="1">
      <c r="A2" s="43" t="s">
        <v>56</v>
      </c>
      <c r="B2" s="44">
        <f>'2024'!B414</f>
        <v>67.06114536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0.9508557958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ht="16.5" customHeight="1">
      <c r="A5" s="33">
        <v>45658.0</v>
      </c>
      <c r="B5" s="13">
        <f>(B2+C5)+((B2+C5)*D5)</f>
        <v>67.09333471</v>
      </c>
      <c r="C5" s="13">
        <v>0.0</v>
      </c>
      <c r="D5" s="13">
        <f>(4.8/10000)</f>
        <v>0.00048</v>
      </c>
      <c r="E5" s="34"/>
      <c r="F5" s="13">
        <f>(B5-B2)-C5</f>
        <v>0.03218934977</v>
      </c>
      <c r="G5" s="3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ht="16.5" customHeight="1">
      <c r="A6" s="33">
        <v>45293.0</v>
      </c>
      <c r="B6" s="13">
        <f t="shared" ref="B6:B35" si="1">(B5+C6)+((B5+C6)*D6)</f>
        <v>67.09333471</v>
      </c>
      <c r="C6" s="13">
        <v>0.0</v>
      </c>
      <c r="D6" s="13">
        <f t="shared" ref="D6:D7" si="2">(0/10000)</f>
        <v>0</v>
      </c>
      <c r="E6" s="34" t="s">
        <v>40</v>
      </c>
      <c r="F6" s="13">
        <f t="shared" ref="F6:F35" si="3">(B6-B5)-C6</f>
        <v>0</v>
      </c>
      <c r="G6" s="36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ht="16.5" customHeight="1">
      <c r="A7" s="33">
        <v>45294.0</v>
      </c>
      <c r="B7" s="13">
        <f t="shared" si="1"/>
        <v>67.09333471</v>
      </c>
      <c r="C7" s="13">
        <v>0.0</v>
      </c>
      <c r="D7" s="13">
        <f t="shared" si="2"/>
        <v>0</v>
      </c>
      <c r="E7" s="34" t="s">
        <v>38</v>
      </c>
      <c r="F7" s="13">
        <f t="shared" si="3"/>
        <v>0</v>
      </c>
      <c r="G7" s="36" t="s">
        <v>58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ht="16.5" customHeight="1">
      <c r="A8" s="33">
        <v>45295.0</v>
      </c>
      <c r="B8" s="13">
        <f t="shared" si="1"/>
        <v>67.12688138</v>
      </c>
      <c r="C8" s="13">
        <v>0.0</v>
      </c>
      <c r="D8" s="13">
        <f>(5/10000)</f>
        <v>0.0005</v>
      </c>
      <c r="E8" s="34"/>
      <c r="F8" s="13">
        <f t="shared" si="3"/>
        <v>0.03354666735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6.5" customHeight="1">
      <c r="A9" s="33">
        <v>45296.0</v>
      </c>
      <c r="B9" s="13">
        <f t="shared" si="1"/>
        <v>67.16111609</v>
      </c>
      <c r="C9" s="13">
        <v>0.0</v>
      </c>
      <c r="D9" s="13">
        <f t="shared" ref="D9:D11" si="4">(5.1/10000)</f>
        <v>0.00051</v>
      </c>
      <c r="E9" s="34"/>
      <c r="F9" s="13">
        <f t="shared" si="3"/>
        <v>0.0342347095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6.5" customHeight="1">
      <c r="A10" s="33">
        <v>45297.0</v>
      </c>
      <c r="B10" s="13">
        <f t="shared" si="1"/>
        <v>67.19536825</v>
      </c>
      <c r="C10" s="13">
        <v>0.0</v>
      </c>
      <c r="D10" s="13">
        <f t="shared" si="4"/>
        <v>0.00051</v>
      </c>
      <c r="E10" s="34"/>
      <c r="F10" s="13">
        <f t="shared" si="3"/>
        <v>0.0342521692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6.5" customHeight="1">
      <c r="A11" s="33">
        <v>45298.0</v>
      </c>
      <c r="B11" s="13">
        <f t="shared" si="1"/>
        <v>67.22963789</v>
      </c>
      <c r="C11" s="13">
        <v>0.0</v>
      </c>
      <c r="D11" s="13">
        <f t="shared" si="4"/>
        <v>0.00051</v>
      </c>
      <c r="E11" s="34"/>
      <c r="F11" s="13">
        <f t="shared" si="3"/>
        <v>0.03426963781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ht="16.5" customHeight="1">
      <c r="A12" s="33">
        <v>45299.0</v>
      </c>
      <c r="B12" s="13">
        <f t="shared" si="1"/>
        <v>67.26325271</v>
      </c>
      <c r="C12" s="13">
        <v>0.0</v>
      </c>
      <c r="D12" s="13">
        <f>(5/10000)</f>
        <v>0.0005</v>
      </c>
      <c r="E12" s="34"/>
      <c r="F12" s="13">
        <f t="shared" si="3"/>
        <v>0.03361481895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6.5" customHeight="1">
      <c r="A13" s="33">
        <v>45300.0</v>
      </c>
      <c r="B13" s="13">
        <f t="shared" si="1"/>
        <v>67.29621171</v>
      </c>
      <c r="C13" s="13">
        <v>0.0</v>
      </c>
      <c r="D13" s="13">
        <f>(4.9/10000)</f>
        <v>0.00049</v>
      </c>
      <c r="E13" s="34"/>
      <c r="F13" s="13">
        <f t="shared" si="3"/>
        <v>0.03295899383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ht="16.5" customHeight="1">
      <c r="A14" s="33">
        <v>45301.0</v>
      </c>
      <c r="B14" s="13">
        <f t="shared" si="1"/>
        <v>67.32784092</v>
      </c>
      <c r="C14" s="13">
        <v>0.0</v>
      </c>
      <c r="D14" s="13">
        <f t="shared" ref="D14:D15" si="5">(4.7/10000)</f>
        <v>0.00047</v>
      </c>
      <c r="E14" s="34"/>
      <c r="F14" s="13">
        <f t="shared" si="3"/>
        <v>0.0316292195</v>
      </c>
      <c r="G14" s="3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6.5" customHeight="1">
      <c r="A15" s="33">
        <v>45302.0</v>
      </c>
      <c r="B15" s="13">
        <f t="shared" si="1"/>
        <v>67.35948501</v>
      </c>
      <c r="C15" s="13">
        <v>0.0</v>
      </c>
      <c r="D15" s="13">
        <f t="shared" si="5"/>
        <v>0.00047</v>
      </c>
      <c r="E15" s="34"/>
      <c r="F15" s="13">
        <f t="shared" si="3"/>
        <v>0.03164408523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ht="16.5" customHeight="1">
      <c r="A16" s="33">
        <v>45303.0</v>
      </c>
      <c r="B16" s="13">
        <f t="shared" si="1"/>
        <v>67.39249116</v>
      </c>
      <c r="C16" s="13">
        <v>0.0</v>
      </c>
      <c r="D16" s="13">
        <f>(4.9/10000)</f>
        <v>0.00049</v>
      </c>
      <c r="E16" s="34"/>
      <c r="F16" s="13">
        <f t="shared" si="3"/>
        <v>0.03300614765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ht="16.5" customHeight="1">
      <c r="A17" s="33">
        <v>45304.0</v>
      </c>
      <c r="B17" s="13">
        <f t="shared" si="1"/>
        <v>67.4261874</v>
      </c>
      <c r="C17" s="13">
        <v>0.0</v>
      </c>
      <c r="D17" s="13">
        <f>(5/10000)</f>
        <v>0.0005</v>
      </c>
      <c r="E17" s="34"/>
      <c r="F17" s="13">
        <f t="shared" si="3"/>
        <v>0.03369624558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6.5" customHeight="1">
      <c r="A18" s="33">
        <v>45305.0</v>
      </c>
      <c r="B18" s="13">
        <f t="shared" si="1"/>
        <v>67.45855197</v>
      </c>
      <c r="C18" s="13">
        <v>0.0</v>
      </c>
      <c r="D18" s="13">
        <f>(4.8/10000)</f>
        <v>0.00048</v>
      </c>
      <c r="E18" s="34"/>
      <c r="F18" s="13">
        <f t="shared" si="3"/>
        <v>0.03236456995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ht="16.5" customHeight="1">
      <c r="A19" s="33">
        <v>45306.0</v>
      </c>
      <c r="B19" s="13">
        <f t="shared" si="1"/>
        <v>67.49228125</v>
      </c>
      <c r="C19" s="13">
        <v>0.0</v>
      </c>
      <c r="D19" s="13">
        <f>(5/10000)</f>
        <v>0.0005</v>
      </c>
      <c r="E19" s="34"/>
      <c r="F19" s="13">
        <f t="shared" si="3"/>
        <v>0.03372927599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ht="16.5" customHeight="1">
      <c r="A20" s="33">
        <v>45307.0</v>
      </c>
      <c r="B20" s="13">
        <f t="shared" si="1"/>
        <v>67.52400262</v>
      </c>
      <c r="C20" s="13">
        <v>0.0</v>
      </c>
      <c r="D20" s="13">
        <f t="shared" ref="D20:D22" si="6">(4.7/10000)</f>
        <v>0.00047</v>
      </c>
      <c r="E20" s="34"/>
      <c r="F20" s="13">
        <f t="shared" si="3"/>
        <v>0.03172137219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ht="16.5" customHeight="1">
      <c r="A21" s="33">
        <v>45308.0</v>
      </c>
      <c r="B21" s="13">
        <f t="shared" si="1"/>
        <v>67.5557389</v>
      </c>
      <c r="C21" s="13">
        <v>0.0</v>
      </c>
      <c r="D21" s="13">
        <f t="shared" si="6"/>
        <v>0.00047</v>
      </c>
      <c r="E21" s="34"/>
      <c r="F21" s="13">
        <f t="shared" si="3"/>
        <v>0.03173628123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ht="16.5" customHeight="1">
      <c r="A22" s="72">
        <v>45309.0</v>
      </c>
      <c r="B22" s="13">
        <f t="shared" si="1"/>
        <v>67.5874901</v>
      </c>
      <c r="C22" s="13">
        <v>0.0</v>
      </c>
      <c r="D22" s="13">
        <f t="shared" si="6"/>
        <v>0.00047</v>
      </c>
      <c r="E22" s="34"/>
      <c r="F22" s="13">
        <f t="shared" si="3"/>
        <v>0.03175119728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ht="16.5" customHeight="1">
      <c r="A23" s="72">
        <v>45310.0</v>
      </c>
      <c r="B23" s="13">
        <f t="shared" si="1"/>
        <v>67.5874901</v>
      </c>
      <c r="C23" s="13">
        <v>0.0</v>
      </c>
      <c r="D23" s="13">
        <f>(0/10000)</f>
        <v>0</v>
      </c>
      <c r="E23" s="34" t="s">
        <v>42</v>
      </c>
      <c r="F23" s="13">
        <f t="shared" si="3"/>
        <v>0</v>
      </c>
      <c r="G23" s="36" t="s">
        <v>59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ht="16.5" customHeight="1">
      <c r="A24" s="72">
        <v>45311.0</v>
      </c>
      <c r="B24" s="13">
        <f t="shared" si="1"/>
        <v>67.62533909</v>
      </c>
      <c r="C24" s="13">
        <v>0.0</v>
      </c>
      <c r="D24" s="13">
        <f>(5.6/10000)</f>
        <v>0.00056</v>
      </c>
      <c r="E24" s="34"/>
      <c r="F24" s="13">
        <f t="shared" si="3"/>
        <v>0.03784899446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ht="16.5" customHeight="1">
      <c r="A25" s="72">
        <v>45312.0</v>
      </c>
      <c r="B25" s="13">
        <f t="shared" si="1"/>
        <v>68.90566471</v>
      </c>
      <c r="C25" s="13">
        <v>1.24589</v>
      </c>
      <c r="D25" s="13">
        <f>(5/10000)</f>
        <v>0.0005</v>
      </c>
      <c r="E25" s="34"/>
      <c r="F25" s="13">
        <f t="shared" si="3"/>
        <v>0.03443561455</v>
      </c>
      <c r="G25" s="36" t="s">
        <v>60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ht="16.5" customHeight="1">
      <c r="A26" s="33">
        <v>45313.0</v>
      </c>
      <c r="B26" s="13">
        <f t="shared" si="1"/>
        <v>68.94149565</v>
      </c>
      <c r="C26" s="13">
        <v>0.0</v>
      </c>
      <c r="D26" s="13">
        <f>(5.2/10000)</f>
        <v>0.00052</v>
      </c>
      <c r="E26" s="34"/>
      <c r="F26" s="13">
        <f t="shared" si="3"/>
        <v>0.03583094565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ht="16.5" customHeight="1">
      <c r="A27" s="33">
        <v>45314.0</v>
      </c>
      <c r="B27" s="13">
        <f t="shared" si="1"/>
        <v>68.9759664</v>
      </c>
      <c r="C27" s="13">
        <v>0.0</v>
      </c>
      <c r="D27" s="13">
        <f>(5/10000)</f>
        <v>0.0005</v>
      </c>
      <c r="E27" s="34"/>
      <c r="F27" s="13">
        <f t="shared" si="3"/>
        <v>0.03447074783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ht="16.5" customHeight="1">
      <c r="A28" s="33">
        <v>45315.0</v>
      </c>
      <c r="B28" s="13">
        <f t="shared" si="1"/>
        <v>69.01114415</v>
      </c>
      <c r="C28" s="13">
        <v>0.0</v>
      </c>
      <c r="D28" s="13">
        <f t="shared" ref="D28:D31" si="7">(5.1/10000)</f>
        <v>0.00051</v>
      </c>
      <c r="E28" s="34"/>
      <c r="F28" s="13">
        <f t="shared" si="3"/>
        <v>0.03517774287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ht="16.5" customHeight="1">
      <c r="A29" s="33">
        <v>45316.0</v>
      </c>
      <c r="B29" s="13">
        <f t="shared" si="1"/>
        <v>69.04633983</v>
      </c>
      <c r="C29" s="13">
        <v>0.0</v>
      </c>
      <c r="D29" s="13">
        <f t="shared" si="7"/>
        <v>0.00051</v>
      </c>
      <c r="E29" s="34"/>
      <c r="F29" s="13">
        <f t="shared" si="3"/>
        <v>0.03519568351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ht="16.5" customHeight="1">
      <c r="A30" s="33">
        <v>45317.0</v>
      </c>
      <c r="B30" s="13">
        <f t="shared" si="1"/>
        <v>69.08155346</v>
      </c>
      <c r="C30" s="13">
        <v>0.0</v>
      </c>
      <c r="D30" s="13">
        <f t="shared" si="7"/>
        <v>0.00051</v>
      </c>
      <c r="E30" s="34"/>
      <c r="F30" s="13">
        <f t="shared" si="3"/>
        <v>0.03521363331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ht="16.5" customHeight="1">
      <c r="A31" s="33">
        <v>45318.0</v>
      </c>
      <c r="B31" s="13">
        <f t="shared" si="1"/>
        <v>69.11678505</v>
      </c>
      <c r="C31" s="13">
        <v>0.0</v>
      </c>
      <c r="D31" s="13">
        <f t="shared" si="7"/>
        <v>0.00051</v>
      </c>
      <c r="E31" s="34"/>
      <c r="F31" s="13">
        <f t="shared" si="3"/>
        <v>0.03523159227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ht="16.5" customHeight="1">
      <c r="A32" s="33">
        <v>45319.0</v>
      </c>
      <c r="B32" s="13">
        <f t="shared" si="1"/>
        <v>69.15272578</v>
      </c>
      <c r="C32" s="13">
        <v>0.0</v>
      </c>
      <c r="D32" s="13">
        <f t="shared" ref="D32:D34" si="8">(5.2/10000)</f>
        <v>0.00052</v>
      </c>
      <c r="E32" s="34"/>
      <c r="F32" s="13">
        <f t="shared" si="3"/>
        <v>0.03594072823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ht="16.5" customHeight="1">
      <c r="A33" s="33">
        <v>45320.0</v>
      </c>
      <c r="B33" s="13">
        <f t="shared" si="1"/>
        <v>69.1886852</v>
      </c>
      <c r="C33" s="13">
        <v>0.0</v>
      </c>
      <c r="D33" s="13">
        <f t="shared" si="8"/>
        <v>0.00052</v>
      </c>
      <c r="E33" s="34"/>
      <c r="F33" s="13">
        <f t="shared" si="3"/>
        <v>0.03595941741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ht="16.5" customHeight="1">
      <c r="A34" s="33">
        <v>45321.0</v>
      </c>
      <c r="B34" s="13">
        <f t="shared" si="1"/>
        <v>69.22466332</v>
      </c>
      <c r="C34" s="13">
        <v>0.0</v>
      </c>
      <c r="D34" s="13">
        <f t="shared" si="8"/>
        <v>0.00052</v>
      </c>
      <c r="E34" s="34"/>
      <c r="F34" s="13">
        <f t="shared" si="3"/>
        <v>0.0359781163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ht="16.5" customHeight="1">
      <c r="A35" s="37">
        <v>45322.0</v>
      </c>
      <c r="B35" s="20">
        <f t="shared" si="1"/>
        <v>69.25789115</v>
      </c>
      <c r="C35" s="20">
        <v>0.0</v>
      </c>
      <c r="D35" s="20">
        <f>(4.8/10000)</f>
        <v>0.00048</v>
      </c>
      <c r="E35" s="38"/>
      <c r="F35" s="20">
        <f t="shared" si="3"/>
        <v>0.03322783839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ht="16.5" customHeight="1">
      <c r="A37" s="43" t="str">
        <f>"carry over "&amp;A3</f>
        <v>carry over January</v>
      </c>
      <c r="B37" s="44">
        <f>B35</f>
        <v>69.25789115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1.248071892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ht="16.5" customHeight="1">
      <c r="A40" s="33">
        <v>45323.0</v>
      </c>
      <c r="B40" s="22">
        <f>(B37+C40)+((B37+C40)*D$40)</f>
        <v>69.28836463</v>
      </c>
      <c r="C40" s="22">
        <v>0.0</v>
      </c>
      <c r="D40" s="22">
        <f>(4.4/10000)</f>
        <v>0.00044</v>
      </c>
      <c r="E40" s="52"/>
      <c r="F40" s="22">
        <f>(B40-B37)-C40</f>
        <v>0.03047347211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ht="16.5" customHeight="1">
      <c r="A41" s="33">
        <v>45324.0</v>
      </c>
      <c r="B41" s="13">
        <f>(B40+C41)+((B40+C41)*D$41)</f>
        <v>69.31192267</v>
      </c>
      <c r="C41" s="13">
        <v>0.0</v>
      </c>
      <c r="D41" s="13">
        <f>(3.4/10000)</f>
        <v>0.00034</v>
      </c>
      <c r="E41" s="34"/>
      <c r="F41" s="13">
        <f t="shared" ref="F41:F62" si="9">(B41-B40)-C41</f>
        <v>0.02355804397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ht="16.5" customHeight="1">
      <c r="A42" s="33">
        <v>45325.0</v>
      </c>
      <c r="B42" s="13">
        <f t="shared" ref="B42:B62" si="10">(B41+C42)+((B41+C42)*D42)</f>
        <v>73.37073703</v>
      </c>
      <c r="C42" s="13">
        <v>4.04561</v>
      </c>
      <c r="D42" s="13">
        <f>(1.8/10000)</f>
        <v>0.00018</v>
      </c>
      <c r="E42" s="34" t="s">
        <v>61</v>
      </c>
      <c r="F42" s="13">
        <f t="shared" si="9"/>
        <v>0.01320435588</v>
      </c>
      <c r="G42" s="36" t="s">
        <v>62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ht="16.5" customHeight="1">
      <c r="A43" s="33">
        <v>45326.0</v>
      </c>
      <c r="B43" s="13">
        <f t="shared" si="10"/>
        <v>73.37073703</v>
      </c>
      <c r="C43" s="13">
        <v>0.0</v>
      </c>
      <c r="D43" s="13">
        <f>(0/10000)</f>
        <v>0</v>
      </c>
      <c r="E43" s="34"/>
      <c r="F43" s="13">
        <f t="shared" si="9"/>
        <v>0</v>
      </c>
      <c r="G43" s="36" t="s">
        <v>63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ht="16.5" customHeight="1">
      <c r="A44" s="33">
        <v>45327.0</v>
      </c>
      <c r="B44" s="13">
        <f t="shared" si="10"/>
        <v>73.41035722</v>
      </c>
      <c r="C44" s="13">
        <v>0.0</v>
      </c>
      <c r="D44" s="13">
        <f>(5.4/10000)</f>
        <v>0.00054</v>
      </c>
      <c r="E44" s="34"/>
      <c r="F44" s="13">
        <f t="shared" si="9"/>
        <v>0.03962019799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ht="16.5" customHeight="1">
      <c r="A45" s="33">
        <v>45328.0</v>
      </c>
      <c r="B45" s="13">
        <f t="shared" si="10"/>
        <v>73.45220113</v>
      </c>
      <c r="C45" s="13">
        <v>0.0</v>
      </c>
      <c r="D45" s="13">
        <f>(5.7/10000)</f>
        <v>0.00057</v>
      </c>
      <c r="E45" s="34"/>
      <c r="F45" s="13">
        <f t="shared" si="9"/>
        <v>0.04184390362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ht="16.5" customHeight="1">
      <c r="A46" s="33">
        <v>45329.0</v>
      </c>
      <c r="B46" s="13">
        <f t="shared" si="10"/>
        <v>76.52550142</v>
      </c>
      <c r="C46" s="13">
        <v>3.03047</v>
      </c>
      <c r="D46" s="13">
        <f>(5.6/10000)</f>
        <v>0.00056</v>
      </c>
      <c r="E46" s="34"/>
      <c r="F46" s="13">
        <f t="shared" si="9"/>
        <v>0.04283029583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ht="16.5" customHeight="1">
      <c r="A47" s="33">
        <v>45330.0</v>
      </c>
      <c r="B47" s="13">
        <f t="shared" si="10"/>
        <v>76.56223366</v>
      </c>
      <c r="C47" s="13">
        <v>0.0</v>
      </c>
      <c r="D47" s="13">
        <f>(4.8/10000)</f>
        <v>0.00048</v>
      </c>
      <c r="E47" s="34"/>
      <c r="F47" s="13">
        <f t="shared" si="9"/>
        <v>0.03673224068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ht="16.5" customHeight="1">
      <c r="A48" s="33">
        <v>45331.0</v>
      </c>
      <c r="B48" s="13">
        <f t="shared" si="10"/>
        <v>76.60204603</v>
      </c>
      <c r="C48" s="13">
        <v>0.0</v>
      </c>
      <c r="D48" s="13">
        <f>(5.2/10000)</f>
        <v>0.00052</v>
      </c>
      <c r="E48" s="34"/>
      <c r="F48" s="13">
        <f t="shared" si="9"/>
        <v>0.03981236151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ht="16.5" customHeight="1">
      <c r="A49" s="33">
        <v>45332.0</v>
      </c>
      <c r="B49" s="13">
        <f t="shared" si="10"/>
        <v>76.64417715</v>
      </c>
      <c r="C49" s="13">
        <v>0.0</v>
      </c>
      <c r="D49" s="13">
        <f t="shared" ref="D49:D50" si="11">(5.5/10000)</f>
        <v>0.00055</v>
      </c>
      <c r="E49" s="34"/>
      <c r="F49" s="13">
        <f t="shared" si="9"/>
        <v>0.04213112531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ht="16.5" customHeight="1">
      <c r="A50" s="33">
        <v>45333.0</v>
      </c>
      <c r="B50" s="13">
        <f t="shared" si="10"/>
        <v>76.68633145</v>
      </c>
      <c r="C50" s="13">
        <v>0.0</v>
      </c>
      <c r="D50" s="13">
        <f t="shared" si="11"/>
        <v>0.00055</v>
      </c>
      <c r="E50" s="34"/>
      <c r="F50" s="13">
        <f t="shared" si="9"/>
        <v>0.04215429743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</row>
    <row r="51" ht="16.5" customHeight="1">
      <c r="A51" s="33">
        <v>45334.0</v>
      </c>
      <c r="B51" s="13">
        <f t="shared" si="10"/>
        <v>76.7269752</v>
      </c>
      <c r="C51" s="13">
        <v>0.0</v>
      </c>
      <c r="D51" s="13">
        <f>(5.3/10000)</f>
        <v>0.00053</v>
      </c>
      <c r="E51" s="34"/>
      <c r="F51" s="13">
        <f t="shared" si="9"/>
        <v>0.04064375567</v>
      </c>
      <c r="G51" s="3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ht="16.5" customHeight="1">
      <c r="A52" s="33">
        <v>45335.0</v>
      </c>
      <c r="B52" s="13">
        <f t="shared" si="10"/>
        <v>76.76917504</v>
      </c>
      <c r="C52" s="13">
        <v>0.0</v>
      </c>
      <c r="D52" s="13">
        <f>(5.5/10000)</f>
        <v>0.00055</v>
      </c>
      <c r="E52" s="34"/>
      <c r="F52" s="13">
        <f t="shared" si="9"/>
        <v>0.04219983636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</row>
    <row r="53" ht="16.5" customHeight="1">
      <c r="A53" s="33">
        <v>45336.0</v>
      </c>
      <c r="B53" s="13">
        <f t="shared" si="10"/>
        <v>76.89200572</v>
      </c>
      <c r="C53" s="13">
        <v>0.0</v>
      </c>
      <c r="D53" s="13">
        <f>(16/10000)</f>
        <v>0.0016</v>
      </c>
      <c r="E53" s="34"/>
      <c r="F53" s="13">
        <f t="shared" si="9"/>
        <v>0.1228306801</v>
      </c>
      <c r="G53" s="36" t="s">
        <v>64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ht="16.5" customHeight="1">
      <c r="A54" s="33">
        <v>45337.0</v>
      </c>
      <c r="B54" s="13">
        <f t="shared" si="10"/>
        <v>76.94736797</v>
      </c>
      <c r="C54" s="13">
        <v>0.0</v>
      </c>
      <c r="D54" s="13">
        <f>(7.2/10000)</f>
        <v>0.00072</v>
      </c>
      <c r="E54" s="34"/>
      <c r="F54" s="13">
        <f t="shared" si="9"/>
        <v>0.05536224412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ht="16.5" customHeight="1">
      <c r="A55" s="33">
        <v>45338.0</v>
      </c>
      <c r="B55" s="13">
        <f t="shared" si="10"/>
        <v>77.00123112</v>
      </c>
      <c r="C55" s="13">
        <v>0.0</v>
      </c>
      <c r="D55" s="13">
        <f>(7/10000)</f>
        <v>0.0007</v>
      </c>
      <c r="E55" s="34"/>
      <c r="F55" s="13">
        <f t="shared" si="9"/>
        <v>0.05386315758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ht="16.5" customHeight="1">
      <c r="A56" s="33">
        <v>45339.0</v>
      </c>
      <c r="B56" s="13">
        <f t="shared" si="10"/>
        <v>77.05744202</v>
      </c>
      <c r="C56" s="13">
        <v>0.0</v>
      </c>
      <c r="D56" s="13">
        <f>(7.3/10000)</f>
        <v>0.00073</v>
      </c>
      <c r="E56" s="34"/>
      <c r="F56" s="13">
        <f t="shared" si="9"/>
        <v>0.05621089872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ht="16.5" customHeight="1">
      <c r="A57" s="33">
        <v>45340.0</v>
      </c>
      <c r="B57" s="13">
        <f t="shared" si="10"/>
        <v>77.1183174</v>
      </c>
      <c r="C57" s="13">
        <v>0.0</v>
      </c>
      <c r="D57" s="13">
        <f>(7.9/10000)</f>
        <v>0.00079</v>
      </c>
      <c r="E57" s="34"/>
      <c r="F57" s="13">
        <f t="shared" si="9"/>
        <v>0.0608753792</v>
      </c>
      <c r="G57" s="3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ht="16.5" customHeight="1">
      <c r="A58" s="33">
        <v>45341.0</v>
      </c>
      <c r="B58" s="13">
        <f t="shared" si="10"/>
        <v>77.22628305</v>
      </c>
      <c r="C58" s="13">
        <v>0.0</v>
      </c>
      <c r="D58" s="13">
        <f>(14/10000)</f>
        <v>0.0014</v>
      </c>
      <c r="E58" s="34"/>
      <c r="F58" s="13">
        <f t="shared" si="9"/>
        <v>0.1079656444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ht="16.5" customHeight="1">
      <c r="A59" s="33">
        <v>45342.0</v>
      </c>
      <c r="B59" s="13">
        <f t="shared" si="10"/>
        <v>77.32667721</v>
      </c>
      <c r="C59" s="13">
        <v>0.0</v>
      </c>
      <c r="D59" s="13">
        <f>(13/10000)</f>
        <v>0.0013</v>
      </c>
      <c r="E59" s="34"/>
      <c r="F59" s="13">
        <f t="shared" si="9"/>
        <v>0.100394168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ht="16.5" customHeight="1">
      <c r="A60" s="33">
        <v>45343.0</v>
      </c>
      <c r="B60" s="13">
        <f t="shared" si="10"/>
        <v>77.40013756</v>
      </c>
      <c r="C60" s="13">
        <v>0.0</v>
      </c>
      <c r="D60" s="13">
        <f>(9.5/10000)</f>
        <v>0.00095</v>
      </c>
      <c r="E60" s="34"/>
      <c r="F60" s="13">
        <f t="shared" si="9"/>
        <v>0.07346034335</v>
      </c>
      <c r="G60" s="36"/>
      <c r="H60" s="24"/>
      <c r="I60" s="73" t="s">
        <v>65</v>
      </c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24"/>
      <c r="AH60" s="24"/>
      <c r="AI60" s="24"/>
      <c r="AJ60" s="24"/>
      <c r="AK60" s="24"/>
      <c r="AL60" s="24"/>
    </row>
    <row r="61" ht="16.5" customHeight="1">
      <c r="A61" s="33">
        <v>45344.0</v>
      </c>
      <c r="B61" s="13">
        <f t="shared" si="10"/>
        <v>77.46283167</v>
      </c>
      <c r="C61" s="13">
        <v>0.0</v>
      </c>
      <c r="D61" s="13">
        <f>(8.1/10000)</f>
        <v>0.00081</v>
      </c>
      <c r="E61" s="34"/>
      <c r="F61" s="13">
        <f t="shared" si="9"/>
        <v>0.06269411142</v>
      </c>
      <c r="G61" s="36"/>
      <c r="H61" s="75"/>
      <c r="I61" s="76" t="s">
        <v>66</v>
      </c>
      <c r="J61" s="77"/>
      <c r="K61" s="77"/>
      <c r="L61" s="78">
        <f>SUM(L63:L68)</f>
        <v>0.525</v>
      </c>
      <c r="M61" s="76" t="s">
        <v>67</v>
      </c>
      <c r="N61" s="77"/>
      <c r="O61" s="77"/>
      <c r="P61" s="78"/>
      <c r="Q61" s="79" t="s">
        <v>68</v>
      </c>
      <c r="R61" s="77"/>
      <c r="S61" s="77"/>
      <c r="T61" s="78">
        <f>SUM(T63:T68)</f>
        <v>1.138</v>
      </c>
      <c r="U61" s="79" t="s">
        <v>69</v>
      </c>
      <c r="V61" s="77"/>
      <c r="W61" s="77"/>
      <c r="X61" s="80"/>
      <c r="Y61" s="79" t="s">
        <v>70</v>
      </c>
      <c r="Z61" s="77"/>
      <c r="AA61" s="77"/>
      <c r="AB61" s="78">
        <f>SUM(AB63:AB68)</f>
        <v>0</v>
      </c>
      <c r="AC61" s="76" t="s">
        <v>71</v>
      </c>
      <c r="AD61" s="77"/>
      <c r="AE61" s="77"/>
      <c r="AF61" s="78">
        <f>SUM(AF63:AF68)</f>
        <v>0.64</v>
      </c>
      <c r="AG61" s="24"/>
      <c r="AH61" s="24"/>
      <c r="AI61" s="24"/>
      <c r="AJ61" s="24"/>
      <c r="AK61" s="24"/>
      <c r="AL61" s="24"/>
    </row>
    <row r="62" ht="16.5" customHeight="1">
      <c r="A62" s="33">
        <v>45345.0</v>
      </c>
      <c r="B62" s="13">
        <f t="shared" si="10"/>
        <v>77.51705565</v>
      </c>
      <c r="C62" s="13">
        <v>0.0</v>
      </c>
      <c r="D62" s="13">
        <f>(7/10000)</f>
        <v>0.0007</v>
      </c>
      <c r="E62" s="34"/>
      <c r="F62" s="13">
        <f t="shared" si="9"/>
        <v>0.05422398217</v>
      </c>
      <c r="G62" s="36"/>
      <c r="H62" s="24"/>
      <c r="I62" s="81" t="s">
        <v>22</v>
      </c>
      <c r="J62" s="81" t="s">
        <v>72</v>
      </c>
      <c r="K62" s="81" t="s">
        <v>24</v>
      </c>
      <c r="L62" s="81" t="s">
        <v>25</v>
      </c>
      <c r="M62" s="81" t="s">
        <v>22</v>
      </c>
      <c r="N62" s="81" t="s">
        <v>72</v>
      </c>
      <c r="O62" s="81" t="s">
        <v>24</v>
      </c>
      <c r="P62" s="81" t="s">
        <v>25</v>
      </c>
      <c r="Q62" s="81" t="s">
        <v>22</v>
      </c>
      <c r="R62" s="81" t="s">
        <v>72</v>
      </c>
      <c r="S62" s="81" t="s">
        <v>24</v>
      </c>
      <c r="T62" s="81" t="s">
        <v>25</v>
      </c>
      <c r="U62" s="81" t="s">
        <v>22</v>
      </c>
      <c r="V62" s="81" t="s">
        <v>72</v>
      </c>
      <c r="W62" s="81" t="s">
        <v>24</v>
      </c>
      <c r="X62" s="81" t="s">
        <v>25</v>
      </c>
      <c r="Y62" s="81" t="s">
        <v>22</v>
      </c>
      <c r="Z62" s="81" t="s">
        <v>72</v>
      </c>
      <c r="AA62" s="81" t="s">
        <v>24</v>
      </c>
      <c r="AB62" s="81" t="s">
        <v>25</v>
      </c>
      <c r="AC62" s="81" t="s">
        <v>22</v>
      </c>
      <c r="AD62" s="81" t="s">
        <v>72</v>
      </c>
      <c r="AE62" s="81" t="s">
        <v>24</v>
      </c>
      <c r="AF62" s="81" t="s">
        <v>25</v>
      </c>
      <c r="AG62" s="82" t="s">
        <v>73</v>
      </c>
      <c r="AH62" s="24"/>
      <c r="AI62" s="24"/>
      <c r="AJ62" s="24"/>
      <c r="AK62" s="24"/>
      <c r="AL62" s="24"/>
    </row>
    <row r="63" ht="16.5" customHeight="1">
      <c r="A63" s="33">
        <v>45346.0</v>
      </c>
      <c r="B63" s="13">
        <f>(B62+C63)+((B62+C63)*D63)-G63</f>
        <v>54.18515906</v>
      </c>
      <c r="C63" s="13">
        <v>0.0</v>
      </c>
      <c r="D63" s="13">
        <f t="shared" ref="D63:D67" si="12">(2/10000)</f>
        <v>0.0002</v>
      </c>
      <c r="E63" s="34"/>
      <c r="F63" s="13">
        <f>(B63-B62)-C63+(I63+Q63+AC63)</f>
        <v>0.01940341113</v>
      </c>
      <c r="G63" s="83">
        <f>8.6587+14.6887</f>
        <v>23.3474</v>
      </c>
      <c r="H63" s="24"/>
      <c r="I63" s="84">
        <v>8.6609</v>
      </c>
      <c r="J63" s="52">
        <v>33.937</v>
      </c>
      <c r="K63" s="52" t="s">
        <v>61</v>
      </c>
      <c r="L63" s="53">
        <v>0.0</v>
      </c>
      <c r="M63" s="85"/>
      <c r="N63" s="86"/>
      <c r="O63" s="86"/>
      <c r="P63" s="87"/>
      <c r="Q63" s="84">
        <v>6.0317</v>
      </c>
      <c r="R63" s="52">
        <f>73.868+0</f>
        <v>73.868</v>
      </c>
      <c r="S63" s="52" t="s">
        <v>61</v>
      </c>
      <c r="T63" s="53">
        <v>0.0</v>
      </c>
      <c r="U63" s="85"/>
      <c r="V63" s="86"/>
      <c r="W63" s="86"/>
      <c r="X63" s="87"/>
      <c r="Y63" s="85"/>
      <c r="Z63" s="86"/>
      <c r="AA63" s="86"/>
      <c r="AB63" s="87"/>
      <c r="AC63" s="84">
        <v>8.6587</v>
      </c>
      <c r="AD63" s="52">
        <v>44.161</v>
      </c>
      <c r="AE63" s="52" t="s">
        <v>61</v>
      </c>
      <c r="AF63" s="53">
        <v>0.0</v>
      </c>
      <c r="AG63" s="24"/>
      <c r="AH63" s="24"/>
      <c r="AI63" s="24"/>
      <c r="AJ63" s="24"/>
      <c r="AK63" s="24"/>
      <c r="AL63" s="24"/>
    </row>
    <row r="64" ht="16.5" customHeight="1">
      <c r="A64" s="33">
        <v>45347.0</v>
      </c>
      <c r="B64" s="13">
        <f t="shared" ref="B64:B67" si="13">(B63+C64)+((B63+C64)*D64)</f>
        <v>54.19599609</v>
      </c>
      <c r="C64" s="13">
        <v>0.0</v>
      </c>
      <c r="D64" s="13">
        <f t="shared" si="12"/>
        <v>0.0002</v>
      </c>
      <c r="E64" s="34"/>
      <c r="F64" s="13">
        <f t="shared" ref="F64:F67" si="14">(B64-B63)-C64</f>
        <v>0.01083703181</v>
      </c>
      <c r="G64" s="36"/>
      <c r="H64" s="24"/>
      <c r="I64" s="88"/>
      <c r="J64" s="34">
        <f t="shared" ref="J64:J67" si="15">J63+0.101</f>
        <v>34.038</v>
      </c>
      <c r="K64" s="34"/>
      <c r="L64" s="36">
        <f t="shared" ref="L64:L67" si="16">J64-J63</f>
        <v>0.101</v>
      </c>
      <c r="M64" s="89"/>
      <c r="N64" s="90"/>
      <c r="O64" s="90"/>
      <c r="P64" s="91"/>
      <c r="Q64" s="88"/>
      <c r="R64" s="34">
        <f t="shared" ref="R64:R67" si="17">R63+0.207</f>
        <v>74.075</v>
      </c>
      <c r="S64" s="34"/>
      <c r="T64" s="36">
        <f t="shared" ref="T64:T67" si="18">R64-R63</f>
        <v>0.207</v>
      </c>
      <c r="U64" s="89"/>
      <c r="V64" s="90"/>
      <c r="W64" s="90"/>
      <c r="X64" s="91"/>
      <c r="Y64" s="89"/>
      <c r="Z64" s="90"/>
      <c r="AA64" s="90"/>
      <c r="AB64" s="91"/>
      <c r="AC64" s="88"/>
      <c r="AD64" s="34">
        <f t="shared" ref="AD64:AD67" si="19">AD63+0.11</f>
        <v>44.271</v>
      </c>
      <c r="AE64" s="34"/>
      <c r="AF64" s="36">
        <f t="shared" ref="AF64:AF67" si="20">AD64-AD63</f>
        <v>0.11</v>
      </c>
      <c r="AG64" s="24"/>
      <c r="AH64" s="24"/>
      <c r="AI64" s="24"/>
      <c r="AJ64" s="24"/>
      <c r="AK64" s="24"/>
      <c r="AL64" s="24"/>
    </row>
    <row r="65" ht="16.5" customHeight="1">
      <c r="A65" s="33">
        <v>45348.0</v>
      </c>
      <c r="B65" s="13">
        <f t="shared" si="13"/>
        <v>54.20683529</v>
      </c>
      <c r="C65" s="13">
        <v>0.0</v>
      </c>
      <c r="D65" s="13">
        <f t="shared" si="12"/>
        <v>0.0002</v>
      </c>
      <c r="E65" s="34"/>
      <c r="F65" s="13">
        <f t="shared" si="14"/>
        <v>0.01083919922</v>
      </c>
      <c r="G65" s="92"/>
      <c r="H65" s="24"/>
      <c r="I65" s="88"/>
      <c r="J65" s="34">
        <f t="shared" si="15"/>
        <v>34.139</v>
      </c>
      <c r="K65" s="34"/>
      <c r="L65" s="36">
        <f t="shared" si="16"/>
        <v>0.101</v>
      </c>
      <c r="M65" s="89"/>
      <c r="N65" s="90"/>
      <c r="O65" s="90"/>
      <c r="P65" s="91"/>
      <c r="Q65" s="88"/>
      <c r="R65" s="34">
        <f t="shared" si="17"/>
        <v>74.282</v>
      </c>
      <c r="S65" s="34"/>
      <c r="T65" s="36">
        <f t="shared" si="18"/>
        <v>0.207</v>
      </c>
      <c r="U65" s="89"/>
      <c r="V65" s="90"/>
      <c r="W65" s="90"/>
      <c r="X65" s="91"/>
      <c r="Y65" s="89"/>
      <c r="Z65" s="90"/>
      <c r="AA65" s="90"/>
      <c r="AB65" s="91"/>
      <c r="AC65" s="88"/>
      <c r="AD65" s="34">
        <f t="shared" si="19"/>
        <v>44.381</v>
      </c>
      <c r="AE65" s="34"/>
      <c r="AF65" s="36">
        <f t="shared" si="20"/>
        <v>0.11</v>
      </c>
      <c r="AG65" s="24"/>
      <c r="AH65" s="24"/>
      <c r="AI65" s="24"/>
      <c r="AJ65" s="24"/>
      <c r="AK65" s="24"/>
      <c r="AL65" s="24"/>
    </row>
    <row r="66" ht="16.5" customHeight="1">
      <c r="A66" s="33">
        <v>45349.0</v>
      </c>
      <c r="B66" s="13">
        <f t="shared" si="13"/>
        <v>54.21767666</v>
      </c>
      <c r="C66" s="13">
        <v>0.0</v>
      </c>
      <c r="D66" s="13">
        <f t="shared" si="12"/>
        <v>0.0002</v>
      </c>
      <c r="E66" s="34"/>
      <c r="F66" s="13">
        <f t="shared" si="14"/>
        <v>0.01084136706</v>
      </c>
      <c r="G66" s="36"/>
      <c r="H66" s="24"/>
      <c r="I66" s="88"/>
      <c r="J66" s="34">
        <f t="shared" si="15"/>
        <v>34.24</v>
      </c>
      <c r="K66" s="34"/>
      <c r="L66" s="36">
        <f t="shared" si="16"/>
        <v>0.101</v>
      </c>
      <c r="M66" s="89"/>
      <c r="N66" s="90"/>
      <c r="O66" s="90"/>
      <c r="P66" s="91"/>
      <c r="Q66" s="88"/>
      <c r="R66" s="34">
        <f t="shared" si="17"/>
        <v>74.489</v>
      </c>
      <c r="S66" s="34"/>
      <c r="T66" s="36">
        <f t="shared" si="18"/>
        <v>0.207</v>
      </c>
      <c r="U66" s="89"/>
      <c r="V66" s="90"/>
      <c r="W66" s="90"/>
      <c r="X66" s="91"/>
      <c r="Y66" s="89"/>
      <c r="Z66" s="90"/>
      <c r="AA66" s="90"/>
      <c r="AB66" s="91"/>
      <c r="AC66" s="88"/>
      <c r="AD66" s="34">
        <f t="shared" si="19"/>
        <v>44.491</v>
      </c>
      <c r="AE66" s="34"/>
      <c r="AF66" s="36">
        <f t="shared" si="20"/>
        <v>0.11</v>
      </c>
      <c r="AG66" s="24"/>
      <c r="AH66" s="24"/>
      <c r="AI66" s="24"/>
      <c r="AJ66" s="24"/>
      <c r="AK66" s="24"/>
      <c r="AL66" s="24"/>
    </row>
    <row r="67" ht="16.5" customHeight="1">
      <c r="A67" s="33">
        <v>45350.0</v>
      </c>
      <c r="B67" s="13">
        <f t="shared" si="13"/>
        <v>54.22852019</v>
      </c>
      <c r="C67" s="13">
        <v>0.0</v>
      </c>
      <c r="D67" s="13">
        <f t="shared" si="12"/>
        <v>0.0002</v>
      </c>
      <c r="E67" s="34"/>
      <c r="F67" s="13">
        <f t="shared" si="14"/>
        <v>0.01084353533</v>
      </c>
      <c r="G67" s="36"/>
      <c r="H67" s="24"/>
      <c r="I67" s="88"/>
      <c r="J67" s="34">
        <f t="shared" si="15"/>
        <v>34.341</v>
      </c>
      <c r="K67" s="34"/>
      <c r="L67" s="36">
        <f t="shared" si="16"/>
        <v>0.101</v>
      </c>
      <c r="M67" s="89"/>
      <c r="N67" s="90"/>
      <c r="O67" s="90"/>
      <c r="P67" s="91"/>
      <c r="Q67" s="88"/>
      <c r="R67" s="34">
        <f t="shared" si="17"/>
        <v>74.696</v>
      </c>
      <c r="S67" s="34"/>
      <c r="T67" s="36">
        <f t="shared" si="18"/>
        <v>0.207</v>
      </c>
      <c r="U67" s="89"/>
      <c r="V67" s="90"/>
      <c r="W67" s="90"/>
      <c r="X67" s="91"/>
      <c r="Y67" s="89"/>
      <c r="Z67" s="90"/>
      <c r="AA67" s="90"/>
      <c r="AB67" s="91"/>
      <c r="AC67" s="88"/>
      <c r="AD67" s="34">
        <f t="shared" si="19"/>
        <v>44.601</v>
      </c>
      <c r="AE67" s="34"/>
      <c r="AF67" s="36">
        <f t="shared" si="20"/>
        <v>0.11</v>
      </c>
      <c r="AG67" s="24"/>
      <c r="AH67" s="24"/>
      <c r="AI67" s="24"/>
      <c r="AJ67" s="24"/>
      <c r="AK67" s="24"/>
      <c r="AL67" s="24"/>
    </row>
    <row r="68" ht="16.5" customHeight="1">
      <c r="A68" s="37">
        <v>45351.0</v>
      </c>
      <c r="B68" s="20">
        <f>(B67+C68)+((B67+C68)*D68)-G68</f>
        <v>41.06294305</v>
      </c>
      <c r="C68" s="20">
        <v>0.0</v>
      </c>
      <c r="D68" s="20">
        <f>(1/10000)</f>
        <v>0.0001</v>
      </c>
      <c r="E68" s="38"/>
      <c r="F68" s="20">
        <f>(B68-B67)-C68+(I68+Q68+AC68)</f>
        <v>0.002222852019</v>
      </c>
      <c r="G68" s="40">
        <f>13.171</f>
        <v>13.171</v>
      </c>
      <c r="H68" s="24"/>
      <c r="I68" s="93">
        <v>4.3742</v>
      </c>
      <c r="J68" s="38">
        <f>26.365+J67+0.121</f>
        <v>60.827</v>
      </c>
      <c r="K68" s="38"/>
      <c r="L68" s="40">
        <f>J68-J67-26.365</f>
        <v>0.121</v>
      </c>
      <c r="M68" s="94"/>
      <c r="N68" s="95"/>
      <c r="O68" s="95"/>
      <c r="P68" s="96"/>
      <c r="Q68" s="93">
        <v>2.9361</v>
      </c>
      <c r="R68" s="38">
        <f>R67+57.37+0.31</f>
        <v>132.376</v>
      </c>
      <c r="S68" s="38"/>
      <c r="T68" s="40">
        <f>R68-R67-57.37</f>
        <v>0.31</v>
      </c>
      <c r="U68" s="94"/>
      <c r="V68" s="95"/>
      <c r="W68" s="95"/>
      <c r="X68" s="96"/>
      <c r="Y68" s="94"/>
      <c r="Z68" s="95"/>
      <c r="AA68" s="95"/>
      <c r="AB68" s="96"/>
      <c r="AC68" s="93">
        <v>5.8575</v>
      </c>
      <c r="AD68" s="38">
        <f>AD67+34.338+0.2</f>
        <v>79.139</v>
      </c>
      <c r="AE68" s="38"/>
      <c r="AF68" s="40">
        <f>AD68-AD67-34.338</f>
        <v>0.2</v>
      </c>
      <c r="AG68" s="24"/>
      <c r="AH68" s="24"/>
      <c r="AI68" s="24"/>
      <c r="AJ68" s="24"/>
      <c r="AK68" s="24"/>
      <c r="AL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97"/>
      <c r="V69" s="97"/>
      <c r="W69" s="97"/>
      <c r="X69" s="97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ht="16.5" customHeight="1">
      <c r="A70" s="43" t="str">
        <f>"carry over "&amp;A38</f>
        <v>carry over February</v>
      </c>
      <c r="B70" s="44">
        <f>B68</f>
        <v>41.06294305</v>
      </c>
      <c r="C70" s="44"/>
      <c r="D70" s="44"/>
      <c r="E70" s="45"/>
      <c r="F70" s="44"/>
      <c r="G70" s="46"/>
      <c r="H70" s="24"/>
      <c r="I70" s="98" t="s">
        <v>74</v>
      </c>
      <c r="J70" s="99">
        <f>J68</f>
        <v>60.827</v>
      </c>
      <c r="K70" s="99"/>
      <c r="L70" s="100"/>
      <c r="M70" s="98" t="s">
        <v>74</v>
      </c>
      <c r="N70" s="99"/>
      <c r="O70" s="99"/>
      <c r="P70" s="100"/>
      <c r="Q70" s="98" t="s">
        <v>74</v>
      </c>
      <c r="R70" s="99">
        <f>R68</f>
        <v>132.376</v>
      </c>
      <c r="S70" s="99"/>
      <c r="T70" s="100"/>
      <c r="U70" s="98" t="s">
        <v>74</v>
      </c>
      <c r="V70" s="99" t="str">
        <f>V68</f>
        <v/>
      </c>
      <c r="W70" s="99"/>
      <c r="X70" s="100"/>
      <c r="Y70" s="98" t="s">
        <v>74</v>
      </c>
      <c r="Z70" s="99" t="str">
        <f>Z68</f>
        <v/>
      </c>
      <c r="AA70" s="99"/>
      <c r="AB70" s="100"/>
      <c r="AC70" s="98" t="s">
        <v>74</v>
      </c>
      <c r="AD70" s="99">
        <f>AD68</f>
        <v>79.139</v>
      </c>
      <c r="AE70" s="99"/>
      <c r="AF70" s="100"/>
      <c r="AG70" s="24"/>
      <c r="AH70" s="24"/>
      <c r="AI70" s="24"/>
      <c r="AJ70" s="24"/>
      <c r="AK70" s="24"/>
      <c r="AL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0.3927391385</v>
      </c>
      <c r="H71" s="101"/>
      <c r="I71" s="76" t="s">
        <v>75</v>
      </c>
      <c r="J71" s="77"/>
      <c r="K71" s="77"/>
      <c r="L71" s="78">
        <f>SUM(L73:L103)</f>
        <v>9.203</v>
      </c>
      <c r="M71" s="76" t="s">
        <v>76</v>
      </c>
      <c r="N71" s="77"/>
      <c r="O71" s="77"/>
      <c r="P71" s="78">
        <f>SUM(P77:P103)</f>
        <v>2.976</v>
      </c>
      <c r="Q71" s="79" t="s">
        <v>77</v>
      </c>
      <c r="R71" s="77"/>
      <c r="S71" s="77"/>
      <c r="T71" s="102">
        <f>SUM(T73:T103)</f>
        <v>9.734</v>
      </c>
      <c r="U71" s="79" t="s">
        <v>78</v>
      </c>
      <c r="V71" s="77"/>
      <c r="W71" s="77"/>
      <c r="X71" s="78">
        <f>SUM(X73:X103)</f>
        <v>6.697</v>
      </c>
      <c r="Y71" s="79" t="s">
        <v>79</v>
      </c>
      <c r="Z71" s="77"/>
      <c r="AA71" s="77"/>
      <c r="AB71" s="78">
        <f>SUM(AB73:AB103)</f>
        <v>0</v>
      </c>
      <c r="AC71" s="76" t="s">
        <v>80</v>
      </c>
      <c r="AD71" s="77"/>
      <c r="AE71" s="77"/>
      <c r="AF71" s="78">
        <f>SUM(AF73:AF103)</f>
        <v>6.321</v>
      </c>
      <c r="AG71" s="51"/>
      <c r="AH71" s="51"/>
      <c r="AI71" s="51"/>
      <c r="AJ71" s="51"/>
      <c r="AK71" s="51"/>
      <c r="AL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81" t="s">
        <v>22</v>
      </c>
      <c r="J72" s="81" t="s">
        <v>72</v>
      </c>
      <c r="K72" s="81" t="s">
        <v>24</v>
      </c>
      <c r="L72" s="81" t="s">
        <v>25</v>
      </c>
      <c r="M72" s="81" t="s">
        <v>22</v>
      </c>
      <c r="N72" s="81" t="s">
        <v>72</v>
      </c>
      <c r="O72" s="81" t="s">
        <v>24</v>
      </c>
      <c r="P72" s="81" t="s">
        <v>25</v>
      </c>
      <c r="Q72" s="81" t="s">
        <v>22</v>
      </c>
      <c r="R72" s="81" t="s">
        <v>72</v>
      </c>
      <c r="S72" s="81" t="s">
        <v>24</v>
      </c>
      <c r="T72" s="81" t="s">
        <v>25</v>
      </c>
      <c r="U72" s="81" t="s">
        <v>22</v>
      </c>
      <c r="V72" s="81" t="s">
        <v>72</v>
      </c>
      <c r="W72" s="81" t="s">
        <v>24</v>
      </c>
      <c r="X72" s="81" t="s">
        <v>25</v>
      </c>
      <c r="Y72" s="81" t="s">
        <v>22</v>
      </c>
      <c r="Z72" s="81" t="s">
        <v>72</v>
      </c>
      <c r="AA72" s="81" t="s">
        <v>24</v>
      </c>
      <c r="AB72" s="81" t="s">
        <v>25</v>
      </c>
      <c r="AC72" s="81" t="s">
        <v>22</v>
      </c>
      <c r="AD72" s="81" t="s">
        <v>72</v>
      </c>
      <c r="AE72" s="81" t="s">
        <v>24</v>
      </c>
      <c r="AF72" s="81" t="s">
        <v>25</v>
      </c>
      <c r="AG72" s="82" t="s">
        <v>73</v>
      </c>
      <c r="AH72" s="24"/>
      <c r="AI72" s="24"/>
      <c r="AJ72" s="24"/>
      <c r="AK72" s="24"/>
      <c r="AL72" s="24"/>
    </row>
    <row r="73" ht="16.5" customHeight="1">
      <c r="A73" s="33">
        <v>45352.0</v>
      </c>
      <c r="B73" s="13">
        <f>(B70+C73)+((B70+C73)*D73)</f>
        <v>41.06704934</v>
      </c>
      <c r="C73" s="13">
        <v>0.0</v>
      </c>
      <c r="D73" s="13">
        <f t="shared" ref="D73:D79" si="21">(1/10000)</f>
        <v>0.0001</v>
      </c>
      <c r="E73" s="34"/>
      <c r="F73" s="13">
        <f>(B73-B70)-C73</f>
        <v>0.004106294305</v>
      </c>
      <c r="G73" s="36"/>
      <c r="H73" s="24"/>
      <c r="I73" s="84">
        <v>0.0</v>
      </c>
      <c r="J73" s="52">
        <v>60.928</v>
      </c>
      <c r="K73" s="52"/>
      <c r="L73" s="53">
        <f>IF(J73-J68&lt;0,0,J73-J68)</f>
        <v>0.101</v>
      </c>
      <c r="M73" s="86"/>
      <c r="N73" s="86"/>
      <c r="O73" s="86"/>
      <c r="P73" s="87"/>
      <c r="Q73" s="52">
        <v>0.0</v>
      </c>
      <c r="R73" s="52">
        <v>132.63299999999998</v>
      </c>
      <c r="S73" s="52"/>
      <c r="T73" s="53">
        <f>IF(R73-R68&lt;0,0,R73-R68)</f>
        <v>0.257</v>
      </c>
      <c r="U73" s="90"/>
      <c r="V73" s="90"/>
      <c r="W73" s="90"/>
      <c r="X73" s="91"/>
      <c r="Y73" s="90"/>
      <c r="Z73" s="90"/>
      <c r="AA73" s="90"/>
      <c r="AB73" s="91"/>
      <c r="AC73" s="52">
        <v>0.0</v>
      </c>
      <c r="AD73" s="52">
        <v>79.35</v>
      </c>
      <c r="AE73" s="52"/>
      <c r="AF73" s="53">
        <f>IF(AD73-AD68&lt;0,0,AD73-AD68)</f>
        <v>0.211</v>
      </c>
      <c r="AG73" s="24"/>
      <c r="AH73" s="24"/>
      <c r="AI73" s="24"/>
      <c r="AJ73" s="24"/>
      <c r="AK73" s="24"/>
      <c r="AL73" s="24"/>
    </row>
    <row r="74" ht="16.5" customHeight="1">
      <c r="A74" s="33">
        <v>45353.0</v>
      </c>
      <c r="B74" s="13">
        <f t="shared" ref="B74:B76" si="22">(B73+C74)+((B73+C74)*D74)</f>
        <v>41.07115605</v>
      </c>
      <c r="C74" s="13">
        <v>0.0</v>
      </c>
      <c r="D74" s="13">
        <f t="shared" si="21"/>
        <v>0.0001</v>
      </c>
      <c r="E74" s="34"/>
      <c r="F74" s="13">
        <f t="shared" ref="F74:F76" si="23">(B74-B73)-C74</f>
        <v>0.004106704934</v>
      </c>
      <c r="G74" s="36"/>
      <c r="H74" s="24"/>
      <c r="I74" s="88">
        <v>0.0</v>
      </c>
      <c r="J74" s="34">
        <v>61.03</v>
      </c>
      <c r="K74" s="34" t="s">
        <v>81</v>
      </c>
      <c r="L74" s="36">
        <f t="shared" ref="L74:L103" si="24">IF(J74-J73&lt;0,0,J74-J73)</f>
        <v>0.102</v>
      </c>
      <c r="M74" s="90"/>
      <c r="N74" s="90"/>
      <c r="O74" s="90"/>
      <c r="P74" s="91"/>
      <c r="Q74" s="34">
        <v>0.0</v>
      </c>
      <c r="R74" s="34">
        <v>133.039</v>
      </c>
      <c r="S74" s="34" t="s">
        <v>81</v>
      </c>
      <c r="T74" s="36">
        <f t="shared" ref="T74:T103" si="25">IF(R74-R73&lt;0,0,R74-R73)</f>
        <v>0.406</v>
      </c>
      <c r="U74" s="90"/>
      <c r="V74" s="90"/>
      <c r="W74" s="90"/>
      <c r="X74" s="91"/>
      <c r="Y74" s="90"/>
      <c r="Z74" s="90"/>
      <c r="AA74" s="90"/>
      <c r="AB74" s="91"/>
      <c r="AC74" s="34">
        <v>0.0</v>
      </c>
      <c r="AD74" s="34">
        <v>79.55</v>
      </c>
      <c r="AE74" s="34"/>
      <c r="AF74" s="36">
        <f t="shared" ref="AF74:AF103" si="26">IF(AD74-AD73&lt;0,0,AD74-AD73)</f>
        <v>0.2</v>
      </c>
      <c r="AG74" s="24"/>
      <c r="AH74" s="24"/>
      <c r="AI74" s="24"/>
      <c r="AJ74" s="24"/>
      <c r="AK74" s="24"/>
      <c r="AL74" s="24"/>
    </row>
    <row r="75" ht="16.5" customHeight="1">
      <c r="A75" s="33">
        <v>45354.0</v>
      </c>
      <c r="B75" s="13">
        <f t="shared" si="22"/>
        <v>41.07526316</v>
      </c>
      <c r="C75" s="13">
        <v>0.0</v>
      </c>
      <c r="D75" s="13">
        <f t="shared" si="21"/>
        <v>0.0001</v>
      </c>
      <c r="E75" s="34"/>
      <c r="F75" s="13">
        <f t="shared" si="23"/>
        <v>0.004107115605</v>
      </c>
      <c r="G75" s="36"/>
      <c r="H75" s="24"/>
      <c r="I75" s="88">
        <v>0.0</v>
      </c>
      <c r="J75" s="34">
        <v>61.38</v>
      </c>
      <c r="K75" s="34"/>
      <c r="L75" s="36">
        <f t="shared" si="24"/>
        <v>0.35</v>
      </c>
      <c r="M75" s="90"/>
      <c r="N75" s="90"/>
      <c r="O75" s="90"/>
      <c r="P75" s="91"/>
      <c r="Q75" s="34">
        <v>0.0</v>
      </c>
      <c r="R75" s="34">
        <v>133.45</v>
      </c>
      <c r="S75" s="34"/>
      <c r="T75" s="36">
        <f t="shared" si="25"/>
        <v>0.411</v>
      </c>
      <c r="U75" s="90"/>
      <c r="V75" s="90"/>
      <c r="W75" s="90"/>
      <c r="X75" s="91"/>
      <c r="Y75" s="90"/>
      <c r="Z75" s="90"/>
      <c r="AA75" s="90"/>
      <c r="AB75" s="91"/>
      <c r="AC75" s="34">
        <v>0.0</v>
      </c>
      <c r="AD75" s="34">
        <v>79.82</v>
      </c>
      <c r="AE75" s="34"/>
      <c r="AF75" s="36">
        <f t="shared" si="26"/>
        <v>0.27</v>
      </c>
      <c r="AG75" s="24"/>
      <c r="AH75" s="24"/>
      <c r="AI75" s="24"/>
      <c r="AJ75" s="24"/>
      <c r="AK75" s="24"/>
      <c r="AL75" s="24"/>
    </row>
    <row r="76" ht="16.5" customHeight="1">
      <c r="A76" s="33">
        <v>45355.0</v>
      </c>
      <c r="B76" s="13">
        <f t="shared" si="22"/>
        <v>41.07937069</v>
      </c>
      <c r="C76" s="13">
        <v>0.0</v>
      </c>
      <c r="D76" s="13">
        <f t="shared" si="21"/>
        <v>0.0001</v>
      </c>
      <c r="E76" s="34"/>
      <c r="F76" s="13">
        <f t="shared" si="23"/>
        <v>0.004107526316</v>
      </c>
      <c r="G76" s="36"/>
      <c r="H76" s="24"/>
      <c r="I76" s="88">
        <v>0.0</v>
      </c>
      <c r="J76" s="34">
        <v>61.63</v>
      </c>
      <c r="K76" s="34"/>
      <c r="L76" s="36">
        <f t="shared" si="24"/>
        <v>0.25</v>
      </c>
      <c r="M76" s="90"/>
      <c r="N76" s="90"/>
      <c r="O76" s="90"/>
      <c r="P76" s="91"/>
      <c r="Q76" s="34">
        <v>0.0</v>
      </c>
      <c r="R76" s="34">
        <v>133.74</v>
      </c>
      <c r="S76" s="34"/>
      <c r="T76" s="36">
        <f t="shared" si="25"/>
        <v>0.29</v>
      </c>
      <c r="U76" s="90"/>
      <c r="V76" s="90"/>
      <c r="W76" s="90"/>
      <c r="X76" s="91"/>
      <c r="Y76" s="90"/>
      <c r="Z76" s="90"/>
      <c r="AA76" s="90"/>
      <c r="AB76" s="91"/>
      <c r="AC76" s="34">
        <v>0.0</v>
      </c>
      <c r="AD76" s="34">
        <v>80.01</v>
      </c>
      <c r="AE76" s="34"/>
      <c r="AF76" s="36">
        <f t="shared" si="26"/>
        <v>0.19</v>
      </c>
      <c r="AG76" s="24"/>
      <c r="AH76" s="24"/>
      <c r="AI76" s="24"/>
      <c r="AJ76" s="24"/>
      <c r="AK76" s="24"/>
      <c r="AL76" s="24"/>
    </row>
    <row r="77" ht="16.5" customHeight="1">
      <c r="A77" s="33">
        <v>45356.0</v>
      </c>
      <c r="B77" s="13">
        <f>(B76+C77)+((B76+C77)*D77)-G77</f>
        <v>32.02627862</v>
      </c>
      <c r="C77" s="13">
        <v>0.0</v>
      </c>
      <c r="D77" s="13">
        <f t="shared" si="21"/>
        <v>0.0001</v>
      </c>
      <c r="E77" s="34"/>
      <c r="F77" s="13">
        <f>(B77-B76)-C77+M77</f>
        <v>0.02270793707</v>
      </c>
      <c r="G77" s="83">
        <f>9.0572</f>
        <v>9.0572</v>
      </c>
      <c r="H77" s="24" t="s">
        <v>73</v>
      </c>
      <c r="I77" s="88">
        <v>0.0</v>
      </c>
      <c r="J77" s="34">
        <v>61.81</v>
      </c>
      <c r="K77" s="34"/>
      <c r="L77" s="36">
        <f t="shared" si="24"/>
        <v>0.18</v>
      </c>
      <c r="M77" s="34">
        <v>9.0758</v>
      </c>
      <c r="N77" s="34">
        <v>47.334</v>
      </c>
      <c r="O77" s="34" t="s">
        <v>81</v>
      </c>
      <c r="P77" s="36">
        <v>0.0</v>
      </c>
      <c r="Q77" s="34">
        <v>0.0</v>
      </c>
      <c r="R77" s="34">
        <v>134.01</v>
      </c>
      <c r="S77" s="34"/>
      <c r="T77" s="36">
        <f t="shared" si="25"/>
        <v>0.27</v>
      </c>
      <c r="U77" s="90"/>
      <c r="V77" s="90"/>
      <c r="W77" s="90"/>
      <c r="X77" s="91"/>
      <c r="Y77" s="90"/>
      <c r="Z77" s="90"/>
      <c r="AA77" s="90"/>
      <c r="AB77" s="91"/>
      <c r="AC77" s="34">
        <v>0.0</v>
      </c>
      <c r="AD77" s="34">
        <v>80.18</v>
      </c>
      <c r="AE77" s="34"/>
      <c r="AF77" s="36">
        <f t="shared" si="26"/>
        <v>0.17</v>
      </c>
      <c r="AG77" s="24"/>
      <c r="AH77" s="24"/>
      <c r="AI77" s="24"/>
      <c r="AJ77" s="24"/>
      <c r="AK77" s="24"/>
      <c r="AL77" s="24"/>
    </row>
    <row r="78" ht="16.5" customHeight="1">
      <c r="A78" s="33">
        <v>45357.0</v>
      </c>
      <c r="B78" s="13">
        <f t="shared" ref="B78:B89" si="27">(B77+C78)+((B77+C78)*D78)</f>
        <v>32.02948125</v>
      </c>
      <c r="C78" s="13">
        <v>0.0</v>
      </c>
      <c r="D78" s="13">
        <f t="shared" si="21"/>
        <v>0.0001</v>
      </c>
      <c r="E78" s="34"/>
      <c r="F78" s="13">
        <f t="shared" ref="F78:F89" si="28">(B78-B77)-C78</f>
        <v>0.003202627862</v>
      </c>
      <c r="G78" s="36"/>
      <c r="H78" s="24"/>
      <c r="I78" s="88">
        <v>0.0</v>
      </c>
      <c r="J78" s="34">
        <v>62.03</v>
      </c>
      <c r="K78" s="34"/>
      <c r="L78" s="36">
        <f t="shared" si="24"/>
        <v>0.22</v>
      </c>
      <c r="M78" s="103">
        <v>0.0</v>
      </c>
      <c r="N78" s="103">
        <v>47.54</v>
      </c>
      <c r="O78" s="103"/>
      <c r="P78" s="104">
        <f t="shared" ref="P78:P103" si="29">IF(N78-N77&lt;0,0,N78-N77)</f>
        <v>0.206</v>
      </c>
      <c r="Q78" s="34">
        <v>0.0</v>
      </c>
      <c r="R78" s="34">
        <v>134.4</v>
      </c>
      <c r="S78" s="34"/>
      <c r="T78" s="36">
        <f t="shared" si="25"/>
        <v>0.39</v>
      </c>
      <c r="U78" s="90"/>
      <c r="V78" s="90"/>
      <c r="W78" s="90"/>
      <c r="X78" s="91"/>
      <c r="Y78" s="90"/>
      <c r="Z78" s="90"/>
      <c r="AA78" s="90"/>
      <c r="AB78" s="91"/>
      <c r="AC78" s="34">
        <v>0.0</v>
      </c>
      <c r="AD78" s="34">
        <v>80.42</v>
      </c>
      <c r="AE78" s="34"/>
      <c r="AF78" s="36">
        <f t="shared" si="26"/>
        <v>0.24</v>
      </c>
      <c r="AG78" s="24"/>
      <c r="AH78" s="24"/>
      <c r="AI78" s="24"/>
      <c r="AJ78" s="24"/>
      <c r="AK78" s="24"/>
      <c r="AL78" s="24"/>
    </row>
    <row r="79" ht="16.5" customHeight="1">
      <c r="A79" s="105">
        <v>45358.0</v>
      </c>
      <c r="B79" s="13">
        <f t="shared" si="27"/>
        <v>32.0326842</v>
      </c>
      <c r="C79" s="13">
        <v>0.0</v>
      </c>
      <c r="D79" s="13">
        <f t="shared" si="21"/>
        <v>0.0001</v>
      </c>
      <c r="E79" s="34"/>
      <c r="F79" s="13">
        <f t="shared" si="28"/>
        <v>0.003202948125</v>
      </c>
      <c r="G79" s="36"/>
      <c r="H79" s="24"/>
      <c r="I79" s="88">
        <v>0.0</v>
      </c>
      <c r="J79" s="106">
        <v>62.13</v>
      </c>
      <c r="K79" s="34"/>
      <c r="L79" s="36">
        <f t="shared" si="24"/>
        <v>0.1</v>
      </c>
      <c r="M79" s="34">
        <v>0.0</v>
      </c>
      <c r="N79" s="106">
        <v>47.62</v>
      </c>
      <c r="O79" s="34"/>
      <c r="P79" s="104">
        <f t="shared" si="29"/>
        <v>0.08</v>
      </c>
      <c r="Q79" s="34">
        <v>0.0</v>
      </c>
      <c r="R79" s="106">
        <v>134.65</v>
      </c>
      <c r="S79" s="34"/>
      <c r="T79" s="36">
        <f t="shared" si="25"/>
        <v>0.25</v>
      </c>
      <c r="U79" s="90"/>
      <c r="V79" s="90"/>
      <c r="W79" s="90"/>
      <c r="X79" s="91"/>
      <c r="Y79" s="90"/>
      <c r="Z79" s="90"/>
      <c r="AA79" s="90"/>
      <c r="AB79" s="91"/>
      <c r="AC79" s="34">
        <v>0.0</v>
      </c>
      <c r="AD79" s="106">
        <v>80.57</v>
      </c>
      <c r="AE79" s="34"/>
      <c r="AF79" s="36">
        <f t="shared" si="26"/>
        <v>0.15</v>
      </c>
      <c r="AG79" s="24"/>
      <c r="AH79" s="24"/>
      <c r="AI79" s="24"/>
      <c r="AJ79" s="24"/>
      <c r="AK79" s="24"/>
      <c r="AL79" s="24"/>
    </row>
    <row r="80" ht="16.5" customHeight="1">
      <c r="A80" s="105">
        <v>45359.0</v>
      </c>
      <c r="B80" s="13">
        <f t="shared" si="27"/>
        <v>32.04037205</v>
      </c>
      <c r="C80" s="13">
        <v>0.0</v>
      </c>
      <c r="D80" s="13">
        <f>(2.4/10000)</f>
        <v>0.00024</v>
      </c>
      <c r="E80" s="34"/>
      <c r="F80" s="13">
        <f t="shared" si="28"/>
        <v>0.007687844208</v>
      </c>
      <c r="G80" s="36"/>
      <c r="H80" s="24"/>
      <c r="I80" s="88">
        <v>0.0</v>
      </c>
      <c r="J80" s="106">
        <v>62.37</v>
      </c>
      <c r="K80" s="106" t="s">
        <v>82</v>
      </c>
      <c r="L80" s="36">
        <f t="shared" si="24"/>
        <v>0.24</v>
      </c>
      <c r="M80" s="34">
        <v>0.0</v>
      </c>
      <c r="N80" s="106">
        <v>47.73</v>
      </c>
      <c r="O80" s="34"/>
      <c r="P80" s="104">
        <f t="shared" si="29"/>
        <v>0.11</v>
      </c>
      <c r="Q80" s="34">
        <v>0.0</v>
      </c>
      <c r="R80" s="106">
        <v>134.95</v>
      </c>
      <c r="S80" s="34"/>
      <c r="T80" s="36">
        <f t="shared" si="25"/>
        <v>0.3</v>
      </c>
      <c r="U80" s="90"/>
      <c r="V80" s="90"/>
      <c r="W80" s="90"/>
      <c r="X80" s="91"/>
      <c r="Y80" s="90"/>
      <c r="Z80" s="90"/>
      <c r="AA80" s="90"/>
      <c r="AB80" s="91"/>
      <c r="AC80" s="34">
        <v>0.0</v>
      </c>
      <c r="AD80" s="106">
        <v>80.77</v>
      </c>
      <c r="AE80" s="34"/>
      <c r="AF80" s="36">
        <f t="shared" si="26"/>
        <v>0.2</v>
      </c>
      <c r="AG80" s="24"/>
      <c r="AH80" s="24"/>
      <c r="AI80" s="24"/>
      <c r="AJ80" s="24"/>
      <c r="AK80" s="24"/>
      <c r="AL80" s="24"/>
    </row>
    <row r="81" ht="16.5" customHeight="1">
      <c r="A81" s="105">
        <v>45360.0</v>
      </c>
      <c r="B81" s="13">
        <f t="shared" si="27"/>
        <v>32.06728596</v>
      </c>
      <c r="C81" s="13">
        <v>0.0</v>
      </c>
      <c r="D81" s="13">
        <f>(8.4/10000)</f>
        <v>0.00084</v>
      </c>
      <c r="E81" s="34"/>
      <c r="F81" s="13">
        <f t="shared" si="28"/>
        <v>0.02691391252</v>
      </c>
      <c r="G81" s="36"/>
      <c r="H81" s="24"/>
      <c r="I81" s="88">
        <v>0.0</v>
      </c>
      <c r="J81" s="106">
        <v>62.67</v>
      </c>
      <c r="K81" s="34"/>
      <c r="L81" s="36">
        <f t="shared" si="24"/>
        <v>0.3</v>
      </c>
      <c r="M81" s="34">
        <v>0.0</v>
      </c>
      <c r="N81" s="106">
        <v>47.85</v>
      </c>
      <c r="O81" s="34"/>
      <c r="P81" s="104">
        <f t="shared" si="29"/>
        <v>0.12</v>
      </c>
      <c r="Q81" s="34">
        <v>0.0</v>
      </c>
      <c r="R81" s="106">
        <v>135.29</v>
      </c>
      <c r="S81" s="34"/>
      <c r="T81" s="36">
        <f t="shared" si="25"/>
        <v>0.34</v>
      </c>
      <c r="U81" s="90"/>
      <c r="V81" s="90"/>
      <c r="W81" s="90"/>
      <c r="X81" s="91"/>
      <c r="Y81" s="90"/>
      <c r="Z81" s="90"/>
      <c r="AA81" s="90"/>
      <c r="AB81" s="91"/>
      <c r="AC81" s="34">
        <v>0.0</v>
      </c>
      <c r="AD81" s="106">
        <v>81.01</v>
      </c>
      <c r="AE81" s="34"/>
      <c r="AF81" s="36">
        <f t="shared" si="26"/>
        <v>0.24</v>
      </c>
      <c r="AG81" s="24"/>
      <c r="AH81" s="24"/>
      <c r="AI81" s="24"/>
      <c r="AJ81" s="24"/>
      <c r="AK81" s="24"/>
      <c r="AL81" s="24"/>
    </row>
    <row r="82" ht="16.5" customHeight="1">
      <c r="A82" s="105">
        <v>45361.0</v>
      </c>
      <c r="B82" s="13">
        <f t="shared" si="27"/>
        <v>32.08780902</v>
      </c>
      <c r="C82" s="13">
        <v>0.0</v>
      </c>
      <c r="D82" s="13">
        <f>(6.4/10000)</f>
        <v>0.00064</v>
      </c>
      <c r="E82" s="34"/>
      <c r="F82" s="13">
        <f t="shared" si="28"/>
        <v>0.02052306301</v>
      </c>
      <c r="G82" s="36"/>
      <c r="H82" s="24"/>
      <c r="I82" s="88">
        <v>0.0</v>
      </c>
      <c r="J82" s="106">
        <v>62.83</v>
      </c>
      <c r="K82" s="34"/>
      <c r="L82" s="36">
        <f t="shared" si="24"/>
        <v>0.16</v>
      </c>
      <c r="M82" s="34">
        <v>0.0</v>
      </c>
      <c r="N82" s="106">
        <v>47.95</v>
      </c>
      <c r="O82" s="34"/>
      <c r="P82" s="104">
        <f t="shared" si="29"/>
        <v>0.1</v>
      </c>
      <c r="Q82" s="34">
        <v>0.0</v>
      </c>
      <c r="R82" s="106">
        <v>135.6</v>
      </c>
      <c r="S82" s="34"/>
      <c r="T82" s="36">
        <f t="shared" si="25"/>
        <v>0.31</v>
      </c>
      <c r="U82" s="90"/>
      <c r="V82" s="90"/>
      <c r="W82" s="90"/>
      <c r="X82" s="91"/>
      <c r="Y82" s="90"/>
      <c r="Z82" s="90"/>
      <c r="AA82" s="90"/>
      <c r="AB82" s="91"/>
      <c r="AC82" s="34">
        <v>0.0</v>
      </c>
      <c r="AD82" s="106">
        <v>81.21</v>
      </c>
      <c r="AE82" s="34"/>
      <c r="AF82" s="36">
        <f t="shared" si="26"/>
        <v>0.2</v>
      </c>
      <c r="AG82" s="24"/>
      <c r="AH82" s="24"/>
      <c r="AI82" s="24"/>
      <c r="AJ82" s="24"/>
      <c r="AK82" s="24"/>
      <c r="AL82" s="24"/>
    </row>
    <row r="83" ht="16.5" customHeight="1">
      <c r="A83" s="105">
        <v>45362.0</v>
      </c>
      <c r="B83" s="13">
        <f t="shared" si="27"/>
        <v>32.10353205</v>
      </c>
      <c r="C83" s="13">
        <v>0.0</v>
      </c>
      <c r="D83" s="13">
        <f t="shared" ref="D83:D85" si="30">(4.9/10000)</f>
        <v>0.00049</v>
      </c>
      <c r="E83" s="34"/>
      <c r="F83" s="13">
        <f t="shared" si="28"/>
        <v>0.01572302642</v>
      </c>
      <c r="G83" s="36"/>
      <c r="H83" s="24"/>
      <c r="I83" s="88">
        <v>0.0</v>
      </c>
      <c r="J83" s="106">
        <v>62.99</v>
      </c>
      <c r="K83" s="34"/>
      <c r="L83" s="36">
        <f t="shared" si="24"/>
        <v>0.16</v>
      </c>
      <c r="M83" s="34">
        <v>0.0</v>
      </c>
      <c r="N83" s="106">
        <v>48.04</v>
      </c>
      <c r="O83" s="34"/>
      <c r="P83" s="104">
        <f t="shared" si="29"/>
        <v>0.09</v>
      </c>
      <c r="Q83" s="34">
        <v>0.0</v>
      </c>
      <c r="R83" s="106">
        <v>135.89</v>
      </c>
      <c r="S83" s="34"/>
      <c r="T83" s="36">
        <f t="shared" si="25"/>
        <v>0.29</v>
      </c>
      <c r="U83" s="90"/>
      <c r="V83" s="90"/>
      <c r="W83" s="90"/>
      <c r="X83" s="91"/>
      <c r="Y83" s="90"/>
      <c r="Z83" s="90"/>
      <c r="AA83" s="90"/>
      <c r="AB83" s="91"/>
      <c r="AC83" s="34">
        <v>0.0</v>
      </c>
      <c r="AD83" s="106">
        <v>81.38</v>
      </c>
      <c r="AE83" s="34"/>
      <c r="AF83" s="36">
        <f t="shared" si="26"/>
        <v>0.17</v>
      </c>
      <c r="AG83" s="24"/>
      <c r="AH83" s="24"/>
      <c r="AI83" s="24"/>
      <c r="AJ83" s="24"/>
      <c r="AK83" s="24"/>
      <c r="AL83" s="24"/>
    </row>
    <row r="84" ht="16.5" customHeight="1">
      <c r="A84" s="105">
        <v>45363.0</v>
      </c>
      <c r="B84" s="13">
        <f t="shared" si="27"/>
        <v>32.11926278</v>
      </c>
      <c r="C84" s="13">
        <v>0.0</v>
      </c>
      <c r="D84" s="13">
        <f t="shared" si="30"/>
        <v>0.00049</v>
      </c>
      <c r="E84" s="34"/>
      <c r="F84" s="13">
        <f t="shared" si="28"/>
        <v>0.0157307307</v>
      </c>
      <c r="G84" s="36"/>
      <c r="H84" s="24"/>
      <c r="I84" s="88">
        <v>0.0</v>
      </c>
      <c r="J84" s="106">
        <v>63.45</v>
      </c>
      <c r="K84" s="34"/>
      <c r="L84" s="36">
        <f t="shared" si="24"/>
        <v>0.46</v>
      </c>
      <c r="M84" s="34">
        <v>0.0</v>
      </c>
      <c r="N84" s="106">
        <v>48.14</v>
      </c>
      <c r="O84" s="34"/>
      <c r="P84" s="104">
        <f t="shared" si="29"/>
        <v>0.1</v>
      </c>
      <c r="Q84" s="34">
        <v>0.0</v>
      </c>
      <c r="R84" s="106">
        <v>136.19</v>
      </c>
      <c r="S84" s="34"/>
      <c r="T84" s="36">
        <f t="shared" si="25"/>
        <v>0.3</v>
      </c>
      <c r="U84" s="90"/>
      <c r="V84" s="90"/>
      <c r="W84" s="90"/>
      <c r="X84" s="91"/>
      <c r="Y84" s="90"/>
      <c r="Z84" s="90"/>
      <c r="AA84" s="90"/>
      <c r="AB84" s="91"/>
      <c r="AC84" s="34">
        <v>0.0</v>
      </c>
      <c r="AD84" s="106">
        <v>81.57</v>
      </c>
      <c r="AE84" s="34"/>
      <c r="AF84" s="36">
        <f t="shared" si="26"/>
        <v>0.19</v>
      </c>
      <c r="AG84" s="24"/>
      <c r="AH84" s="24"/>
      <c r="AI84" s="24"/>
      <c r="AJ84" s="24"/>
      <c r="AK84" s="24"/>
      <c r="AL84" s="24"/>
    </row>
    <row r="85" ht="16.5" customHeight="1">
      <c r="A85" s="105">
        <v>45364.0</v>
      </c>
      <c r="B85" s="13">
        <f t="shared" si="27"/>
        <v>32.13500122</v>
      </c>
      <c r="C85" s="13">
        <v>0.0</v>
      </c>
      <c r="D85" s="13">
        <f t="shared" si="30"/>
        <v>0.00049</v>
      </c>
      <c r="E85" s="34"/>
      <c r="F85" s="13">
        <f t="shared" si="28"/>
        <v>0.01573843876</v>
      </c>
      <c r="G85" s="36"/>
      <c r="H85" s="24"/>
      <c r="I85" s="88">
        <v>0.0</v>
      </c>
      <c r="J85" s="106">
        <v>63.9</v>
      </c>
      <c r="K85" s="34"/>
      <c r="L85" s="36">
        <f t="shared" si="24"/>
        <v>0.45</v>
      </c>
      <c r="M85" s="34">
        <v>0.0</v>
      </c>
      <c r="N85" s="106">
        <v>48.24</v>
      </c>
      <c r="O85" s="34"/>
      <c r="P85" s="104">
        <f t="shared" si="29"/>
        <v>0.1</v>
      </c>
      <c r="Q85" s="34">
        <v>0.0</v>
      </c>
      <c r="R85" s="106">
        <v>136.49</v>
      </c>
      <c r="S85" s="34"/>
      <c r="T85" s="36">
        <f t="shared" si="25"/>
        <v>0.3</v>
      </c>
      <c r="U85" s="90"/>
      <c r="V85" s="90"/>
      <c r="W85" s="90"/>
      <c r="X85" s="91"/>
      <c r="Y85" s="90"/>
      <c r="Z85" s="90"/>
      <c r="AA85" s="90"/>
      <c r="AB85" s="91"/>
      <c r="AC85" s="34">
        <v>0.0</v>
      </c>
      <c r="AD85" s="106">
        <v>81.76</v>
      </c>
      <c r="AE85" s="34"/>
      <c r="AF85" s="36">
        <f t="shared" si="26"/>
        <v>0.19</v>
      </c>
      <c r="AG85" s="24"/>
      <c r="AH85" s="24"/>
      <c r="AI85" s="24"/>
      <c r="AJ85" s="24"/>
      <c r="AK85" s="24"/>
      <c r="AL85" s="24"/>
    </row>
    <row r="86" ht="16.5" customHeight="1">
      <c r="A86" s="105">
        <v>45365.0</v>
      </c>
      <c r="B86" s="13">
        <f t="shared" si="27"/>
        <v>32.15299682</v>
      </c>
      <c r="C86" s="13">
        <v>0.0</v>
      </c>
      <c r="D86" s="13">
        <f t="shared" ref="D86:D87" si="31">(5.6/10000)</f>
        <v>0.00056</v>
      </c>
      <c r="E86" s="34"/>
      <c r="F86" s="13">
        <f t="shared" si="28"/>
        <v>0.01799560068</v>
      </c>
      <c r="G86" s="36"/>
      <c r="H86" s="24"/>
      <c r="I86" s="88">
        <v>0.0</v>
      </c>
      <c r="J86" s="106">
        <v>64.43</v>
      </c>
      <c r="K86" s="34"/>
      <c r="L86" s="36">
        <f t="shared" si="24"/>
        <v>0.53</v>
      </c>
      <c r="M86" s="34">
        <v>0.0</v>
      </c>
      <c r="N86" s="106">
        <v>48.36</v>
      </c>
      <c r="O86" s="34"/>
      <c r="P86" s="104">
        <f t="shared" si="29"/>
        <v>0.12</v>
      </c>
      <c r="Q86" s="34">
        <v>0.0</v>
      </c>
      <c r="R86" s="106">
        <v>136.83</v>
      </c>
      <c r="S86" s="34"/>
      <c r="T86" s="36">
        <f t="shared" si="25"/>
        <v>0.34</v>
      </c>
      <c r="U86" s="90"/>
      <c r="V86" s="90"/>
      <c r="W86" s="90"/>
      <c r="X86" s="91"/>
      <c r="Y86" s="90"/>
      <c r="Z86" s="90"/>
      <c r="AA86" s="90"/>
      <c r="AB86" s="91"/>
      <c r="AC86" s="34">
        <v>0.0</v>
      </c>
      <c r="AD86" s="106">
        <v>81.99</v>
      </c>
      <c r="AE86" s="34"/>
      <c r="AF86" s="36">
        <f t="shared" si="26"/>
        <v>0.23</v>
      </c>
      <c r="AG86" s="24"/>
      <c r="AH86" s="24"/>
      <c r="AI86" s="24"/>
      <c r="AJ86" s="24"/>
      <c r="AK86" s="24"/>
      <c r="AL86" s="24"/>
    </row>
    <row r="87" ht="16.5" customHeight="1">
      <c r="A87" s="105">
        <v>45366.0</v>
      </c>
      <c r="B87" s="13">
        <f t="shared" si="27"/>
        <v>32.1710025</v>
      </c>
      <c r="C87" s="13">
        <v>0.0</v>
      </c>
      <c r="D87" s="13">
        <f t="shared" si="31"/>
        <v>0.00056</v>
      </c>
      <c r="E87" s="34"/>
      <c r="F87" s="13">
        <f t="shared" si="28"/>
        <v>0.01800567822</v>
      </c>
      <c r="G87" s="36"/>
      <c r="H87" s="24"/>
      <c r="I87" s="88">
        <v>0.0</v>
      </c>
      <c r="J87" s="106">
        <v>64.71</v>
      </c>
      <c r="K87" s="34"/>
      <c r="L87" s="36">
        <f t="shared" si="24"/>
        <v>0.28</v>
      </c>
      <c r="M87" s="34">
        <v>0.0</v>
      </c>
      <c r="N87" s="106">
        <v>48.47</v>
      </c>
      <c r="O87" s="34"/>
      <c r="P87" s="104">
        <f t="shared" si="29"/>
        <v>0.11</v>
      </c>
      <c r="Q87" s="34">
        <v>0.0</v>
      </c>
      <c r="R87" s="106">
        <v>137.12</v>
      </c>
      <c r="S87" s="34"/>
      <c r="T87" s="36">
        <f t="shared" si="25"/>
        <v>0.29</v>
      </c>
      <c r="U87" s="90"/>
      <c r="V87" s="90"/>
      <c r="W87" s="90"/>
      <c r="X87" s="91"/>
      <c r="Y87" s="90"/>
      <c r="Z87" s="90"/>
      <c r="AA87" s="90"/>
      <c r="AB87" s="91"/>
      <c r="AC87" s="34">
        <v>0.0</v>
      </c>
      <c r="AD87" s="106">
        <v>82.18</v>
      </c>
      <c r="AE87" s="34"/>
      <c r="AF87" s="36">
        <f t="shared" si="26"/>
        <v>0.19</v>
      </c>
      <c r="AG87" s="24"/>
      <c r="AH87" s="24"/>
      <c r="AI87" s="24"/>
      <c r="AJ87" s="24"/>
      <c r="AK87" s="24"/>
      <c r="AL87" s="24"/>
    </row>
    <row r="88" ht="16.5" customHeight="1">
      <c r="A88" s="105">
        <v>45367.0</v>
      </c>
      <c r="B88" s="13">
        <f t="shared" si="27"/>
        <v>32.18644458</v>
      </c>
      <c r="C88" s="13">
        <v>0.0</v>
      </c>
      <c r="D88" s="13">
        <f>(4.8/10000)</f>
        <v>0.00048</v>
      </c>
      <c r="E88" s="34"/>
      <c r="F88" s="13">
        <f t="shared" si="28"/>
        <v>0.0154420812</v>
      </c>
      <c r="G88" s="36"/>
      <c r="H88" s="24"/>
      <c r="I88" s="88">
        <v>0.0</v>
      </c>
      <c r="J88" s="106">
        <v>64.86</v>
      </c>
      <c r="K88" s="34"/>
      <c r="L88" s="36">
        <f t="shared" si="24"/>
        <v>0.15</v>
      </c>
      <c r="M88" s="34">
        <v>0.0</v>
      </c>
      <c r="N88" s="106">
        <v>48.58</v>
      </c>
      <c r="O88" s="34"/>
      <c r="P88" s="104">
        <f t="shared" si="29"/>
        <v>0.11</v>
      </c>
      <c r="Q88" s="34">
        <v>0.0</v>
      </c>
      <c r="R88" s="106">
        <v>137.44</v>
      </c>
      <c r="S88" s="34"/>
      <c r="T88" s="36">
        <f t="shared" si="25"/>
        <v>0.32</v>
      </c>
      <c r="U88" s="90"/>
      <c r="V88" s="90"/>
      <c r="W88" s="90"/>
      <c r="X88" s="91"/>
      <c r="Y88" s="90"/>
      <c r="Z88" s="90"/>
      <c r="AA88" s="90"/>
      <c r="AB88" s="91"/>
      <c r="AC88" s="34">
        <v>0.0</v>
      </c>
      <c r="AD88" s="106">
        <v>82.4</v>
      </c>
      <c r="AE88" s="34"/>
      <c r="AF88" s="36">
        <f t="shared" si="26"/>
        <v>0.22</v>
      </c>
      <c r="AG88" s="24"/>
      <c r="AH88" s="24"/>
      <c r="AI88" s="24"/>
      <c r="AJ88" s="24"/>
      <c r="AK88" s="24"/>
      <c r="AL88" s="24"/>
    </row>
    <row r="89" ht="16.5" customHeight="1">
      <c r="A89" s="105">
        <v>45368.0</v>
      </c>
      <c r="B89" s="13">
        <f t="shared" si="27"/>
        <v>32.20028475</v>
      </c>
      <c r="C89" s="13">
        <v>0.0</v>
      </c>
      <c r="D89" s="13">
        <f>(4.3/10000)</f>
        <v>0.00043</v>
      </c>
      <c r="E89" s="34"/>
      <c r="F89" s="13">
        <f t="shared" si="28"/>
        <v>0.01384017117</v>
      </c>
      <c r="G89" s="36"/>
      <c r="H89" s="24"/>
      <c r="I89" s="88">
        <v>0.0</v>
      </c>
      <c r="J89" s="106">
        <v>65.09</v>
      </c>
      <c r="K89" s="34"/>
      <c r="L89" s="36">
        <f t="shared" si="24"/>
        <v>0.23</v>
      </c>
      <c r="M89" s="34">
        <v>0.0</v>
      </c>
      <c r="N89" s="106">
        <v>48.68</v>
      </c>
      <c r="O89" s="34"/>
      <c r="P89" s="104">
        <f t="shared" si="29"/>
        <v>0.1</v>
      </c>
      <c r="Q89" s="34">
        <v>0.0</v>
      </c>
      <c r="R89" s="106">
        <v>137.72</v>
      </c>
      <c r="S89" s="34"/>
      <c r="T89" s="36">
        <f t="shared" si="25"/>
        <v>0.28</v>
      </c>
      <c r="U89" s="90"/>
      <c r="V89" s="90"/>
      <c r="W89" s="90"/>
      <c r="X89" s="91"/>
      <c r="Y89" s="90"/>
      <c r="Z89" s="90"/>
      <c r="AA89" s="90"/>
      <c r="AB89" s="91"/>
      <c r="AC89" s="34">
        <v>0.0</v>
      </c>
      <c r="AD89" s="106">
        <v>82.59</v>
      </c>
      <c r="AE89" s="34"/>
      <c r="AF89" s="36">
        <f t="shared" si="26"/>
        <v>0.19</v>
      </c>
      <c r="AG89" s="24"/>
      <c r="AH89" s="24"/>
      <c r="AI89" s="24"/>
      <c r="AJ89" s="24"/>
      <c r="AK89" s="24"/>
      <c r="AL89" s="24"/>
    </row>
    <row r="90" ht="16.5" customHeight="1">
      <c r="A90" s="105">
        <v>45369.0</v>
      </c>
      <c r="B90" s="13">
        <f>(B89+C90)+((B89+C90)*D90)-G90</f>
        <v>26.92971888</v>
      </c>
      <c r="C90" s="13">
        <v>0.0</v>
      </c>
      <c r="D90" s="13">
        <f t="shared" ref="D90:D94" si="32">(4.7/10000)</f>
        <v>0.00047</v>
      </c>
      <c r="E90" s="34"/>
      <c r="F90" s="13">
        <f>(B90-B89)-C90+U90</f>
        <v>0.01513413383</v>
      </c>
      <c r="G90" s="107">
        <v>5.2857</v>
      </c>
      <c r="H90" s="24"/>
      <c r="I90" s="88">
        <v>0.0</v>
      </c>
      <c r="J90" s="106">
        <v>65.44</v>
      </c>
      <c r="K90" s="34"/>
      <c r="L90" s="36">
        <f t="shared" si="24"/>
        <v>0.35</v>
      </c>
      <c r="M90" s="34">
        <v>0.0</v>
      </c>
      <c r="N90" s="106">
        <v>48.78</v>
      </c>
      <c r="O90" s="34"/>
      <c r="P90" s="104">
        <f t="shared" si="29"/>
        <v>0.1</v>
      </c>
      <c r="Q90" s="34">
        <v>0.0</v>
      </c>
      <c r="R90" s="106">
        <v>137.99</v>
      </c>
      <c r="S90" s="34"/>
      <c r="T90" s="36">
        <f t="shared" si="25"/>
        <v>0.27</v>
      </c>
      <c r="U90" s="106">
        <v>5.2857</v>
      </c>
      <c r="V90" s="106">
        <v>221.013</v>
      </c>
      <c r="W90" s="106" t="s">
        <v>81</v>
      </c>
      <c r="X90" s="107">
        <v>0.0</v>
      </c>
      <c r="Y90" s="90"/>
      <c r="Z90" s="90"/>
      <c r="AA90" s="90"/>
      <c r="AB90" s="91"/>
      <c r="AC90" s="34">
        <v>0.0</v>
      </c>
      <c r="AD90" s="106">
        <v>82.78</v>
      </c>
      <c r="AE90" s="34"/>
      <c r="AF90" s="36">
        <f t="shared" si="26"/>
        <v>0.19</v>
      </c>
      <c r="AG90" s="24"/>
      <c r="AH90" s="24"/>
      <c r="AI90" s="24"/>
      <c r="AJ90" s="24"/>
      <c r="AK90" s="24"/>
      <c r="AL90" s="24"/>
    </row>
    <row r="91" ht="16.5" customHeight="1">
      <c r="A91" s="105">
        <v>45370.0</v>
      </c>
      <c r="B91" s="13">
        <f t="shared" ref="B91:B103" si="33">(B90+C91)+((B90+C91)*D91)</f>
        <v>26.94237585</v>
      </c>
      <c r="C91" s="13">
        <v>0.0</v>
      </c>
      <c r="D91" s="13">
        <f t="shared" si="32"/>
        <v>0.00047</v>
      </c>
      <c r="E91" s="34"/>
      <c r="F91" s="13">
        <f t="shared" ref="F91:F103" si="34">(B91-B90)-C91</f>
        <v>0.01265696787</v>
      </c>
      <c r="G91" s="36"/>
      <c r="H91" s="24"/>
      <c r="I91" s="88">
        <v>0.0</v>
      </c>
      <c r="J91" s="106">
        <v>66.12</v>
      </c>
      <c r="K91" s="34"/>
      <c r="L91" s="36">
        <f t="shared" si="24"/>
        <v>0.68</v>
      </c>
      <c r="M91" s="34">
        <v>0.0</v>
      </c>
      <c r="N91" s="106">
        <v>48.88</v>
      </c>
      <c r="O91" s="34"/>
      <c r="P91" s="104">
        <f t="shared" si="29"/>
        <v>0.1</v>
      </c>
      <c r="Q91" s="34">
        <v>0.0</v>
      </c>
      <c r="R91" s="106">
        <v>138.25</v>
      </c>
      <c r="S91" s="34"/>
      <c r="T91" s="36">
        <f t="shared" si="25"/>
        <v>0.26</v>
      </c>
      <c r="U91" s="34">
        <v>0.0</v>
      </c>
      <c r="V91" s="106">
        <v>221.44</v>
      </c>
      <c r="W91" s="34"/>
      <c r="X91" s="36">
        <f t="shared" ref="X91:X103" si="35">IF(V91-V90&lt;0,0,V91-V90)</f>
        <v>0.427</v>
      </c>
      <c r="Y91" s="90"/>
      <c r="Z91" s="90"/>
      <c r="AA91" s="90"/>
      <c r="AB91" s="91"/>
      <c r="AC91" s="34">
        <v>0.0</v>
      </c>
      <c r="AD91" s="106">
        <v>82.97</v>
      </c>
      <c r="AE91" s="34"/>
      <c r="AF91" s="36">
        <f t="shared" si="26"/>
        <v>0.19</v>
      </c>
      <c r="AG91" s="24"/>
      <c r="AH91" s="24"/>
      <c r="AI91" s="24"/>
      <c r="AJ91" s="24"/>
      <c r="AK91" s="24"/>
      <c r="AL91" s="24"/>
    </row>
    <row r="92" ht="16.5" customHeight="1">
      <c r="A92" s="105">
        <v>45371.0</v>
      </c>
      <c r="B92" s="13">
        <f t="shared" si="33"/>
        <v>26.95503877</v>
      </c>
      <c r="C92" s="13">
        <v>0.0</v>
      </c>
      <c r="D92" s="13">
        <f t="shared" si="32"/>
        <v>0.00047</v>
      </c>
      <c r="E92" s="34"/>
      <c r="F92" s="13">
        <f t="shared" si="34"/>
        <v>0.01266291665</v>
      </c>
      <c r="G92" s="36"/>
      <c r="H92" s="24"/>
      <c r="I92" s="88">
        <v>0.0</v>
      </c>
      <c r="J92" s="106">
        <v>66.79</v>
      </c>
      <c r="K92" s="34"/>
      <c r="L92" s="36">
        <f t="shared" si="24"/>
        <v>0.67</v>
      </c>
      <c r="M92" s="34">
        <v>0.0</v>
      </c>
      <c r="N92" s="106">
        <v>48.97</v>
      </c>
      <c r="O92" s="34"/>
      <c r="P92" s="104">
        <f t="shared" si="29"/>
        <v>0.09</v>
      </c>
      <c r="Q92" s="34">
        <v>0.0</v>
      </c>
      <c r="R92" s="106">
        <v>138.53</v>
      </c>
      <c r="S92" s="34"/>
      <c r="T92" s="36">
        <f t="shared" si="25"/>
        <v>0.28</v>
      </c>
      <c r="U92" s="34">
        <v>0.0</v>
      </c>
      <c r="V92" s="106">
        <v>221.87</v>
      </c>
      <c r="W92" s="34"/>
      <c r="X92" s="36">
        <f t="shared" si="35"/>
        <v>0.43</v>
      </c>
      <c r="Y92" s="90"/>
      <c r="Z92" s="90"/>
      <c r="AA92" s="90"/>
      <c r="AB92" s="91"/>
      <c r="AC92" s="34">
        <v>0.0</v>
      </c>
      <c r="AD92" s="106">
        <v>83.15</v>
      </c>
      <c r="AE92" s="34"/>
      <c r="AF92" s="36">
        <f t="shared" si="26"/>
        <v>0.18</v>
      </c>
      <c r="AG92" s="24"/>
      <c r="AH92" s="24"/>
      <c r="AI92" s="24"/>
      <c r="AJ92" s="24"/>
      <c r="AK92" s="24"/>
      <c r="AL92" s="24"/>
    </row>
    <row r="93" ht="16.5" customHeight="1">
      <c r="A93" s="105">
        <v>45372.0</v>
      </c>
      <c r="B93" s="13">
        <f t="shared" si="33"/>
        <v>26.96770763</v>
      </c>
      <c r="C93" s="13">
        <v>0.0</v>
      </c>
      <c r="D93" s="13">
        <f t="shared" si="32"/>
        <v>0.00047</v>
      </c>
      <c r="E93" s="34"/>
      <c r="F93" s="13">
        <f t="shared" si="34"/>
        <v>0.01266886822</v>
      </c>
      <c r="G93" s="36"/>
      <c r="H93" s="24"/>
      <c r="I93" s="88">
        <v>0.0</v>
      </c>
      <c r="J93" s="106">
        <v>67.34</v>
      </c>
      <c r="K93" s="34"/>
      <c r="L93" s="36">
        <f t="shared" si="24"/>
        <v>0.55</v>
      </c>
      <c r="M93" s="34">
        <v>0.0</v>
      </c>
      <c r="N93" s="106">
        <v>49.07</v>
      </c>
      <c r="O93" s="34"/>
      <c r="P93" s="104">
        <f t="shared" si="29"/>
        <v>0.1</v>
      </c>
      <c r="Q93" s="34">
        <v>0.0</v>
      </c>
      <c r="R93" s="106">
        <v>138.83</v>
      </c>
      <c r="S93" s="34"/>
      <c r="T93" s="36">
        <f t="shared" si="25"/>
        <v>0.3</v>
      </c>
      <c r="U93" s="34">
        <v>0.0</v>
      </c>
      <c r="V93" s="106">
        <v>222.3</v>
      </c>
      <c r="W93" s="34"/>
      <c r="X93" s="36">
        <f t="shared" si="35"/>
        <v>0.43</v>
      </c>
      <c r="Y93" s="90"/>
      <c r="Z93" s="90"/>
      <c r="AA93" s="90"/>
      <c r="AB93" s="91"/>
      <c r="AC93" s="34">
        <v>0.0</v>
      </c>
      <c r="AD93" s="106">
        <v>83.3</v>
      </c>
      <c r="AE93" s="34"/>
      <c r="AF93" s="36">
        <f t="shared" si="26"/>
        <v>0.15</v>
      </c>
      <c r="AG93" s="24"/>
      <c r="AH93" s="24"/>
      <c r="AI93" s="24"/>
      <c r="AJ93" s="24"/>
      <c r="AK93" s="24"/>
      <c r="AL93" s="24"/>
    </row>
    <row r="94" ht="16.5" customHeight="1">
      <c r="A94" s="105">
        <v>45373.0</v>
      </c>
      <c r="B94" s="13">
        <f t="shared" si="33"/>
        <v>26.98038246</v>
      </c>
      <c r="C94" s="13">
        <v>0.0</v>
      </c>
      <c r="D94" s="13">
        <f t="shared" si="32"/>
        <v>0.00047</v>
      </c>
      <c r="E94" s="34"/>
      <c r="F94" s="13">
        <f t="shared" si="34"/>
        <v>0.01267482259</v>
      </c>
      <c r="G94" s="36"/>
      <c r="H94" s="24"/>
      <c r="I94" s="88">
        <v>0.0</v>
      </c>
      <c r="J94" s="106">
        <v>67.89</v>
      </c>
      <c r="K94" s="34"/>
      <c r="L94" s="36">
        <f t="shared" si="24"/>
        <v>0.55</v>
      </c>
      <c r="M94" s="34">
        <v>0.0</v>
      </c>
      <c r="N94" s="106">
        <v>49.17</v>
      </c>
      <c r="O94" s="34"/>
      <c r="P94" s="104">
        <f t="shared" si="29"/>
        <v>0.1</v>
      </c>
      <c r="Q94" s="34">
        <v>0.0</v>
      </c>
      <c r="R94" s="106">
        <v>139.11</v>
      </c>
      <c r="S94" s="34"/>
      <c r="T94" s="36">
        <f t="shared" si="25"/>
        <v>0.28</v>
      </c>
      <c r="U94" s="106">
        <v>0.0</v>
      </c>
      <c r="V94" s="106">
        <v>222.75</v>
      </c>
      <c r="W94" s="34"/>
      <c r="X94" s="36">
        <f t="shared" si="35"/>
        <v>0.45</v>
      </c>
      <c r="Y94" s="90"/>
      <c r="Z94" s="90"/>
      <c r="AA94" s="90"/>
      <c r="AB94" s="91"/>
      <c r="AC94" s="34">
        <v>0.0</v>
      </c>
      <c r="AD94" s="106">
        <v>83.45</v>
      </c>
      <c r="AE94" s="34"/>
      <c r="AF94" s="36">
        <f t="shared" si="26"/>
        <v>0.15</v>
      </c>
      <c r="AG94" s="24"/>
      <c r="AH94" s="24"/>
      <c r="AI94" s="24"/>
      <c r="AJ94" s="24"/>
      <c r="AK94" s="24"/>
      <c r="AL94" s="24"/>
    </row>
    <row r="95" ht="16.5" customHeight="1">
      <c r="A95" s="105">
        <v>45374.0</v>
      </c>
      <c r="B95" s="13">
        <f t="shared" si="33"/>
        <v>26.99603108</v>
      </c>
      <c r="C95" s="13">
        <v>0.0</v>
      </c>
      <c r="D95" s="13">
        <f>(5.8/10000)</f>
        <v>0.00058</v>
      </c>
      <c r="E95" s="34"/>
      <c r="F95" s="13">
        <f t="shared" si="34"/>
        <v>0.01564862183</v>
      </c>
      <c r="G95" s="36"/>
      <c r="H95" s="24"/>
      <c r="I95" s="88">
        <v>0.0</v>
      </c>
      <c r="J95" s="106">
        <v>68.36</v>
      </c>
      <c r="K95" s="34"/>
      <c r="L95" s="36">
        <f t="shared" si="24"/>
        <v>0.47</v>
      </c>
      <c r="M95" s="34">
        <v>0.0</v>
      </c>
      <c r="N95" s="106">
        <v>49.32</v>
      </c>
      <c r="O95" s="34"/>
      <c r="P95" s="104">
        <f t="shared" si="29"/>
        <v>0.15</v>
      </c>
      <c r="Q95" s="34">
        <v>0.0</v>
      </c>
      <c r="R95" s="106">
        <v>139.44</v>
      </c>
      <c r="S95" s="34"/>
      <c r="T95" s="36">
        <f t="shared" si="25"/>
        <v>0.33</v>
      </c>
      <c r="U95" s="34">
        <v>0.0</v>
      </c>
      <c r="V95" s="106">
        <v>223.29</v>
      </c>
      <c r="W95" s="34"/>
      <c r="X95" s="36">
        <f t="shared" si="35"/>
        <v>0.54</v>
      </c>
      <c r="Y95" s="90"/>
      <c r="Z95" s="90"/>
      <c r="AA95" s="90"/>
      <c r="AB95" s="91"/>
      <c r="AC95" s="34">
        <v>0.0</v>
      </c>
      <c r="AD95" s="106">
        <v>83.75</v>
      </c>
      <c r="AE95" s="34"/>
      <c r="AF95" s="36">
        <f t="shared" si="26"/>
        <v>0.3</v>
      </c>
      <c r="AG95" s="24"/>
      <c r="AH95" s="24"/>
      <c r="AI95" s="24"/>
      <c r="AJ95" s="24"/>
      <c r="AK95" s="24"/>
      <c r="AL95" s="24"/>
    </row>
    <row r="96" ht="16.5" customHeight="1">
      <c r="A96" s="105">
        <v>45375.0</v>
      </c>
      <c r="B96" s="13">
        <f t="shared" si="33"/>
        <v>27.00925913</v>
      </c>
      <c r="C96" s="13">
        <v>0.0</v>
      </c>
      <c r="D96" s="13">
        <f>(4.9/10000)</f>
        <v>0.00049</v>
      </c>
      <c r="E96" s="34"/>
      <c r="F96" s="13">
        <f t="shared" si="34"/>
        <v>0.01322805523</v>
      </c>
      <c r="G96" s="36"/>
      <c r="H96" s="24"/>
      <c r="I96" s="88">
        <v>0.0</v>
      </c>
      <c r="J96" s="106">
        <v>68.53</v>
      </c>
      <c r="K96" s="34"/>
      <c r="L96" s="36">
        <f t="shared" si="24"/>
        <v>0.17</v>
      </c>
      <c r="M96" s="34">
        <v>0.0</v>
      </c>
      <c r="N96" s="106">
        <v>49.42</v>
      </c>
      <c r="O96" s="34"/>
      <c r="P96" s="104">
        <f t="shared" si="29"/>
        <v>0.1</v>
      </c>
      <c r="Q96" s="34">
        <v>0.0</v>
      </c>
      <c r="R96" s="106">
        <v>139.73</v>
      </c>
      <c r="S96" s="34"/>
      <c r="T96" s="36">
        <f t="shared" si="25"/>
        <v>0.29</v>
      </c>
      <c r="U96" s="34">
        <v>0.0</v>
      </c>
      <c r="V96" s="106">
        <v>223.77</v>
      </c>
      <c r="W96" s="34"/>
      <c r="X96" s="36">
        <f t="shared" si="35"/>
        <v>0.48</v>
      </c>
      <c r="Y96" s="90"/>
      <c r="Z96" s="90"/>
      <c r="AA96" s="90"/>
      <c r="AB96" s="91"/>
      <c r="AC96" s="34">
        <v>0.0</v>
      </c>
      <c r="AD96" s="106">
        <v>83.93</v>
      </c>
      <c r="AE96" s="34"/>
      <c r="AF96" s="36">
        <f t="shared" si="26"/>
        <v>0.18</v>
      </c>
      <c r="AG96" s="24"/>
      <c r="AH96" s="24"/>
      <c r="AI96" s="24"/>
      <c r="AJ96" s="24"/>
      <c r="AK96" s="24"/>
      <c r="AL96" s="24"/>
    </row>
    <row r="97" ht="16.5" customHeight="1">
      <c r="A97" s="105">
        <v>45376.0</v>
      </c>
      <c r="B97" s="13">
        <f t="shared" si="33"/>
        <v>27.01844228</v>
      </c>
      <c r="C97" s="13">
        <v>0.0</v>
      </c>
      <c r="D97" s="13">
        <f>(3.4/10000)</f>
        <v>0.00034</v>
      </c>
      <c r="E97" s="34"/>
      <c r="F97" s="13">
        <f t="shared" si="34"/>
        <v>0.009183148106</v>
      </c>
      <c r="G97" s="36"/>
      <c r="H97" s="24"/>
      <c r="I97" s="88">
        <v>0.0</v>
      </c>
      <c r="J97" s="106">
        <v>68.78</v>
      </c>
      <c r="K97" s="34"/>
      <c r="L97" s="36">
        <f t="shared" si="24"/>
        <v>0.25</v>
      </c>
      <c r="M97" s="34">
        <v>0.0</v>
      </c>
      <c r="N97" s="106">
        <v>49.51</v>
      </c>
      <c r="O97" s="34"/>
      <c r="P97" s="104">
        <f t="shared" si="29"/>
        <v>0.09</v>
      </c>
      <c r="Q97" s="34">
        <v>0.0</v>
      </c>
      <c r="R97" s="106">
        <v>139.99</v>
      </c>
      <c r="S97" s="34"/>
      <c r="T97" s="36">
        <f t="shared" si="25"/>
        <v>0.26</v>
      </c>
      <c r="U97" s="34">
        <v>0.0</v>
      </c>
      <c r="V97" s="106">
        <v>224.2</v>
      </c>
      <c r="W97" s="34"/>
      <c r="X97" s="36">
        <f t="shared" si="35"/>
        <v>0.43</v>
      </c>
      <c r="Y97" s="90"/>
      <c r="Z97" s="90"/>
      <c r="AA97" s="90"/>
      <c r="AB97" s="91"/>
      <c r="AC97" s="34">
        <v>0.0</v>
      </c>
      <c r="AD97" s="106">
        <v>84.1</v>
      </c>
      <c r="AE97" s="34"/>
      <c r="AF97" s="36">
        <f t="shared" si="26"/>
        <v>0.17</v>
      </c>
      <c r="AG97" s="24"/>
      <c r="AH97" s="24"/>
      <c r="AI97" s="24"/>
      <c r="AJ97" s="24"/>
      <c r="AK97" s="24"/>
      <c r="AL97" s="24"/>
    </row>
    <row r="98" ht="16.5" customHeight="1">
      <c r="A98" s="105">
        <v>45377.0</v>
      </c>
      <c r="B98" s="13">
        <f t="shared" si="33"/>
        <v>27.03114095</v>
      </c>
      <c r="C98" s="13">
        <v>0.0</v>
      </c>
      <c r="D98" s="13">
        <f>(4.7/10000)</f>
        <v>0.00047</v>
      </c>
      <c r="E98" s="34"/>
      <c r="F98" s="13">
        <f t="shared" si="34"/>
        <v>0.01269866787</v>
      </c>
      <c r="G98" s="36"/>
      <c r="H98" s="24"/>
      <c r="I98" s="88">
        <v>0.0</v>
      </c>
      <c r="J98" s="106">
        <v>68.97</v>
      </c>
      <c r="K98" s="34"/>
      <c r="L98" s="36">
        <f t="shared" si="24"/>
        <v>0.19</v>
      </c>
      <c r="M98" s="34">
        <v>0.0</v>
      </c>
      <c r="N98" s="106">
        <v>49.63</v>
      </c>
      <c r="O98" s="34"/>
      <c r="P98" s="104">
        <f t="shared" si="29"/>
        <v>0.12</v>
      </c>
      <c r="Q98" s="34">
        <v>0.0</v>
      </c>
      <c r="R98" s="106">
        <v>140.32</v>
      </c>
      <c r="S98" s="34"/>
      <c r="T98" s="36">
        <f t="shared" si="25"/>
        <v>0.33</v>
      </c>
      <c r="U98" s="34">
        <v>0.0</v>
      </c>
      <c r="V98" s="106">
        <v>224.75</v>
      </c>
      <c r="W98" s="34"/>
      <c r="X98" s="36">
        <f t="shared" si="35"/>
        <v>0.55</v>
      </c>
      <c r="Y98" s="90"/>
      <c r="Z98" s="90"/>
      <c r="AA98" s="90"/>
      <c r="AB98" s="91"/>
      <c r="AC98" s="34">
        <v>0.0</v>
      </c>
      <c r="AD98" s="106">
        <v>84.31</v>
      </c>
      <c r="AE98" s="34"/>
      <c r="AF98" s="36">
        <f t="shared" si="26"/>
        <v>0.21</v>
      </c>
      <c r="AG98" s="24"/>
      <c r="AH98" s="24"/>
      <c r="AI98" s="24"/>
      <c r="AJ98" s="24"/>
      <c r="AK98" s="24"/>
      <c r="AL98" s="24"/>
    </row>
    <row r="99" ht="16.5" customHeight="1">
      <c r="A99" s="105">
        <v>45378.0</v>
      </c>
      <c r="B99" s="13">
        <f t="shared" si="33"/>
        <v>27.04438621</v>
      </c>
      <c r="C99" s="13">
        <v>0.0</v>
      </c>
      <c r="D99" s="13">
        <f>(4.9/10000)</f>
        <v>0.00049</v>
      </c>
      <c r="E99" s="34"/>
      <c r="F99" s="13">
        <f t="shared" si="34"/>
        <v>0.01324525907</v>
      </c>
      <c r="G99" s="36"/>
      <c r="H99" s="24"/>
      <c r="I99" s="88">
        <v>0.0</v>
      </c>
      <c r="J99" s="106">
        <v>69.16</v>
      </c>
      <c r="K99" s="34"/>
      <c r="L99" s="36">
        <f t="shared" si="24"/>
        <v>0.19</v>
      </c>
      <c r="M99" s="34">
        <v>0.0</v>
      </c>
      <c r="N99" s="106">
        <v>49.74</v>
      </c>
      <c r="O99" s="34"/>
      <c r="P99" s="104">
        <f t="shared" si="29"/>
        <v>0.11</v>
      </c>
      <c r="Q99" s="34">
        <v>0.0</v>
      </c>
      <c r="R99" s="106">
        <v>140.64</v>
      </c>
      <c r="S99" s="34"/>
      <c r="T99" s="36">
        <f t="shared" si="25"/>
        <v>0.32</v>
      </c>
      <c r="U99" s="34">
        <v>0.0</v>
      </c>
      <c r="V99" s="106">
        <v>225.31</v>
      </c>
      <c r="W99" s="34"/>
      <c r="X99" s="36">
        <f t="shared" si="35"/>
        <v>0.56</v>
      </c>
      <c r="Y99" s="90"/>
      <c r="Z99" s="90"/>
      <c r="AA99" s="90"/>
      <c r="AB99" s="91"/>
      <c r="AC99" s="34">
        <v>0.0</v>
      </c>
      <c r="AD99" s="106">
        <v>84.53</v>
      </c>
      <c r="AE99" s="34"/>
      <c r="AF99" s="36">
        <f t="shared" si="26"/>
        <v>0.22</v>
      </c>
      <c r="AG99" s="24"/>
      <c r="AH99" s="24"/>
      <c r="AI99" s="24"/>
      <c r="AJ99" s="24"/>
      <c r="AK99" s="24"/>
      <c r="AL99" s="24"/>
    </row>
    <row r="100" ht="16.5" customHeight="1">
      <c r="A100" s="105">
        <v>45379.0</v>
      </c>
      <c r="B100" s="13">
        <f t="shared" si="33"/>
        <v>27.05628574</v>
      </c>
      <c r="C100" s="13">
        <v>0.0</v>
      </c>
      <c r="D100" s="13">
        <f>(4.4/10000)</f>
        <v>0.00044</v>
      </c>
      <c r="E100" s="34"/>
      <c r="F100" s="13">
        <f t="shared" si="34"/>
        <v>0.01189952993</v>
      </c>
      <c r="G100" s="36"/>
      <c r="H100" s="24"/>
      <c r="I100" s="88">
        <v>0.0</v>
      </c>
      <c r="J100" s="106">
        <v>69.34</v>
      </c>
      <c r="K100" s="34"/>
      <c r="L100" s="36">
        <f t="shared" si="24"/>
        <v>0.18</v>
      </c>
      <c r="M100" s="34">
        <v>0.0</v>
      </c>
      <c r="N100" s="106">
        <v>49.85</v>
      </c>
      <c r="O100" s="34"/>
      <c r="P100" s="104">
        <f t="shared" si="29"/>
        <v>0.11</v>
      </c>
      <c r="Q100" s="34">
        <v>0.0</v>
      </c>
      <c r="R100" s="106">
        <v>140.95</v>
      </c>
      <c r="S100" s="34"/>
      <c r="T100" s="36">
        <f t="shared" si="25"/>
        <v>0.31</v>
      </c>
      <c r="U100" s="34">
        <v>0.0</v>
      </c>
      <c r="V100" s="106">
        <v>225.81</v>
      </c>
      <c r="W100" s="34"/>
      <c r="X100" s="36">
        <f t="shared" si="35"/>
        <v>0.5</v>
      </c>
      <c r="Y100" s="90"/>
      <c r="Z100" s="90"/>
      <c r="AA100" s="90"/>
      <c r="AB100" s="91"/>
      <c r="AC100" s="34">
        <v>0.0</v>
      </c>
      <c r="AD100" s="106">
        <v>84.75</v>
      </c>
      <c r="AE100" s="34"/>
      <c r="AF100" s="36">
        <f t="shared" si="26"/>
        <v>0.22</v>
      </c>
      <c r="AG100" s="24"/>
      <c r="AH100" s="24"/>
      <c r="AI100" s="24"/>
      <c r="AJ100" s="24"/>
      <c r="AK100" s="24"/>
      <c r="AL100" s="24"/>
    </row>
    <row r="101" ht="16.5" customHeight="1">
      <c r="A101" s="105">
        <v>45380.0</v>
      </c>
      <c r="B101" s="13">
        <f t="shared" si="33"/>
        <v>27.06900219</v>
      </c>
      <c r="C101" s="13">
        <v>0.0</v>
      </c>
      <c r="D101" s="13">
        <f>(4.7/10000)</f>
        <v>0.00047</v>
      </c>
      <c r="E101" s="34"/>
      <c r="F101" s="13">
        <f t="shared" si="34"/>
        <v>0.0127164543</v>
      </c>
      <c r="G101" s="36"/>
      <c r="H101" s="24"/>
      <c r="I101" s="88">
        <v>0.0</v>
      </c>
      <c r="J101" s="106">
        <v>69.58</v>
      </c>
      <c r="K101" s="34"/>
      <c r="L101" s="36">
        <f t="shared" si="24"/>
        <v>0.24</v>
      </c>
      <c r="M101" s="34">
        <v>0.0</v>
      </c>
      <c r="N101" s="106">
        <v>50.0</v>
      </c>
      <c r="O101" s="34"/>
      <c r="P101" s="104">
        <f t="shared" si="29"/>
        <v>0.15</v>
      </c>
      <c r="Q101" s="34">
        <v>0.0</v>
      </c>
      <c r="R101" s="106">
        <v>141.33</v>
      </c>
      <c r="S101" s="34"/>
      <c r="T101" s="36">
        <f t="shared" si="25"/>
        <v>0.38</v>
      </c>
      <c r="U101" s="34">
        <v>0.0</v>
      </c>
      <c r="V101" s="106">
        <v>226.45</v>
      </c>
      <c r="W101" s="34"/>
      <c r="X101" s="36">
        <f t="shared" si="35"/>
        <v>0.64</v>
      </c>
      <c r="Y101" s="90"/>
      <c r="Z101" s="90"/>
      <c r="AA101" s="90"/>
      <c r="AB101" s="91"/>
      <c r="AC101" s="34">
        <v>0.0</v>
      </c>
      <c r="AD101" s="106">
        <v>85.0</v>
      </c>
      <c r="AE101" s="34"/>
      <c r="AF101" s="36">
        <f t="shared" si="26"/>
        <v>0.25</v>
      </c>
      <c r="AG101" s="24"/>
      <c r="AH101" s="24"/>
      <c r="AI101" s="24"/>
      <c r="AJ101" s="24"/>
      <c r="AK101" s="24"/>
      <c r="AL101" s="24"/>
    </row>
    <row r="102" ht="16.5" customHeight="1">
      <c r="A102" s="105">
        <v>45381.0</v>
      </c>
      <c r="B102" s="13">
        <f t="shared" si="33"/>
        <v>27.08064186</v>
      </c>
      <c r="C102" s="13">
        <v>0.0</v>
      </c>
      <c r="D102" s="13">
        <f>(4.3/10000)</f>
        <v>0.00043</v>
      </c>
      <c r="E102" s="34"/>
      <c r="F102" s="13">
        <f t="shared" si="34"/>
        <v>0.01163967094</v>
      </c>
      <c r="G102" s="36"/>
      <c r="H102" s="24"/>
      <c r="I102" s="88">
        <v>0.0</v>
      </c>
      <c r="J102" s="106">
        <v>69.8</v>
      </c>
      <c r="K102" s="34"/>
      <c r="L102" s="36">
        <f t="shared" si="24"/>
        <v>0.22</v>
      </c>
      <c r="M102" s="34">
        <v>0.0</v>
      </c>
      <c r="N102" s="106">
        <v>50.15</v>
      </c>
      <c r="O102" s="34"/>
      <c r="P102" s="104">
        <f t="shared" si="29"/>
        <v>0.15</v>
      </c>
      <c r="Q102" s="34">
        <v>0.0</v>
      </c>
      <c r="R102" s="106">
        <v>141.7</v>
      </c>
      <c r="S102" s="34"/>
      <c r="T102" s="36">
        <f t="shared" si="25"/>
        <v>0.37</v>
      </c>
      <c r="U102" s="34">
        <v>0.0</v>
      </c>
      <c r="V102" s="106">
        <v>227.03</v>
      </c>
      <c r="W102" s="34"/>
      <c r="X102" s="36">
        <f t="shared" si="35"/>
        <v>0.58</v>
      </c>
      <c r="Y102" s="90"/>
      <c r="Z102" s="90"/>
      <c r="AA102" s="90"/>
      <c r="AB102" s="91"/>
      <c r="AC102" s="34">
        <v>0.0</v>
      </c>
      <c r="AD102" s="106">
        <v>85.21</v>
      </c>
      <c r="AE102" s="34"/>
      <c r="AF102" s="36">
        <f t="shared" si="26"/>
        <v>0.21</v>
      </c>
      <c r="AG102" s="24"/>
      <c r="AH102" s="24"/>
      <c r="AI102" s="24"/>
      <c r="AJ102" s="24"/>
      <c r="AK102" s="24"/>
      <c r="AL102" s="24"/>
    </row>
    <row r="103" ht="16.5" customHeight="1">
      <c r="A103" s="108">
        <v>45382.0</v>
      </c>
      <c r="B103" s="20">
        <f t="shared" si="33"/>
        <v>27.09418219</v>
      </c>
      <c r="C103" s="20">
        <v>0.0</v>
      </c>
      <c r="D103" s="20">
        <f>(5/10000)</f>
        <v>0.0005</v>
      </c>
      <c r="E103" s="38"/>
      <c r="F103" s="20">
        <f t="shared" si="34"/>
        <v>0.01354032093</v>
      </c>
      <c r="G103" s="40"/>
      <c r="H103" s="24"/>
      <c r="I103" s="93">
        <v>0.0</v>
      </c>
      <c r="J103" s="109">
        <v>70.03</v>
      </c>
      <c r="K103" s="38"/>
      <c r="L103" s="40">
        <f t="shared" si="24"/>
        <v>0.23</v>
      </c>
      <c r="M103" s="38">
        <v>0.0</v>
      </c>
      <c r="N103" s="109">
        <v>50.31</v>
      </c>
      <c r="O103" s="38"/>
      <c r="P103" s="110">
        <f t="shared" si="29"/>
        <v>0.16</v>
      </c>
      <c r="Q103" s="38">
        <v>0.0</v>
      </c>
      <c r="R103" s="109">
        <v>142.11</v>
      </c>
      <c r="S103" s="38"/>
      <c r="T103" s="40">
        <f t="shared" si="25"/>
        <v>0.41</v>
      </c>
      <c r="U103" s="38">
        <v>0.0</v>
      </c>
      <c r="V103" s="109">
        <v>227.71</v>
      </c>
      <c r="W103" s="38"/>
      <c r="X103" s="40">
        <f t="shared" si="35"/>
        <v>0.68</v>
      </c>
      <c r="Y103" s="94"/>
      <c r="Z103" s="95"/>
      <c r="AA103" s="95"/>
      <c r="AB103" s="96"/>
      <c r="AC103" s="38">
        <v>0.0</v>
      </c>
      <c r="AD103" s="109">
        <v>85.46</v>
      </c>
      <c r="AE103" s="38"/>
      <c r="AF103" s="40">
        <f t="shared" si="26"/>
        <v>0.25</v>
      </c>
      <c r="AG103" s="24"/>
      <c r="AH103" s="24"/>
      <c r="AI103" s="24"/>
      <c r="AJ103" s="24"/>
      <c r="AK103" s="24"/>
      <c r="AL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ht="16.5" customHeight="1">
      <c r="A105" s="43" t="str">
        <f>"carry over "&amp;A71</f>
        <v>carry over March</v>
      </c>
      <c r="B105" s="44">
        <f>B103</f>
        <v>27.09418219</v>
      </c>
      <c r="C105" s="44"/>
      <c r="D105" s="44"/>
      <c r="E105" s="45"/>
      <c r="F105" s="44"/>
      <c r="G105" s="46"/>
      <c r="H105" s="24"/>
      <c r="I105" s="98" t="s">
        <v>74</v>
      </c>
      <c r="J105" s="99">
        <f>J103</f>
        <v>70.03</v>
      </c>
      <c r="K105" s="99"/>
      <c r="L105" s="100"/>
      <c r="M105" s="98" t="s">
        <v>74</v>
      </c>
      <c r="N105" s="99"/>
      <c r="O105" s="99"/>
      <c r="P105" s="100"/>
      <c r="Q105" s="98" t="s">
        <v>74</v>
      </c>
      <c r="R105" s="99">
        <f>R103</f>
        <v>142.11</v>
      </c>
      <c r="S105" s="99"/>
      <c r="T105" s="100"/>
      <c r="U105" s="25" t="s">
        <v>74</v>
      </c>
      <c r="V105" s="26">
        <f>V103</f>
        <v>227.71</v>
      </c>
      <c r="W105" s="26"/>
      <c r="X105" s="27"/>
      <c r="Y105" s="98" t="s">
        <v>74</v>
      </c>
      <c r="Z105" s="99" t="str">
        <f>Z103</f>
        <v/>
      </c>
      <c r="AA105" s="99"/>
      <c r="AB105" s="100"/>
      <c r="AC105" s="98" t="s">
        <v>74</v>
      </c>
      <c r="AD105" s="99">
        <f>AD103</f>
        <v>85.46</v>
      </c>
      <c r="AE105" s="99"/>
      <c r="AF105" s="100"/>
      <c r="AG105" s="24"/>
      <c r="AH105" s="24"/>
      <c r="AI105" s="24"/>
      <c r="AJ105" s="24"/>
      <c r="AK105" s="24"/>
      <c r="AL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0.1927954076</v>
      </c>
      <c r="H106" s="101"/>
      <c r="I106" s="76" t="s">
        <v>83</v>
      </c>
      <c r="J106" s="77"/>
      <c r="K106" s="77"/>
      <c r="L106" s="78">
        <f>SUM(L108:L138)</f>
        <v>8.229</v>
      </c>
      <c r="M106" s="76" t="s">
        <v>84</v>
      </c>
      <c r="N106" s="77"/>
      <c r="O106" s="77"/>
      <c r="P106" s="78">
        <f>SUM(P108:P137)</f>
        <v>2.2447</v>
      </c>
      <c r="Q106" s="79" t="s">
        <v>85</v>
      </c>
      <c r="R106" s="77"/>
      <c r="S106" s="77"/>
      <c r="T106" s="102">
        <f>SUM(T108:T138)</f>
        <v>13.562</v>
      </c>
      <c r="U106" s="79" t="s">
        <v>86</v>
      </c>
      <c r="V106" s="77"/>
      <c r="W106" s="77"/>
      <c r="X106" s="78">
        <f>SUM(X108:X138)</f>
        <v>5.0445</v>
      </c>
      <c r="Y106" s="79" t="s">
        <v>87</v>
      </c>
      <c r="Z106" s="77"/>
      <c r="AA106" s="77"/>
      <c r="AB106" s="78">
        <f>SUM(AB108:AB138)</f>
        <v>4.319</v>
      </c>
      <c r="AC106" s="76" t="s">
        <v>88</v>
      </c>
      <c r="AD106" s="77"/>
      <c r="AE106" s="77"/>
      <c r="AF106" s="78">
        <f>SUM(AF108:AF138)</f>
        <v>7.462</v>
      </c>
      <c r="AG106" s="51"/>
      <c r="AH106" s="51"/>
      <c r="AI106" s="51"/>
      <c r="AJ106" s="51"/>
      <c r="AK106" s="51"/>
      <c r="AL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81" t="s">
        <v>22</v>
      </c>
      <c r="J107" s="81" t="s">
        <v>72</v>
      </c>
      <c r="K107" s="81" t="s">
        <v>24</v>
      </c>
      <c r="L107" s="81" t="s">
        <v>25</v>
      </c>
      <c r="M107" s="81" t="s">
        <v>22</v>
      </c>
      <c r="N107" s="81" t="s">
        <v>72</v>
      </c>
      <c r="O107" s="81" t="s">
        <v>24</v>
      </c>
      <c r="P107" s="81" t="s">
        <v>25</v>
      </c>
      <c r="Q107" s="81" t="s">
        <v>22</v>
      </c>
      <c r="R107" s="81" t="s">
        <v>72</v>
      </c>
      <c r="S107" s="81" t="s">
        <v>24</v>
      </c>
      <c r="T107" s="81" t="s">
        <v>25</v>
      </c>
      <c r="U107" s="81" t="s">
        <v>22</v>
      </c>
      <c r="V107" s="81" t="s">
        <v>72</v>
      </c>
      <c r="W107" s="81" t="s">
        <v>24</v>
      </c>
      <c r="X107" s="81" t="s">
        <v>25</v>
      </c>
      <c r="Y107" s="81" t="s">
        <v>22</v>
      </c>
      <c r="Z107" s="81" t="s">
        <v>72</v>
      </c>
      <c r="AA107" s="81" t="s">
        <v>24</v>
      </c>
      <c r="AB107" s="81" t="s">
        <v>25</v>
      </c>
      <c r="AC107" s="81" t="s">
        <v>22</v>
      </c>
      <c r="AD107" s="81" t="s">
        <v>72</v>
      </c>
      <c r="AE107" s="81" t="s">
        <v>24</v>
      </c>
      <c r="AF107" s="81" t="s">
        <v>25</v>
      </c>
      <c r="AG107" s="82" t="s">
        <v>73</v>
      </c>
      <c r="AH107" s="24"/>
      <c r="AI107" s="24"/>
      <c r="AJ107" s="24"/>
      <c r="AK107" s="24"/>
      <c r="AL107" s="24"/>
    </row>
    <row r="108" ht="16.5" customHeight="1">
      <c r="A108" s="105">
        <v>45383.0</v>
      </c>
      <c r="B108" s="22">
        <f>(B105+C108)+((B105+C108)*D108)</f>
        <v>27.10989681</v>
      </c>
      <c r="C108" s="22">
        <v>0.0</v>
      </c>
      <c r="D108" s="22">
        <f>(5.8/10000)</f>
        <v>0.00058</v>
      </c>
      <c r="E108" s="52"/>
      <c r="F108" s="22">
        <f>(B108-B105)-C108</f>
        <v>0.01571462567</v>
      </c>
      <c r="G108" s="53"/>
      <c r="H108" s="24"/>
      <c r="I108" s="84">
        <v>0.0</v>
      </c>
      <c r="J108" s="111">
        <v>70.25</v>
      </c>
      <c r="K108" s="52"/>
      <c r="L108" s="52">
        <f>IF(J108-J103&lt;0,0,J108-J103)</f>
        <v>0.22</v>
      </c>
      <c r="M108" s="112">
        <v>0.0</v>
      </c>
      <c r="N108" s="113">
        <v>50.46</v>
      </c>
      <c r="O108" s="114"/>
      <c r="P108" s="53">
        <f>IF(N108-N103&lt;0,0,N108-N103)</f>
        <v>0.15</v>
      </c>
      <c r="Q108" s="52">
        <v>0.0</v>
      </c>
      <c r="R108" s="111">
        <v>142.51</v>
      </c>
      <c r="S108" s="52"/>
      <c r="T108" s="53">
        <f>IF(R108-R103&lt;0,0,R108-R103)</f>
        <v>0.4</v>
      </c>
      <c r="U108" s="52">
        <v>0.0</v>
      </c>
      <c r="V108" s="111">
        <v>228.58</v>
      </c>
      <c r="W108" s="52"/>
      <c r="X108" s="53">
        <f>IF(V108-V103&lt;0,0,V108-V103)</f>
        <v>0.87</v>
      </c>
      <c r="Y108" s="90"/>
      <c r="Z108" s="90"/>
      <c r="AA108" s="90"/>
      <c r="AB108" s="91"/>
      <c r="AC108" s="52">
        <v>0.0</v>
      </c>
      <c r="AD108" s="111">
        <v>85.7</v>
      </c>
      <c r="AE108" s="52"/>
      <c r="AF108" s="53">
        <f>IF(AD108-AD103&lt;0,0,AD108-AD103)</f>
        <v>0.24</v>
      </c>
      <c r="AG108" s="24"/>
      <c r="AH108" s="24"/>
      <c r="AI108" s="24"/>
      <c r="AJ108" s="24"/>
      <c r="AK108" s="24"/>
      <c r="AL108" s="24"/>
    </row>
    <row r="109" ht="16.5" customHeight="1">
      <c r="A109" s="105">
        <v>45384.0</v>
      </c>
      <c r="B109" s="13">
        <f t="shared" ref="B109:B114" si="36">(B108+C109)+((B108+C109)*D109)</f>
        <v>27.12453616</v>
      </c>
      <c r="C109" s="13">
        <v>0.0</v>
      </c>
      <c r="D109" s="13">
        <f>(5.4/10000)</f>
        <v>0.00054</v>
      </c>
      <c r="E109" s="34"/>
      <c r="F109" s="13">
        <f t="shared" ref="F109:F114" si="37">(B109-B108)-C109</f>
        <v>0.01463934428</v>
      </c>
      <c r="G109" s="36"/>
      <c r="H109" s="24"/>
      <c r="I109" s="88">
        <v>0.0</v>
      </c>
      <c r="J109" s="106">
        <v>70.45</v>
      </c>
      <c r="K109" s="34"/>
      <c r="L109" s="34">
        <f t="shared" ref="L109:L119" si="38">IF(J109-J108&lt;0,0,J109-J108)</f>
        <v>0.2</v>
      </c>
      <c r="M109" s="115">
        <v>0.0</v>
      </c>
      <c r="N109" s="116">
        <v>50.61</v>
      </c>
      <c r="O109" s="103"/>
      <c r="P109" s="104">
        <f t="shared" ref="P109:P119" si="39">IF(N109-N108&lt;0,0,N109-N108)</f>
        <v>0.15</v>
      </c>
      <c r="Q109" s="34">
        <v>0.0</v>
      </c>
      <c r="R109" s="106">
        <v>142.9</v>
      </c>
      <c r="S109" s="34"/>
      <c r="T109" s="36">
        <f t="shared" ref="T109:T119" si="40">IF(R109-R108&lt;0,0,R109-R108)</f>
        <v>0.39</v>
      </c>
      <c r="U109" s="34">
        <v>0.0</v>
      </c>
      <c r="V109" s="106">
        <v>229.31</v>
      </c>
      <c r="W109" s="34"/>
      <c r="X109" s="36">
        <f t="shared" ref="X109:X116" si="41">IF(V109-V108&lt;0,0,V109-V108)</f>
        <v>0.73</v>
      </c>
      <c r="Y109" s="90"/>
      <c r="Z109" s="90"/>
      <c r="AA109" s="90"/>
      <c r="AB109" s="91"/>
      <c r="AC109" s="34">
        <v>0.0</v>
      </c>
      <c r="AD109" s="106">
        <v>85.9</v>
      </c>
      <c r="AE109" s="34"/>
      <c r="AF109" s="36">
        <f t="shared" ref="AF109:AF119" si="42">IF(AD109-AD108&lt;0,0,AD109-AD108)</f>
        <v>0.2</v>
      </c>
      <c r="AG109" s="24"/>
      <c r="AH109" s="24"/>
      <c r="AI109" s="24"/>
      <c r="AJ109" s="24"/>
      <c r="AK109" s="24"/>
      <c r="AL109" s="24"/>
    </row>
    <row r="110" ht="16.5" customHeight="1">
      <c r="A110" s="105">
        <v>45385.0</v>
      </c>
      <c r="B110" s="13">
        <f t="shared" si="36"/>
        <v>27.13864091</v>
      </c>
      <c r="C110" s="13">
        <v>0.0</v>
      </c>
      <c r="D110" s="13">
        <f>(5.2/10000)</f>
        <v>0.00052</v>
      </c>
      <c r="E110" s="34"/>
      <c r="F110" s="13">
        <f t="shared" si="37"/>
        <v>0.0141047588</v>
      </c>
      <c r="G110" s="36"/>
      <c r="H110" s="24"/>
      <c r="I110" s="88">
        <v>0.0</v>
      </c>
      <c r="J110" s="106">
        <v>70.65</v>
      </c>
      <c r="K110" s="34"/>
      <c r="L110" s="34">
        <f t="shared" si="38"/>
        <v>0.2</v>
      </c>
      <c r="M110" s="115">
        <v>0.0</v>
      </c>
      <c r="N110" s="116">
        <v>50.76</v>
      </c>
      <c r="O110" s="103"/>
      <c r="P110" s="104">
        <f t="shared" si="39"/>
        <v>0.15</v>
      </c>
      <c r="Q110" s="34">
        <v>0.0</v>
      </c>
      <c r="R110" s="106">
        <v>143.31</v>
      </c>
      <c r="S110" s="34"/>
      <c r="T110" s="36">
        <f t="shared" si="40"/>
        <v>0.41</v>
      </c>
      <c r="U110" s="34">
        <v>0.0</v>
      </c>
      <c r="V110" s="106">
        <v>230.0</v>
      </c>
      <c r="W110" s="34"/>
      <c r="X110" s="36">
        <f t="shared" si="41"/>
        <v>0.69</v>
      </c>
      <c r="Y110" s="90"/>
      <c r="Z110" s="90"/>
      <c r="AA110" s="90"/>
      <c r="AB110" s="91"/>
      <c r="AC110" s="34">
        <v>0.0</v>
      </c>
      <c r="AD110" s="106">
        <v>86.12</v>
      </c>
      <c r="AE110" s="34"/>
      <c r="AF110" s="36">
        <f t="shared" si="42"/>
        <v>0.22</v>
      </c>
      <c r="AG110" s="24"/>
      <c r="AH110" s="24"/>
      <c r="AI110" s="24"/>
      <c r="AJ110" s="24"/>
      <c r="AK110" s="24"/>
      <c r="AL110" s="24"/>
    </row>
    <row r="111" ht="16.5" customHeight="1">
      <c r="A111" s="105">
        <v>45386.0</v>
      </c>
      <c r="B111" s="13">
        <f t="shared" si="36"/>
        <v>27.15221023</v>
      </c>
      <c r="C111" s="13">
        <v>0.0</v>
      </c>
      <c r="D111" s="13">
        <f>(5/10000)</f>
        <v>0.0005</v>
      </c>
      <c r="E111" s="34"/>
      <c r="F111" s="13">
        <f t="shared" si="37"/>
        <v>0.01356932046</v>
      </c>
      <c r="G111" s="36"/>
      <c r="H111" s="24"/>
      <c r="I111" s="88">
        <v>0.0</v>
      </c>
      <c r="J111" s="106">
        <v>70.86</v>
      </c>
      <c r="K111" s="34"/>
      <c r="L111" s="34">
        <f t="shared" si="38"/>
        <v>0.21</v>
      </c>
      <c r="M111" s="115">
        <v>0.0</v>
      </c>
      <c r="N111" s="116">
        <v>50.91</v>
      </c>
      <c r="O111" s="103"/>
      <c r="P111" s="104">
        <f t="shared" si="39"/>
        <v>0.15</v>
      </c>
      <c r="Q111" s="34">
        <v>0.0</v>
      </c>
      <c r="R111" s="106">
        <v>143.7</v>
      </c>
      <c r="S111" s="34"/>
      <c r="T111" s="36">
        <f t="shared" si="40"/>
        <v>0.39</v>
      </c>
      <c r="U111" s="34">
        <v>0.0</v>
      </c>
      <c r="V111" s="106">
        <v>230.54</v>
      </c>
      <c r="W111" s="34"/>
      <c r="X111" s="36">
        <f t="shared" si="41"/>
        <v>0.54</v>
      </c>
      <c r="Y111" s="90"/>
      <c r="Z111" s="90"/>
      <c r="AA111" s="90"/>
      <c r="AB111" s="91"/>
      <c r="AC111" s="34">
        <v>0.0</v>
      </c>
      <c r="AD111" s="106">
        <v>86.32</v>
      </c>
      <c r="AE111" s="34"/>
      <c r="AF111" s="36">
        <f t="shared" si="42"/>
        <v>0.2</v>
      </c>
      <c r="AG111" s="24"/>
      <c r="AH111" s="24"/>
      <c r="AI111" s="24"/>
      <c r="AJ111" s="24"/>
      <c r="AK111" s="24"/>
      <c r="AL111" s="24"/>
    </row>
    <row r="112" ht="16.5" customHeight="1">
      <c r="A112" s="105">
        <v>45387.0</v>
      </c>
      <c r="B112" s="13">
        <f t="shared" si="36"/>
        <v>31.73360098</v>
      </c>
      <c r="C112" s="117">
        <v>4.5668</v>
      </c>
      <c r="D112" s="13">
        <f>(4.6/10000)</f>
        <v>0.00046</v>
      </c>
      <c r="E112" s="34"/>
      <c r="F112" s="13">
        <f t="shared" si="37"/>
        <v>0.01459074471</v>
      </c>
      <c r="G112" s="107" t="s">
        <v>89</v>
      </c>
      <c r="H112" s="24"/>
      <c r="I112" s="88">
        <v>0.0</v>
      </c>
      <c r="J112" s="106">
        <v>70.9</v>
      </c>
      <c r="K112" s="34"/>
      <c r="L112" s="34">
        <f t="shared" si="38"/>
        <v>0.04</v>
      </c>
      <c r="M112" s="115">
        <v>0.0</v>
      </c>
      <c r="N112" s="106">
        <v>51.06</v>
      </c>
      <c r="O112" s="34"/>
      <c r="P112" s="104">
        <f t="shared" si="39"/>
        <v>0.15</v>
      </c>
      <c r="Q112" s="34">
        <v>0.0</v>
      </c>
      <c r="R112" s="106">
        <v>144.09</v>
      </c>
      <c r="S112" s="34"/>
      <c r="T112" s="36">
        <f t="shared" si="40"/>
        <v>0.39</v>
      </c>
      <c r="U112" s="34">
        <v>0.0</v>
      </c>
      <c r="V112" s="106">
        <v>231.11</v>
      </c>
      <c r="W112" s="34"/>
      <c r="X112" s="36">
        <f t="shared" si="41"/>
        <v>0.57</v>
      </c>
      <c r="Y112" s="90"/>
      <c r="Z112" s="90"/>
      <c r="AA112" s="90"/>
      <c r="AB112" s="91"/>
      <c r="AC112" s="34">
        <v>0.0</v>
      </c>
      <c r="AD112" s="106">
        <v>86.53</v>
      </c>
      <c r="AE112" s="34"/>
      <c r="AF112" s="36">
        <f t="shared" si="42"/>
        <v>0.21</v>
      </c>
      <c r="AG112" s="24"/>
      <c r="AH112" s="24"/>
      <c r="AI112" s="24"/>
      <c r="AJ112" s="24"/>
      <c r="AK112" s="24"/>
      <c r="AL112" s="24"/>
    </row>
    <row r="113" ht="16.5" customHeight="1">
      <c r="A113" s="105">
        <v>45388.0</v>
      </c>
      <c r="B113" s="13">
        <f t="shared" si="36"/>
        <v>31.75073712</v>
      </c>
      <c r="C113" s="13">
        <v>0.0</v>
      </c>
      <c r="D113" s="13">
        <f t="shared" ref="D113:D115" si="43">(5.4/10000)</f>
        <v>0.00054</v>
      </c>
      <c r="E113" s="34"/>
      <c r="F113" s="13">
        <f t="shared" si="37"/>
        <v>0.01713614453</v>
      </c>
      <c r="G113" s="36"/>
      <c r="H113" s="24"/>
      <c r="I113" s="88">
        <v>0.0</v>
      </c>
      <c r="J113" s="106">
        <v>71.2</v>
      </c>
      <c r="K113" s="34"/>
      <c r="L113" s="34">
        <f t="shared" si="38"/>
        <v>0.3</v>
      </c>
      <c r="M113" s="115">
        <v>0.0</v>
      </c>
      <c r="N113" s="116">
        <v>51.21</v>
      </c>
      <c r="O113" s="103"/>
      <c r="P113" s="104">
        <f t="shared" si="39"/>
        <v>0.15</v>
      </c>
      <c r="Q113" s="34">
        <v>0.0</v>
      </c>
      <c r="R113" s="106">
        <v>144.49</v>
      </c>
      <c r="S113" s="34"/>
      <c r="T113" s="36">
        <f t="shared" si="40"/>
        <v>0.4</v>
      </c>
      <c r="U113" s="34">
        <v>0.0</v>
      </c>
      <c r="V113" s="106">
        <v>231.61</v>
      </c>
      <c r="W113" s="34"/>
      <c r="X113" s="36">
        <f t="shared" si="41"/>
        <v>0.5</v>
      </c>
      <c r="Y113" s="90"/>
      <c r="Z113" s="90"/>
      <c r="AA113" s="90"/>
      <c r="AB113" s="91"/>
      <c r="AC113" s="34">
        <v>0.0</v>
      </c>
      <c r="AD113" s="106">
        <v>86.74</v>
      </c>
      <c r="AE113" s="34"/>
      <c r="AF113" s="36">
        <f t="shared" si="42"/>
        <v>0.21</v>
      </c>
      <c r="AG113" s="24"/>
      <c r="AH113" s="24"/>
      <c r="AI113" s="24"/>
      <c r="AJ113" s="24"/>
      <c r="AK113" s="24"/>
      <c r="AL113" s="24"/>
    </row>
    <row r="114" ht="16.5" customHeight="1">
      <c r="A114" s="105">
        <v>45389.0</v>
      </c>
      <c r="B114" s="13">
        <f t="shared" si="36"/>
        <v>31.76788252</v>
      </c>
      <c r="C114" s="13">
        <v>0.0</v>
      </c>
      <c r="D114" s="13">
        <f t="shared" si="43"/>
        <v>0.00054</v>
      </c>
      <c r="E114" s="34"/>
      <c r="F114" s="13">
        <f t="shared" si="37"/>
        <v>0.01714539805</v>
      </c>
      <c r="G114" s="36"/>
      <c r="H114" s="24"/>
      <c r="I114" s="88">
        <v>0.0</v>
      </c>
      <c r="J114" s="106">
        <v>71.41</v>
      </c>
      <c r="K114" s="34"/>
      <c r="L114" s="34">
        <f t="shared" si="38"/>
        <v>0.21</v>
      </c>
      <c r="M114" s="88">
        <v>0.0</v>
      </c>
      <c r="N114" s="106">
        <v>51.36</v>
      </c>
      <c r="O114" s="34"/>
      <c r="P114" s="104">
        <f t="shared" si="39"/>
        <v>0.15</v>
      </c>
      <c r="Q114" s="34">
        <v>0.0</v>
      </c>
      <c r="R114" s="106">
        <v>144.87</v>
      </c>
      <c r="S114" s="34"/>
      <c r="T114" s="36">
        <f t="shared" si="40"/>
        <v>0.38</v>
      </c>
      <c r="U114" s="34">
        <v>0.0</v>
      </c>
      <c r="V114" s="106">
        <v>232.16</v>
      </c>
      <c r="W114" s="34"/>
      <c r="X114" s="36">
        <f t="shared" si="41"/>
        <v>0.55</v>
      </c>
      <c r="Y114" s="90"/>
      <c r="Z114" s="90"/>
      <c r="AA114" s="90"/>
      <c r="AB114" s="91"/>
      <c r="AC114" s="34">
        <v>0.0</v>
      </c>
      <c r="AD114" s="106">
        <v>86.95</v>
      </c>
      <c r="AE114" s="34"/>
      <c r="AF114" s="36">
        <f t="shared" si="42"/>
        <v>0.21</v>
      </c>
      <c r="AG114" s="24"/>
      <c r="AH114" s="24"/>
      <c r="AI114" s="24"/>
      <c r="AJ114" s="24"/>
      <c r="AK114" s="24"/>
      <c r="AL114" s="24"/>
    </row>
    <row r="115" ht="16.5" customHeight="1">
      <c r="A115" s="105">
        <v>45390.0</v>
      </c>
      <c r="B115" s="13">
        <f>(B114+C115)+((B114+C115)*D115)+G115</f>
        <v>37.01183718</v>
      </c>
      <c r="C115" s="13">
        <v>0.0</v>
      </c>
      <c r="D115" s="13">
        <f t="shared" si="43"/>
        <v>0.00054</v>
      </c>
      <c r="E115" s="34"/>
      <c r="F115" s="13">
        <f>(B115-B114)-C115-G115</f>
        <v>0.01715465656</v>
      </c>
      <c r="G115" s="107">
        <v>5.2268</v>
      </c>
      <c r="H115" s="24"/>
      <c r="I115" s="88">
        <v>0.0</v>
      </c>
      <c r="J115" s="106">
        <v>71.71</v>
      </c>
      <c r="K115" s="34"/>
      <c r="L115" s="34">
        <f t="shared" si="38"/>
        <v>0.3</v>
      </c>
      <c r="M115" s="88">
        <v>0.0</v>
      </c>
      <c r="N115" s="106">
        <v>51.52</v>
      </c>
      <c r="O115" s="34"/>
      <c r="P115" s="104">
        <f t="shared" si="39"/>
        <v>0.16</v>
      </c>
      <c r="Q115" s="34">
        <v>0.0</v>
      </c>
      <c r="R115" s="106">
        <v>145.34</v>
      </c>
      <c r="S115" s="34"/>
      <c r="T115" s="36">
        <f t="shared" si="40"/>
        <v>0.47</v>
      </c>
      <c r="U115" s="34">
        <v>0.0</v>
      </c>
      <c r="V115" s="118">
        <v>232.7545</v>
      </c>
      <c r="W115" s="34"/>
      <c r="X115" s="36">
        <f t="shared" si="41"/>
        <v>0.5945</v>
      </c>
      <c r="Y115" s="90"/>
      <c r="Z115" s="90"/>
      <c r="AA115" s="90"/>
      <c r="AB115" s="91"/>
      <c r="AC115" s="34">
        <v>0.0</v>
      </c>
      <c r="AD115" s="106">
        <v>87.17</v>
      </c>
      <c r="AE115" s="34"/>
      <c r="AF115" s="36">
        <f t="shared" si="42"/>
        <v>0.22</v>
      </c>
      <c r="AG115" s="24"/>
      <c r="AH115" s="24"/>
      <c r="AI115" s="24"/>
      <c r="AJ115" s="24"/>
      <c r="AK115" s="24"/>
      <c r="AL115" s="24"/>
    </row>
    <row r="116" ht="16.5" customHeight="1">
      <c r="A116" s="105">
        <v>45391.0</v>
      </c>
      <c r="B116" s="13">
        <f>(B115+C116)+((B115+C116)*D116)-G116</f>
        <v>27.26456381</v>
      </c>
      <c r="C116" s="13">
        <v>0.0</v>
      </c>
      <c r="D116" s="13">
        <f>(5.6/10000)</f>
        <v>0.00056</v>
      </c>
      <c r="E116" s="34"/>
      <c r="F116" s="13">
        <f>(B116-B115)-C116+G116</f>
        <v>0.02072662882</v>
      </c>
      <c r="G116" s="107">
        <v>9.768</v>
      </c>
      <c r="H116" s="24"/>
      <c r="I116" s="88">
        <v>0.0</v>
      </c>
      <c r="J116" s="106">
        <v>71.92</v>
      </c>
      <c r="K116" s="34"/>
      <c r="L116" s="34">
        <f t="shared" si="38"/>
        <v>0.21</v>
      </c>
      <c r="M116" s="88">
        <v>0.0</v>
      </c>
      <c r="N116" s="106">
        <v>51.68</v>
      </c>
      <c r="O116" s="34"/>
      <c r="P116" s="104">
        <f t="shared" si="39"/>
        <v>0.16</v>
      </c>
      <c r="Q116" s="34">
        <v>0.0</v>
      </c>
      <c r="R116" s="106">
        <v>145.74</v>
      </c>
      <c r="S116" s="34"/>
      <c r="T116" s="36">
        <f t="shared" si="40"/>
        <v>0.4</v>
      </c>
      <c r="U116" s="34">
        <v>0.0</v>
      </c>
      <c r="V116" s="106">
        <v>0.0</v>
      </c>
      <c r="W116" s="34"/>
      <c r="X116" s="36">
        <f t="shared" si="41"/>
        <v>0</v>
      </c>
      <c r="Y116" s="106">
        <v>9.7675</v>
      </c>
      <c r="Z116" s="106">
        <v>74.289</v>
      </c>
      <c r="AA116" s="34"/>
      <c r="AB116" s="107">
        <v>0.0</v>
      </c>
      <c r="AC116" s="34">
        <v>0.0</v>
      </c>
      <c r="AD116" s="106">
        <v>87.38</v>
      </c>
      <c r="AE116" s="34"/>
      <c r="AF116" s="36">
        <f t="shared" si="42"/>
        <v>0.21</v>
      </c>
      <c r="AG116" s="24"/>
      <c r="AH116" s="24"/>
      <c r="AI116" s="24"/>
      <c r="AJ116" s="24"/>
      <c r="AK116" s="24"/>
      <c r="AL116" s="24"/>
    </row>
    <row r="117" ht="16.5" customHeight="1">
      <c r="A117" s="105">
        <v>45392.0</v>
      </c>
      <c r="B117" s="13">
        <f t="shared" ref="B117:B119" si="44">(B116+C117)+((B116+C117)*D117)</f>
        <v>27.28037725</v>
      </c>
      <c r="C117" s="13">
        <v>0.0</v>
      </c>
      <c r="D117" s="13">
        <f t="shared" ref="D117:D118" si="45">(5.8/10000)</f>
        <v>0.00058</v>
      </c>
      <c r="E117" s="34"/>
      <c r="F117" s="13">
        <f t="shared" ref="F117:F119" si="46">(B117-B116)-C117</f>
        <v>0.01581344701</v>
      </c>
      <c r="G117" s="36"/>
      <c r="H117" s="24"/>
      <c r="I117" s="88">
        <v>0.0</v>
      </c>
      <c r="J117" s="106">
        <v>72.15</v>
      </c>
      <c r="K117" s="34"/>
      <c r="L117" s="34">
        <f t="shared" si="38"/>
        <v>0.23</v>
      </c>
      <c r="M117" s="88">
        <v>0.0</v>
      </c>
      <c r="N117" s="106">
        <v>51.82</v>
      </c>
      <c r="O117" s="34"/>
      <c r="P117" s="104">
        <f t="shared" si="39"/>
        <v>0.14</v>
      </c>
      <c r="Q117" s="34">
        <v>0.0</v>
      </c>
      <c r="R117" s="106">
        <v>146.12</v>
      </c>
      <c r="S117" s="34"/>
      <c r="T117" s="36">
        <f t="shared" si="40"/>
        <v>0.38</v>
      </c>
      <c r="U117" s="90"/>
      <c r="V117" s="90"/>
      <c r="W117" s="90"/>
      <c r="X117" s="91"/>
      <c r="Y117" s="34">
        <v>0.0</v>
      </c>
      <c r="Z117" s="106">
        <v>74.48</v>
      </c>
      <c r="AA117" s="34"/>
      <c r="AB117" s="36">
        <f t="shared" ref="AB117:AB119" si="47">IF(Z117-Z116&lt;0,0,Z117-Z116)</f>
        <v>0.191</v>
      </c>
      <c r="AC117" s="34">
        <v>0.0</v>
      </c>
      <c r="AD117" s="106">
        <v>87.58</v>
      </c>
      <c r="AE117" s="34"/>
      <c r="AF117" s="36">
        <f t="shared" si="42"/>
        <v>0.2</v>
      </c>
      <c r="AG117" s="24"/>
      <c r="AH117" s="24"/>
      <c r="AI117" s="24"/>
      <c r="AJ117" s="24"/>
      <c r="AK117" s="24"/>
      <c r="AL117" s="24"/>
    </row>
    <row r="118" ht="16.5" customHeight="1">
      <c r="A118" s="105">
        <v>45393.0</v>
      </c>
      <c r="B118" s="13">
        <f t="shared" si="44"/>
        <v>27.29619987</v>
      </c>
      <c r="C118" s="13">
        <v>0.0</v>
      </c>
      <c r="D118" s="13">
        <f t="shared" si="45"/>
        <v>0.00058</v>
      </c>
      <c r="E118" s="34"/>
      <c r="F118" s="13">
        <f t="shared" si="46"/>
        <v>0.01582261881</v>
      </c>
      <c r="G118" s="36"/>
      <c r="H118" s="24"/>
      <c r="I118" s="88">
        <v>0.0</v>
      </c>
      <c r="J118" s="106">
        <v>72.37</v>
      </c>
      <c r="K118" s="34"/>
      <c r="L118" s="34">
        <f t="shared" si="38"/>
        <v>0.22</v>
      </c>
      <c r="M118" s="88">
        <v>0.0</v>
      </c>
      <c r="N118" s="106">
        <v>51.97</v>
      </c>
      <c r="O118" s="34"/>
      <c r="P118" s="104">
        <f t="shared" si="39"/>
        <v>0.15</v>
      </c>
      <c r="Q118" s="34">
        <v>0.0</v>
      </c>
      <c r="R118" s="106">
        <v>146.47</v>
      </c>
      <c r="S118" s="34"/>
      <c r="T118" s="36">
        <f t="shared" si="40"/>
        <v>0.35</v>
      </c>
      <c r="U118" s="90"/>
      <c r="V118" s="90"/>
      <c r="W118" s="90"/>
      <c r="X118" s="91"/>
      <c r="Y118" s="34">
        <v>0.0</v>
      </c>
      <c r="Z118" s="106">
        <v>74.63</v>
      </c>
      <c r="AA118" s="34"/>
      <c r="AB118" s="36">
        <f t="shared" si="47"/>
        <v>0.15</v>
      </c>
      <c r="AC118" s="34">
        <v>0.0</v>
      </c>
      <c r="AD118" s="106">
        <v>87.77</v>
      </c>
      <c r="AE118" s="34"/>
      <c r="AF118" s="36">
        <f t="shared" si="42"/>
        <v>0.19</v>
      </c>
      <c r="AG118" s="24"/>
      <c r="AH118" s="24"/>
      <c r="AI118" s="24"/>
      <c r="AJ118" s="24"/>
      <c r="AK118" s="24"/>
      <c r="AL118" s="24"/>
    </row>
    <row r="119" ht="16.5" customHeight="1">
      <c r="A119" s="105">
        <v>45394.0</v>
      </c>
      <c r="B119" s="13">
        <f t="shared" si="44"/>
        <v>27.31257759</v>
      </c>
      <c r="C119" s="13">
        <v>0.0</v>
      </c>
      <c r="D119" s="13">
        <f>(6/10000)</f>
        <v>0.0006</v>
      </c>
      <c r="E119" s="34"/>
      <c r="F119" s="13">
        <f t="shared" si="46"/>
        <v>0.01637771992</v>
      </c>
      <c r="G119" s="36"/>
      <c r="H119" s="24"/>
      <c r="I119" s="88">
        <v>0.0</v>
      </c>
      <c r="J119" s="106">
        <v>72.62</v>
      </c>
      <c r="K119" s="34"/>
      <c r="L119" s="34">
        <f t="shared" si="38"/>
        <v>0.25</v>
      </c>
      <c r="M119" s="88">
        <v>0.0</v>
      </c>
      <c r="N119" s="106">
        <v>52.12</v>
      </c>
      <c r="O119" s="34"/>
      <c r="P119" s="104">
        <f t="shared" si="39"/>
        <v>0.15</v>
      </c>
      <c r="Q119" s="34">
        <v>0.0</v>
      </c>
      <c r="R119" s="106">
        <v>146.82</v>
      </c>
      <c r="S119" s="34"/>
      <c r="T119" s="36">
        <f t="shared" si="40"/>
        <v>0.35</v>
      </c>
      <c r="U119" s="90"/>
      <c r="V119" s="90"/>
      <c r="W119" s="90"/>
      <c r="X119" s="91"/>
      <c r="Y119" s="34">
        <v>0.0</v>
      </c>
      <c r="Z119" s="106">
        <v>74.78</v>
      </c>
      <c r="AA119" s="34"/>
      <c r="AB119" s="36">
        <f t="shared" si="47"/>
        <v>0.15</v>
      </c>
      <c r="AC119" s="34">
        <v>0.0</v>
      </c>
      <c r="AD119" s="106">
        <v>87.97</v>
      </c>
      <c r="AE119" s="34"/>
      <c r="AF119" s="36">
        <f t="shared" si="42"/>
        <v>0.2</v>
      </c>
      <c r="AG119" s="24"/>
      <c r="AH119" s="24"/>
      <c r="AI119" s="24"/>
      <c r="AJ119" s="24"/>
      <c r="AK119" s="24"/>
      <c r="AL119" s="24"/>
    </row>
    <row r="120" ht="16.5" customHeight="1">
      <c r="A120" s="105">
        <v>45395.0</v>
      </c>
      <c r="B120" s="13">
        <f>(B119+C120)+((B119+C120)*D120)-G120</f>
        <v>0.000000002758447692</v>
      </c>
      <c r="C120" s="13">
        <v>0.0</v>
      </c>
      <c r="D120" s="13">
        <f t="shared" ref="D120:D137" si="48">(0/10000)</f>
        <v>0</v>
      </c>
      <c r="E120" s="34"/>
      <c r="F120" s="13">
        <f>(B120-B119)-C120+G120</f>
        <v>0</v>
      </c>
      <c r="G120" s="107">
        <v>27.31257759</v>
      </c>
      <c r="H120" s="24"/>
      <c r="I120" s="119">
        <v>4.6336</v>
      </c>
      <c r="J120" s="106">
        <v>95.92</v>
      </c>
      <c r="K120" s="34"/>
      <c r="L120" s="34">
        <f>IF(J120-J119&lt;0,0,J120-J119)-23.067</f>
        <v>0.233</v>
      </c>
      <c r="M120" s="119">
        <v>2.2867</v>
      </c>
      <c r="N120" s="106">
        <v>68.85</v>
      </c>
      <c r="O120" s="34"/>
      <c r="P120" s="104">
        <f>IF(N120-N119&lt;0,0,N120-N119)-16.556</f>
        <v>0.174</v>
      </c>
      <c r="Q120" s="106">
        <v>5.0601</v>
      </c>
      <c r="R120" s="106">
        <v>193.89</v>
      </c>
      <c r="S120" s="34"/>
      <c r="T120" s="36">
        <f>IF(R120-R119&lt;0,0,R120-R119)-46.632</f>
        <v>0.438</v>
      </c>
      <c r="U120" s="90"/>
      <c r="V120" s="90"/>
      <c r="W120" s="90"/>
      <c r="X120" s="91"/>
      <c r="Y120" s="106">
        <v>4.7195</v>
      </c>
      <c r="Z120" s="106">
        <v>98.73</v>
      </c>
      <c r="AA120" s="34"/>
      <c r="AB120" s="36">
        <f>IF(Z120-Z119&lt;0,0,Z120-Z119)-23.741</f>
        <v>0.209</v>
      </c>
      <c r="AC120" s="106">
        <v>10.6175</v>
      </c>
      <c r="AD120" s="106">
        <v>116.17</v>
      </c>
      <c r="AE120" s="34"/>
      <c r="AF120" s="36">
        <f>IF(AD120-AD119&lt;0,0,AD120-AD119)-27.943</f>
        <v>0.257</v>
      </c>
      <c r="AG120" s="24"/>
      <c r="AH120" s="24"/>
      <c r="AI120" s="24"/>
      <c r="AJ120" s="24"/>
      <c r="AK120" s="24"/>
      <c r="AL120" s="24"/>
    </row>
    <row r="121" ht="16.5" customHeight="1">
      <c r="A121" s="105">
        <v>45396.0</v>
      </c>
      <c r="B121" s="13">
        <f t="shared" ref="B121:B137" si="49">(B120+C121)+((B120+C121)*D121)</f>
        <v>0.000000002758447692</v>
      </c>
      <c r="C121" s="13">
        <v>0.0</v>
      </c>
      <c r="D121" s="13">
        <f t="shared" si="48"/>
        <v>0</v>
      </c>
      <c r="E121" s="34"/>
      <c r="F121" s="13">
        <f t="shared" ref="F121:F137" si="50">(B121-B120)-C121</f>
        <v>0</v>
      </c>
      <c r="G121" s="36"/>
      <c r="H121" s="24"/>
      <c r="I121" s="88">
        <v>0.0</v>
      </c>
      <c r="J121" s="106">
        <v>96.17</v>
      </c>
      <c r="K121" s="34"/>
      <c r="L121" s="34">
        <f>IF(J121-J120&lt;0,0,J121-J120)</f>
        <v>0.25</v>
      </c>
      <c r="M121" s="88">
        <v>0.0</v>
      </c>
      <c r="N121" s="106">
        <v>69.1107</v>
      </c>
      <c r="O121" s="34"/>
      <c r="P121" s="104">
        <f t="shared" ref="P121:P122" si="51">IF(N121-N120&lt;0,0,N121-N120)</f>
        <v>0.2607</v>
      </c>
      <c r="Q121" s="34">
        <v>0.0</v>
      </c>
      <c r="R121" s="106">
        <v>194.34</v>
      </c>
      <c r="S121" s="34"/>
      <c r="T121" s="36">
        <f>IF(R121-R120&lt;0,0,R121-R120)</f>
        <v>0.45</v>
      </c>
      <c r="U121" s="90"/>
      <c r="V121" s="90"/>
      <c r="W121" s="90"/>
      <c r="X121" s="91"/>
      <c r="Y121" s="34">
        <v>0.0</v>
      </c>
      <c r="Z121" s="106">
        <v>98.93</v>
      </c>
      <c r="AA121" s="34"/>
      <c r="AB121" s="36">
        <f>IF(Z121-Z120&lt;0,0,Z121-Z120)</f>
        <v>0.2</v>
      </c>
      <c r="AC121" s="34">
        <v>0.0</v>
      </c>
      <c r="AD121" s="106">
        <v>116.41</v>
      </c>
      <c r="AE121" s="34"/>
      <c r="AF121" s="36">
        <f>IF(AD121-AD120&lt;0,0,AD121-AD120)</f>
        <v>0.24</v>
      </c>
      <c r="AG121" s="24"/>
      <c r="AH121" s="24"/>
      <c r="AI121" s="24"/>
      <c r="AJ121" s="24"/>
      <c r="AK121" s="24"/>
      <c r="AL121" s="24"/>
    </row>
    <row r="122" ht="16.5" customHeight="1">
      <c r="A122" s="105">
        <v>45397.0</v>
      </c>
      <c r="B122" s="13">
        <f t="shared" si="49"/>
        <v>0.000000002758447692</v>
      </c>
      <c r="C122" s="13">
        <v>0.0</v>
      </c>
      <c r="D122" s="13">
        <f t="shared" si="48"/>
        <v>0</v>
      </c>
      <c r="E122" s="34"/>
      <c r="F122" s="13">
        <f t="shared" si="50"/>
        <v>0</v>
      </c>
      <c r="G122" s="36"/>
      <c r="H122" s="24"/>
      <c r="I122" s="119">
        <v>1.8792</v>
      </c>
      <c r="J122" s="106">
        <v>105.9</v>
      </c>
      <c r="K122" s="34"/>
      <c r="L122" s="34">
        <f>IF(J122-J121&lt;0,0,J122-J121)-9.424</f>
        <v>0.306</v>
      </c>
      <c r="M122" s="88">
        <v>0.0</v>
      </c>
      <c r="N122" s="106">
        <v>0.0</v>
      </c>
      <c r="O122" s="34"/>
      <c r="P122" s="104">
        <f t="shared" si="51"/>
        <v>0</v>
      </c>
      <c r="Q122" s="106">
        <v>2.2233</v>
      </c>
      <c r="R122" s="106">
        <v>213.86</v>
      </c>
      <c r="S122" s="34"/>
      <c r="T122" s="36">
        <f>IF(R122-R121&lt;0,0,R122-R121)-19.036</f>
        <v>0.484</v>
      </c>
      <c r="U122" s="90"/>
      <c r="V122" s="90"/>
      <c r="W122" s="90"/>
      <c r="X122" s="91"/>
      <c r="Y122" s="106">
        <v>2.2005</v>
      </c>
      <c r="Z122" s="106">
        <v>108.85</v>
      </c>
      <c r="AA122" s="34"/>
      <c r="AB122" s="36">
        <f>IF(Z122-Z121&lt;0,0,Z122-Z121)-9.691</f>
        <v>0.229</v>
      </c>
      <c r="AC122" s="106">
        <v>4.611</v>
      </c>
      <c r="AD122" s="106">
        <v>128.1</v>
      </c>
      <c r="AE122" s="34"/>
      <c r="AF122" s="36">
        <f>IF(AD122-AD121&lt;0,0,AD122-AD121)-11.405</f>
        <v>0.285</v>
      </c>
      <c r="AG122" s="24"/>
      <c r="AH122" s="24"/>
      <c r="AI122" s="24"/>
      <c r="AJ122" s="24"/>
      <c r="AK122" s="24"/>
      <c r="AL122" s="24"/>
    </row>
    <row r="123" ht="16.5" customHeight="1">
      <c r="A123" s="105">
        <v>45398.0</v>
      </c>
      <c r="B123" s="13">
        <f t="shared" si="49"/>
        <v>0.000000002758447692</v>
      </c>
      <c r="C123" s="13">
        <v>0.0</v>
      </c>
      <c r="D123" s="13">
        <f t="shared" si="48"/>
        <v>0</v>
      </c>
      <c r="E123" s="34"/>
      <c r="F123" s="13">
        <f t="shared" si="50"/>
        <v>0</v>
      </c>
      <c r="G123" s="36"/>
      <c r="H123" s="24"/>
      <c r="I123" s="88">
        <v>0.0</v>
      </c>
      <c r="J123" s="106">
        <v>106.19</v>
      </c>
      <c r="K123" s="34"/>
      <c r="L123" s="34">
        <f t="shared" ref="L123:L137" si="52">IF(J123-J122&lt;0,0,J123-J122)</f>
        <v>0.29</v>
      </c>
      <c r="M123" s="89"/>
      <c r="N123" s="90"/>
      <c r="O123" s="90"/>
      <c r="P123" s="91"/>
      <c r="Q123" s="34">
        <v>0.0</v>
      </c>
      <c r="R123" s="106">
        <v>214.35</v>
      </c>
      <c r="S123" s="34"/>
      <c r="T123" s="36">
        <f t="shared" ref="T123:T137" si="53">IF(R123-R122&lt;0,0,R123-R122)</f>
        <v>0.49</v>
      </c>
      <c r="U123" s="90"/>
      <c r="V123" s="90"/>
      <c r="W123" s="90"/>
      <c r="X123" s="91"/>
      <c r="Y123" s="34">
        <v>0.0</v>
      </c>
      <c r="Z123" s="106">
        <v>109.06</v>
      </c>
      <c r="AA123" s="34"/>
      <c r="AB123" s="36">
        <f t="shared" ref="AB123:AB137" si="54">IF(Z123-Z122&lt;0,0,Z123-Z122)</f>
        <v>0.21</v>
      </c>
      <c r="AC123" s="34">
        <v>0.0</v>
      </c>
      <c r="AD123" s="106">
        <v>128.37</v>
      </c>
      <c r="AE123" s="34"/>
      <c r="AF123" s="36">
        <f t="shared" ref="AF123:AF137" si="55">IF(AD123-AD122&lt;0,0,AD123-AD122)</f>
        <v>0.27</v>
      </c>
      <c r="AG123" s="24"/>
      <c r="AH123" s="24"/>
      <c r="AI123" s="24"/>
      <c r="AJ123" s="24"/>
      <c r="AK123" s="24"/>
      <c r="AL123" s="24"/>
    </row>
    <row r="124" ht="16.5" customHeight="1">
      <c r="A124" s="105">
        <v>45399.0</v>
      </c>
      <c r="B124" s="13">
        <f t="shared" si="49"/>
        <v>0.000000002758447692</v>
      </c>
      <c r="C124" s="13">
        <v>0.0</v>
      </c>
      <c r="D124" s="13">
        <f t="shared" si="48"/>
        <v>0</v>
      </c>
      <c r="E124" s="34"/>
      <c r="F124" s="13">
        <f t="shared" si="50"/>
        <v>0</v>
      </c>
      <c r="G124" s="36"/>
      <c r="H124" s="24"/>
      <c r="I124" s="88">
        <v>0.0</v>
      </c>
      <c r="J124" s="106">
        <v>106.5</v>
      </c>
      <c r="K124" s="34"/>
      <c r="L124" s="34">
        <f t="shared" si="52"/>
        <v>0.31</v>
      </c>
      <c r="M124" s="89"/>
      <c r="N124" s="90"/>
      <c r="O124" s="90"/>
      <c r="P124" s="91"/>
      <c r="Q124" s="34">
        <v>0.0</v>
      </c>
      <c r="R124" s="106">
        <v>214.85</v>
      </c>
      <c r="S124" s="34"/>
      <c r="T124" s="36">
        <f t="shared" si="53"/>
        <v>0.5</v>
      </c>
      <c r="U124" s="90"/>
      <c r="V124" s="90"/>
      <c r="W124" s="90"/>
      <c r="X124" s="91"/>
      <c r="Y124" s="34">
        <v>0.0</v>
      </c>
      <c r="Z124" s="106">
        <v>109.27</v>
      </c>
      <c r="AA124" s="34"/>
      <c r="AB124" s="36">
        <f t="shared" si="54"/>
        <v>0.21</v>
      </c>
      <c r="AC124" s="34">
        <v>0.0</v>
      </c>
      <c r="AD124" s="106">
        <v>128.66</v>
      </c>
      <c r="AE124" s="34"/>
      <c r="AF124" s="36">
        <f t="shared" si="55"/>
        <v>0.29</v>
      </c>
      <c r="AG124" s="24"/>
      <c r="AH124" s="24"/>
      <c r="AI124" s="24"/>
      <c r="AJ124" s="24"/>
      <c r="AK124" s="24"/>
      <c r="AL124" s="24"/>
    </row>
    <row r="125" ht="16.5" customHeight="1">
      <c r="A125" s="105">
        <v>45400.0</v>
      </c>
      <c r="B125" s="13">
        <f t="shared" si="49"/>
        <v>0.000000002758447692</v>
      </c>
      <c r="C125" s="13">
        <v>0.0</v>
      </c>
      <c r="D125" s="13">
        <f t="shared" si="48"/>
        <v>0</v>
      </c>
      <c r="E125" s="34"/>
      <c r="F125" s="13">
        <f t="shared" si="50"/>
        <v>0</v>
      </c>
      <c r="G125" s="36"/>
      <c r="H125" s="24"/>
      <c r="I125" s="88">
        <v>0.0</v>
      </c>
      <c r="J125" s="106">
        <v>106.81</v>
      </c>
      <c r="K125" s="34"/>
      <c r="L125" s="34">
        <f t="shared" si="52"/>
        <v>0.31</v>
      </c>
      <c r="M125" s="89"/>
      <c r="N125" s="90"/>
      <c r="O125" s="90"/>
      <c r="P125" s="91"/>
      <c r="Q125" s="34">
        <v>0.0</v>
      </c>
      <c r="R125" s="106">
        <v>215.35</v>
      </c>
      <c r="S125" s="34"/>
      <c r="T125" s="36">
        <f t="shared" si="53"/>
        <v>0.5</v>
      </c>
      <c r="U125" s="90"/>
      <c r="V125" s="90"/>
      <c r="W125" s="90"/>
      <c r="X125" s="91"/>
      <c r="Y125" s="34">
        <v>0.0</v>
      </c>
      <c r="Z125" s="106">
        <v>109.49</v>
      </c>
      <c r="AA125" s="34"/>
      <c r="AB125" s="36">
        <f t="shared" si="54"/>
        <v>0.22</v>
      </c>
      <c r="AC125" s="34">
        <v>0.0</v>
      </c>
      <c r="AD125" s="106">
        <v>128.95</v>
      </c>
      <c r="AE125" s="34"/>
      <c r="AF125" s="36">
        <f t="shared" si="55"/>
        <v>0.29</v>
      </c>
      <c r="AG125" s="24"/>
      <c r="AH125" s="24"/>
      <c r="AI125" s="24"/>
      <c r="AJ125" s="24"/>
      <c r="AK125" s="24"/>
      <c r="AL125" s="24"/>
    </row>
    <row r="126" ht="16.5" customHeight="1">
      <c r="A126" s="105">
        <v>45401.0</v>
      </c>
      <c r="B126" s="13">
        <f t="shared" si="49"/>
        <v>0.000000002758447692</v>
      </c>
      <c r="C126" s="13">
        <v>0.0</v>
      </c>
      <c r="D126" s="13">
        <f t="shared" si="48"/>
        <v>0</v>
      </c>
      <c r="E126" s="34"/>
      <c r="F126" s="13">
        <f t="shared" si="50"/>
        <v>0</v>
      </c>
      <c r="G126" s="36"/>
      <c r="H126" s="24"/>
      <c r="I126" s="88">
        <v>0.0</v>
      </c>
      <c r="J126" s="106">
        <v>107.12</v>
      </c>
      <c r="K126" s="34"/>
      <c r="L126" s="34">
        <f t="shared" si="52"/>
        <v>0.31</v>
      </c>
      <c r="M126" s="89"/>
      <c r="N126" s="90"/>
      <c r="O126" s="90"/>
      <c r="P126" s="91"/>
      <c r="Q126" s="34">
        <v>0.0</v>
      </c>
      <c r="R126" s="106">
        <v>215.87</v>
      </c>
      <c r="S126" s="34"/>
      <c r="T126" s="36">
        <f t="shared" si="53"/>
        <v>0.52</v>
      </c>
      <c r="U126" s="90"/>
      <c r="V126" s="90"/>
      <c r="W126" s="90"/>
      <c r="X126" s="91"/>
      <c r="Y126" s="34">
        <v>0.0</v>
      </c>
      <c r="Z126" s="106">
        <v>109.71</v>
      </c>
      <c r="AA126" s="34"/>
      <c r="AB126" s="36">
        <f t="shared" si="54"/>
        <v>0.22</v>
      </c>
      <c r="AC126" s="34">
        <v>0.0</v>
      </c>
      <c r="AD126" s="106">
        <v>129.24</v>
      </c>
      <c r="AE126" s="34"/>
      <c r="AF126" s="36">
        <f t="shared" si="55"/>
        <v>0.29</v>
      </c>
      <c r="AG126" s="24"/>
      <c r="AH126" s="24"/>
      <c r="AI126" s="24"/>
      <c r="AJ126" s="24"/>
      <c r="AK126" s="24"/>
      <c r="AL126" s="24"/>
    </row>
    <row r="127" ht="16.5" customHeight="1">
      <c r="A127" s="105">
        <v>45402.0</v>
      </c>
      <c r="B127" s="13">
        <f t="shared" si="49"/>
        <v>0.000000002758447692</v>
      </c>
      <c r="C127" s="13">
        <v>0.0</v>
      </c>
      <c r="D127" s="13">
        <f t="shared" si="48"/>
        <v>0</v>
      </c>
      <c r="E127" s="34"/>
      <c r="F127" s="13">
        <f t="shared" si="50"/>
        <v>0</v>
      </c>
      <c r="G127" s="36"/>
      <c r="H127" s="24"/>
      <c r="I127" s="88">
        <v>0.0</v>
      </c>
      <c r="J127" s="106">
        <v>107.41</v>
      </c>
      <c r="K127" s="34"/>
      <c r="L127" s="34">
        <f t="shared" si="52"/>
        <v>0.29</v>
      </c>
      <c r="M127" s="89"/>
      <c r="N127" s="90"/>
      <c r="O127" s="90"/>
      <c r="P127" s="91"/>
      <c r="Q127" s="34">
        <v>0.0</v>
      </c>
      <c r="R127" s="106">
        <v>216.34</v>
      </c>
      <c r="S127" s="34"/>
      <c r="T127" s="36">
        <f t="shared" si="53"/>
        <v>0.47</v>
      </c>
      <c r="U127" s="90"/>
      <c r="V127" s="90"/>
      <c r="W127" s="90"/>
      <c r="X127" s="91"/>
      <c r="Y127" s="34">
        <v>0.0</v>
      </c>
      <c r="Z127" s="106">
        <v>109.92</v>
      </c>
      <c r="AA127" s="34"/>
      <c r="AB127" s="36">
        <f t="shared" si="54"/>
        <v>0.21</v>
      </c>
      <c r="AC127" s="34">
        <v>0.0</v>
      </c>
      <c r="AD127" s="106">
        <v>129.5</v>
      </c>
      <c r="AE127" s="34"/>
      <c r="AF127" s="36">
        <f t="shared" si="55"/>
        <v>0.26</v>
      </c>
      <c r="AG127" s="24"/>
      <c r="AH127" s="24"/>
      <c r="AI127" s="24"/>
      <c r="AJ127" s="24"/>
      <c r="AK127" s="24"/>
      <c r="AL127" s="24"/>
    </row>
    <row r="128" ht="16.5" customHeight="1">
      <c r="A128" s="105">
        <v>45403.0</v>
      </c>
      <c r="B128" s="13">
        <f t="shared" si="49"/>
        <v>0.000000002758447692</v>
      </c>
      <c r="C128" s="13">
        <v>0.0</v>
      </c>
      <c r="D128" s="13">
        <f t="shared" si="48"/>
        <v>0</v>
      </c>
      <c r="E128" s="34"/>
      <c r="F128" s="13">
        <f t="shared" si="50"/>
        <v>0</v>
      </c>
      <c r="G128" s="36"/>
      <c r="H128" s="24"/>
      <c r="I128" s="88">
        <v>0.0</v>
      </c>
      <c r="J128" s="106">
        <v>107.74</v>
      </c>
      <c r="K128" s="34"/>
      <c r="L128" s="34">
        <f t="shared" si="52"/>
        <v>0.33</v>
      </c>
      <c r="M128" s="89"/>
      <c r="N128" s="90"/>
      <c r="O128" s="90"/>
      <c r="P128" s="91"/>
      <c r="Q128" s="34">
        <v>0.0</v>
      </c>
      <c r="R128" s="106">
        <v>216.79</v>
      </c>
      <c r="S128" s="34"/>
      <c r="T128" s="36">
        <f t="shared" si="53"/>
        <v>0.45</v>
      </c>
      <c r="U128" s="90"/>
      <c r="V128" s="90"/>
      <c r="W128" s="90"/>
      <c r="X128" s="91"/>
      <c r="Y128" s="34">
        <v>0.0</v>
      </c>
      <c r="Z128" s="106">
        <v>110.12</v>
      </c>
      <c r="AA128" s="34"/>
      <c r="AB128" s="36">
        <f t="shared" si="54"/>
        <v>0.2</v>
      </c>
      <c r="AC128" s="34">
        <v>0.0</v>
      </c>
      <c r="AD128" s="106">
        <v>129.76</v>
      </c>
      <c r="AE128" s="34"/>
      <c r="AF128" s="36">
        <f t="shared" si="55"/>
        <v>0.26</v>
      </c>
      <c r="AG128" s="24"/>
      <c r="AH128" s="24"/>
      <c r="AI128" s="24"/>
      <c r="AJ128" s="24"/>
      <c r="AK128" s="24"/>
      <c r="AL128" s="24"/>
    </row>
    <row r="129" ht="16.5" customHeight="1">
      <c r="A129" s="105">
        <v>45404.0</v>
      </c>
      <c r="B129" s="13">
        <f t="shared" si="49"/>
        <v>0.000000002758447692</v>
      </c>
      <c r="C129" s="13">
        <v>0.0</v>
      </c>
      <c r="D129" s="13">
        <f t="shared" si="48"/>
        <v>0</v>
      </c>
      <c r="E129" s="34"/>
      <c r="F129" s="13">
        <f t="shared" si="50"/>
        <v>0</v>
      </c>
      <c r="G129" s="36"/>
      <c r="H129" s="24"/>
      <c r="I129" s="88">
        <v>0.0</v>
      </c>
      <c r="J129" s="106">
        <v>108.07</v>
      </c>
      <c r="K129" s="34"/>
      <c r="L129" s="34">
        <f t="shared" si="52"/>
        <v>0.33</v>
      </c>
      <c r="M129" s="89"/>
      <c r="N129" s="90"/>
      <c r="O129" s="90"/>
      <c r="P129" s="91"/>
      <c r="Q129" s="34">
        <v>0.0</v>
      </c>
      <c r="R129" s="106">
        <v>217.28</v>
      </c>
      <c r="S129" s="34"/>
      <c r="T129" s="36">
        <f t="shared" si="53"/>
        <v>0.49</v>
      </c>
      <c r="U129" s="90"/>
      <c r="V129" s="90"/>
      <c r="W129" s="90"/>
      <c r="X129" s="91"/>
      <c r="Y129" s="34">
        <v>0.0</v>
      </c>
      <c r="Z129" s="106">
        <v>110.33</v>
      </c>
      <c r="AA129" s="34"/>
      <c r="AB129" s="36">
        <f t="shared" si="54"/>
        <v>0.21</v>
      </c>
      <c r="AC129" s="34">
        <v>0.0</v>
      </c>
      <c r="AD129" s="106">
        <v>130.04</v>
      </c>
      <c r="AE129" s="34"/>
      <c r="AF129" s="36">
        <f t="shared" si="55"/>
        <v>0.28</v>
      </c>
      <c r="AG129" s="24"/>
      <c r="AH129" s="24"/>
      <c r="AI129" s="24"/>
      <c r="AJ129" s="24"/>
      <c r="AK129" s="24"/>
      <c r="AL129" s="24"/>
    </row>
    <row r="130" ht="16.5" customHeight="1">
      <c r="A130" s="105">
        <v>45405.0</v>
      </c>
      <c r="B130" s="13">
        <f t="shared" si="49"/>
        <v>0.000000002758447692</v>
      </c>
      <c r="C130" s="13">
        <v>0.0</v>
      </c>
      <c r="D130" s="13">
        <f t="shared" si="48"/>
        <v>0</v>
      </c>
      <c r="E130" s="34"/>
      <c r="F130" s="13">
        <f t="shared" si="50"/>
        <v>0</v>
      </c>
      <c r="G130" s="36"/>
      <c r="H130" s="24"/>
      <c r="I130" s="88">
        <v>0.0</v>
      </c>
      <c r="J130" s="106">
        <v>108.38</v>
      </c>
      <c r="K130" s="34"/>
      <c r="L130" s="34">
        <f t="shared" si="52"/>
        <v>0.31</v>
      </c>
      <c r="M130" s="89"/>
      <c r="N130" s="90"/>
      <c r="O130" s="90"/>
      <c r="P130" s="91"/>
      <c r="Q130" s="34">
        <v>0.0</v>
      </c>
      <c r="R130" s="106">
        <v>217.75</v>
      </c>
      <c r="S130" s="34"/>
      <c r="T130" s="36">
        <f t="shared" si="53"/>
        <v>0.47</v>
      </c>
      <c r="U130" s="90"/>
      <c r="V130" s="90"/>
      <c r="W130" s="90"/>
      <c r="X130" s="91"/>
      <c r="Y130" s="34">
        <v>0.0</v>
      </c>
      <c r="Z130" s="106">
        <v>110.53</v>
      </c>
      <c r="AA130" s="34"/>
      <c r="AB130" s="36">
        <f t="shared" si="54"/>
        <v>0.2</v>
      </c>
      <c r="AC130" s="34">
        <v>0.0</v>
      </c>
      <c r="AD130" s="106">
        <v>130.31</v>
      </c>
      <c r="AE130" s="34"/>
      <c r="AF130" s="36">
        <f t="shared" si="55"/>
        <v>0.27</v>
      </c>
      <c r="AG130" s="24"/>
      <c r="AH130" s="24"/>
      <c r="AI130" s="24"/>
      <c r="AJ130" s="24"/>
      <c r="AK130" s="24"/>
      <c r="AL130" s="24"/>
    </row>
    <row r="131" ht="16.5" customHeight="1">
      <c r="A131" s="105">
        <v>45406.0</v>
      </c>
      <c r="B131" s="13">
        <f t="shared" si="49"/>
        <v>0.000000002758447692</v>
      </c>
      <c r="C131" s="13">
        <v>0.0</v>
      </c>
      <c r="D131" s="13">
        <f t="shared" si="48"/>
        <v>0</v>
      </c>
      <c r="E131" s="34"/>
      <c r="F131" s="13">
        <f t="shared" si="50"/>
        <v>0</v>
      </c>
      <c r="G131" s="36"/>
      <c r="H131" s="24"/>
      <c r="I131" s="88">
        <v>0.0</v>
      </c>
      <c r="J131" s="106">
        <v>108.71</v>
      </c>
      <c r="K131" s="34"/>
      <c r="L131" s="34">
        <f t="shared" si="52"/>
        <v>0.33</v>
      </c>
      <c r="M131" s="89"/>
      <c r="N131" s="90"/>
      <c r="O131" s="90"/>
      <c r="P131" s="91"/>
      <c r="Q131" s="34">
        <v>0.0</v>
      </c>
      <c r="R131" s="106">
        <v>218.27</v>
      </c>
      <c r="S131" s="34"/>
      <c r="T131" s="36">
        <f t="shared" si="53"/>
        <v>0.52</v>
      </c>
      <c r="U131" s="90"/>
      <c r="V131" s="90"/>
      <c r="W131" s="90"/>
      <c r="X131" s="91"/>
      <c r="Y131" s="34">
        <v>0.0</v>
      </c>
      <c r="Z131" s="106">
        <v>110.75</v>
      </c>
      <c r="AA131" s="34"/>
      <c r="AB131" s="36">
        <f t="shared" si="54"/>
        <v>0.22</v>
      </c>
      <c r="AC131" s="34">
        <v>0.0</v>
      </c>
      <c r="AD131" s="106">
        <v>130.6</v>
      </c>
      <c r="AE131" s="34"/>
      <c r="AF131" s="36">
        <f t="shared" si="55"/>
        <v>0.29</v>
      </c>
      <c r="AG131" s="24"/>
      <c r="AH131" s="24"/>
      <c r="AI131" s="24"/>
      <c r="AJ131" s="24"/>
      <c r="AK131" s="24"/>
      <c r="AL131" s="24"/>
    </row>
    <row r="132" ht="16.5" customHeight="1">
      <c r="A132" s="105">
        <v>45407.0</v>
      </c>
      <c r="B132" s="13">
        <f t="shared" si="49"/>
        <v>0.000000002758447692</v>
      </c>
      <c r="C132" s="13">
        <v>0.0</v>
      </c>
      <c r="D132" s="13">
        <f t="shared" si="48"/>
        <v>0</v>
      </c>
      <c r="E132" s="34"/>
      <c r="F132" s="13">
        <f t="shared" si="50"/>
        <v>0</v>
      </c>
      <c r="G132" s="36"/>
      <c r="H132" s="24"/>
      <c r="I132" s="88">
        <v>0.0</v>
      </c>
      <c r="J132" s="106">
        <v>109.02</v>
      </c>
      <c r="K132" s="34"/>
      <c r="L132" s="34">
        <f t="shared" si="52"/>
        <v>0.31</v>
      </c>
      <c r="M132" s="89"/>
      <c r="N132" s="90"/>
      <c r="O132" s="90"/>
      <c r="P132" s="91"/>
      <c r="Q132" s="34">
        <v>0.0</v>
      </c>
      <c r="R132" s="106">
        <v>218.75</v>
      </c>
      <c r="S132" s="34"/>
      <c r="T132" s="36">
        <f t="shared" si="53"/>
        <v>0.48</v>
      </c>
      <c r="U132" s="90"/>
      <c r="V132" s="90"/>
      <c r="W132" s="90"/>
      <c r="X132" s="91"/>
      <c r="Y132" s="34">
        <v>0.0</v>
      </c>
      <c r="Z132" s="106">
        <v>110.97</v>
      </c>
      <c r="AA132" s="34"/>
      <c r="AB132" s="36">
        <f t="shared" si="54"/>
        <v>0.22</v>
      </c>
      <c r="AC132" s="34">
        <v>0.0</v>
      </c>
      <c r="AD132" s="106">
        <v>130.9</v>
      </c>
      <c r="AE132" s="34"/>
      <c r="AF132" s="36">
        <f t="shared" si="55"/>
        <v>0.3</v>
      </c>
      <c r="AG132" s="24"/>
      <c r="AH132" s="24"/>
      <c r="AI132" s="24"/>
      <c r="AJ132" s="24"/>
      <c r="AK132" s="24"/>
      <c r="AL132" s="24"/>
    </row>
    <row r="133" ht="16.5" customHeight="1">
      <c r="A133" s="105">
        <v>45408.0</v>
      </c>
      <c r="B133" s="13">
        <f t="shared" si="49"/>
        <v>0.000000002758447692</v>
      </c>
      <c r="C133" s="13">
        <v>0.0</v>
      </c>
      <c r="D133" s="13">
        <f t="shared" si="48"/>
        <v>0</v>
      </c>
      <c r="E133" s="34"/>
      <c r="F133" s="13">
        <f t="shared" si="50"/>
        <v>0</v>
      </c>
      <c r="G133" s="36"/>
      <c r="H133" s="24"/>
      <c r="I133" s="88">
        <v>0.0</v>
      </c>
      <c r="J133" s="106">
        <v>109.31</v>
      </c>
      <c r="K133" s="34"/>
      <c r="L133" s="34">
        <f t="shared" si="52"/>
        <v>0.29</v>
      </c>
      <c r="M133" s="89"/>
      <c r="N133" s="90"/>
      <c r="O133" s="90"/>
      <c r="P133" s="91"/>
      <c r="Q133" s="34">
        <v>0.0</v>
      </c>
      <c r="R133" s="106">
        <v>219.25</v>
      </c>
      <c r="S133" s="34"/>
      <c r="T133" s="36">
        <f t="shared" si="53"/>
        <v>0.5</v>
      </c>
      <c r="U133" s="90"/>
      <c r="V133" s="90"/>
      <c r="W133" s="90"/>
      <c r="X133" s="91"/>
      <c r="Y133" s="34">
        <v>0.0</v>
      </c>
      <c r="Z133" s="106">
        <v>111.18</v>
      </c>
      <c r="AA133" s="34"/>
      <c r="AB133" s="36">
        <f t="shared" si="54"/>
        <v>0.21</v>
      </c>
      <c r="AC133" s="34">
        <v>0.0</v>
      </c>
      <c r="AD133" s="106">
        <v>131.16</v>
      </c>
      <c r="AE133" s="34"/>
      <c r="AF133" s="36">
        <f t="shared" si="55"/>
        <v>0.26</v>
      </c>
      <c r="AG133" s="24"/>
      <c r="AH133" s="24"/>
      <c r="AI133" s="24"/>
      <c r="AJ133" s="24"/>
      <c r="AK133" s="24"/>
      <c r="AL133" s="24"/>
    </row>
    <row r="134" ht="16.5" customHeight="1">
      <c r="A134" s="105">
        <v>45409.0</v>
      </c>
      <c r="B134" s="13">
        <f t="shared" si="49"/>
        <v>0.000000002758447692</v>
      </c>
      <c r="C134" s="13">
        <v>0.0</v>
      </c>
      <c r="D134" s="13">
        <f t="shared" si="48"/>
        <v>0</v>
      </c>
      <c r="E134" s="34"/>
      <c r="F134" s="13">
        <f t="shared" si="50"/>
        <v>0</v>
      </c>
      <c r="G134" s="36"/>
      <c r="H134" s="24"/>
      <c r="I134" s="88">
        <v>0.0</v>
      </c>
      <c r="J134" s="106">
        <v>109.6</v>
      </c>
      <c r="K134" s="34"/>
      <c r="L134" s="34">
        <f t="shared" si="52"/>
        <v>0.29</v>
      </c>
      <c r="M134" s="89"/>
      <c r="N134" s="90"/>
      <c r="O134" s="90"/>
      <c r="P134" s="91"/>
      <c r="Q134" s="34">
        <v>0.0</v>
      </c>
      <c r="R134" s="106">
        <v>219.75</v>
      </c>
      <c r="S134" s="34"/>
      <c r="T134" s="36">
        <f t="shared" si="53"/>
        <v>0.5</v>
      </c>
      <c r="U134" s="90"/>
      <c r="V134" s="90"/>
      <c r="W134" s="90"/>
      <c r="X134" s="91"/>
      <c r="Y134" s="34">
        <v>0.0</v>
      </c>
      <c r="Z134" s="106">
        <v>111.39</v>
      </c>
      <c r="AA134" s="34"/>
      <c r="AB134" s="36">
        <f t="shared" si="54"/>
        <v>0.21</v>
      </c>
      <c r="AC134" s="34">
        <v>0.0</v>
      </c>
      <c r="AD134" s="106">
        <v>131.42</v>
      </c>
      <c r="AE134" s="34"/>
      <c r="AF134" s="36">
        <f t="shared" si="55"/>
        <v>0.26</v>
      </c>
      <c r="AG134" s="24"/>
      <c r="AH134" s="24"/>
      <c r="AI134" s="24"/>
      <c r="AJ134" s="24"/>
      <c r="AK134" s="24"/>
      <c r="AL134" s="24"/>
    </row>
    <row r="135" ht="16.5" customHeight="1">
      <c r="A135" s="105">
        <v>45410.0</v>
      </c>
      <c r="B135" s="13">
        <f t="shared" si="49"/>
        <v>0.000000002758447692</v>
      </c>
      <c r="C135" s="13">
        <v>0.0</v>
      </c>
      <c r="D135" s="13">
        <f t="shared" si="48"/>
        <v>0</v>
      </c>
      <c r="E135" s="34"/>
      <c r="F135" s="13">
        <f t="shared" si="50"/>
        <v>0</v>
      </c>
      <c r="G135" s="36"/>
      <c r="H135" s="24"/>
      <c r="I135" s="88">
        <v>0.0</v>
      </c>
      <c r="J135" s="106">
        <v>109.82</v>
      </c>
      <c r="K135" s="34"/>
      <c r="L135" s="34">
        <f t="shared" si="52"/>
        <v>0.22</v>
      </c>
      <c r="M135" s="89"/>
      <c r="N135" s="90"/>
      <c r="O135" s="90"/>
      <c r="P135" s="91"/>
      <c r="Q135" s="34">
        <v>0.0</v>
      </c>
      <c r="R135" s="106">
        <v>220.26</v>
      </c>
      <c r="S135" s="34"/>
      <c r="T135" s="36">
        <f t="shared" si="53"/>
        <v>0.51</v>
      </c>
      <c r="U135" s="90"/>
      <c r="V135" s="90"/>
      <c r="W135" s="90"/>
      <c r="X135" s="91"/>
      <c r="Y135" s="34">
        <v>0.0</v>
      </c>
      <c r="Z135" s="106">
        <v>111.61</v>
      </c>
      <c r="AA135" s="34"/>
      <c r="AB135" s="36">
        <f t="shared" si="54"/>
        <v>0.22</v>
      </c>
      <c r="AC135" s="34">
        <v>0.0</v>
      </c>
      <c r="AD135" s="106">
        <v>131.72</v>
      </c>
      <c r="AE135" s="34"/>
      <c r="AF135" s="36">
        <f t="shared" si="55"/>
        <v>0.3</v>
      </c>
      <c r="AG135" s="24"/>
      <c r="AH135" s="24"/>
      <c r="AI135" s="24"/>
      <c r="AJ135" s="24"/>
      <c r="AK135" s="24"/>
      <c r="AL135" s="24"/>
    </row>
    <row r="136" ht="16.5" customHeight="1">
      <c r="A136" s="105">
        <v>45411.0</v>
      </c>
      <c r="B136" s="13">
        <f t="shared" si="49"/>
        <v>0.000000002758447692</v>
      </c>
      <c r="C136" s="13">
        <v>0.0</v>
      </c>
      <c r="D136" s="13">
        <f t="shared" si="48"/>
        <v>0</v>
      </c>
      <c r="E136" s="34"/>
      <c r="F136" s="13">
        <f t="shared" si="50"/>
        <v>0</v>
      </c>
      <c r="G136" s="36"/>
      <c r="H136" s="24"/>
      <c r="I136" s="88">
        <v>0.0</v>
      </c>
      <c r="J136" s="106">
        <v>110.07</v>
      </c>
      <c r="K136" s="34"/>
      <c r="L136" s="34">
        <f t="shared" si="52"/>
        <v>0.25</v>
      </c>
      <c r="M136" s="89"/>
      <c r="N136" s="90"/>
      <c r="O136" s="90"/>
      <c r="P136" s="91"/>
      <c r="Q136" s="34">
        <v>0.0</v>
      </c>
      <c r="R136" s="106">
        <v>220.79</v>
      </c>
      <c r="S136" s="34"/>
      <c r="T136" s="36">
        <f t="shared" si="53"/>
        <v>0.53</v>
      </c>
      <c r="U136" s="90"/>
      <c r="V136" s="90"/>
      <c r="W136" s="90"/>
      <c r="X136" s="91"/>
      <c r="Y136" s="34">
        <v>0.0</v>
      </c>
      <c r="Z136" s="106">
        <v>111.83</v>
      </c>
      <c r="AA136" s="34"/>
      <c r="AB136" s="36">
        <f t="shared" si="54"/>
        <v>0.22</v>
      </c>
      <c r="AC136" s="34">
        <v>0.0</v>
      </c>
      <c r="AD136" s="106">
        <v>131.99</v>
      </c>
      <c r="AE136" s="34"/>
      <c r="AF136" s="36">
        <f t="shared" si="55"/>
        <v>0.27</v>
      </c>
      <c r="AG136" s="24"/>
      <c r="AH136" s="24"/>
      <c r="AI136" s="24"/>
      <c r="AJ136" s="24"/>
      <c r="AK136" s="24"/>
      <c r="AL136" s="24"/>
    </row>
    <row r="137" ht="16.5" customHeight="1">
      <c r="A137" s="108">
        <v>45412.0</v>
      </c>
      <c r="B137" s="20">
        <f t="shared" si="49"/>
        <v>0.000000002758447692</v>
      </c>
      <c r="C137" s="20">
        <v>0.0</v>
      </c>
      <c r="D137" s="20">
        <f t="shared" si="48"/>
        <v>0</v>
      </c>
      <c r="E137" s="38"/>
      <c r="F137" s="20">
        <f t="shared" si="50"/>
        <v>0</v>
      </c>
      <c r="G137" s="40"/>
      <c r="H137" s="24"/>
      <c r="I137" s="93">
        <v>0.0</v>
      </c>
      <c r="J137" s="109">
        <v>110.75</v>
      </c>
      <c r="K137" s="38"/>
      <c r="L137" s="38">
        <f t="shared" si="52"/>
        <v>0.68</v>
      </c>
      <c r="M137" s="94"/>
      <c r="N137" s="95"/>
      <c r="O137" s="95"/>
      <c r="P137" s="96"/>
      <c r="Q137" s="38">
        <v>0.0</v>
      </c>
      <c r="R137" s="109">
        <v>221.34</v>
      </c>
      <c r="S137" s="38"/>
      <c r="T137" s="40">
        <f t="shared" si="53"/>
        <v>0.55</v>
      </c>
      <c r="U137" s="94"/>
      <c r="V137" s="95"/>
      <c r="W137" s="95"/>
      <c r="X137" s="96"/>
      <c r="Y137" s="38">
        <v>0.0</v>
      </c>
      <c r="Z137" s="109">
        <v>112.04</v>
      </c>
      <c r="AA137" s="38"/>
      <c r="AB137" s="40">
        <f t="shared" si="54"/>
        <v>0.21</v>
      </c>
      <c r="AC137" s="38">
        <v>0.0</v>
      </c>
      <c r="AD137" s="109">
        <v>132.27</v>
      </c>
      <c r="AE137" s="38"/>
      <c r="AF137" s="40">
        <f t="shared" si="55"/>
        <v>0.28</v>
      </c>
      <c r="AG137" s="24"/>
      <c r="AH137" s="24"/>
      <c r="AI137" s="24"/>
      <c r="AJ137" s="24"/>
      <c r="AK137" s="24"/>
      <c r="AL137" s="24"/>
    </row>
    <row r="138" ht="16.5" customHeight="1">
      <c r="E138" s="34"/>
      <c r="G138" s="34"/>
      <c r="H138" s="24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24"/>
      <c r="AH138" s="24"/>
      <c r="AI138" s="24"/>
      <c r="AJ138" s="24"/>
      <c r="AK138" s="24"/>
      <c r="AL138" s="24"/>
    </row>
    <row r="139" ht="16.5" customHeight="1">
      <c r="A139" s="43" t="str">
        <f>"carry over "&amp;A106</f>
        <v>carry over April</v>
      </c>
      <c r="B139" s="44">
        <f>B137</f>
        <v>0.000000002758447692</v>
      </c>
      <c r="C139" s="44"/>
      <c r="D139" s="44"/>
      <c r="E139" s="45"/>
      <c r="F139" s="44"/>
      <c r="G139" s="46"/>
      <c r="H139" s="24"/>
      <c r="I139" s="98" t="s">
        <v>74</v>
      </c>
      <c r="J139" s="99">
        <f>J137</f>
        <v>110.75</v>
      </c>
      <c r="K139" s="99"/>
      <c r="L139" s="100"/>
      <c r="M139" s="98" t="s">
        <v>74</v>
      </c>
      <c r="N139" s="99"/>
      <c r="O139" s="99"/>
      <c r="P139" s="100"/>
      <c r="Q139" s="98" t="s">
        <v>74</v>
      </c>
      <c r="R139" s="99">
        <f>R137</f>
        <v>221.34</v>
      </c>
      <c r="S139" s="99"/>
      <c r="T139" s="100"/>
      <c r="U139" s="25" t="s">
        <v>74</v>
      </c>
      <c r="V139" s="26" t="str">
        <f>V137</f>
        <v/>
      </c>
      <c r="W139" s="26"/>
      <c r="X139" s="27"/>
      <c r="Y139" s="98" t="s">
        <v>74</v>
      </c>
      <c r="Z139" s="99">
        <f>Z137</f>
        <v>112.04</v>
      </c>
      <c r="AA139" s="99"/>
      <c r="AB139" s="100"/>
      <c r="AC139" s="98" t="s">
        <v>74</v>
      </c>
      <c r="AD139" s="99">
        <f>AD137</f>
        <v>132.27</v>
      </c>
      <c r="AE139" s="99"/>
      <c r="AF139" s="100"/>
      <c r="AG139" s="24"/>
      <c r="AH139" s="24"/>
      <c r="AI139" s="24"/>
      <c r="AJ139" s="24"/>
      <c r="AK139" s="24"/>
      <c r="AL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</v>
      </c>
      <c r="H140" s="101"/>
      <c r="I140" s="76" t="s">
        <v>90</v>
      </c>
      <c r="J140" s="77"/>
      <c r="K140" s="77"/>
      <c r="L140" s="78">
        <f>SUM(L142:L172)</f>
        <v>4.69</v>
      </c>
      <c r="M140" s="76" t="s">
        <v>91</v>
      </c>
      <c r="N140" s="77"/>
      <c r="O140" s="77"/>
      <c r="P140" s="78">
        <f>SUM(P142:P172)</f>
        <v>0</v>
      </c>
      <c r="Q140" s="79" t="s">
        <v>92</v>
      </c>
      <c r="R140" s="77"/>
      <c r="S140" s="77"/>
      <c r="T140" s="102">
        <f>SUM(T142:T172)</f>
        <v>8.62</v>
      </c>
      <c r="U140" s="79" t="s">
        <v>93</v>
      </c>
      <c r="V140" s="77"/>
      <c r="W140" s="77"/>
      <c r="X140" s="78">
        <f>SUM(X142:X172)</f>
        <v>0</v>
      </c>
      <c r="Y140" s="79" t="s">
        <v>94</v>
      </c>
      <c r="Z140" s="77"/>
      <c r="AA140" s="77"/>
      <c r="AB140" s="78">
        <f>SUM(AB142:AB172)</f>
        <v>3.52</v>
      </c>
      <c r="AC140" s="76" t="s">
        <v>95</v>
      </c>
      <c r="AD140" s="77"/>
      <c r="AE140" s="77"/>
      <c r="AF140" s="78">
        <f>SUM(AF142:AF172)</f>
        <v>4.45</v>
      </c>
      <c r="AG140" s="51"/>
      <c r="AH140" s="51"/>
      <c r="AI140" s="51"/>
      <c r="AJ140" s="51"/>
      <c r="AK140" s="51"/>
      <c r="AL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81" t="s">
        <v>22</v>
      </c>
      <c r="J141" s="81" t="s">
        <v>72</v>
      </c>
      <c r="K141" s="81" t="s">
        <v>24</v>
      </c>
      <c r="L141" s="81" t="s">
        <v>25</v>
      </c>
      <c r="M141" s="81" t="s">
        <v>22</v>
      </c>
      <c r="N141" s="81" t="s">
        <v>72</v>
      </c>
      <c r="O141" s="81" t="s">
        <v>24</v>
      </c>
      <c r="P141" s="81" t="s">
        <v>25</v>
      </c>
      <c r="Q141" s="81" t="s">
        <v>22</v>
      </c>
      <c r="R141" s="81" t="s">
        <v>72</v>
      </c>
      <c r="S141" s="81" t="s">
        <v>24</v>
      </c>
      <c r="T141" s="81" t="s">
        <v>25</v>
      </c>
      <c r="U141" s="81" t="s">
        <v>22</v>
      </c>
      <c r="V141" s="81" t="s">
        <v>72</v>
      </c>
      <c r="W141" s="81" t="s">
        <v>24</v>
      </c>
      <c r="X141" s="81" t="s">
        <v>25</v>
      </c>
      <c r="Y141" s="81" t="s">
        <v>22</v>
      </c>
      <c r="Z141" s="81" t="s">
        <v>72</v>
      </c>
      <c r="AA141" s="81" t="s">
        <v>24</v>
      </c>
      <c r="AB141" s="81" t="s">
        <v>25</v>
      </c>
      <c r="AC141" s="81" t="s">
        <v>22</v>
      </c>
      <c r="AD141" s="81" t="s">
        <v>72</v>
      </c>
      <c r="AE141" s="81" t="s">
        <v>24</v>
      </c>
      <c r="AF141" s="81" t="s">
        <v>25</v>
      </c>
      <c r="AG141" s="82" t="s">
        <v>73</v>
      </c>
      <c r="AH141" s="24"/>
      <c r="AI141" s="24"/>
      <c r="AJ141" s="24"/>
      <c r="AK141" s="24"/>
      <c r="AL141" s="24"/>
    </row>
    <row r="142" ht="16.5" customHeight="1">
      <c r="A142" s="120">
        <v>45413.0</v>
      </c>
      <c r="B142" s="22">
        <f>(B139+C142)+((B139+C142)*D142)</f>
        <v>0.000000002758447692</v>
      </c>
      <c r="C142" s="22">
        <v>0.0</v>
      </c>
      <c r="D142" s="22">
        <f t="shared" ref="D142:D172" si="56">(0/10000)</f>
        <v>0</v>
      </c>
      <c r="E142" s="52"/>
      <c r="F142" s="22">
        <f>(B142-B139)-C142</f>
        <v>0</v>
      </c>
      <c r="G142" s="53"/>
      <c r="H142" s="24"/>
      <c r="I142" s="84">
        <v>0.0</v>
      </c>
      <c r="J142" s="111">
        <v>111.0</v>
      </c>
      <c r="K142" s="52"/>
      <c r="L142" s="53">
        <f>IF(J142-J137&lt;0,0,J142-J137)</f>
        <v>0.25</v>
      </c>
      <c r="M142" s="34">
        <v>0.0</v>
      </c>
      <c r="N142" s="34"/>
      <c r="O142" s="34"/>
      <c r="P142" s="53">
        <f>IF(N142-N137&lt;0,0,N142-N137)</f>
        <v>0</v>
      </c>
      <c r="Q142" s="52">
        <v>0.0</v>
      </c>
      <c r="R142" s="111">
        <v>221.9</v>
      </c>
      <c r="S142" s="52"/>
      <c r="T142" s="53">
        <f>IF(R142-R137&lt;0,0,R142-R137)</f>
        <v>0.56</v>
      </c>
      <c r="U142" s="52">
        <v>0.0</v>
      </c>
      <c r="V142" s="52"/>
      <c r="W142" s="52"/>
      <c r="X142" s="53">
        <f>IF(V142-V137&lt;0,0,V142-V137)</f>
        <v>0</v>
      </c>
      <c r="Y142" s="52">
        <v>0.0</v>
      </c>
      <c r="Z142" s="111">
        <v>112.27</v>
      </c>
      <c r="AA142" s="52"/>
      <c r="AB142" s="53">
        <f>IF(Z142-Z137&lt;0,0,Z142-Z137)</f>
        <v>0.23</v>
      </c>
      <c r="AC142" s="52">
        <v>0.0</v>
      </c>
      <c r="AD142" s="111">
        <v>132.56</v>
      </c>
      <c r="AE142" s="52"/>
      <c r="AF142" s="53">
        <f>IF(AD142-AD137&lt;0,0,AD142-AD137)</f>
        <v>0.29</v>
      </c>
      <c r="AG142" s="24"/>
      <c r="AH142" s="24"/>
      <c r="AI142" s="24"/>
      <c r="AJ142" s="24"/>
      <c r="AK142" s="24"/>
      <c r="AL142" s="24"/>
    </row>
    <row r="143" ht="16.5" customHeight="1">
      <c r="A143" s="105">
        <v>45414.0</v>
      </c>
      <c r="B143" s="13">
        <f t="shared" ref="B143:B172" si="57">(B142+C143)+((B142+C143)*D143)</f>
        <v>0.000000002758447692</v>
      </c>
      <c r="C143" s="13">
        <v>0.0</v>
      </c>
      <c r="D143" s="13">
        <f t="shared" si="56"/>
        <v>0</v>
      </c>
      <c r="E143" s="34"/>
      <c r="F143" s="13">
        <f t="shared" ref="F143:F172" si="58">(B143-B142)-C143</f>
        <v>0</v>
      </c>
      <c r="G143" s="36"/>
      <c r="H143" s="24"/>
      <c r="I143" s="88">
        <v>0.0</v>
      </c>
      <c r="J143" s="106">
        <v>111.24</v>
      </c>
      <c r="K143" s="34"/>
      <c r="L143" s="36">
        <f t="shared" ref="L143:L172" si="59">IF(J143-J142&lt;0,0,J143-J142)</f>
        <v>0.24</v>
      </c>
      <c r="M143" s="34">
        <v>0.0</v>
      </c>
      <c r="N143" s="34"/>
      <c r="O143" s="34"/>
      <c r="P143" s="104">
        <f t="shared" ref="P143:P172" si="60">IF(N143-N142&lt;0,0,N143-N142)</f>
        <v>0</v>
      </c>
      <c r="Q143" s="34">
        <v>0.0</v>
      </c>
      <c r="R143" s="106">
        <v>222.49</v>
      </c>
      <c r="S143" s="34"/>
      <c r="T143" s="36">
        <f t="shared" ref="T143:T172" si="61">IF(R143-R142&lt;0,0,R143-R142)</f>
        <v>0.59</v>
      </c>
      <c r="U143" s="34">
        <v>0.0</v>
      </c>
      <c r="V143" s="34"/>
      <c r="W143" s="34"/>
      <c r="X143" s="36">
        <f t="shared" ref="X143:X172" si="62">IF(V143-V142&lt;0,0,V143-V142)</f>
        <v>0</v>
      </c>
      <c r="Y143" s="34">
        <v>0.0</v>
      </c>
      <c r="Z143" s="106">
        <v>112.52</v>
      </c>
      <c r="AA143" s="34"/>
      <c r="AB143" s="36">
        <f t="shared" ref="AB143:AB172" si="63">IF(Z143-Z142&lt;0,0,Z143-Z142)</f>
        <v>0.25</v>
      </c>
      <c r="AC143" s="34">
        <v>0.0</v>
      </c>
      <c r="AD143" s="106">
        <v>132.84</v>
      </c>
      <c r="AE143" s="34"/>
      <c r="AF143" s="36">
        <f t="shared" ref="AF143:AF172" si="64">IF(AD143-AD142&lt;0,0,AD143-AD142)</f>
        <v>0.28</v>
      </c>
      <c r="AG143" s="24"/>
      <c r="AH143" s="24"/>
      <c r="AI143" s="24"/>
      <c r="AJ143" s="24"/>
      <c r="AK143" s="24"/>
      <c r="AL143" s="24"/>
    </row>
    <row r="144" ht="16.5" customHeight="1">
      <c r="A144" s="105">
        <v>45415.0</v>
      </c>
      <c r="B144" s="13">
        <f t="shared" si="57"/>
        <v>0.000000002758447692</v>
      </c>
      <c r="C144" s="13">
        <v>0.0</v>
      </c>
      <c r="D144" s="13">
        <f t="shared" si="56"/>
        <v>0</v>
      </c>
      <c r="E144" s="34"/>
      <c r="F144" s="13">
        <f t="shared" si="58"/>
        <v>0</v>
      </c>
      <c r="G144" s="36"/>
      <c r="H144" s="24"/>
      <c r="I144" s="88">
        <v>0.0</v>
      </c>
      <c r="J144" s="106">
        <v>111.49</v>
      </c>
      <c r="K144" s="34"/>
      <c r="L144" s="36">
        <f t="shared" si="59"/>
        <v>0.25</v>
      </c>
      <c r="M144" s="34">
        <v>0.0</v>
      </c>
      <c r="N144" s="34"/>
      <c r="O144" s="34"/>
      <c r="P144" s="104">
        <f t="shared" si="60"/>
        <v>0</v>
      </c>
      <c r="Q144" s="34">
        <v>0.0</v>
      </c>
      <c r="R144" s="106">
        <v>223.0</v>
      </c>
      <c r="S144" s="34"/>
      <c r="T144" s="36">
        <f t="shared" si="61"/>
        <v>0.51</v>
      </c>
      <c r="U144" s="34">
        <v>0.0</v>
      </c>
      <c r="V144" s="34"/>
      <c r="W144" s="34"/>
      <c r="X144" s="36">
        <f t="shared" si="62"/>
        <v>0</v>
      </c>
      <c r="Y144" s="34">
        <v>0.0</v>
      </c>
      <c r="Z144" s="106">
        <v>112.74</v>
      </c>
      <c r="AA144" s="34"/>
      <c r="AB144" s="36">
        <f t="shared" si="63"/>
        <v>0.22</v>
      </c>
      <c r="AC144" s="34">
        <v>0.0</v>
      </c>
      <c r="AD144" s="106">
        <v>133.11</v>
      </c>
      <c r="AE144" s="34"/>
      <c r="AF144" s="36">
        <f t="shared" si="64"/>
        <v>0.27</v>
      </c>
      <c r="AG144" s="24"/>
      <c r="AH144" s="24"/>
      <c r="AI144" s="24"/>
      <c r="AJ144" s="24"/>
      <c r="AK144" s="24"/>
      <c r="AL144" s="24"/>
    </row>
    <row r="145" ht="16.5" customHeight="1">
      <c r="A145" s="105">
        <v>45416.0</v>
      </c>
      <c r="B145" s="13">
        <f t="shared" si="57"/>
        <v>0.000000002758447692</v>
      </c>
      <c r="C145" s="13">
        <v>0.0</v>
      </c>
      <c r="D145" s="13">
        <f t="shared" si="56"/>
        <v>0</v>
      </c>
      <c r="E145" s="34"/>
      <c r="F145" s="13">
        <f t="shared" si="58"/>
        <v>0</v>
      </c>
      <c r="G145" s="36"/>
      <c r="H145" s="24"/>
      <c r="I145" s="88">
        <v>0.0</v>
      </c>
      <c r="J145" s="106">
        <v>111.73</v>
      </c>
      <c r="K145" s="34"/>
      <c r="L145" s="36">
        <f t="shared" si="59"/>
        <v>0.24</v>
      </c>
      <c r="M145" s="34">
        <v>0.0</v>
      </c>
      <c r="N145" s="34"/>
      <c r="O145" s="34"/>
      <c r="P145" s="104">
        <f t="shared" si="60"/>
        <v>0</v>
      </c>
      <c r="Q145" s="34">
        <v>0.0</v>
      </c>
      <c r="R145" s="106">
        <v>223.53</v>
      </c>
      <c r="S145" s="34"/>
      <c r="T145" s="36">
        <f t="shared" si="61"/>
        <v>0.53</v>
      </c>
      <c r="U145" s="34">
        <v>0.0</v>
      </c>
      <c r="V145" s="34"/>
      <c r="W145" s="34"/>
      <c r="X145" s="36">
        <f t="shared" si="62"/>
        <v>0</v>
      </c>
      <c r="Y145" s="34">
        <v>0.0</v>
      </c>
      <c r="Z145" s="106">
        <v>112.95</v>
      </c>
      <c r="AA145" s="34"/>
      <c r="AB145" s="36">
        <f t="shared" si="63"/>
        <v>0.21</v>
      </c>
      <c r="AC145" s="34">
        <v>0.0</v>
      </c>
      <c r="AD145" s="106">
        <v>133.39</v>
      </c>
      <c r="AE145" s="34"/>
      <c r="AF145" s="36">
        <f t="shared" si="64"/>
        <v>0.28</v>
      </c>
      <c r="AG145" s="24"/>
      <c r="AH145" s="24"/>
      <c r="AI145" s="24"/>
      <c r="AJ145" s="24"/>
      <c r="AK145" s="24"/>
      <c r="AL145" s="24"/>
    </row>
    <row r="146" ht="16.5" customHeight="1">
      <c r="A146" s="105">
        <v>45417.0</v>
      </c>
      <c r="B146" s="13">
        <f t="shared" si="57"/>
        <v>0.000000002758447692</v>
      </c>
      <c r="C146" s="13">
        <v>0.0</v>
      </c>
      <c r="D146" s="13">
        <f t="shared" si="56"/>
        <v>0</v>
      </c>
      <c r="E146" s="34"/>
      <c r="F146" s="13">
        <f t="shared" si="58"/>
        <v>0</v>
      </c>
      <c r="G146" s="36"/>
      <c r="H146" s="24"/>
      <c r="I146" s="88">
        <v>0.0</v>
      </c>
      <c r="J146" s="106">
        <v>112.04</v>
      </c>
      <c r="K146" s="34"/>
      <c r="L146" s="36">
        <f t="shared" si="59"/>
        <v>0.31</v>
      </c>
      <c r="M146" s="34">
        <v>0.0</v>
      </c>
      <c r="N146" s="34"/>
      <c r="O146" s="34"/>
      <c r="P146" s="104">
        <f t="shared" si="60"/>
        <v>0</v>
      </c>
      <c r="Q146" s="34">
        <v>0.0</v>
      </c>
      <c r="R146" s="106">
        <v>224.07</v>
      </c>
      <c r="S146" s="34"/>
      <c r="T146" s="36">
        <f t="shared" si="61"/>
        <v>0.54</v>
      </c>
      <c r="U146" s="34">
        <v>0.0</v>
      </c>
      <c r="V146" s="34"/>
      <c r="W146" s="34"/>
      <c r="X146" s="36">
        <f t="shared" si="62"/>
        <v>0</v>
      </c>
      <c r="Y146" s="34">
        <v>0.0</v>
      </c>
      <c r="Z146" s="106">
        <v>113.17</v>
      </c>
      <c r="AA146" s="34"/>
      <c r="AB146" s="36">
        <f t="shared" si="63"/>
        <v>0.22</v>
      </c>
      <c r="AC146" s="34">
        <v>0.0</v>
      </c>
      <c r="AD146" s="106">
        <v>133.66</v>
      </c>
      <c r="AE146" s="34"/>
      <c r="AF146" s="36">
        <f t="shared" si="64"/>
        <v>0.27</v>
      </c>
      <c r="AG146" s="24"/>
      <c r="AH146" s="24"/>
      <c r="AI146" s="24"/>
      <c r="AJ146" s="24"/>
      <c r="AK146" s="24"/>
      <c r="AL146" s="24"/>
    </row>
    <row r="147" ht="16.5" customHeight="1">
      <c r="A147" s="105">
        <v>45418.0</v>
      </c>
      <c r="B147" s="13">
        <f t="shared" si="57"/>
        <v>0.000000002758447692</v>
      </c>
      <c r="C147" s="13">
        <v>0.0</v>
      </c>
      <c r="D147" s="13">
        <f t="shared" si="56"/>
        <v>0</v>
      </c>
      <c r="E147" s="34"/>
      <c r="F147" s="13">
        <f t="shared" si="58"/>
        <v>0</v>
      </c>
      <c r="G147" s="36"/>
      <c r="H147" s="24"/>
      <c r="I147" s="88">
        <v>0.0</v>
      </c>
      <c r="J147" s="106">
        <v>112.34</v>
      </c>
      <c r="K147" s="34"/>
      <c r="L147" s="36">
        <f t="shared" si="59"/>
        <v>0.3</v>
      </c>
      <c r="M147" s="34">
        <v>0.0</v>
      </c>
      <c r="N147" s="103"/>
      <c r="O147" s="103"/>
      <c r="P147" s="104">
        <f t="shared" si="60"/>
        <v>0</v>
      </c>
      <c r="Q147" s="34">
        <v>0.0</v>
      </c>
      <c r="R147" s="106">
        <v>224.59</v>
      </c>
      <c r="S147" s="34"/>
      <c r="T147" s="36">
        <f t="shared" si="61"/>
        <v>0.52</v>
      </c>
      <c r="U147" s="34">
        <v>0.0</v>
      </c>
      <c r="V147" s="34"/>
      <c r="W147" s="34"/>
      <c r="X147" s="36">
        <f t="shared" si="62"/>
        <v>0</v>
      </c>
      <c r="Y147" s="34">
        <v>0.0</v>
      </c>
      <c r="Z147" s="106">
        <v>113.38</v>
      </c>
      <c r="AA147" s="34"/>
      <c r="AB147" s="36">
        <f t="shared" si="63"/>
        <v>0.21</v>
      </c>
      <c r="AC147" s="34">
        <v>0.0</v>
      </c>
      <c r="AD147" s="106">
        <v>133.94</v>
      </c>
      <c r="AE147" s="34"/>
      <c r="AF147" s="36">
        <f t="shared" si="64"/>
        <v>0.28</v>
      </c>
      <c r="AG147" s="24"/>
      <c r="AH147" s="24"/>
      <c r="AI147" s="24"/>
      <c r="AJ147" s="24"/>
      <c r="AK147" s="24"/>
      <c r="AL147" s="24"/>
    </row>
    <row r="148" ht="16.5" customHeight="1">
      <c r="A148" s="105">
        <v>45419.0</v>
      </c>
      <c r="B148" s="13">
        <f t="shared" si="57"/>
        <v>0.000000002758447692</v>
      </c>
      <c r="C148" s="13">
        <v>0.0</v>
      </c>
      <c r="D148" s="13">
        <f t="shared" si="56"/>
        <v>0</v>
      </c>
      <c r="E148" s="34"/>
      <c r="F148" s="13">
        <f t="shared" si="58"/>
        <v>0</v>
      </c>
      <c r="G148" s="36"/>
      <c r="H148" s="24"/>
      <c r="I148" s="88">
        <v>0.0</v>
      </c>
      <c r="J148" s="106">
        <v>112.64</v>
      </c>
      <c r="K148" s="34"/>
      <c r="L148" s="36">
        <f t="shared" si="59"/>
        <v>0.3</v>
      </c>
      <c r="M148" s="34">
        <v>0.0</v>
      </c>
      <c r="N148" s="34"/>
      <c r="O148" s="34"/>
      <c r="P148" s="104">
        <f t="shared" si="60"/>
        <v>0</v>
      </c>
      <c r="Q148" s="34">
        <v>0.0</v>
      </c>
      <c r="R148" s="106">
        <v>225.13</v>
      </c>
      <c r="S148" s="34"/>
      <c r="T148" s="36">
        <f t="shared" si="61"/>
        <v>0.54</v>
      </c>
      <c r="U148" s="34">
        <v>0.0</v>
      </c>
      <c r="V148" s="34"/>
      <c r="W148" s="34"/>
      <c r="X148" s="36">
        <f t="shared" si="62"/>
        <v>0</v>
      </c>
      <c r="Y148" s="34">
        <v>0.0</v>
      </c>
      <c r="Z148" s="106">
        <v>113.6</v>
      </c>
      <c r="AA148" s="34"/>
      <c r="AB148" s="36">
        <f t="shared" si="63"/>
        <v>0.22</v>
      </c>
      <c r="AC148" s="34">
        <v>0.0</v>
      </c>
      <c r="AD148" s="106">
        <v>134.22</v>
      </c>
      <c r="AE148" s="34"/>
      <c r="AF148" s="36">
        <f t="shared" si="64"/>
        <v>0.28</v>
      </c>
      <c r="AG148" s="24"/>
      <c r="AH148" s="24"/>
      <c r="AI148" s="24"/>
      <c r="AJ148" s="24"/>
      <c r="AK148" s="24"/>
      <c r="AL148" s="24"/>
    </row>
    <row r="149" ht="16.5" customHeight="1">
      <c r="A149" s="105">
        <v>45420.0</v>
      </c>
      <c r="B149" s="13">
        <f t="shared" si="57"/>
        <v>0.000000002758447692</v>
      </c>
      <c r="C149" s="13">
        <v>0.0</v>
      </c>
      <c r="D149" s="13">
        <f t="shared" si="56"/>
        <v>0</v>
      </c>
      <c r="E149" s="34"/>
      <c r="F149" s="13">
        <f t="shared" si="58"/>
        <v>0</v>
      </c>
      <c r="G149" s="36"/>
      <c r="H149" s="24"/>
      <c r="I149" s="88">
        <v>0.0</v>
      </c>
      <c r="J149" s="106">
        <v>112.94</v>
      </c>
      <c r="K149" s="34"/>
      <c r="L149" s="36">
        <f t="shared" si="59"/>
        <v>0.3</v>
      </c>
      <c r="M149" s="34">
        <v>0.0</v>
      </c>
      <c r="N149" s="34"/>
      <c r="O149" s="34"/>
      <c r="P149" s="104">
        <f t="shared" si="60"/>
        <v>0</v>
      </c>
      <c r="Q149" s="34">
        <v>0.0</v>
      </c>
      <c r="R149" s="106">
        <v>225.69</v>
      </c>
      <c r="S149" s="34"/>
      <c r="T149" s="36">
        <f t="shared" si="61"/>
        <v>0.56</v>
      </c>
      <c r="U149" s="34">
        <v>0.0</v>
      </c>
      <c r="V149" s="34"/>
      <c r="W149" s="34"/>
      <c r="X149" s="36">
        <f t="shared" si="62"/>
        <v>0</v>
      </c>
      <c r="Y149" s="34">
        <v>0.0</v>
      </c>
      <c r="Z149" s="106">
        <v>113.82</v>
      </c>
      <c r="AA149" s="34"/>
      <c r="AB149" s="36">
        <f t="shared" si="63"/>
        <v>0.22</v>
      </c>
      <c r="AC149" s="34">
        <v>0.0</v>
      </c>
      <c r="AD149" s="106">
        <v>134.5</v>
      </c>
      <c r="AE149" s="34"/>
      <c r="AF149" s="36">
        <f t="shared" si="64"/>
        <v>0.28</v>
      </c>
      <c r="AG149" s="24"/>
      <c r="AH149" s="24"/>
      <c r="AI149" s="24"/>
      <c r="AJ149" s="24"/>
      <c r="AK149" s="24"/>
      <c r="AL149" s="24"/>
    </row>
    <row r="150" ht="16.5" customHeight="1">
      <c r="A150" s="105">
        <v>45421.0</v>
      </c>
      <c r="B150" s="13">
        <f t="shared" si="57"/>
        <v>0.000000002758447692</v>
      </c>
      <c r="C150" s="13">
        <v>0.0</v>
      </c>
      <c r="D150" s="13">
        <f t="shared" si="56"/>
        <v>0</v>
      </c>
      <c r="E150" s="34"/>
      <c r="F150" s="13">
        <f t="shared" si="58"/>
        <v>0</v>
      </c>
      <c r="G150" s="36"/>
      <c r="H150" s="24"/>
      <c r="I150" s="88">
        <v>0.0</v>
      </c>
      <c r="J150" s="106">
        <v>113.21</v>
      </c>
      <c r="K150" s="34"/>
      <c r="L150" s="36">
        <f t="shared" si="59"/>
        <v>0.27</v>
      </c>
      <c r="M150" s="34">
        <v>0.0</v>
      </c>
      <c r="N150" s="34"/>
      <c r="O150" s="34"/>
      <c r="P150" s="104">
        <f t="shared" si="60"/>
        <v>0</v>
      </c>
      <c r="Q150" s="34">
        <v>0.0</v>
      </c>
      <c r="R150" s="106">
        <v>226.21</v>
      </c>
      <c r="S150" s="34"/>
      <c r="T150" s="36">
        <f t="shared" si="61"/>
        <v>0.52</v>
      </c>
      <c r="U150" s="34">
        <v>0.0</v>
      </c>
      <c r="V150" s="34"/>
      <c r="W150" s="34"/>
      <c r="X150" s="36">
        <f t="shared" si="62"/>
        <v>0</v>
      </c>
      <c r="Y150" s="34">
        <v>0.0</v>
      </c>
      <c r="Z150" s="106">
        <v>114.05</v>
      </c>
      <c r="AA150" s="34"/>
      <c r="AB150" s="36">
        <f t="shared" si="63"/>
        <v>0.23</v>
      </c>
      <c r="AC150" s="34">
        <v>0.0</v>
      </c>
      <c r="AD150" s="106">
        <v>134.79</v>
      </c>
      <c r="AE150" s="34"/>
      <c r="AF150" s="36">
        <f t="shared" si="64"/>
        <v>0.29</v>
      </c>
      <c r="AG150" s="24"/>
      <c r="AH150" s="24"/>
      <c r="AI150" s="24"/>
      <c r="AJ150" s="24"/>
      <c r="AK150" s="24"/>
      <c r="AL150" s="24"/>
    </row>
    <row r="151" ht="16.5" customHeight="1">
      <c r="A151" s="105">
        <v>45422.0</v>
      </c>
      <c r="B151" s="13">
        <f t="shared" si="57"/>
        <v>0.000000002758447692</v>
      </c>
      <c r="C151" s="13">
        <v>0.0</v>
      </c>
      <c r="D151" s="13">
        <f t="shared" si="56"/>
        <v>0</v>
      </c>
      <c r="E151" s="34"/>
      <c r="F151" s="13">
        <f t="shared" si="58"/>
        <v>0</v>
      </c>
      <c r="G151" s="36"/>
      <c r="H151" s="24"/>
      <c r="I151" s="88">
        <v>0.0</v>
      </c>
      <c r="J151" s="106">
        <v>113.54</v>
      </c>
      <c r="K151" s="34"/>
      <c r="L151" s="36">
        <f t="shared" si="59"/>
        <v>0.33</v>
      </c>
      <c r="M151" s="34">
        <v>0.0</v>
      </c>
      <c r="N151" s="34"/>
      <c r="O151" s="34"/>
      <c r="P151" s="104">
        <f t="shared" si="60"/>
        <v>0</v>
      </c>
      <c r="Q151" s="34">
        <v>0.0</v>
      </c>
      <c r="R151" s="106">
        <v>226.78</v>
      </c>
      <c r="S151" s="34"/>
      <c r="T151" s="36">
        <f t="shared" si="61"/>
        <v>0.57</v>
      </c>
      <c r="U151" s="34">
        <v>0.0</v>
      </c>
      <c r="V151" s="34"/>
      <c r="W151" s="34"/>
      <c r="X151" s="36">
        <f t="shared" si="62"/>
        <v>0</v>
      </c>
      <c r="Y151" s="34">
        <v>0.0</v>
      </c>
      <c r="Z151" s="106">
        <v>114.26</v>
      </c>
      <c r="AA151" s="34"/>
      <c r="AB151" s="36">
        <f t="shared" si="63"/>
        <v>0.21</v>
      </c>
      <c r="AC151" s="34">
        <v>0.0</v>
      </c>
      <c r="AD151" s="106">
        <v>135.05</v>
      </c>
      <c r="AE151" s="34"/>
      <c r="AF151" s="36">
        <f t="shared" si="64"/>
        <v>0.26</v>
      </c>
      <c r="AG151" s="24"/>
      <c r="AH151" s="24"/>
      <c r="AI151" s="24"/>
      <c r="AJ151" s="24"/>
      <c r="AK151" s="24"/>
      <c r="AL151" s="24"/>
    </row>
    <row r="152" ht="16.5" customHeight="1">
      <c r="A152" s="105">
        <v>45423.0</v>
      </c>
      <c r="B152" s="13">
        <f t="shared" si="57"/>
        <v>0.000000002758447692</v>
      </c>
      <c r="C152" s="13">
        <v>0.0</v>
      </c>
      <c r="D152" s="13">
        <f t="shared" si="56"/>
        <v>0</v>
      </c>
      <c r="E152" s="34"/>
      <c r="F152" s="13">
        <f t="shared" si="58"/>
        <v>0</v>
      </c>
      <c r="G152" s="36"/>
      <c r="H152" s="24"/>
      <c r="I152" s="88">
        <v>0.0</v>
      </c>
      <c r="J152" s="106">
        <v>113.84</v>
      </c>
      <c r="K152" s="34"/>
      <c r="L152" s="36">
        <f t="shared" si="59"/>
        <v>0.3</v>
      </c>
      <c r="M152" s="34">
        <v>0.0</v>
      </c>
      <c r="N152" s="34"/>
      <c r="O152" s="34"/>
      <c r="P152" s="104">
        <f t="shared" si="60"/>
        <v>0</v>
      </c>
      <c r="Q152" s="34">
        <v>0.0</v>
      </c>
      <c r="R152" s="106">
        <v>227.31</v>
      </c>
      <c r="S152" s="34"/>
      <c r="T152" s="36">
        <f t="shared" si="61"/>
        <v>0.53</v>
      </c>
      <c r="U152" s="34">
        <v>0.0</v>
      </c>
      <c r="V152" s="34"/>
      <c r="W152" s="34"/>
      <c r="X152" s="36">
        <f t="shared" si="62"/>
        <v>0</v>
      </c>
      <c r="Y152" s="34">
        <v>0.0</v>
      </c>
      <c r="Z152" s="106">
        <v>114.48</v>
      </c>
      <c r="AA152" s="34"/>
      <c r="AB152" s="36">
        <f t="shared" si="63"/>
        <v>0.22</v>
      </c>
      <c r="AC152" s="34">
        <v>0.0</v>
      </c>
      <c r="AD152" s="106">
        <v>135.33</v>
      </c>
      <c r="AE152" s="34"/>
      <c r="AF152" s="36">
        <f t="shared" si="64"/>
        <v>0.28</v>
      </c>
      <c r="AG152" s="24"/>
      <c r="AH152" s="24"/>
      <c r="AI152" s="24"/>
      <c r="AJ152" s="24"/>
      <c r="AK152" s="24"/>
      <c r="AL152" s="24"/>
    </row>
    <row r="153" ht="16.5" customHeight="1">
      <c r="A153" s="105">
        <v>45424.0</v>
      </c>
      <c r="B153" s="13">
        <f t="shared" si="57"/>
        <v>0.000000002758447692</v>
      </c>
      <c r="C153" s="13">
        <v>0.0</v>
      </c>
      <c r="D153" s="13">
        <f t="shared" si="56"/>
        <v>0</v>
      </c>
      <c r="E153" s="34"/>
      <c r="F153" s="13">
        <f t="shared" si="58"/>
        <v>0</v>
      </c>
      <c r="G153" s="36"/>
      <c r="H153" s="24"/>
      <c r="I153" s="88">
        <v>0.0</v>
      </c>
      <c r="J153" s="106">
        <v>114.13</v>
      </c>
      <c r="K153" s="34"/>
      <c r="L153" s="36">
        <f t="shared" si="59"/>
        <v>0.29</v>
      </c>
      <c r="M153" s="34">
        <v>0.0</v>
      </c>
      <c r="N153" s="34"/>
      <c r="O153" s="34"/>
      <c r="P153" s="104">
        <f t="shared" si="60"/>
        <v>0</v>
      </c>
      <c r="Q153" s="34">
        <v>0.0</v>
      </c>
      <c r="R153" s="106">
        <v>227.84</v>
      </c>
      <c r="S153" s="34"/>
      <c r="T153" s="36">
        <f t="shared" si="61"/>
        <v>0.53</v>
      </c>
      <c r="U153" s="34">
        <v>0.0</v>
      </c>
      <c r="V153" s="34"/>
      <c r="W153" s="34"/>
      <c r="X153" s="36">
        <f t="shared" si="62"/>
        <v>0</v>
      </c>
      <c r="Y153" s="34">
        <v>0.0</v>
      </c>
      <c r="Z153" s="106">
        <v>114.71</v>
      </c>
      <c r="AA153" s="34"/>
      <c r="AB153" s="36">
        <f t="shared" si="63"/>
        <v>0.23</v>
      </c>
      <c r="AC153" s="34">
        <v>0.0</v>
      </c>
      <c r="AD153" s="106">
        <v>135.6</v>
      </c>
      <c r="AE153" s="34"/>
      <c r="AF153" s="36">
        <f t="shared" si="64"/>
        <v>0.27</v>
      </c>
      <c r="AG153" s="24"/>
      <c r="AH153" s="24"/>
      <c r="AI153" s="24"/>
      <c r="AJ153" s="24"/>
      <c r="AK153" s="24"/>
      <c r="AL153" s="24"/>
    </row>
    <row r="154" ht="16.5" customHeight="1">
      <c r="A154" s="105">
        <v>45425.0</v>
      </c>
      <c r="B154" s="13">
        <f t="shared" si="57"/>
        <v>0.000000002758447692</v>
      </c>
      <c r="C154" s="13">
        <v>0.0</v>
      </c>
      <c r="D154" s="13">
        <f t="shared" si="56"/>
        <v>0</v>
      </c>
      <c r="E154" s="34"/>
      <c r="F154" s="13">
        <f t="shared" si="58"/>
        <v>0</v>
      </c>
      <c r="G154" s="36"/>
      <c r="H154" s="24"/>
      <c r="I154" s="88">
        <v>0.0</v>
      </c>
      <c r="J154" s="106">
        <v>114.44</v>
      </c>
      <c r="K154" s="34"/>
      <c r="L154" s="36">
        <f t="shared" si="59"/>
        <v>0.31</v>
      </c>
      <c r="M154" s="34">
        <v>0.0</v>
      </c>
      <c r="N154" s="34"/>
      <c r="O154" s="34"/>
      <c r="P154" s="104">
        <f t="shared" si="60"/>
        <v>0</v>
      </c>
      <c r="Q154" s="34">
        <v>0.0</v>
      </c>
      <c r="R154" s="106">
        <v>228.35</v>
      </c>
      <c r="S154" s="34"/>
      <c r="T154" s="36">
        <f t="shared" si="61"/>
        <v>0.51</v>
      </c>
      <c r="U154" s="34">
        <v>0.0</v>
      </c>
      <c r="V154" s="34"/>
      <c r="W154" s="34"/>
      <c r="X154" s="36">
        <f t="shared" si="62"/>
        <v>0</v>
      </c>
      <c r="Y154" s="34">
        <v>0.0</v>
      </c>
      <c r="Z154" s="106">
        <v>114.92</v>
      </c>
      <c r="AA154" s="34"/>
      <c r="AB154" s="36">
        <f t="shared" si="63"/>
        <v>0.21</v>
      </c>
      <c r="AC154" s="34">
        <v>0.0</v>
      </c>
      <c r="AD154" s="106">
        <v>135.89</v>
      </c>
      <c r="AE154" s="34"/>
      <c r="AF154" s="36">
        <f t="shared" si="64"/>
        <v>0.29</v>
      </c>
      <c r="AG154" s="24"/>
      <c r="AH154" s="24"/>
      <c r="AI154" s="24"/>
      <c r="AJ154" s="24"/>
      <c r="AK154" s="24"/>
      <c r="AL154" s="24"/>
    </row>
    <row r="155" ht="16.5" customHeight="1">
      <c r="A155" s="105">
        <v>45426.0</v>
      </c>
      <c r="B155" s="13">
        <f t="shared" si="57"/>
        <v>0.000000002758447692</v>
      </c>
      <c r="C155" s="13">
        <v>0.0</v>
      </c>
      <c r="D155" s="13">
        <f t="shared" si="56"/>
        <v>0</v>
      </c>
      <c r="E155" s="34"/>
      <c r="F155" s="13">
        <f t="shared" si="58"/>
        <v>0</v>
      </c>
      <c r="G155" s="36"/>
      <c r="H155" s="24"/>
      <c r="I155" s="88">
        <v>0.0</v>
      </c>
      <c r="J155" s="106">
        <v>114.79</v>
      </c>
      <c r="K155" s="34"/>
      <c r="L155" s="36">
        <f t="shared" si="59"/>
        <v>0.35</v>
      </c>
      <c r="M155" s="34">
        <v>0.0</v>
      </c>
      <c r="N155" s="34"/>
      <c r="O155" s="34"/>
      <c r="P155" s="104">
        <f t="shared" si="60"/>
        <v>0</v>
      </c>
      <c r="Q155" s="34">
        <v>0.0</v>
      </c>
      <c r="R155" s="106">
        <v>228.9</v>
      </c>
      <c r="S155" s="34"/>
      <c r="T155" s="36">
        <f t="shared" si="61"/>
        <v>0.55</v>
      </c>
      <c r="U155" s="34">
        <v>0.0</v>
      </c>
      <c r="V155" s="34"/>
      <c r="W155" s="34"/>
      <c r="X155" s="36">
        <f t="shared" si="62"/>
        <v>0</v>
      </c>
      <c r="Y155" s="34">
        <v>0.0</v>
      </c>
      <c r="Z155" s="106">
        <v>115.14</v>
      </c>
      <c r="AA155" s="34"/>
      <c r="AB155" s="36">
        <f t="shared" si="63"/>
        <v>0.22</v>
      </c>
      <c r="AC155" s="34">
        <v>0.0</v>
      </c>
      <c r="AD155" s="106">
        <v>136.18</v>
      </c>
      <c r="AE155" s="34"/>
      <c r="AF155" s="36">
        <f t="shared" si="64"/>
        <v>0.29</v>
      </c>
      <c r="AG155" s="24"/>
      <c r="AH155" s="24"/>
      <c r="AI155" s="24"/>
      <c r="AJ155" s="24"/>
      <c r="AK155" s="24"/>
      <c r="AL155" s="24"/>
    </row>
    <row r="156" ht="16.5" customHeight="1">
      <c r="A156" s="105">
        <v>45427.0</v>
      </c>
      <c r="B156" s="13">
        <f t="shared" si="57"/>
        <v>0.000000002758447692</v>
      </c>
      <c r="C156" s="13">
        <v>0.0</v>
      </c>
      <c r="D156" s="13">
        <f t="shared" si="56"/>
        <v>0</v>
      </c>
      <c r="E156" s="34"/>
      <c r="F156" s="13">
        <f t="shared" si="58"/>
        <v>0</v>
      </c>
      <c r="G156" s="36"/>
      <c r="H156" s="24"/>
      <c r="I156" s="88">
        <v>0.0</v>
      </c>
      <c r="J156" s="106">
        <v>115.15</v>
      </c>
      <c r="K156" s="34"/>
      <c r="L156" s="36">
        <f t="shared" si="59"/>
        <v>0.36</v>
      </c>
      <c r="M156" s="34">
        <v>0.0</v>
      </c>
      <c r="N156" s="34"/>
      <c r="O156" s="34"/>
      <c r="P156" s="104">
        <f t="shared" si="60"/>
        <v>0</v>
      </c>
      <c r="Q156" s="34">
        <v>0.0</v>
      </c>
      <c r="R156" s="106">
        <v>229.42</v>
      </c>
      <c r="S156" s="34"/>
      <c r="T156" s="36">
        <f t="shared" si="61"/>
        <v>0.52</v>
      </c>
      <c r="U156" s="34">
        <v>0.0</v>
      </c>
      <c r="V156" s="34"/>
      <c r="W156" s="34"/>
      <c r="X156" s="36">
        <f t="shared" si="62"/>
        <v>0</v>
      </c>
      <c r="Y156" s="34">
        <v>0.0</v>
      </c>
      <c r="Z156" s="106">
        <v>115.36</v>
      </c>
      <c r="AA156" s="34"/>
      <c r="AB156" s="36">
        <f t="shared" si="63"/>
        <v>0.22</v>
      </c>
      <c r="AC156" s="34">
        <v>0.0</v>
      </c>
      <c r="AD156" s="106">
        <v>136.43</v>
      </c>
      <c r="AE156" s="34"/>
      <c r="AF156" s="36">
        <f t="shared" si="64"/>
        <v>0.25</v>
      </c>
      <c r="AG156" s="24"/>
      <c r="AH156" s="24"/>
      <c r="AI156" s="24"/>
      <c r="AJ156" s="24"/>
      <c r="AK156" s="24"/>
      <c r="AL156" s="24"/>
    </row>
    <row r="157" ht="16.5" customHeight="1">
      <c r="A157" s="105">
        <v>45428.0</v>
      </c>
      <c r="B157" s="13">
        <f t="shared" si="57"/>
        <v>0.000000002758447692</v>
      </c>
      <c r="C157" s="13">
        <v>0.0</v>
      </c>
      <c r="D157" s="13">
        <f t="shared" si="56"/>
        <v>0</v>
      </c>
      <c r="E157" s="34"/>
      <c r="F157" s="13">
        <f t="shared" si="58"/>
        <v>0</v>
      </c>
      <c r="G157" s="36"/>
      <c r="H157" s="24"/>
      <c r="I157" s="88">
        <v>0.0</v>
      </c>
      <c r="J157" s="106">
        <v>115.44</v>
      </c>
      <c r="K157" s="34"/>
      <c r="L157" s="36">
        <f t="shared" si="59"/>
        <v>0.29</v>
      </c>
      <c r="M157" s="34">
        <v>0.0</v>
      </c>
      <c r="N157" s="34"/>
      <c r="O157" s="34"/>
      <c r="P157" s="104">
        <f t="shared" si="60"/>
        <v>0</v>
      </c>
      <c r="Q157" s="34">
        <v>0.0</v>
      </c>
      <c r="R157" s="106">
        <v>229.96</v>
      </c>
      <c r="S157" s="34"/>
      <c r="T157" s="36">
        <f t="shared" si="61"/>
        <v>0.54</v>
      </c>
      <c r="U157" s="34">
        <v>0.0</v>
      </c>
      <c r="V157" s="34"/>
      <c r="W157" s="34"/>
      <c r="X157" s="36">
        <f t="shared" si="62"/>
        <v>0</v>
      </c>
      <c r="Y157" s="34">
        <v>0.0</v>
      </c>
      <c r="Z157" s="106">
        <v>115.56</v>
      </c>
      <c r="AA157" s="34"/>
      <c r="AB157" s="36">
        <f t="shared" si="63"/>
        <v>0.2</v>
      </c>
      <c r="AC157" s="34">
        <v>0.0</v>
      </c>
      <c r="AD157" s="106">
        <v>136.72</v>
      </c>
      <c r="AE157" s="34"/>
      <c r="AF157" s="36">
        <f t="shared" si="64"/>
        <v>0.29</v>
      </c>
      <c r="AG157" s="24"/>
      <c r="AH157" s="24"/>
      <c r="AI157" s="24"/>
      <c r="AJ157" s="24"/>
      <c r="AK157" s="24"/>
      <c r="AL157" s="24"/>
    </row>
    <row r="158" ht="16.5" customHeight="1">
      <c r="A158" s="105">
        <v>45429.0</v>
      </c>
      <c r="B158" s="13">
        <f t="shared" si="57"/>
        <v>0.000000002758447692</v>
      </c>
      <c r="C158" s="13">
        <v>0.0</v>
      </c>
      <c r="D158" s="13">
        <f t="shared" si="56"/>
        <v>0</v>
      </c>
      <c r="E158" s="34"/>
      <c r="F158" s="13">
        <f t="shared" si="58"/>
        <v>0</v>
      </c>
      <c r="G158" s="36"/>
      <c r="H158" s="24"/>
      <c r="I158" s="88">
        <v>0.0</v>
      </c>
      <c r="J158" s="106"/>
      <c r="K158" s="34"/>
      <c r="L158" s="36">
        <f t="shared" si="59"/>
        <v>0</v>
      </c>
      <c r="M158" s="34">
        <v>0.0</v>
      </c>
      <c r="N158" s="34"/>
      <c r="O158" s="34"/>
      <c r="P158" s="104">
        <f t="shared" si="60"/>
        <v>0</v>
      </c>
      <c r="Q158" s="34">
        <v>0.0</v>
      </c>
      <c r="R158" s="106"/>
      <c r="S158" s="34"/>
      <c r="T158" s="36">
        <f t="shared" si="61"/>
        <v>0</v>
      </c>
      <c r="U158" s="34">
        <v>0.0</v>
      </c>
      <c r="V158" s="34"/>
      <c r="W158" s="34"/>
      <c r="X158" s="36">
        <f t="shared" si="62"/>
        <v>0</v>
      </c>
      <c r="Y158" s="34">
        <v>0.0</v>
      </c>
      <c r="Z158" s="106"/>
      <c r="AA158" s="34"/>
      <c r="AB158" s="36">
        <f t="shared" si="63"/>
        <v>0</v>
      </c>
      <c r="AC158" s="34">
        <v>0.0</v>
      </c>
      <c r="AD158" s="106"/>
      <c r="AE158" s="34"/>
      <c r="AF158" s="36">
        <f t="shared" si="64"/>
        <v>0</v>
      </c>
      <c r="AG158" s="24"/>
      <c r="AH158" s="24"/>
      <c r="AI158" s="24"/>
      <c r="AJ158" s="24"/>
      <c r="AK158" s="24"/>
      <c r="AL158" s="24"/>
    </row>
    <row r="159" ht="16.5" customHeight="1">
      <c r="A159" s="121">
        <v>45430.0</v>
      </c>
      <c r="B159" s="13">
        <f t="shared" si="57"/>
        <v>0.000000002758447692</v>
      </c>
      <c r="C159" s="13">
        <v>0.0</v>
      </c>
      <c r="D159" s="13">
        <f t="shared" si="56"/>
        <v>0</v>
      </c>
      <c r="E159" s="34"/>
      <c r="F159" s="13">
        <f t="shared" si="58"/>
        <v>0</v>
      </c>
      <c r="G159" s="36"/>
      <c r="H159" s="24"/>
      <c r="I159" s="88">
        <v>0.0</v>
      </c>
      <c r="J159" s="34"/>
      <c r="K159" s="34"/>
      <c r="L159" s="36">
        <f t="shared" si="59"/>
        <v>0</v>
      </c>
      <c r="M159" s="34">
        <v>0.0</v>
      </c>
      <c r="N159" s="34"/>
      <c r="O159" s="34"/>
      <c r="P159" s="104">
        <f t="shared" si="60"/>
        <v>0</v>
      </c>
      <c r="Q159" s="34">
        <v>0.0</v>
      </c>
      <c r="R159" s="34"/>
      <c r="S159" s="34"/>
      <c r="T159" s="36">
        <f t="shared" si="61"/>
        <v>0</v>
      </c>
      <c r="U159" s="34">
        <v>0.0</v>
      </c>
      <c r="V159" s="34"/>
      <c r="W159" s="34"/>
      <c r="X159" s="36">
        <f t="shared" si="62"/>
        <v>0</v>
      </c>
      <c r="Y159" s="34">
        <v>0.0</v>
      </c>
      <c r="Z159" s="34"/>
      <c r="AA159" s="34"/>
      <c r="AB159" s="36">
        <f t="shared" si="63"/>
        <v>0</v>
      </c>
      <c r="AC159" s="34">
        <v>0.0</v>
      </c>
      <c r="AD159" s="34"/>
      <c r="AE159" s="34"/>
      <c r="AF159" s="36">
        <f t="shared" si="64"/>
        <v>0</v>
      </c>
      <c r="AG159" s="24"/>
      <c r="AH159" s="24"/>
      <c r="AI159" s="24"/>
      <c r="AJ159" s="24"/>
      <c r="AK159" s="24"/>
      <c r="AL159" s="24"/>
    </row>
    <row r="160" ht="16.5" customHeight="1">
      <c r="A160" s="121">
        <v>45431.0</v>
      </c>
      <c r="B160" s="13">
        <f t="shared" si="57"/>
        <v>0.000000002758447692</v>
      </c>
      <c r="C160" s="13">
        <v>0.0</v>
      </c>
      <c r="D160" s="13">
        <f t="shared" si="56"/>
        <v>0</v>
      </c>
      <c r="E160" s="34"/>
      <c r="F160" s="13">
        <f t="shared" si="58"/>
        <v>0</v>
      </c>
      <c r="G160" s="36"/>
      <c r="H160" s="24"/>
      <c r="I160" s="88">
        <v>0.0</v>
      </c>
      <c r="J160" s="34"/>
      <c r="K160" s="34"/>
      <c r="L160" s="36">
        <f t="shared" si="59"/>
        <v>0</v>
      </c>
      <c r="M160" s="34">
        <v>0.0</v>
      </c>
      <c r="N160" s="34"/>
      <c r="O160" s="34"/>
      <c r="P160" s="104">
        <f t="shared" si="60"/>
        <v>0</v>
      </c>
      <c r="Q160" s="34">
        <v>0.0</v>
      </c>
      <c r="R160" s="34"/>
      <c r="S160" s="34"/>
      <c r="T160" s="36">
        <f t="shared" si="61"/>
        <v>0</v>
      </c>
      <c r="U160" s="34">
        <v>0.0</v>
      </c>
      <c r="V160" s="34"/>
      <c r="W160" s="34"/>
      <c r="X160" s="36">
        <f t="shared" si="62"/>
        <v>0</v>
      </c>
      <c r="Y160" s="34">
        <v>0.0</v>
      </c>
      <c r="Z160" s="34"/>
      <c r="AA160" s="34"/>
      <c r="AB160" s="36">
        <f t="shared" si="63"/>
        <v>0</v>
      </c>
      <c r="AC160" s="34">
        <v>0.0</v>
      </c>
      <c r="AD160" s="34"/>
      <c r="AE160" s="34"/>
      <c r="AF160" s="36">
        <f t="shared" si="64"/>
        <v>0</v>
      </c>
      <c r="AG160" s="24"/>
      <c r="AH160" s="24"/>
      <c r="AI160" s="24"/>
      <c r="AJ160" s="24"/>
      <c r="AK160" s="24"/>
      <c r="AL160" s="24"/>
    </row>
    <row r="161" ht="16.5" customHeight="1">
      <c r="A161" s="121">
        <v>45432.0</v>
      </c>
      <c r="B161" s="13">
        <f t="shared" si="57"/>
        <v>0.000000002758447692</v>
      </c>
      <c r="C161" s="13">
        <v>0.0</v>
      </c>
      <c r="D161" s="13">
        <f t="shared" si="56"/>
        <v>0</v>
      </c>
      <c r="E161" s="34"/>
      <c r="F161" s="13">
        <f t="shared" si="58"/>
        <v>0</v>
      </c>
      <c r="G161" s="36"/>
      <c r="H161" s="24"/>
      <c r="I161" s="88">
        <v>0.0</v>
      </c>
      <c r="J161" s="34"/>
      <c r="K161" s="34"/>
      <c r="L161" s="36">
        <f t="shared" si="59"/>
        <v>0</v>
      </c>
      <c r="M161" s="34">
        <v>0.0</v>
      </c>
      <c r="N161" s="34"/>
      <c r="O161" s="34"/>
      <c r="P161" s="104">
        <f t="shared" si="60"/>
        <v>0</v>
      </c>
      <c r="Q161" s="34">
        <v>0.0</v>
      </c>
      <c r="R161" s="34"/>
      <c r="S161" s="34"/>
      <c r="T161" s="36">
        <f t="shared" si="61"/>
        <v>0</v>
      </c>
      <c r="U161" s="34">
        <v>0.0</v>
      </c>
      <c r="V161" s="34"/>
      <c r="W161" s="34"/>
      <c r="X161" s="36">
        <f t="shared" si="62"/>
        <v>0</v>
      </c>
      <c r="Y161" s="34">
        <v>0.0</v>
      </c>
      <c r="Z161" s="34"/>
      <c r="AA161" s="34"/>
      <c r="AB161" s="36">
        <f t="shared" si="63"/>
        <v>0</v>
      </c>
      <c r="AC161" s="34">
        <v>0.0</v>
      </c>
      <c r="AD161" s="34"/>
      <c r="AE161" s="34"/>
      <c r="AF161" s="36">
        <f t="shared" si="64"/>
        <v>0</v>
      </c>
      <c r="AG161" s="24"/>
      <c r="AH161" s="24"/>
      <c r="AI161" s="24"/>
      <c r="AJ161" s="24"/>
      <c r="AK161" s="24"/>
      <c r="AL161" s="24"/>
    </row>
    <row r="162" ht="16.5" customHeight="1">
      <c r="A162" s="121">
        <v>45433.0</v>
      </c>
      <c r="B162" s="13">
        <f t="shared" si="57"/>
        <v>0.000000002758447692</v>
      </c>
      <c r="C162" s="13">
        <v>0.0</v>
      </c>
      <c r="D162" s="13">
        <f t="shared" si="56"/>
        <v>0</v>
      </c>
      <c r="E162" s="34"/>
      <c r="F162" s="13">
        <f t="shared" si="58"/>
        <v>0</v>
      </c>
      <c r="G162" s="36"/>
      <c r="H162" s="24"/>
      <c r="I162" s="88">
        <v>0.0</v>
      </c>
      <c r="J162" s="34"/>
      <c r="K162" s="34"/>
      <c r="L162" s="36">
        <f t="shared" si="59"/>
        <v>0</v>
      </c>
      <c r="M162" s="34">
        <v>0.0</v>
      </c>
      <c r="N162" s="34"/>
      <c r="O162" s="34"/>
      <c r="P162" s="104">
        <f t="shared" si="60"/>
        <v>0</v>
      </c>
      <c r="Q162" s="34">
        <v>0.0</v>
      </c>
      <c r="R162" s="34"/>
      <c r="S162" s="34"/>
      <c r="T162" s="36">
        <f t="shared" si="61"/>
        <v>0</v>
      </c>
      <c r="U162" s="34">
        <v>0.0</v>
      </c>
      <c r="V162" s="34"/>
      <c r="W162" s="34"/>
      <c r="X162" s="36">
        <f t="shared" si="62"/>
        <v>0</v>
      </c>
      <c r="Y162" s="34">
        <v>0.0</v>
      </c>
      <c r="Z162" s="34"/>
      <c r="AA162" s="34"/>
      <c r="AB162" s="36">
        <f t="shared" si="63"/>
        <v>0</v>
      </c>
      <c r="AC162" s="34">
        <v>0.0</v>
      </c>
      <c r="AD162" s="34"/>
      <c r="AE162" s="34"/>
      <c r="AF162" s="36">
        <f t="shared" si="64"/>
        <v>0</v>
      </c>
      <c r="AG162" s="24"/>
      <c r="AH162" s="24"/>
      <c r="AI162" s="24"/>
      <c r="AJ162" s="24"/>
      <c r="AK162" s="24"/>
      <c r="AL162" s="24"/>
    </row>
    <row r="163" ht="16.5" customHeight="1">
      <c r="A163" s="121">
        <v>45434.0</v>
      </c>
      <c r="B163" s="13">
        <f t="shared" si="57"/>
        <v>0.000000002758447692</v>
      </c>
      <c r="C163" s="13">
        <v>0.0</v>
      </c>
      <c r="D163" s="13">
        <f t="shared" si="56"/>
        <v>0</v>
      </c>
      <c r="E163" s="34"/>
      <c r="F163" s="13">
        <f t="shared" si="58"/>
        <v>0</v>
      </c>
      <c r="G163" s="36"/>
      <c r="H163" s="24"/>
      <c r="I163" s="88">
        <v>0.0</v>
      </c>
      <c r="J163" s="34"/>
      <c r="K163" s="34"/>
      <c r="L163" s="36">
        <f t="shared" si="59"/>
        <v>0</v>
      </c>
      <c r="M163" s="34">
        <v>0.0</v>
      </c>
      <c r="N163" s="34"/>
      <c r="O163" s="34"/>
      <c r="P163" s="104">
        <f t="shared" si="60"/>
        <v>0</v>
      </c>
      <c r="Q163" s="34">
        <v>0.0</v>
      </c>
      <c r="R163" s="34"/>
      <c r="S163" s="34"/>
      <c r="T163" s="36">
        <f t="shared" si="61"/>
        <v>0</v>
      </c>
      <c r="U163" s="34">
        <v>0.0</v>
      </c>
      <c r="V163" s="34"/>
      <c r="W163" s="34"/>
      <c r="X163" s="36">
        <f t="shared" si="62"/>
        <v>0</v>
      </c>
      <c r="Y163" s="34">
        <v>0.0</v>
      </c>
      <c r="Z163" s="34"/>
      <c r="AA163" s="34"/>
      <c r="AB163" s="36">
        <f t="shared" si="63"/>
        <v>0</v>
      </c>
      <c r="AC163" s="34">
        <v>0.0</v>
      </c>
      <c r="AD163" s="34"/>
      <c r="AE163" s="34"/>
      <c r="AF163" s="36">
        <f t="shared" si="64"/>
        <v>0</v>
      </c>
      <c r="AG163" s="24"/>
      <c r="AH163" s="24"/>
      <c r="AI163" s="24"/>
      <c r="AJ163" s="24"/>
      <c r="AK163" s="24"/>
      <c r="AL163" s="24"/>
    </row>
    <row r="164" ht="16.5" customHeight="1">
      <c r="A164" s="121">
        <v>45435.0</v>
      </c>
      <c r="B164" s="13">
        <f t="shared" si="57"/>
        <v>0.000000002758447692</v>
      </c>
      <c r="C164" s="13">
        <v>0.0</v>
      </c>
      <c r="D164" s="13">
        <f t="shared" si="56"/>
        <v>0</v>
      </c>
      <c r="E164" s="34"/>
      <c r="F164" s="13">
        <f t="shared" si="58"/>
        <v>0</v>
      </c>
      <c r="G164" s="36"/>
      <c r="H164" s="24"/>
      <c r="I164" s="88">
        <v>0.0</v>
      </c>
      <c r="J164" s="34"/>
      <c r="K164" s="34"/>
      <c r="L164" s="36">
        <f t="shared" si="59"/>
        <v>0</v>
      </c>
      <c r="M164" s="34">
        <v>0.0</v>
      </c>
      <c r="N164" s="34"/>
      <c r="O164" s="34"/>
      <c r="P164" s="104">
        <f t="shared" si="60"/>
        <v>0</v>
      </c>
      <c r="Q164" s="34">
        <v>0.0</v>
      </c>
      <c r="R164" s="34"/>
      <c r="S164" s="34"/>
      <c r="T164" s="36">
        <f t="shared" si="61"/>
        <v>0</v>
      </c>
      <c r="U164" s="34">
        <v>0.0</v>
      </c>
      <c r="V164" s="34"/>
      <c r="W164" s="34"/>
      <c r="X164" s="36">
        <f t="shared" si="62"/>
        <v>0</v>
      </c>
      <c r="Y164" s="34">
        <v>0.0</v>
      </c>
      <c r="Z164" s="34"/>
      <c r="AA164" s="34"/>
      <c r="AB164" s="36">
        <f t="shared" si="63"/>
        <v>0</v>
      </c>
      <c r="AC164" s="34">
        <v>0.0</v>
      </c>
      <c r="AD164" s="34"/>
      <c r="AE164" s="34"/>
      <c r="AF164" s="36">
        <f t="shared" si="64"/>
        <v>0</v>
      </c>
      <c r="AG164" s="24"/>
      <c r="AH164" s="24"/>
      <c r="AI164" s="24"/>
      <c r="AJ164" s="24"/>
      <c r="AK164" s="24"/>
      <c r="AL164" s="24"/>
    </row>
    <row r="165" ht="16.5" customHeight="1">
      <c r="A165" s="121">
        <v>45436.0</v>
      </c>
      <c r="B165" s="13">
        <f t="shared" si="57"/>
        <v>0.000000002758447692</v>
      </c>
      <c r="C165" s="13">
        <v>0.0</v>
      </c>
      <c r="D165" s="13">
        <f t="shared" si="56"/>
        <v>0</v>
      </c>
      <c r="E165" s="34"/>
      <c r="F165" s="13">
        <f t="shared" si="58"/>
        <v>0</v>
      </c>
      <c r="G165" s="36"/>
      <c r="H165" s="24"/>
      <c r="I165" s="88">
        <v>0.0</v>
      </c>
      <c r="J165" s="34"/>
      <c r="K165" s="34"/>
      <c r="L165" s="36">
        <f t="shared" si="59"/>
        <v>0</v>
      </c>
      <c r="M165" s="34">
        <v>0.0</v>
      </c>
      <c r="N165" s="34"/>
      <c r="O165" s="34"/>
      <c r="P165" s="104">
        <f t="shared" si="60"/>
        <v>0</v>
      </c>
      <c r="Q165" s="34">
        <v>0.0</v>
      </c>
      <c r="R165" s="34"/>
      <c r="S165" s="34"/>
      <c r="T165" s="36">
        <f t="shared" si="61"/>
        <v>0</v>
      </c>
      <c r="U165" s="34">
        <v>0.0</v>
      </c>
      <c r="V165" s="34"/>
      <c r="W165" s="34"/>
      <c r="X165" s="36">
        <f t="shared" si="62"/>
        <v>0</v>
      </c>
      <c r="Y165" s="34">
        <v>0.0</v>
      </c>
      <c r="Z165" s="34"/>
      <c r="AA165" s="34"/>
      <c r="AB165" s="36">
        <f t="shared" si="63"/>
        <v>0</v>
      </c>
      <c r="AC165" s="34">
        <v>0.0</v>
      </c>
      <c r="AD165" s="34"/>
      <c r="AE165" s="34"/>
      <c r="AF165" s="36">
        <f t="shared" si="64"/>
        <v>0</v>
      </c>
      <c r="AG165" s="24"/>
      <c r="AH165" s="24"/>
      <c r="AI165" s="24"/>
      <c r="AJ165" s="24"/>
      <c r="AK165" s="24"/>
      <c r="AL165" s="24"/>
    </row>
    <row r="166" ht="16.5" customHeight="1">
      <c r="A166" s="121">
        <v>45437.0</v>
      </c>
      <c r="B166" s="13">
        <f t="shared" si="57"/>
        <v>0.000000002758447692</v>
      </c>
      <c r="C166" s="13">
        <v>0.0</v>
      </c>
      <c r="D166" s="13">
        <f t="shared" si="56"/>
        <v>0</v>
      </c>
      <c r="E166" s="34"/>
      <c r="F166" s="13">
        <f t="shared" si="58"/>
        <v>0</v>
      </c>
      <c r="G166" s="36"/>
      <c r="H166" s="24"/>
      <c r="I166" s="88">
        <v>0.0</v>
      </c>
      <c r="J166" s="34"/>
      <c r="K166" s="34"/>
      <c r="L166" s="36">
        <f t="shared" si="59"/>
        <v>0</v>
      </c>
      <c r="M166" s="34">
        <v>0.0</v>
      </c>
      <c r="N166" s="34"/>
      <c r="O166" s="34"/>
      <c r="P166" s="104">
        <f t="shared" si="60"/>
        <v>0</v>
      </c>
      <c r="Q166" s="34">
        <v>0.0</v>
      </c>
      <c r="R166" s="34"/>
      <c r="S166" s="34"/>
      <c r="T166" s="36">
        <f t="shared" si="61"/>
        <v>0</v>
      </c>
      <c r="U166" s="34">
        <v>0.0</v>
      </c>
      <c r="V166" s="34"/>
      <c r="W166" s="34"/>
      <c r="X166" s="36">
        <f t="shared" si="62"/>
        <v>0</v>
      </c>
      <c r="Y166" s="34">
        <v>0.0</v>
      </c>
      <c r="Z166" s="34"/>
      <c r="AA166" s="34"/>
      <c r="AB166" s="36">
        <f t="shared" si="63"/>
        <v>0</v>
      </c>
      <c r="AC166" s="34">
        <v>0.0</v>
      </c>
      <c r="AD166" s="34"/>
      <c r="AE166" s="34"/>
      <c r="AF166" s="36">
        <f t="shared" si="64"/>
        <v>0</v>
      </c>
      <c r="AG166" s="24"/>
      <c r="AH166" s="24"/>
      <c r="AI166" s="24"/>
      <c r="AJ166" s="24"/>
      <c r="AK166" s="24"/>
      <c r="AL166" s="24"/>
    </row>
    <row r="167" ht="16.5" customHeight="1">
      <c r="A167" s="121">
        <v>45438.0</v>
      </c>
      <c r="B167" s="13">
        <f t="shared" si="57"/>
        <v>0.000000002758447692</v>
      </c>
      <c r="C167" s="13">
        <v>0.0</v>
      </c>
      <c r="D167" s="13">
        <f t="shared" si="56"/>
        <v>0</v>
      </c>
      <c r="E167" s="34"/>
      <c r="F167" s="13">
        <f t="shared" si="58"/>
        <v>0</v>
      </c>
      <c r="G167" s="36"/>
      <c r="H167" s="24"/>
      <c r="I167" s="88">
        <v>0.0</v>
      </c>
      <c r="J167" s="34"/>
      <c r="K167" s="34"/>
      <c r="L167" s="36">
        <f t="shared" si="59"/>
        <v>0</v>
      </c>
      <c r="M167" s="34">
        <v>0.0</v>
      </c>
      <c r="N167" s="34"/>
      <c r="O167" s="34"/>
      <c r="P167" s="104">
        <f t="shared" si="60"/>
        <v>0</v>
      </c>
      <c r="Q167" s="34">
        <v>0.0</v>
      </c>
      <c r="R167" s="34"/>
      <c r="S167" s="34"/>
      <c r="T167" s="36">
        <f t="shared" si="61"/>
        <v>0</v>
      </c>
      <c r="U167" s="34">
        <v>0.0</v>
      </c>
      <c r="V167" s="34"/>
      <c r="W167" s="34"/>
      <c r="X167" s="36">
        <f t="shared" si="62"/>
        <v>0</v>
      </c>
      <c r="Y167" s="34">
        <v>0.0</v>
      </c>
      <c r="Z167" s="34"/>
      <c r="AA167" s="34"/>
      <c r="AB167" s="36">
        <f t="shared" si="63"/>
        <v>0</v>
      </c>
      <c r="AC167" s="34">
        <v>0.0</v>
      </c>
      <c r="AD167" s="34"/>
      <c r="AE167" s="34"/>
      <c r="AF167" s="36">
        <f t="shared" si="64"/>
        <v>0</v>
      </c>
      <c r="AG167" s="24"/>
      <c r="AH167" s="24"/>
      <c r="AI167" s="24"/>
      <c r="AJ167" s="24"/>
      <c r="AK167" s="24"/>
      <c r="AL167" s="24"/>
    </row>
    <row r="168" ht="16.5" customHeight="1">
      <c r="A168" s="121">
        <v>45439.0</v>
      </c>
      <c r="B168" s="13">
        <f t="shared" si="57"/>
        <v>0.000000002758447692</v>
      </c>
      <c r="C168" s="13">
        <v>0.0</v>
      </c>
      <c r="D168" s="13">
        <f t="shared" si="56"/>
        <v>0</v>
      </c>
      <c r="E168" s="34"/>
      <c r="F168" s="13">
        <f t="shared" si="58"/>
        <v>0</v>
      </c>
      <c r="G168" s="36"/>
      <c r="H168" s="24"/>
      <c r="I168" s="88">
        <v>0.0</v>
      </c>
      <c r="J168" s="34"/>
      <c r="K168" s="34"/>
      <c r="L168" s="36">
        <f t="shared" si="59"/>
        <v>0</v>
      </c>
      <c r="M168" s="34">
        <v>0.0</v>
      </c>
      <c r="N168" s="34"/>
      <c r="O168" s="34"/>
      <c r="P168" s="104">
        <f t="shared" si="60"/>
        <v>0</v>
      </c>
      <c r="Q168" s="34">
        <v>0.0</v>
      </c>
      <c r="R168" s="34"/>
      <c r="S168" s="34"/>
      <c r="T168" s="36">
        <f t="shared" si="61"/>
        <v>0</v>
      </c>
      <c r="U168" s="34">
        <v>0.0</v>
      </c>
      <c r="V168" s="34"/>
      <c r="W168" s="34"/>
      <c r="X168" s="36">
        <f t="shared" si="62"/>
        <v>0</v>
      </c>
      <c r="Y168" s="34">
        <v>0.0</v>
      </c>
      <c r="Z168" s="34"/>
      <c r="AA168" s="34"/>
      <c r="AB168" s="36">
        <f t="shared" si="63"/>
        <v>0</v>
      </c>
      <c r="AC168" s="34">
        <v>0.0</v>
      </c>
      <c r="AD168" s="34"/>
      <c r="AE168" s="34"/>
      <c r="AF168" s="36">
        <f t="shared" si="64"/>
        <v>0</v>
      </c>
      <c r="AG168" s="24"/>
      <c r="AH168" s="24"/>
      <c r="AI168" s="24"/>
      <c r="AJ168" s="24"/>
      <c r="AK168" s="24"/>
      <c r="AL168" s="24"/>
    </row>
    <row r="169" ht="16.5" customHeight="1">
      <c r="A169" s="121">
        <v>45440.0</v>
      </c>
      <c r="B169" s="13">
        <f t="shared" si="57"/>
        <v>0.000000002758447692</v>
      </c>
      <c r="C169" s="13">
        <v>0.0</v>
      </c>
      <c r="D169" s="13">
        <f t="shared" si="56"/>
        <v>0</v>
      </c>
      <c r="E169" s="34"/>
      <c r="F169" s="13">
        <f t="shared" si="58"/>
        <v>0</v>
      </c>
      <c r="G169" s="36"/>
      <c r="H169" s="24"/>
      <c r="I169" s="88">
        <v>0.0</v>
      </c>
      <c r="J169" s="34"/>
      <c r="K169" s="34"/>
      <c r="L169" s="36">
        <f t="shared" si="59"/>
        <v>0</v>
      </c>
      <c r="M169" s="34">
        <v>0.0</v>
      </c>
      <c r="N169" s="34"/>
      <c r="O169" s="34"/>
      <c r="P169" s="104">
        <f t="shared" si="60"/>
        <v>0</v>
      </c>
      <c r="Q169" s="34">
        <v>0.0</v>
      </c>
      <c r="R169" s="34"/>
      <c r="S169" s="34"/>
      <c r="T169" s="36">
        <f t="shared" si="61"/>
        <v>0</v>
      </c>
      <c r="U169" s="34">
        <v>0.0</v>
      </c>
      <c r="V169" s="34"/>
      <c r="W169" s="34"/>
      <c r="X169" s="36">
        <f t="shared" si="62"/>
        <v>0</v>
      </c>
      <c r="Y169" s="34">
        <v>0.0</v>
      </c>
      <c r="Z169" s="34"/>
      <c r="AA169" s="34"/>
      <c r="AB169" s="36">
        <f t="shared" si="63"/>
        <v>0</v>
      </c>
      <c r="AC169" s="34">
        <v>0.0</v>
      </c>
      <c r="AD169" s="34"/>
      <c r="AE169" s="34"/>
      <c r="AF169" s="36">
        <f t="shared" si="64"/>
        <v>0</v>
      </c>
      <c r="AG169" s="24"/>
      <c r="AH169" s="24"/>
      <c r="AI169" s="24"/>
      <c r="AJ169" s="24"/>
      <c r="AK169" s="24"/>
      <c r="AL169" s="24"/>
    </row>
    <row r="170" ht="16.5" customHeight="1">
      <c r="A170" s="121">
        <v>45441.0</v>
      </c>
      <c r="B170" s="13">
        <f t="shared" si="57"/>
        <v>0.000000002758447692</v>
      </c>
      <c r="C170" s="13">
        <v>0.0</v>
      </c>
      <c r="D170" s="13">
        <f t="shared" si="56"/>
        <v>0</v>
      </c>
      <c r="E170" s="34"/>
      <c r="F170" s="13">
        <f t="shared" si="58"/>
        <v>0</v>
      </c>
      <c r="G170" s="36"/>
      <c r="H170" s="24"/>
      <c r="I170" s="88">
        <v>0.0</v>
      </c>
      <c r="J170" s="34"/>
      <c r="K170" s="34"/>
      <c r="L170" s="36">
        <f t="shared" si="59"/>
        <v>0</v>
      </c>
      <c r="M170" s="34">
        <v>0.0</v>
      </c>
      <c r="N170" s="34"/>
      <c r="O170" s="34"/>
      <c r="P170" s="104">
        <f t="shared" si="60"/>
        <v>0</v>
      </c>
      <c r="Q170" s="34">
        <v>0.0</v>
      </c>
      <c r="R170" s="34"/>
      <c r="S170" s="34"/>
      <c r="T170" s="36">
        <f t="shared" si="61"/>
        <v>0</v>
      </c>
      <c r="U170" s="34">
        <v>0.0</v>
      </c>
      <c r="V170" s="34"/>
      <c r="W170" s="34"/>
      <c r="X170" s="36">
        <f t="shared" si="62"/>
        <v>0</v>
      </c>
      <c r="Y170" s="34">
        <v>0.0</v>
      </c>
      <c r="Z170" s="34"/>
      <c r="AA170" s="34"/>
      <c r="AB170" s="36">
        <f t="shared" si="63"/>
        <v>0</v>
      </c>
      <c r="AC170" s="34">
        <v>0.0</v>
      </c>
      <c r="AD170" s="34"/>
      <c r="AE170" s="34"/>
      <c r="AF170" s="36">
        <f t="shared" si="64"/>
        <v>0</v>
      </c>
      <c r="AG170" s="24"/>
      <c r="AH170" s="24"/>
      <c r="AI170" s="24"/>
      <c r="AJ170" s="24"/>
      <c r="AK170" s="24"/>
      <c r="AL170" s="24"/>
    </row>
    <row r="171" ht="16.5" customHeight="1">
      <c r="A171" s="121">
        <v>45442.0</v>
      </c>
      <c r="B171" s="13">
        <f t="shared" si="57"/>
        <v>0.000000002758447692</v>
      </c>
      <c r="C171" s="13">
        <v>0.0</v>
      </c>
      <c r="D171" s="13">
        <f t="shared" si="56"/>
        <v>0</v>
      </c>
      <c r="E171" s="34"/>
      <c r="F171" s="13">
        <f t="shared" si="58"/>
        <v>0</v>
      </c>
      <c r="G171" s="36"/>
      <c r="H171" s="24"/>
      <c r="I171" s="88">
        <v>0.0</v>
      </c>
      <c r="J171" s="34"/>
      <c r="K171" s="34"/>
      <c r="L171" s="36">
        <f t="shared" si="59"/>
        <v>0</v>
      </c>
      <c r="M171" s="34">
        <v>0.0</v>
      </c>
      <c r="N171" s="34"/>
      <c r="O171" s="34"/>
      <c r="P171" s="104">
        <f t="shared" si="60"/>
        <v>0</v>
      </c>
      <c r="Q171" s="34">
        <v>0.0</v>
      </c>
      <c r="R171" s="34"/>
      <c r="S171" s="34"/>
      <c r="T171" s="36">
        <f t="shared" si="61"/>
        <v>0</v>
      </c>
      <c r="U171" s="34">
        <v>0.0</v>
      </c>
      <c r="V171" s="34"/>
      <c r="W171" s="34"/>
      <c r="X171" s="36">
        <f t="shared" si="62"/>
        <v>0</v>
      </c>
      <c r="Y171" s="34">
        <v>0.0</v>
      </c>
      <c r="Z171" s="34"/>
      <c r="AA171" s="34"/>
      <c r="AB171" s="36">
        <f t="shared" si="63"/>
        <v>0</v>
      </c>
      <c r="AC171" s="34">
        <v>0.0</v>
      </c>
      <c r="AD171" s="34"/>
      <c r="AE171" s="34"/>
      <c r="AF171" s="36">
        <f t="shared" si="64"/>
        <v>0</v>
      </c>
      <c r="AG171" s="24"/>
      <c r="AH171" s="24"/>
      <c r="AI171" s="24"/>
      <c r="AJ171" s="24"/>
      <c r="AK171" s="24"/>
      <c r="AL171" s="24"/>
    </row>
    <row r="172" ht="16.5" customHeight="1">
      <c r="A172" s="122">
        <v>45443.0</v>
      </c>
      <c r="B172" s="20">
        <f t="shared" si="57"/>
        <v>0.000000002758447692</v>
      </c>
      <c r="C172" s="20">
        <v>0.0</v>
      </c>
      <c r="D172" s="20">
        <f t="shared" si="56"/>
        <v>0</v>
      </c>
      <c r="E172" s="38"/>
      <c r="F172" s="20">
        <f t="shared" si="58"/>
        <v>0</v>
      </c>
      <c r="G172" s="40"/>
      <c r="H172" s="24"/>
      <c r="I172" s="93">
        <v>0.0</v>
      </c>
      <c r="J172" s="38"/>
      <c r="K172" s="38"/>
      <c r="L172" s="40">
        <f t="shared" si="59"/>
        <v>0</v>
      </c>
      <c r="M172" s="38">
        <v>0.0</v>
      </c>
      <c r="N172" s="38"/>
      <c r="O172" s="38"/>
      <c r="P172" s="110">
        <f t="shared" si="60"/>
        <v>0</v>
      </c>
      <c r="Q172" s="38">
        <v>0.0</v>
      </c>
      <c r="R172" s="38"/>
      <c r="S172" s="38"/>
      <c r="T172" s="40">
        <f t="shared" si="61"/>
        <v>0</v>
      </c>
      <c r="U172" s="38">
        <v>0.0</v>
      </c>
      <c r="V172" s="38"/>
      <c r="W172" s="38"/>
      <c r="X172" s="40">
        <f t="shared" si="62"/>
        <v>0</v>
      </c>
      <c r="Y172" s="38">
        <v>0.0</v>
      </c>
      <c r="Z172" s="38"/>
      <c r="AA172" s="38"/>
      <c r="AB172" s="40">
        <f t="shared" si="63"/>
        <v>0</v>
      </c>
      <c r="AC172" s="38">
        <v>0.0</v>
      </c>
      <c r="AD172" s="38"/>
      <c r="AE172" s="38"/>
      <c r="AF172" s="40">
        <f t="shared" si="64"/>
        <v>0</v>
      </c>
      <c r="AG172" s="24"/>
      <c r="AH172" s="24"/>
      <c r="AI172" s="24"/>
      <c r="AJ172" s="24"/>
      <c r="AK172" s="24"/>
      <c r="AL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ht="16.5" customHeight="1">
      <c r="A174" s="43" t="str">
        <f>"carry over "&amp;A140</f>
        <v>carry over May</v>
      </c>
      <c r="B174" s="44">
        <f>B172</f>
        <v>0.000000002758447692</v>
      </c>
      <c r="C174" s="44"/>
      <c r="D174" s="44"/>
      <c r="E174" s="45"/>
      <c r="F174" s="44"/>
      <c r="G174" s="46"/>
      <c r="H174" s="24"/>
      <c r="I174" s="98" t="s">
        <v>74</v>
      </c>
      <c r="J174" s="99" t="str">
        <f>J172</f>
        <v/>
      </c>
      <c r="K174" s="99"/>
      <c r="L174" s="100"/>
      <c r="M174" s="98" t="s">
        <v>74</v>
      </c>
      <c r="N174" s="99"/>
      <c r="O174" s="99"/>
      <c r="P174" s="100"/>
      <c r="Q174" s="98" t="s">
        <v>74</v>
      </c>
      <c r="R174" s="99" t="str">
        <f>R172</f>
        <v/>
      </c>
      <c r="S174" s="99"/>
      <c r="T174" s="100"/>
      <c r="U174" s="25" t="s">
        <v>74</v>
      </c>
      <c r="V174" s="26" t="str">
        <f>V172</f>
        <v/>
      </c>
      <c r="W174" s="26"/>
      <c r="X174" s="27"/>
      <c r="Y174" s="98" t="s">
        <v>74</v>
      </c>
      <c r="Z174" s="99" t="str">
        <f>Z172</f>
        <v/>
      </c>
      <c r="AA174" s="99"/>
      <c r="AB174" s="100"/>
      <c r="AC174" s="98" t="s">
        <v>74</v>
      </c>
      <c r="AD174" s="99" t="str">
        <f>AD172</f>
        <v/>
      </c>
      <c r="AE174" s="99"/>
      <c r="AF174" s="100"/>
      <c r="AG174" s="24"/>
      <c r="AH174" s="24"/>
      <c r="AI174" s="24"/>
      <c r="AJ174" s="24"/>
      <c r="AK174" s="24"/>
      <c r="AL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</v>
      </c>
      <c r="H175" s="101"/>
      <c r="I175" s="76" t="s">
        <v>96</v>
      </c>
      <c r="J175" s="77"/>
      <c r="K175" s="77"/>
      <c r="L175" s="78">
        <f>SUM(L177:L207)</f>
        <v>0</v>
      </c>
      <c r="M175" s="76" t="s">
        <v>97</v>
      </c>
      <c r="N175" s="77"/>
      <c r="O175" s="77"/>
      <c r="P175" s="78">
        <f>SUM(P177:P206)</f>
        <v>0</v>
      </c>
      <c r="Q175" s="79" t="s">
        <v>98</v>
      </c>
      <c r="R175" s="77"/>
      <c r="S175" s="77"/>
      <c r="T175" s="102">
        <f>SUM(T177:T207)</f>
        <v>0</v>
      </c>
      <c r="U175" s="79" t="s">
        <v>99</v>
      </c>
      <c r="V175" s="77"/>
      <c r="W175" s="77"/>
      <c r="X175" s="78">
        <f>SUM(X177:X207)</f>
        <v>0</v>
      </c>
      <c r="Y175" s="79" t="s">
        <v>100</v>
      </c>
      <c r="Z175" s="77"/>
      <c r="AA175" s="77"/>
      <c r="AB175" s="78">
        <f>SUM(AB177:AB207)</f>
        <v>0</v>
      </c>
      <c r="AC175" s="76" t="s">
        <v>101</v>
      </c>
      <c r="AD175" s="77"/>
      <c r="AE175" s="77"/>
      <c r="AF175" s="78">
        <f>SUM(AF177:AF207)</f>
        <v>0</v>
      </c>
      <c r="AG175" s="51"/>
      <c r="AH175" s="51"/>
      <c r="AI175" s="51"/>
      <c r="AJ175" s="51"/>
      <c r="AK175" s="51"/>
      <c r="AL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81" t="s">
        <v>22</v>
      </c>
      <c r="J176" s="81" t="s">
        <v>72</v>
      </c>
      <c r="K176" s="81" t="s">
        <v>24</v>
      </c>
      <c r="L176" s="81" t="s">
        <v>25</v>
      </c>
      <c r="M176" s="81" t="s">
        <v>22</v>
      </c>
      <c r="N176" s="81" t="s">
        <v>72</v>
      </c>
      <c r="O176" s="81" t="s">
        <v>24</v>
      </c>
      <c r="P176" s="81" t="s">
        <v>25</v>
      </c>
      <c r="Q176" s="81" t="s">
        <v>22</v>
      </c>
      <c r="R176" s="81" t="s">
        <v>72</v>
      </c>
      <c r="S176" s="81" t="s">
        <v>24</v>
      </c>
      <c r="T176" s="81" t="s">
        <v>25</v>
      </c>
      <c r="U176" s="81" t="s">
        <v>22</v>
      </c>
      <c r="V176" s="81" t="s">
        <v>72</v>
      </c>
      <c r="W176" s="81" t="s">
        <v>24</v>
      </c>
      <c r="X176" s="81" t="s">
        <v>25</v>
      </c>
      <c r="Y176" s="81" t="s">
        <v>22</v>
      </c>
      <c r="Z176" s="81" t="s">
        <v>72</v>
      </c>
      <c r="AA176" s="81" t="s">
        <v>24</v>
      </c>
      <c r="AB176" s="81" t="s">
        <v>25</v>
      </c>
      <c r="AC176" s="81" t="s">
        <v>22</v>
      </c>
      <c r="AD176" s="81" t="s">
        <v>72</v>
      </c>
      <c r="AE176" s="81" t="s">
        <v>24</v>
      </c>
      <c r="AF176" s="81" t="s">
        <v>25</v>
      </c>
      <c r="AG176" s="82" t="s">
        <v>73</v>
      </c>
      <c r="AH176" s="24"/>
      <c r="AI176" s="24"/>
      <c r="AJ176" s="24"/>
      <c r="AK176" s="24"/>
      <c r="AL176" s="24"/>
    </row>
    <row r="177" ht="16.5" customHeight="1">
      <c r="A177" s="123">
        <v>45444.0</v>
      </c>
      <c r="B177" s="22">
        <f>(B174+C177)+((B174+C177)*D177)</f>
        <v>0.000000002758447692</v>
      </c>
      <c r="C177" s="22">
        <v>0.0</v>
      </c>
      <c r="D177" s="22">
        <f t="shared" ref="D177:D206" si="65">(0/10000)</f>
        <v>0</v>
      </c>
      <c r="E177" s="52"/>
      <c r="F177" s="22">
        <f>(B177-B174)-C177</f>
        <v>0</v>
      </c>
      <c r="G177" s="53"/>
      <c r="H177" s="24"/>
      <c r="I177" s="84">
        <v>0.0</v>
      </c>
      <c r="J177" s="52"/>
      <c r="K177" s="52"/>
      <c r="L177" s="52">
        <f>IF(J177-J172&lt;0,0,J177-J172)</f>
        <v>0</v>
      </c>
      <c r="M177" s="112">
        <v>0.0</v>
      </c>
      <c r="N177" s="114"/>
      <c r="O177" s="114"/>
      <c r="P177" s="53">
        <f>IF(N177-N172&lt;0,0,N177-N172)</f>
        <v>0</v>
      </c>
      <c r="Q177" s="52">
        <v>0.0</v>
      </c>
      <c r="R177" s="52"/>
      <c r="S177" s="52"/>
      <c r="T177" s="53">
        <f>IF(R177-R172&lt;0,0,R177-R172)</f>
        <v>0</v>
      </c>
      <c r="U177" s="52">
        <v>0.0</v>
      </c>
      <c r="V177" s="52"/>
      <c r="W177" s="52"/>
      <c r="X177" s="53">
        <f>IF(V177-V172&lt;0,0,V177-V172)</f>
        <v>0</v>
      </c>
      <c r="Y177" s="52">
        <v>0.0</v>
      </c>
      <c r="Z177" s="52"/>
      <c r="AA177" s="52"/>
      <c r="AB177" s="53">
        <f>IF(Z177-Z172&lt;0,0,Z177-Z172)</f>
        <v>0</v>
      </c>
      <c r="AC177" s="52">
        <v>0.0</v>
      </c>
      <c r="AD177" s="52"/>
      <c r="AE177" s="52"/>
      <c r="AF177" s="53">
        <f>IF(AD177-AD172&lt;0,0,AD177-AD172)</f>
        <v>0</v>
      </c>
      <c r="AG177" s="24"/>
      <c r="AH177" s="24"/>
      <c r="AI177" s="24"/>
      <c r="AJ177" s="24"/>
      <c r="AK177" s="24"/>
      <c r="AL177" s="24"/>
    </row>
    <row r="178" ht="16.5" customHeight="1">
      <c r="A178" s="121">
        <v>45445.0</v>
      </c>
      <c r="B178" s="13">
        <f t="shared" ref="B178:B206" si="66">(B177+C178)+((B177+C178)*D178)</f>
        <v>0.000000002758447692</v>
      </c>
      <c r="C178" s="13">
        <v>0.0</v>
      </c>
      <c r="D178" s="13">
        <f t="shared" si="65"/>
        <v>0</v>
      </c>
      <c r="E178" s="34"/>
      <c r="F178" s="13">
        <f t="shared" ref="F178:F206" si="67">(B178-B177)-C178</f>
        <v>0</v>
      </c>
      <c r="G178" s="36"/>
      <c r="H178" s="24"/>
      <c r="I178" s="88">
        <v>0.0</v>
      </c>
      <c r="J178" s="34"/>
      <c r="K178" s="34"/>
      <c r="L178" s="34">
        <f t="shared" ref="L178:L206" si="68">IF(J178-J177&lt;0,0,J178-J177)</f>
        <v>0</v>
      </c>
      <c r="M178" s="115">
        <v>0.0</v>
      </c>
      <c r="N178" s="103"/>
      <c r="O178" s="103"/>
      <c r="P178" s="104">
        <f t="shared" ref="P178:P206" si="69">IF(N178-N177&lt;0,0,N178-N177)</f>
        <v>0</v>
      </c>
      <c r="Q178" s="34">
        <v>0.0</v>
      </c>
      <c r="R178" s="34"/>
      <c r="S178" s="34"/>
      <c r="T178" s="36">
        <f t="shared" ref="T178:T206" si="70">IF(R178-R177&lt;0,0,R178-R177)</f>
        <v>0</v>
      </c>
      <c r="U178" s="34">
        <v>0.0</v>
      </c>
      <c r="V178" s="34"/>
      <c r="W178" s="34"/>
      <c r="X178" s="36">
        <f t="shared" ref="X178:X206" si="71">IF(V178-V177&lt;0,0,V178-V177)</f>
        <v>0</v>
      </c>
      <c r="Y178" s="34">
        <v>0.0</v>
      </c>
      <c r="Z178" s="34"/>
      <c r="AA178" s="34"/>
      <c r="AB178" s="36">
        <f t="shared" ref="AB178:AB206" si="72">IF(Z178-Z177&lt;0,0,Z178-Z177)</f>
        <v>0</v>
      </c>
      <c r="AC178" s="34">
        <v>0.0</v>
      </c>
      <c r="AD178" s="34"/>
      <c r="AE178" s="34"/>
      <c r="AF178" s="36">
        <f t="shared" ref="AF178:AF206" si="73">IF(AD178-AD177&lt;0,0,AD178-AD177)</f>
        <v>0</v>
      </c>
      <c r="AG178" s="24"/>
      <c r="AH178" s="24"/>
      <c r="AI178" s="24"/>
      <c r="AJ178" s="24"/>
      <c r="AK178" s="24"/>
      <c r="AL178" s="24"/>
    </row>
    <row r="179" ht="16.5" customHeight="1">
      <c r="A179" s="121">
        <v>45446.0</v>
      </c>
      <c r="B179" s="13">
        <f t="shared" si="66"/>
        <v>0.000000002758447692</v>
      </c>
      <c r="C179" s="13">
        <v>0.0</v>
      </c>
      <c r="D179" s="13">
        <f t="shared" si="65"/>
        <v>0</v>
      </c>
      <c r="E179" s="34"/>
      <c r="F179" s="13">
        <f t="shared" si="67"/>
        <v>0</v>
      </c>
      <c r="G179" s="36"/>
      <c r="H179" s="24"/>
      <c r="I179" s="88">
        <v>0.0</v>
      </c>
      <c r="J179" s="34"/>
      <c r="K179" s="34"/>
      <c r="L179" s="34">
        <f t="shared" si="68"/>
        <v>0</v>
      </c>
      <c r="M179" s="115">
        <v>0.0</v>
      </c>
      <c r="N179" s="103"/>
      <c r="O179" s="103"/>
      <c r="P179" s="104">
        <f t="shared" si="69"/>
        <v>0</v>
      </c>
      <c r="Q179" s="34">
        <v>0.0</v>
      </c>
      <c r="R179" s="34"/>
      <c r="S179" s="34"/>
      <c r="T179" s="36">
        <f t="shared" si="70"/>
        <v>0</v>
      </c>
      <c r="U179" s="34">
        <v>0.0</v>
      </c>
      <c r="V179" s="34"/>
      <c r="W179" s="34"/>
      <c r="X179" s="36">
        <f t="shared" si="71"/>
        <v>0</v>
      </c>
      <c r="Y179" s="34">
        <v>0.0</v>
      </c>
      <c r="Z179" s="34"/>
      <c r="AA179" s="34"/>
      <c r="AB179" s="36">
        <f t="shared" si="72"/>
        <v>0</v>
      </c>
      <c r="AC179" s="34">
        <v>0.0</v>
      </c>
      <c r="AD179" s="34"/>
      <c r="AE179" s="34"/>
      <c r="AF179" s="36">
        <f t="shared" si="73"/>
        <v>0</v>
      </c>
      <c r="AG179" s="24"/>
      <c r="AH179" s="24"/>
      <c r="AI179" s="24"/>
      <c r="AJ179" s="24"/>
      <c r="AK179" s="24"/>
      <c r="AL179" s="24"/>
    </row>
    <row r="180" ht="16.5" customHeight="1">
      <c r="A180" s="121">
        <v>45447.0</v>
      </c>
      <c r="B180" s="13">
        <f t="shared" si="66"/>
        <v>0.000000002758447692</v>
      </c>
      <c r="C180" s="13">
        <v>0.0</v>
      </c>
      <c r="D180" s="13">
        <f t="shared" si="65"/>
        <v>0</v>
      </c>
      <c r="E180" s="34"/>
      <c r="F180" s="13">
        <f t="shared" si="67"/>
        <v>0</v>
      </c>
      <c r="G180" s="36"/>
      <c r="H180" s="24"/>
      <c r="I180" s="88">
        <v>0.0</v>
      </c>
      <c r="J180" s="34"/>
      <c r="K180" s="34"/>
      <c r="L180" s="34">
        <f t="shared" si="68"/>
        <v>0</v>
      </c>
      <c r="M180" s="115">
        <v>0.0</v>
      </c>
      <c r="N180" s="103"/>
      <c r="O180" s="103"/>
      <c r="P180" s="104">
        <f t="shared" si="69"/>
        <v>0</v>
      </c>
      <c r="Q180" s="34">
        <v>0.0</v>
      </c>
      <c r="R180" s="34"/>
      <c r="S180" s="34"/>
      <c r="T180" s="36">
        <f t="shared" si="70"/>
        <v>0</v>
      </c>
      <c r="U180" s="34">
        <v>0.0</v>
      </c>
      <c r="V180" s="34"/>
      <c r="W180" s="34"/>
      <c r="X180" s="36">
        <f t="shared" si="71"/>
        <v>0</v>
      </c>
      <c r="Y180" s="34">
        <v>0.0</v>
      </c>
      <c r="Z180" s="34"/>
      <c r="AA180" s="34"/>
      <c r="AB180" s="36">
        <f t="shared" si="72"/>
        <v>0</v>
      </c>
      <c r="AC180" s="34">
        <v>0.0</v>
      </c>
      <c r="AD180" s="34"/>
      <c r="AE180" s="34"/>
      <c r="AF180" s="36">
        <f t="shared" si="73"/>
        <v>0</v>
      </c>
      <c r="AG180" s="24"/>
      <c r="AH180" s="24"/>
      <c r="AI180" s="24"/>
      <c r="AJ180" s="24"/>
      <c r="AK180" s="24"/>
      <c r="AL180" s="24"/>
    </row>
    <row r="181" ht="16.5" customHeight="1">
      <c r="A181" s="121">
        <v>45448.0</v>
      </c>
      <c r="B181" s="13">
        <f t="shared" si="66"/>
        <v>0.000000002758447692</v>
      </c>
      <c r="C181" s="13">
        <v>0.0</v>
      </c>
      <c r="D181" s="13">
        <f t="shared" si="65"/>
        <v>0</v>
      </c>
      <c r="E181" s="34"/>
      <c r="F181" s="13">
        <f t="shared" si="67"/>
        <v>0</v>
      </c>
      <c r="G181" s="36"/>
      <c r="H181" s="24"/>
      <c r="I181" s="88">
        <v>0.0</v>
      </c>
      <c r="J181" s="34"/>
      <c r="K181" s="34"/>
      <c r="L181" s="34">
        <f t="shared" si="68"/>
        <v>0</v>
      </c>
      <c r="M181" s="115">
        <v>0.0</v>
      </c>
      <c r="N181" s="34"/>
      <c r="O181" s="34"/>
      <c r="P181" s="104">
        <f t="shared" si="69"/>
        <v>0</v>
      </c>
      <c r="Q181" s="34">
        <v>0.0</v>
      </c>
      <c r="R181" s="34"/>
      <c r="S181" s="34"/>
      <c r="T181" s="36">
        <f t="shared" si="70"/>
        <v>0</v>
      </c>
      <c r="U181" s="34">
        <v>0.0</v>
      </c>
      <c r="V181" s="34"/>
      <c r="W181" s="34"/>
      <c r="X181" s="36">
        <f t="shared" si="71"/>
        <v>0</v>
      </c>
      <c r="Y181" s="34">
        <v>0.0</v>
      </c>
      <c r="Z181" s="34"/>
      <c r="AA181" s="34"/>
      <c r="AB181" s="36">
        <f t="shared" si="72"/>
        <v>0</v>
      </c>
      <c r="AC181" s="34">
        <v>0.0</v>
      </c>
      <c r="AD181" s="34"/>
      <c r="AE181" s="34"/>
      <c r="AF181" s="36">
        <f t="shared" si="73"/>
        <v>0</v>
      </c>
      <c r="AG181" s="24"/>
      <c r="AH181" s="24"/>
      <c r="AI181" s="24"/>
      <c r="AJ181" s="24"/>
      <c r="AK181" s="24"/>
      <c r="AL181" s="24"/>
    </row>
    <row r="182" ht="16.5" customHeight="1">
      <c r="A182" s="121">
        <v>45449.0</v>
      </c>
      <c r="B182" s="13">
        <f t="shared" si="66"/>
        <v>0.000000002758447692</v>
      </c>
      <c r="C182" s="13">
        <v>0.0</v>
      </c>
      <c r="D182" s="13">
        <f t="shared" si="65"/>
        <v>0</v>
      </c>
      <c r="E182" s="34"/>
      <c r="F182" s="13">
        <f t="shared" si="67"/>
        <v>0</v>
      </c>
      <c r="G182" s="36"/>
      <c r="H182" s="24"/>
      <c r="I182" s="88">
        <v>0.0</v>
      </c>
      <c r="J182" s="34"/>
      <c r="K182" s="34"/>
      <c r="L182" s="34">
        <f t="shared" si="68"/>
        <v>0</v>
      </c>
      <c r="M182" s="115">
        <v>0.0</v>
      </c>
      <c r="N182" s="103"/>
      <c r="O182" s="103"/>
      <c r="P182" s="104">
        <f t="shared" si="69"/>
        <v>0</v>
      </c>
      <c r="Q182" s="34">
        <v>0.0</v>
      </c>
      <c r="R182" s="34"/>
      <c r="S182" s="34"/>
      <c r="T182" s="36">
        <f t="shared" si="70"/>
        <v>0</v>
      </c>
      <c r="U182" s="34">
        <v>0.0</v>
      </c>
      <c r="V182" s="34"/>
      <c r="W182" s="34"/>
      <c r="X182" s="36">
        <f t="shared" si="71"/>
        <v>0</v>
      </c>
      <c r="Y182" s="34">
        <v>0.0</v>
      </c>
      <c r="Z182" s="34"/>
      <c r="AA182" s="34"/>
      <c r="AB182" s="36">
        <f t="shared" si="72"/>
        <v>0</v>
      </c>
      <c r="AC182" s="34">
        <v>0.0</v>
      </c>
      <c r="AD182" s="34"/>
      <c r="AE182" s="34"/>
      <c r="AF182" s="36">
        <f t="shared" si="73"/>
        <v>0</v>
      </c>
      <c r="AG182" s="24"/>
      <c r="AH182" s="24"/>
      <c r="AI182" s="24"/>
      <c r="AJ182" s="24"/>
      <c r="AK182" s="24"/>
      <c r="AL182" s="24"/>
    </row>
    <row r="183" ht="16.5" customHeight="1">
      <c r="A183" s="121">
        <v>45450.0</v>
      </c>
      <c r="B183" s="13">
        <f t="shared" si="66"/>
        <v>0.000000002758447692</v>
      </c>
      <c r="C183" s="13">
        <v>0.0</v>
      </c>
      <c r="D183" s="13">
        <f t="shared" si="65"/>
        <v>0</v>
      </c>
      <c r="E183" s="34"/>
      <c r="F183" s="13">
        <f t="shared" si="67"/>
        <v>0</v>
      </c>
      <c r="G183" s="36"/>
      <c r="H183" s="24"/>
      <c r="I183" s="88">
        <v>0.0</v>
      </c>
      <c r="J183" s="34"/>
      <c r="K183" s="34"/>
      <c r="L183" s="34">
        <f t="shared" si="68"/>
        <v>0</v>
      </c>
      <c r="M183" s="88">
        <v>0.0</v>
      </c>
      <c r="N183" s="34"/>
      <c r="O183" s="34"/>
      <c r="P183" s="104">
        <f t="shared" si="69"/>
        <v>0</v>
      </c>
      <c r="Q183" s="34">
        <v>0.0</v>
      </c>
      <c r="R183" s="34"/>
      <c r="S183" s="34"/>
      <c r="T183" s="36">
        <f t="shared" si="70"/>
        <v>0</v>
      </c>
      <c r="U183" s="34">
        <v>0.0</v>
      </c>
      <c r="V183" s="34"/>
      <c r="W183" s="34"/>
      <c r="X183" s="36">
        <f t="shared" si="71"/>
        <v>0</v>
      </c>
      <c r="Y183" s="34">
        <v>0.0</v>
      </c>
      <c r="Z183" s="34"/>
      <c r="AA183" s="34"/>
      <c r="AB183" s="36">
        <f t="shared" si="72"/>
        <v>0</v>
      </c>
      <c r="AC183" s="34">
        <v>0.0</v>
      </c>
      <c r="AD183" s="34"/>
      <c r="AE183" s="34"/>
      <c r="AF183" s="36">
        <f t="shared" si="73"/>
        <v>0</v>
      </c>
      <c r="AG183" s="24"/>
      <c r="AH183" s="24"/>
      <c r="AI183" s="24"/>
      <c r="AJ183" s="24"/>
      <c r="AK183" s="24"/>
      <c r="AL183" s="24"/>
    </row>
    <row r="184" ht="16.5" customHeight="1">
      <c r="A184" s="121">
        <v>45451.0</v>
      </c>
      <c r="B184" s="13">
        <f t="shared" si="66"/>
        <v>0.000000002758447692</v>
      </c>
      <c r="C184" s="13">
        <v>0.0</v>
      </c>
      <c r="D184" s="13">
        <f t="shared" si="65"/>
        <v>0</v>
      </c>
      <c r="E184" s="34"/>
      <c r="F184" s="13">
        <f t="shared" si="67"/>
        <v>0</v>
      </c>
      <c r="G184" s="36"/>
      <c r="H184" s="24"/>
      <c r="I184" s="88">
        <v>0.0</v>
      </c>
      <c r="J184" s="34"/>
      <c r="K184" s="34"/>
      <c r="L184" s="34">
        <f t="shared" si="68"/>
        <v>0</v>
      </c>
      <c r="M184" s="88">
        <v>0.0</v>
      </c>
      <c r="N184" s="34"/>
      <c r="O184" s="34"/>
      <c r="P184" s="104">
        <f t="shared" si="69"/>
        <v>0</v>
      </c>
      <c r="Q184" s="34">
        <v>0.0</v>
      </c>
      <c r="R184" s="34"/>
      <c r="S184" s="34"/>
      <c r="T184" s="36">
        <f t="shared" si="70"/>
        <v>0</v>
      </c>
      <c r="U184" s="34">
        <v>0.0</v>
      </c>
      <c r="V184" s="34"/>
      <c r="W184" s="34"/>
      <c r="X184" s="36">
        <f t="shared" si="71"/>
        <v>0</v>
      </c>
      <c r="Y184" s="34">
        <v>0.0</v>
      </c>
      <c r="Z184" s="34"/>
      <c r="AA184" s="34"/>
      <c r="AB184" s="36">
        <f t="shared" si="72"/>
        <v>0</v>
      </c>
      <c r="AC184" s="34">
        <v>0.0</v>
      </c>
      <c r="AD184" s="34"/>
      <c r="AE184" s="34"/>
      <c r="AF184" s="36">
        <f t="shared" si="73"/>
        <v>0</v>
      </c>
      <c r="AG184" s="24"/>
      <c r="AH184" s="24"/>
      <c r="AI184" s="24"/>
      <c r="AJ184" s="24"/>
      <c r="AK184" s="24"/>
      <c r="AL184" s="24"/>
    </row>
    <row r="185" ht="16.5" customHeight="1">
      <c r="A185" s="121">
        <v>45452.0</v>
      </c>
      <c r="B185" s="13">
        <f t="shared" si="66"/>
        <v>0.000000002758447692</v>
      </c>
      <c r="C185" s="13">
        <v>0.0</v>
      </c>
      <c r="D185" s="13">
        <f t="shared" si="65"/>
        <v>0</v>
      </c>
      <c r="E185" s="34"/>
      <c r="F185" s="13">
        <f t="shared" si="67"/>
        <v>0</v>
      </c>
      <c r="G185" s="36"/>
      <c r="H185" s="24"/>
      <c r="I185" s="88">
        <v>0.0</v>
      </c>
      <c r="J185" s="34"/>
      <c r="K185" s="34"/>
      <c r="L185" s="34">
        <f t="shared" si="68"/>
        <v>0</v>
      </c>
      <c r="M185" s="88">
        <v>0.0</v>
      </c>
      <c r="N185" s="34"/>
      <c r="O185" s="34"/>
      <c r="P185" s="104">
        <f t="shared" si="69"/>
        <v>0</v>
      </c>
      <c r="Q185" s="34">
        <v>0.0</v>
      </c>
      <c r="R185" s="34"/>
      <c r="S185" s="34"/>
      <c r="T185" s="36">
        <f t="shared" si="70"/>
        <v>0</v>
      </c>
      <c r="U185" s="34">
        <v>0.0</v>
      </c>
      <c r="V185" s="34"/>
      <c r="W185" s="34"/>
      <c r="X185" s="36">
        <f t="shared" si="71"/>
        <v>0</v>
      </c>
      <c r="Y185" s="34">
        <v>0.0</v>
      </c>
      <c r="Z185" s="34"/>
      <c r="AA185" s="34"/>
      <c r="AB185" s="36">
        <f t="shared" si="72"/>
        <v>0</v>
      </c>
      <c r="AC185" s="34">
        <v>0.0</v>
      </c>
      <c r="AD185" s="34"/>
      <c r="AE185" s="34"/>
      <c r="AF185" s="36">
        <f t="shared" si="73"/>
        <v>0</v>
      </c>
      <c r="AG185" s="24"/>
      <c r="AH185" s="24"/>
      <c r="AI185" s="24"/>
      <c r="AJ185" s="24"/>
      <c r="AK185" s="24"/>
      <c r="AL185" s="24"/>
    </row>
    <row r="186" ht="16.5" customHeight="1">
      <c r="A186" s="121">
        <v>45453.0</v>
      </c>
      <c r="B186" s="13">
        <f t="shared" si="66"/>
        <v>0.000000002758447692</v>
      </c>
      <c r="C186" s="13">
        <v>0.0</v>
      </c>
      <c r="D186" s="13">
        <f t="shared" si="65"/>
        <v>0</v>
      </c>
      <c r="E186" s="34"/>
      <c r="F186" s="13">
        <f t="shared" si="67"/>
        <v>0</v>
      </c>
      <c r="G186" s="36"/>
      <c r="H186" s="24"/>
      <c r="I186" s="88">
        <v>0.0</v>
      </c>
      <c r="J186" s="34"/>
      <c r="K186" s="34"/>
      <c r="L186" s="34">
        <f t="shared" si="68"/>
        <v>0</v>
      </c>
      <c r="M186" s="88">
        <v>0.0</v>
      </c>
      <c r="N186" s="34"/>
      <c r="O186" s="34"/>
      <c r="P186" s="104">
        <f t="shared" si="69"/>
        <v>0</v>
      </c>
      <c r="Q186" s="34">
        <v>0.0</v>
      </c>
      <c r="R186" s="34"/>
      <c r="S186" s="34"/>
      <c r="T186" s="36">
        <f t="shared" si="70"/>
        <v>0</v>
      </c>
      <c r="U186" s="34">
        <v>0.0</v>
      </c>
      <c r="V186" s="34"/>
      <c r="W186" s="34"/>
      <c r="X186" s="36">
        <f t="shared" si="71"/>
        <v>0</v>
      </c>
      <c r="Y186" s="34">
        <v>0.0</v>
      </c>
      <c r="Z186" s="34"/>
      <c r="AA186" s="34"/>
      <c r="AB186" s="36">
        <f t="shared" si="72"/>
        <v>0</v>
      </c>
      <c r="AC186" s="34">
        <v>0.0</v>
      </c>
      <c r="AD186" s="34"/>
      <c r="AE186" s="34"/>
      <c r="AF186" s="36">
        <f t="shared" si="73"/>
        <v>0</v>
      </c>
      <c r="AG186" s="24"/>
      <c r="AH186" s="24"/>
      <c r="AI186" s="24"/>
      <c r="AJ186" s="24"/>
      <c r="AK186" s="24"/>
      <c r="AL186" s="24"/>
    </row>
    <row r="187" ht="16.5" customHeight="1">
      <c r="A187" s="121">
        <v>45454.0</v>
      </c>
      <c r="B187" s="13">
        <f t="shared" si="66"/>
        <v>0.000000002758447692</v>
      </c>
      <c r="C187" s="13">
        <v>0.0</v>
      </c>
      <c r="D187" s="13">
        <f t="shared" si="65"/>
        <v>0</v>
      </c>
      <c r="E187" s="34"/>
      <c r="F187" s="13">
        <f t="shared" si="67"/>
        <v>0</v>
      </c>
      <c r="G187" s="36"/>
      <c r="H187" s="24"/>
      <c r="I187" s="88">
        <v>0.0</v>
      </c>
      <c r="J187" s="34"/>
      <c r="K187" s="34"/>
      <c r="L187" s="34">
        <f t="shared" si="68"/>
        <v>0</v>
      </c>
      <c r="M187" s="88">
        <v>0.0</v>
      </c>
      <c r="N187" s="34"/>
      <c r="O187" s="34"/>
      <c r="P187" s="104">
        <f t="shared" si="69"/>
        <v>0</v>
      </c>
      <c r="Q187" s="34">
        <v>0.0</v>
      </c>
      <c r="R187" s="34"/>
      <c r="S187" s="34"/>
      <c r="T187" s="36">
        <f t="shared" si="70"/>
        <v>0</v>
      </c>
      <c r="U187" s="34">
        <v>0.0</v>
      </c>
      <c r="V187" s="34"/>
      <c r="W187" s="34"/>
      <c r="X187" s="36">
        <f t="shared" si="71"/>
        <v>0</v>
      </c>
      <c r="Y187" s="34">
        <v>0.0</v>
      </c>
      <c r="Z187" s="34"/>
      <c r="AA187" s="34"/>
      <c r="AB187" s="36">
        <f t="shared" si="72"/>
        <v>0</v>
      </c>
      <c r="AC187" s="34">
        <v>0.0</v>
      </c>
      <c r="AD187" s="34"/>
      <c r="AE187" s="34"/>
      <c r="AF187" s="36">
        <f t="shared" si="73"/>
        <v>0</v>
      </c>
      <c r="AG187" s="24"/>
      <c r="AH187" s="24"/>
      <c r="AI187" s="24"/>
      <c r="AJ187" s="24"/>
      <c r="AK187" s="24"/>
      <c r="AL187" s="24"/>
    </row>
    <row r="188" ht="16.5" customHeight="1">
      <c r="A188" s="121">
        <v>45455.0</v>
      </c>
      <c r="B188" s="13">
        <f t="shared" si="66"/>
        <v>0.000000002758447692</v>
      </c>
      <c r="C188" s="13">
        <v>0.0</v>
      </c>
      <c r="D188" s="13">
        <f t="shared" si="65"/>
        <v>0</v>
      </c>
      <c r="E188" s="34"/>
      <c r="F188" s="13">
        <f t="shared" si="67"/>
        <v>0</v>
      </c>
      <c r="G188" s="36"/>
      <c r="H188" s="24"/>
      <c r="I188" s="88">
        <v>0.0</v>
      </c>
      <c r="J188" s="34"/>
      <c r="K188" s="34"/>
      <c r="L188" s="34">
        <f t="shared" si="68"/>
        <v>0</v>
      </c>
      <c r="M188" s="88">
        <v>0.0</v>
      </c>
      <c r="N188" s="34"/>
      <c r="O188" s="34"/>
      <c r="P188" s="104">
        <f t="shared" si="69"/>
        <v>0</v>
      </c>
      <c r="Q188" s="34">
        <v>0.0</v>
      </c>
      <c r="R188" s="34"/>
      <c r="S188" s="34"/>
      <c r="T188" s="36">
        <f t="shared" si="70"/>
        <v>0</v>
      </c>
      <c r="U188" s="34">
        <v>0.0</v>
      </c>
      <c r="V188" s="34"/>
      <c r="W188" s="34"/>
      <c r="X188" s="36">
        <f t="shared" si="71"/>
        <v>0</v>
      </c>
      <c r="Y188" s="34">
        <v>0.0</v>
      </c>
      <c r="Z188" s="34"/>
      <c r="AA188" s="34"/>
      <c r="AB188" s="36">
        <f t="shared" si="72"/>
        <v>0</v>
      </c>
      <c r="AC188" s="34">
        <v>0.0</v>
      </c>
      <c r="AD188" s="34"/>
      <c r="AE188" s="34"/>
      <c r="AF188" s="36">
        <f t="shared" si="73"/>
        <v>0</v>
      </c>
      <c r="AG188" s="24"/>
      <c r="AH188" s="24"/>
      <c r="AI188" s="24"/>
      <c r="AJ188" s="24"/>
      <c r="AK188" s="24"/>
      <c r="AL188" s="24"/>
    </row>
    <row r="189" ht="16.5" customHeight="1">
      <c r="A189" s="121">
        <v>45456.0</v>
      </c>
      <c r="B189" s="13">
        <f t="shared" si="66"/>
        <v>0.000000002758447692</v>
      </c>
      <c r="C189" s="13">
        <v>0.0</v>
      </c>
      <c r="D189" s="13">
        <f t="shared" si="65"/>
        <v>0</v>
      </c>
      <c r="E189" s="34"/>
      <c r="F189" s="13">
        <f t="shared" si="67"/>
        <v>0</v>
      </c>
      <c r="G189" s="36"/>
      <c r="H189" s="24"/>
      <c r="I189" s="88">
        <v>0.0</v>
      </c>
      <c r="J189" s="34"/>
      <c r="K189" s="34"/>
      <c r="L189" s="34">
        <f t="shared" si="68"/>
        <v>0</v>
      </c>
      <c r="M189" s="88">
        <v>0.0</v>
      </c>
      <c r="N189" s="34"/>
      <c r="O189" s="34"/>
      <c r="P189" s="104">
        <f t="shared" si="69"/>
        <v>0</v>
      </c>
      <c r="Q189" s="34">
        <v>0.0</v>
      </c>
      <c r="R189" s="34"/>
      <c r="S189" s="34"/>
      <c r="T189" s="36">
        <f t="shared" si="70"/>
        <v>0</v>
      </c>
      <c r="U189" s="34">
        <v>0.0</v>
      </c>
      <c r="V189" s="34"/>
      <c r="W189" s="34"/>
      <c r="X189" s="36">
        <f t="shared" si="71"/>
        <v>0</v>
      </c>
      <c r="Y189" s="34">
        <v>0.0</v>
      </c>
      <c r="Z189" s="34"/>
      <c r="AA189" s="34"/>
      <c r="AB189" s="36">
        <f t="shared" si="72"/>
        <v>0</v>
      </c>
      <c r="AC189" s="34">
        <v>0.0</v>
      </c>
      <c r="AD189" s="34"/>
      <c r="AE189" s="34"/>
      <c r="AF189" s="36">
        <f t="shared" si="73"/>
        <v>0</v>
      </c>
      <c r="AG189" s="24"/>
      <c r="AH189" s="24"/>
      <c r="AI189" s="24"/>
      <c r="AJ189" s="24"/>
      <c r="AK189" s="24"/>
      <c r="AL189" s="24"/>
    </row>
    <row r="190" ht="16.5" customHeight="1">
      <c r="A190" s="121">
        <v>45457.0</v>
      </c>
      <c r="B190" s="13">
        <f t="shared" si="66"/>
        <v>0.000000002758447692</v>
      </c>
      <c r="C190" s="13">
        <v>0.0</v>
      </c>
      <c r="D190" s="13">
        <f t="shared" si="65"/>
        <v>0</v>
      </c>
      <c r="E190" s="34"/>
      <c r="F190" s="13">
        <f t="shared" si="67"/>
        <v>0</v>
      </c>
      <c r="G190" s="36"/>
      <c r="H190" s="24"/>
      <c r="I190" s="88">
        <v>0.0</v>
      </c>
      <c r="J190" s="34"/>
      <c r="K190" s="34"/>
      <c r="L190" s="34">
        <f t="shared" si="68"/>
        <v>0</v>
      </c>
      <c r="M190" s="88">
        <v>0.0</v>
      </c>
      <c r="N190" s="34"/>
      <c r="O190" s="34"/>
      <c r="P190" s="104">
        <f t="shared" si="69"/>
        <v>0</v>
      </c>
      <c r="Q190" s="34">
        <v>0.0</v>
      </c>
      <c r="R190" s="34"/>
      <c r="S190" s="34"/>
      <c r="T190" s="36">
        <f t="shared" si="70"/>
        <v>0</v>
      </c>
      <c r="U190" s="34">
        <v>0.0</v>
      </c>
      <c r="V190" s="34"/>
      <c r="W190" s="34"/>
      <c r="X190" s="36">
        <f t="shared" si="71"/>
        <v>0</v>
      </c>
      <c r="Y190" s="34">
        <v>0.0</v>
      </c>
      <c r="Z190" s="34"/>
      <c r="AA190" s="34"/>
      <c r="AB190" s="36">
        <f t="shared" si="72"/>
        <v>0</v>
      </c>
      <c r="AC190" s="34">
        <v>0.0</v>
      </c>
      <c r="AD190" s="34"/>
      <c r="AE190" s="34"/>
      <c r="AF190" s="36">
        <f t="shared" si="73"/>
        <v>0</v>
      </c>
      <c r="AG190" s="24"/>
      <c r="AH190" s="24"/>
      <c r="AI190" s="24"/>
      <c r="AJ190" s="24"/>
      <c r="AK190" s="24"/>
      <c r="AL190" s="24"/>
    </row>
    <row r="191" ht="16.5" customHeight="1">
      <c r="A191" s="121">
        <v>45458.0</v>
      </c>
      <c r="B191" s="13">
        <f t="shared" si="66"/>
        <v>0.000000002758447692</v>
      </c>
      <c r="C191" s="13">
        <v>0.0</v>
      </c>
      <c r="D191" s="13">
        <f t="shared" si="65"/>
        <v>0</v>
      </c>
      <c r="E191" s="34"/>
      <c r="F191" s="13">
        <f t="shared" si="67"/>
        <v>0</v>
      </c>
      <c r="G191" s="36"/>
      <c r="H191" s="24"/>
      <c r="I191" s="88">
        <v>0.0</v>
      </c>
      <c r="J191" s="34"/>
      <c r="K191" s="34"/>
      <c r="L191" s="34">
        <f t="shared" si="68"/>
        <v>0</v>
      </c>
      <c r="M191" s="88">
        <v>0.0</v>
      </c>
      <c r="N191" s="34"/>
      <c r="O191" s="34"/>
      <c r="P191" s="104">
        <f t="shared" si="69"/>
        <v>0</v>
      </c>
      <c r="Q191" s="34">
        <v>0.0</v>
      </c>
      <c r="R191" s="34"/>
      <c r="S191" s="34"/>
      <c r="T191" s="36">
        <f t="shared" si="70"/>
        <v>0</v>
      </c>
      <c r="U191" s="34">
        <v>0.0</v>
      </c>
      <c r="V191" s="34"/>
      <c r="W191" s="34"/>
      <c r="X191" s="36">
        <f t="shared" si="71"/>
        <v>0</v>
      </c>
      <c r="Y191" s="34">
        <v>0.0</v>
      </c>
      <c r="Z191" s="34"/>
      <c r="AA191" s="34"/>
      <c r="AB191" s="36">
        <f t="shared" si="72"/>
        <v>0</v>
      </c>
      <c r="AC191" s="34">
        <v>0.0</v>
      </c>
      <c r="AD191" s="34"/>
      <c r="AE191" s="34"/>
      <c r="AF191" s="36">
        <f t="shared" si="73"/>
        <v>0</v>
      </c>
      <c r="AG191" s="24"/>
      <c r="AH191" s="24"/>
      <c r="AI191" s="24"/>
      <c r="AJ191" s="24"/>
      <c r="AK191" s="24"/>
      <c r="AL191" s="24"/>
    </row>
    <row r="192" ht="16.5" customHeight="1">
      <c r="A192" s="121">
        <v>45459.0</v>
      </c>
      <c r="B192" s="13">
        <f t="shared" si="66"/>
        <v>0.000000002758447692</v>
      </c>
      <c r="C192" s="13">
        <v>0.0</v>
      </c>
      <c r="D192" s="13">
        <f t="shared" si="65"/>
        <v>0</v>
      </c>
      <c r="E192" s="34"/>
      <c r="F192" s="13">
        <f t="shared" si="67"/>
        <v>0</v>
      </c>
      <c r="G192" s="36"/>
      <c r="H192" s="24"/>
      <c r="I192" s="88">
        <v>0.0</v>
      </c>
      <c r="J192" s="34"/>
      <c r="K192" s="34"/>
      <c r="L192" s="34">
        <f t="shared" si="68"/>
        <v>0</v>
      </c>
      <c r="M192" s="88">
        <v>0.0</v>
      </c>
      <c r="N192" s="34"/>
      <c r="O192" s="34"/>
      <c r="P192" s="104">
        <f t="shared" si="69"/>
        <v>0</v>
      </c>
      <c r="Q192" s="34">
        <v>0.0</v>
      </c>
      <c r="R192" s="34"/>
      <c r="S192" s="34"/>
      <c r="T192" s="36">
        <f t="shared" si="70"/>
        <v>0</v>
      </c>
      <c r="U192" s="34">
        <v>0.0</v>
      </c>
      <c r="V192" s="34"/>
      <c r="W192" s="34"/>
      <c r="X192" s="36">
        <f t="shared" si="71"/>
        <v>0</v>
      </c>
      <c r="Y192" s="34">
        <v>0.0</v>
      </c>
      <c r="Z192" s="34"/>
      <c r="AA192" s="34"/>
      <c r="AB192" s="36">
        <f t="shared" si="72"/>
        <v>0</v>
      </c>
      <c r="AC192" s="34">
        <v>0.0</v>
      </c>
      <c r="AD192" s="34"/>
      <c r="AE192" s="34"/>
      <c r="AF192" s="36">
        <f t="shared" si="73"/>
        <v>0</v>
      </c>
      <c r="AG192" s="24"/>
      <c r="AH192" s="24"/>
      <c r="AI192" s="24"/>
      <c r="AJ192" s="24"/>
      <c r="AK192" s="24"/>
      <c r="AL192" s="24"/>
    </row>
    <row r="193" ht="16.5" customHeight="1">
      <c r="A193" s="121">
        <v>45460.0</v>
      </c>
      <c r="B193" s="13">
        <f t="shared" si="66"/>
        <v>0.000000002758447692</v>
      </c>
      <c r="C193" s="13">
        <v>0.0</v>
      </c>
      <c r="D193" s="13">
        <f t="shared" si="65"/>
        <v>0</v>
      </c>
      <c r="E193" s="34"/>
      <c r="F193" s="13">
        <f t="shared" si="67"/>
        <v>0</v>
      </c>
      <c r="G193" s="36"/>
      <c r="H193" s="24"/>
      <c r="I193" s="88">
        <v>0.0</v>
      </c>
      <c r="J193" s="34"/>
      <c r="K193" s="34"/>
      <c r="L193" s="34">
        <f t="shared" si="68"/>
        <v>0</v>
      </c>
      <c r="M193" s="88">
        <v>0.0</v>
      </c>
      <c r="N193" s="34"/>
      <c r="O193" s="34"/>
      <c r="P193" s="104">
        <f t="shared" si="69"/>
        <v>0</v>
      </c>
      <c r="Q193" s="34">
        <v>0.0</v>
      </c>
      <c r="R193" s="34"/>
      <c r="S193" s="34"/>
      <c r="T193" s="36">
        <f t="shared" si="70"/>
        <v>0</v>
      </c>
      <c r="U193" s="34">
        <v>0.0</v>
      </c>
      <c r="V193" s="34"/>
      <c r="W193" s="34"/>
      <c r="X193" s="36">
        <f t="shared" si="71"/>
        <v>0</v>
      </c>
      <c r="Y193" s="34">
        <v>0.0</v>
      </c>
      <c r="Z193" s="34"/>
      <c r="AA193" s="34"/>
      <c r="AB193" s="36">
        <f t="shared" si="72"/>
        <v>0</v>
      </c>
      <c r="AC193" s="34">
        <v>0.0</v>
      </c>
      <c r="AD193" s="34"/>
      <c r="AE193" s="34"/>
      <c r="AF193" s="36">
        <f t="shared" si="73"/>
        <v>0</v>
      </c>
      <c r="AG193" s="24"/>
      <c r="AH193" s="24"/>
      <c r="AI193" s="24"/>
      <c r="AJ193" s="24"/>
      <c r="AK193" s="24"/>
      <c r="AL193" s="24"/>
    </row>
    <row r="194" ht="16.5" customHeight="1">
      <c r="A194" s="121">
        <v>45461.0</v>
      </c>
      <c r="B194" s="13">
        <f t="shared" si="66"/>
        <v>0.000000002758447692</v>
      </c>
      <c r="C194" s="13">
        <v>0.0</v>
      </c>
      <c r="D194" s="13">
        <f t="shared" si="65"/>
        <v>0</v>
      </c>
      <c r="E194" s="34"/>
      <c r="F194" s="13">
        <f t="shared" si="67"/>
        <v>0</v>
      </c>
      <c r="G194" s="36"/>
      <c r="H194" s="24"/>
      <c r="I194" s="88">
        <v>0.0</v>
      </c>
      <c r="J194" s="34"/>
      <c r="K194" s="34"/>
      <c r="L194" s="34">
        <f t="shared" si="68"/>
        <v>0</v>
      </c>
      <c r="M194" s="88">
        <v>0.0</v>
      </c>
      <c r="N194" s="34"/>
      <c r="O194" s="34"/>
      <c r="P194" s="104">
        <f t="shared" si="69"/>
        <v>0</v>
      </c>
      <c r="Q194" s="34">
        <v>0.0</v>
      </c>
      <c r="R194" s="34"/>
      <c r="S194" s="34"/>
      <c r="T194" s="36">
        <f t="shared" si="70"/>
        <v>0</v>
      </c>
      <c r="U194" s="34">
        <v>0.0</v>
      </c>
      <c r="V194" s="34"/>
      <c r="W194" s="34"/>
      <c r="X194" s="36">
        <f t="shared" si="71"/>
        <v>0</v>
      </c>
      <c r="Y194" s="34">
        <v>0.0</v>
      </c>
      <c r="Z194" s="34"/>
      <c r="AA194" s="34"/>
      <c r="AB194" s="36">
        <f t="shared" si="72"/>
        <v>0</v>
      </c>
      <c r="AC194" s="34">
        <v>0.0</v>
      </c>
      <c r="AD194" s="34"/>
      <c r="AE194" s="34"/>
      <c r="AF194" s="36">
        <f t="shared" si="73"/>
        <v>0</v>
      </c>
      <c r="AG194" s="24"/>
      <c r="AH194" s="24"/>
      <c r="AI194" s="24"/>
      <c r="AJ194" s="24"/>
      <c r="AK194" s="24"/>
      <c r="AL194" s="24"/>
    </row>
    <row r="195" ht="16.5" customHeight="1">
      <c r="A195" s="121">
        <v>45462.0</v>
      </c>
      <c r="B195" s="13">
        <f t="shared" si="66"/>
        <v>0.000000002758447692</v>
      </c>
      <c r="C195" s="13">
        <v>0.0</v>
      </c>
      <c r="D195" s="13">
        <f t="shared" si="65"/>
        <v>0</v>
      </c>
      <c r="E195" s="34"/>
      <c r="F195" s="13">
        <f t="shared" si="67"/>
        <v>0</v>
      </c>
      <c r="G195" s="36"/>
      <c r="H195" s="24"/>
      <c r="I195" s="88">
        <v>0.0</v>
      </c>
      <c r="J195" s="34"/>
      <c r="K195" s="34"/>
      <c r="L195" s="34">
        <f t="shared" si="68"/>
        <v>0</v>
      </c>
      <c r="M195" s="88">
        <v>0.0</v>
      </c>
      <c r="N195" s="34"/>
      <c r="O195" s="34"/>
      <c r="P195" s="104">
        <f t="shared" si="69"/>
        <v>0</v>
      </c>
      <c r="Q195" s="34">
        <v>0.0</v>
      </c>
      <c r="R195" s="34"/>
      <c r="S195" s="34"/>
      <c r="T195" s="36">
        <f t="shared" si="70"/>
        <v>0</v>
      </c>
      <c r="U195" s="34">
        <v>0.0</v>
      </c>
      <c r="V195" s="34"/>
      <c r="W195" s="34"/>
      <c r="X195" s="36">
        <f t="shared" si="71"/>
        <v>0</v>
      </c>
      <c r="Y195" s="34">
        <v>0.0</v>
      </c>
      <c r="Z195" s="34"/>
      <c r="AA195" s="34"/>
      <c r="AB195" s="36">
        <f t="shared" si="72"/>
        <v>0</v>
      </c>
      <c r="AC195" s="34">
        <v>0.0</v>
      </c>
      <c r="AD195" s="34"/>
      <c r="AE195" s="34"/>
      <c r="AF195" s="36">
        <f t="shared" si="73"/>
        <v>0</v>
      </c>
      <c r="AG195" s="24"/>
      <c r="AH195" s="24"/>
      <c r="AI195" s="24"/>
      <c r="AJ195" s="24"/>
      <c r="AK195" s="24"/>
      <c r="AL195" s="24"/>
    </row>
    <row r="196" ht="16.5" customHeight="1">
      <c r="A196" s="121">
        <v>45463.0</v>
      </c>
      <c r="B196" s="13">
        <f t="shared" si="66"/>
        <v>0.000000002758447692</v>
      </c>
      <c r="C196" s="13">
        <v>0.0</v>
      </c>
      <c r="D196" s="13">
        <f t="shared" si="65"/>
        <v>0</v>
      </c>
      <c r="E196" s="34"/>
      <c r="F196" s="13">
        <f t="shared" si="67"/>
        <v>0</v>
      </c>
      <c r="G196" s="36"/>
      <c r="H196" s="24"/>
      <c r="I196" s="88">
        <v>0.0</v>
      </c>
      <c r="J196" s="34"/>
      <c r="K196" s="34"/>
      <c r="L196" s="34">
        <f t="shared" si="68"/>
        <v>0</v>
      </c>
      <c r="M196" s="88">
        <v>0.0</v>
      </c>
      <c r="N196" s="34"/>
      <c r="O196" s="34"/>
      <c r="P196" s="104">
        <f t="shared" si="69"/>
        <v>0</v>
      </c>
      <c r="Q196" s="34">
        <v>0.0</v>
      </c>
      <c r="R196" s="34"/>
      <c r="S196" s="34"/>
      <c r="T196" s="36">
        <f t="shared" si="70"/>
        <v>0</v>
      </c>
      <c r="U196" s="34">
        <v>0.0</v>
      </c>
      <c r="V196" s="34"/>
      <c r="W196" s="34"/>
      <c r="X196" s="36">
        <f t="shared" si="71"/>
        <v>0</v>
      </c>
      <c r="Y196" s="34">
        <v>0.0</v>
      </c>
      <c r="Z196" s="34"/>
      <c r="AA196" s="34"/>
      <c r="AB196" s="36">
        <f t="shared" si="72"/>
        <v>0</v>
      </c>
      <c r="AC196" s="34">
        <v>0.0</v>
      </c>
      <c r="AD196" s="34"/>
      <c r="AE196" s="34"/>
      <c r="AF196" s="36">
        <f t="shared" si="73"/>
        <v>0</v>
      </c>
      <c r="AG196" s="24"/>
      <c r="AH196" s="24"/>
      <c r="AI196" s="24"/>
      <c r="AJ196" s="24"/>
      <c r="AK196" s="24"/>
      <c r="AL196" s="24"/>
    </row>
    <row r="197" ht="16.5" customHeight="1">
      <c r="A197" s="121">
        <v>45464.0</v>
      </c>
      <c r="B197" s="13">
        <f t="shared" si="66"/>
        <v>0.000000002758447692</v>
      </c>
      <c r="C197" s="13">
        <v>0.0</v>
      </c>
      <c r="D197" s="13">
        <f t="shared" si="65"/>
        <v>0</v>
      </c>
      <c r="E197" s="34"/>
      <c r="F197" s="13">
        <f t="shared" si="67"/>
        <v>0</v>
      </c>
      <c r="G197" s="36"/>
      <c r="H197" s="24"/>
      <c r="I197" s="88">
        <v>0.0</v>
      </c>
      <c r="J197" s="34"/>
      <c r="K197" s="34"/>
      <c r="L197" s="34">
        <f t="shared" si="68"/>
        <v>0</v>
      </c>
      <c r="M197" s="88">
        <v>0.0</v>
      </c>
      <c r="N197" s="34"/>
      <c r="O197" s="34"/>
      <c r="P197" s="104">
        <f t="shared" si="69"/>
        <v>0</v>
      </c>
      <c r="Q197" s="34">
        <v>0.0</v>
      </c>
      <c r="R197" s="34"/>
      <c r="S197" s="34"/>
      <c r="T197" s="36">
        <f t="shared" si="70"/>
        <v>0</v>
      </c>
      <c r="U197" s="34">
        <v>0.0</v>
      </c>
      <c r="V197" s="34"/>
      <c r="W197" s="34"/>
      <c r="X197" s="36">
        <f t="shared" si="71"/>
        <v>0</v>
      </c>
      <c r="Y197" s="34">
        <v>0.0</v>
      </c>
      <c r="Z197" s="34"/>
      <c r="AA197" s="34"/>
      <c r="AB197" s="36">
        <f t="shared" si="72"/>
        <v>0</v>
      </c>
      <c r="AC197" s="34">
        <v>0.0</v>
      </c>
      <c r="AD197" s="34"/>
      <c r="AE197" s="34"/>
      <c r="AF197" s="36">
        <f t="shared" si="73"/>
        <v>0</v>
      </c>
      <c r="AG197" s="24"/>
      <c r="AH197" s="24"/>
      <c r="AI197" s="24"/>
      <c r="AJ197" s="24"/>
      <c r="AK197" s="24"/>
      <c r="AL197" s="24"/>
    </row>
    <row r="198" ht="16.5" customHeight="1">
      <c r="A198" s="121">
        <v>45465.0</v>
      </c>
      <c r="B198" s="13">
        <f t="shared" si="66"/>
        <v>0.000000002758447692</v>
      </c>
      <c r="C198" s="13">
        <v>0.0</v>
      </c>
      <c r="D198" s="13">
        <f t="shared" si="65"/>
        <v>0</v>
      </c>
      <c r="E198" s="34"/>
      <c r="F198" s="13">
        <f t="shared" si="67"/>
        <v>0</v>
      </c>
      <c r="G198" s="36"/>
      <c r="H198" s="24"/>
      <c r="I198" s="88">
        <v>0.0</v>
      </c>
      <c r="J198" s="34"/>
      <c r="K198" s="34"/>
      <c r="L198" s="34">
        <f t="shared" si="68"/>
        <v>0</v>
      </c>
      <c r="M198" s="88">
        <v>0.0</v>
      </c>
      <c r="N198" s="34"/>
      <c r="O198" s="34"/>
      <c r="P198" s="104">
        <f t="shared" si="69"/>
        <v>0</v>
      </c>
      <c r="Q198" s="34">
        <v>0.0</v>
      </c>
      <c r="R198" s="34"/>
      <c r="S198" s="34"/>
      <c r="T198" s="36">
        <f t="shared" si="70"/>
        <v>0</v>
      </c>
      <c r="U198" s="34">
        <v>0.0</v>
      </c>
      <c r="V198" s="34"/>
      <c r="W198" s="34"/>
      <c r="X198" s="36">
        <f t="shared" si="71"/>
        <v>0</v>
      </c>
      <c r="Y198" s="34">
        <v>0.0</v>
      </c>
      <c r="Z198" s="34"/>
      <c r="AA198" s="34"/>
      <c r="AB198" s="36">
        <f t="shared" si="72"/>
        <v>0</v>
      </c>
      <c r="AC198" s="34">
        <v>0.0</v>
      </c>
      <c r="AD198" s="34"/>
      <c r="AE198" s="34"/>
      <c r="AF198" s="36">
        <f t="shared" si="73"/>
        <v>0</v>
      </c>
      <c r="AG198" s="24"/>
      <c r="AH198" s="24"/>
      <c r="AI198" s="24"/>
      <c r="AJ198" s="24"/>
      <c r="AK198" s="24"/>
      <c r="AL198" s="24"/>
    </row>
    <row r="199" ht="16.5" customHeight="1">
      <c r="A199" s="121">
        <v>45466.0</v>
      </c>
      <c r="B199" s="13">
        <f t="shared" si="66"/>
        <v>0.000000002758447692</v>
      </c>
      <c r="C199" s="13">
        <v>0.0</v>
      </c>
      <c r="D199" s="13">
        <f t="shared" si="65"/>
        <v>0</v>
      </c>
      <c r="E199" s="34"/>
      <c r="F199" s="13">
        <f t="shared" si="67"/>
        <v>0</v>
      </c>
      <c r="G199" s="36"/>
      <c r="H199" s="24"/>
      <c r="I199" s="88">
        <v>0.0</v>
      </c>
      <c r="J199" s="34"/>
      <c r="K199" s="34"/>
      <c r="L199" s="34">
        <f t="shared" si="68"/>
        <v>0</v>
      </c>
      <c r="M199" s="88">
        <v>0.0</v>
      </c>
      <c r="N199" s="34"/>
      <c r="O199" s="34"/>
      <c r="P199" s="104">
        <f t="shared" si="69"/>
        <v>0</v>
      </c>
      <c r="Q199" s="34">
        <v>0.0</v>
      </c>
      <c r="R199" s="34"/>
      <c r="S199" s="34"/>
      <c r="T199" s="36">
        <f t="shared" si="70"/>
        <v>0</v>
      </c>
      <c r="U199" s="34">
        <v>0.0</v>
      </c>
      <c r="V199" s="34"/>
      <c r="W199" s="34"/>
      <c r="X199" s="36">
        <f t="shared" si="71"/>
        <v>0</v>
      </c>
      <c r="Y199" s="34">
        <v>0.0</v>
      </c>
      <c r="Z199" s="34"/>
      <c r="AA199" s="34"/>
      <c r="AB199" s="36">
        <f t="shared" si="72"/>
        <v>0</v>
      </c>
      <c r="AC199" s="34">
        <v>0.0</v>
      </c>
      <c r="AD199" s="34"/>
      <c r="AE199" s="34"/>
      <c r="AF199" s="36">
        <f t="shared" si="73"/>
        <v>0</v>
      </c>
      <c r="AG199" s="24"/>
      <c r="AH199" s="24"/>
      <c r="AI199" s="24"/>
      <c r="AJ199" s="24"/>
      <c r="AK199" s="24"/>
      <c r="AL199" s="24"/>
    </row>
    <row r="200" ht="16.5" customHeight="1">
      <c r="A200" s="121">
        <v>45467.0</v>
      </c>
      <c r="B200" s="13">
        <f t="shared" si="66"/>
        <v>0.000000002758447692</v>
      </c>
      <c r="C200" s="13">
        <v>0.0</v>
      </c>
      <c r="D200" s="13">
        <f t="shared" si="65"/>
        <v>0</v>
      </c>
      <c r="E200" s="34"/>
      <c r="F200" s="13">
        <f t="shared" si="67"/>
        <v>0</v>
      </c>
      <c r="G200" s="36"/>
      <c r="H200" s="24"/>
      <c r="I200" s="88">
        <v>0.0</v>
      </c>
      <c r="J200" s="34"/>
      <c r="K200" s="34"/>
      <c r="L200" s="34">
        <f t="shared" si="68"/>
        <v>0</v>
      </c>
      <c r="M200" s="88">
        <v>0.0</v>
      </c>
      <c r="N200" s="34"/>
      <c r="O200" s="34"/>
      <c r="P200" s="104">
        <f t="shared" si="69"/>
        <v>0</v>
      </c>
      <c r="Q200" s="34">
        <v>0.0</v>
      </c>
      <c r="R200" s="34"/>
      <c r="S200" s="34"/>
      <c r="T200" s="36">
        <f t="shared" si="70"/>
        <v>0</v>
      </c>
      <c r="U200" s="34">
        <v>0.0</v>
      </c>
      <c r="V200" s="34"/>
      <c r="W200" s="34"/>
      <c r="X200" s="36">
        <f t="shared" si="71"/>
        <v>0</v>
      </c>
      <c r="Y200" s="34">
        <v>0.0</v>
      </c>
      <c r="Z200" s="34"/>
      <c r="AA200" s="34"/>
      <c r="AB200" s="36">
        <f t="shared" si="72"/>
        <v>0</v>
      </c>
      <c r="AC200" s="34">
        <v>0.0</v>
      </c>
      <c r="AD200" s="34"/>
      <c r="AE200" s="34"/>
      <c r="AF200" s="36">
        <f t="shared" si="73"/>
        <v>0</v>
      </c>
      <c r="AG200" s="24"/>
      <c r="AH200" s="24"/>
      <c r="AI200" s="24"/>
      <c r="AJ200" s="24"/>
      <c r="AK200" s="24"/>
      <c r="AL200" s="24"/>
    </row>
    <row r="201" ht="16.5" customHeight="1">
      <c r="A201" s="121">
        <v>45468.0</v>
      </c>
      <c r="B201" s="13">
        <f t="shared" si="66"/>
        <v>0.000000002758447692</v>
      </c>
      <c r="C201" s="13">
        <v>0.0</v>
      </c>
      <c r="D201" s="13">
        <f t="shared" si="65"/>
        <v>0</v>
      </c>
      <c r="E201" s="34"/>
      <c r="F201" s="13">
        <f t="shared" si="67"/>
        <v>0</v>
      </c>
      <c r="G201" s="36"/>
      <c r="H201" s="24"/>
      <c r="I201" s="88">
        <v>0.0</v>
      </c>
      <c r="J201" s="34"/>
      <c r="K201" s="34"/>
      <c r="L201" s="34">
        <f t="shared" si="68"/>
        <v>0</v>
      </c>
      <c r="M201" s="88">
        <v>0.0</v>
      </c>
      <c r="N201" s="34"/>
      <c r="O201" s="34"/>
      <c r="P201" s="104">
        <f t="shared" si="69"/>
        <v>0</v>
      </c>
      <c r="Q201" s="34">
        <v>0.0</v>
      </c>
      <c r="R201" s="34"/>
      <c r="S201" s="34"/>
      <c r="T201" s="36">
        <f t="shared" si="70"/>
        <v>0</v>
      </c>
      <c r="U201" s="34">
        <v>0.0</v>
      </c>
      <c r="V201" s="34"/>
      <c r="W201" s="34"/>
      <c r="X201" s="36">
        <f t="shared" si="71"/>
        <v>0</v>
      </c>
      <c r="Y201" s="34">
        <v>0.0</v>
      </c>
      <c r="Z201" s="34"/>
      <c r="AA201" s="34"/>
      <c r="AB201" s="36">
        <f t="shared" si="72"/>
        <v>0</v>
      </c>
      <c r="AC201" s="34">
        <v>0.0</v>
      </c>
      <c r="AD201" s="34"/>
      <c r="AE201" s="34"/>
      <c r="AF201" s="36">
        <f t="shared" si="73"/>
        <v>0</v>
      </c>
      <c r="AG201" s="24"/>
      <c r="AH201" s="24"/>
      <c r="AI201" s="24"/>
      <c r="AJ201" s="24"/>
      <c r="AK201" s="24"/>
      <c r="AL201" s="24"/>
    </row>
    <row r="202" ht="16.5" customHeight="1">
      <c r="A202" s="121">
        <v>45469.0</v>
      </c>
      <c r="B202" s="13">
        <f t="shared" si="66"/>
        <v>0.000000002758447692</v>
      </c>
      <c r="C202" s="13">
        <v>0.0</v>
      </c>
      <c r="D202" s="13">
        <f t="shared" si="65"/>
        <v>0</v>
      </c>
      <c r="E202" s="34"/>
      <c r="F202" s="13">
        <f t="shared" si="67"/>
        <v>0</v>
      </c>
      <c r="G202" s="36"/>
      <c r="H202" s="24"/>
      <c r="I202" s="88">
        <v>0.0</v>
      </c>
      <c r="J202" s="34"/>
      <c r="K202" s="34"/>
      <c r="L202" s="34">
        <f t="shared" si="68"/>
        <v>0</v>
      </c>
      <c r="M202" s="88">
        <v>0.0</v>
      </c>
      <c r="N202" s="34"/>
      <c r="O202" s="34"/>
      <c r="P202" s="104">
        <f t="shared" si="69"/>
        <v>0</v>
      </c>
      <c r="Q202" s="34">
        <v>0.0</v>
      </c>
      <c r="R202" s="34"/>
      <c r="S202" s="34"/>
      <c r="T202" s="36">
        <f t="shared" si="70"/>
        <v>0</v>
      </c>
      <c r="U202" s="34">
        <v>0.0</v>
      </c>
      <c r="V202" s="34"/>
      <c r="W202" s="34"/>
      <c r="X202" s="36">
        <f t="shared" si="71"/>
        <v>0</v>
      </c>
      <c r="Y202" s="34">
        <v>0.0</v>
      </c>
      <c r="Z202" s="34"/>
      <c r="AA202" s="34"/>
      <c r="AB202" s="36">
        <f t="shared" si="72"/>
        <v>0</v>
      </c>
      <c r="AC202" s="34">
        <v>0.0</v>
      </c>
      <c r="AD202" s="34"/>
      <c r="AE202" s="34"/>
      <c r="AF202" s="36">
        <f t="shared" si="73"/>
        <v>0</v>
      </c>
      <c r="AG202" s="24"/>
      <c r="AH202" s="24"/>
      <c r="AI202" s="24"/>
      <c r="AJ202" s="24"/>
      <c r="AK202" s="24"/>
      <c r="AL202" s="24"/>
    </row>
    <row r="203" ht="16.5" customHeight="1">
      <c r="A203" s="121">
        <v>45470.0</v>
      </c>
      <c r="B203" s="13">
        <f t="shared" si="66"/>
        <v>0.000000002758447692</v>
      </c>
      <c r="C203" s="13">
        <v>0.0</v>
      </c>
      <c r="D203" s="13">
        <f t="shared" si="65"/>
        <v>0</v>
      </c>
      <c r="E203" s="34"/>
      <c r="F203" s="13">
        <f t="shared" si="67"/>
        <v>0</v>
      </c>
      <c r="G203" s="36"/>
      <c r="H203" s="24"/>
      <c r="I203" s="88">
        <v>0.0</v>
      </c>
      <c r="J203" s="34"/>
      <c r="K203" s="34"/>
      <c r="L203" s="34">
        <f t="shared" si="68"/>
        <v>0</v>
      </c>
      <c r="M203" s="88">
        <v>0.0</v>
      </c>
      <c r="N203" s="34"/>
      <c r="O203" s="34"/>
      <c r="P203" s="104">
        <f t="shared" si="69"/>
        <v>0</v>
      </c>
      <c r="Q203" s="34">
        <v>0.0</v>
      </c>
      <c r="R203" s="34"/>
      <c r="S203" s="34"/>
      <c r="T203" s="36">
        <f t="shared" si="70"/>
        <v>0</v>
      </c>
      <c r="U203" s="34">
        <v>0.0</v>
      </c>
      <c r="V203" s="34"/>
      <c r="W203" s="34"/>
      <c r="X203" s="36">
        <f t="shared" si="71"/>
        <v>0</v>
      </c>
      <c r="Y203" s="34">
        <v>0.0</v>
      </c>
      <c r="Z203" s="34"/>
      <c r="AA203" s="34"/>
      <c r="AB203" s="36">
        <f t="shared" si="72"/>
        <v>0</v>
      </c>
      <c r="AC203" s="34">
        <v>0.0</v>
      </c>
      <c r="AD203" s="34"/>
      <c r="AE203" s="34"/>
      <c r="AF203" s="36">
        <f t="shared" si="73"/>
        <v>0</v>
      </c>
      <c r="AG203" s="24"/>
      <c r="AH203" s="24"/>
      <c r="AI203" s="24"/>
      <c r="AJ203" s="24"/>
      <c r="AK203" s="24"/>
      <c r="AL203" s="24"/>
    </row>
    <row r="204" ht="16.5" customHeight="1">
      <c r="A204" s="121">
        <v>45471.0</v>
      </c>
      <c r="B204" s="13">
        <f t="shared" si="66"/>
        <v>0.000000002758447692</v>
      </c>
      <c r="C204" s="13">
        <v>0.0</v>
      </c>
      <c r="D204" s="13">
        <f t="shared" si="65"/>
        <v>0</v>
      </c>
      <c r="E204" s="34"/>
      <c r="F204" s="13">
        <f t="shared" si="67"/>
        <v>0</v>
      </c>
      <c r="G204" s="36"/>
      <c r="H204" s="24"/>
      <c r="I204" s="88">
        <v>0.0</v>
      </c>
      <c r="J204" s="34"/>
      <c r="K204" s="34"/>
      <c r="L204" s="34">
        <f t="shared" si="68"/>
        <v>0</v>
      </c>
      <c r="M204" s="88">
        <v>0.0</v>
      </c>
      <c r="N204" s="34"/>
      <c r="O204" s="34"/>
      <c r="P204" s="104">
        <f t="shared" si="69"/>
        <v>0</v>
      </c>
      <c r="Q204" s="34">
        <v>0.0</v>
      </c>
      <c r="R204" s="34"/>
      <c r="S204" s="34"/>
      <c r="T204" s="36">
        <f t="shared" si="70"/>
        <v>0</v>
      </c>
      <c r="U204" s="34">
        <v>0.0</v>
      </c>
      <c r="V204" s="34"/>
      <c r="W204" s="34"/>
      <c r="X204" s="36">
        <f t="shared" si="71"/>
        <v>0</v>
      </c>
      <c r="Y204" s="34">
        <v>0.0</v>
      </c>
      <c r="Z204" s="34"/>
      <c r="AA204" s="34"/>
      <c r="AB204" s="36">
        <f t="shared" si="72"/>
        <v>0</v>
      </c>
      <c r="AC204" s="34">
        <v>0.0</v>
      </c>
      <c r="AD204" s="34"/>
      <c r="AE204" s="34"/>
      <c r="AF204" s="36">
        <f t="shared" si="73"/>
        <v>0</v>
      </c>
      <c r="AG204" s="24"/>
      <c r="AH204" s="24"/>
      <c r="AI204" s="24"/>
      <c r="AJ204" s="24"/>
      <c r="AK204" s="24"/>
      <c r="AL204" s="24"/>
    </row>
    <row r="205" ht="16.5" customHeight="1">
      <c r="A205" s="121">
        <v>45472.0</v>
      </c>
      <c r="B205" s="13">
        <f t="shared" si="66"/>
        <v>0.000000002758447692</v>
      </c>
      <c r="C205" s="13">
        <v>0.0</v>
      </c>
      <c r="D205" s="13">
        <f t="shared" si="65"/>
        <v>0</v>
      </c>
      <c r="E205" s="34"/>
      <c r="F205" s="13">
        <f t="shared" si="67"/>
        <v>0</v>
      </c>
      <c r="G205" s="36"/>
      <c r="H205" s="24"/>
      <c r="I205" s="88">
        <v>0.0</v>
      </c>
      <c r="J205" s="34"/>
      <c r="K205" s="34"/>
      <c r="L205" s="34">
        <f t="shared" si="68"/>
        <v>0</v>
      </c>
      <c r="M205" s="88">
        <v>0.0</v>
      </c>
      <c r="N205" s="34"/>
      <c r="O205" s="34"/>
      <c r="P205" s="104">
        <f t="shared" si="69"/>
        <v>0</v>
      </c>
      <c r="Q205" s="34">
        <v>0.0</v>
      </c>
      <c r="R205" s="34"/>
      <c r="S205" s="34"/>
      <c r="T205" s="36">
        <f t="shared" si="70"/>
        <v>0</v>
      </c>
      <c r="U205" s="34">
        <v>0.0</v>
      </c>
      <c r="V205" s="34"/>
      <c r="W205" s="34"/>
      <c r="X205" s="36">
        <f t="shared" si="71"/>
        <v>0</v>
      </c>
      <c r="Y205" s="34">
        <v>0.0</v>
      </c>
      <c r="Z205" s="34"/>
      <c r="AA205" s="34"/>
      <c r="AB205" s="36">
        <f t="shared" si="72"/>
        <v>0</v>
      </c>
      <c r="AC205" s="34">
        <v>0.0</v>
      </c>
      <c r="AD205" s="34"/>
      <c r="AE205" s="34"/>
      <c r="AF205" s="36">
        <f t="shared" si="73"/>
        <v>0</v>
      </c>
      <c r="AG205" s="24"/>
      <c r="AH205" s="24"/>
      <c r="AI205" s="24"/>
      <c r="AJ205" s="24"/>
      <c r="AK205" s="24"/>
      <c r="AL205" s="24"/>
    </row>
    <row r="206" ht="16.5" customHeight="1">
      <c r="A206" s="122">
        <v>45473.0</v>
      </c>
      <c r="B206" s="20">
        <f t="shared" si="66"/>
        <v>0.000000002758447692</v>
      </c>
      <c r="C206" s="20">
        <v>0.0</v>
      </c>
      <c r="D206" s="20">
        <f t="shared" si="65"/>
        <v>0</v>
      </c>
      <c r="E206" s="38"/>
      <c r="F206" s="20">
        <f t="shared" si="67"/>
        <v>0</v>
      </c>
      <c r="G206" s="40"/>
      <c r="H206" s="24"/>
      <c r="I206" s="93">
        <v>0.0</v>
      </c>
      <c r="J206" s="38"/>
      <c r="K206" s="38"/>
      <c r="L206" s="38">
        <f t="shared" si="68"/>
        <v>0</v>
      </c>
      <c r="M206" s="93">
        <v>0.0</v>
      </c>
      <c r="N206" s="38"/>
      <c r="O206" s="38"/>
      <c r="P206" s="110">
        <f t="shared" si="69"/>
        <v>0</v>
      </c>
      <c r="Q206" s="38">
        <v>0.0</v>
      </c>
      <c r="R206" s="38"/>
      <c r="S206" s="38"/>
      <c r="T206" s="40">
        <f t="shared" si="70"/>
        <v>0</v>
      </c>
      <c r="U206" s="38">
        <v>0.0</v>
      </c>
      <c r="V206" s="38"/>
      <c r="W206" s="38"/>
      <c r="X206" s="40">
        <f t="shared" si="71"/>
        <v>0</v>
      </c>
      <c r="Y206" s="38">
        <v>0.0</v>
      </c>
      <c r="Z206" s="38"/>
      <c r="AA206" s="38"/>
      <c r="AB206" s="40">
        <f t="shared" si="72"/>
        <v>0</v>
      </c>
      <c r="AC206" s="38">
        <v>0.0</v>
      </c>
      <c r="AD206" s="38"/>
      <c r="AE206" s="38"/>
      <c r="AF206" s="40">
        <f t="shared" si="73"/>
        <v>0</v>
      </c>
      <c r="AG206" s="24"/>
      <c r="AH206" s="24"/>
      <c r="AI206" s="24"/>
      <c r="AJ206" s="24"/>
      <c r="AK206" s="24"/>
      <c r="AL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ht="16.5" customHeight="1">
      <c r="A208" s="43" t="str">
        <f>"carry over "&amp;A175</f>
        <v>carry over June</v>
      </c>
      <c r="B208" s="44">
        <f>B206</f>
        <v>0.000000002758447692</v>
      </c>
      <c r="C208" s="44"/>
      <c r="D208" s="44"/>
      <c r="E208" s="45"/>
      <c r="F208" s="44"/>
      <c r="G208" s="46"/>
      <c r="H208" s="24"/>
      <c r="I208" s="98" t="s">
        <v>74</v>
      </c>
      <c r="J208" s="99" t="str">
        <f>J206</f>
        <v/>
      </c>
      <c r="K208" s="99"/>
      <c r="L208" s="100"/>
      <c r="M208" s="98" t="s">
        <v>74</v>
      </c>
      <c r="N208" s="99"/>
      <c r="O208" s="99"/>
      <c r="P208" s="100"/>
      <c r="Q208" s="98" t="s">
        <v>74</v>
      </c>
      <c r="R208" s="99" t="str">
        <f>R206</f>
        <v/>
      </c>
      <c r="S208" s="99"/>
      <c r="T208" s="100"/>
      <c r="U208" s="25" t="s">
        <v>74</v>
      </c>
      <c r="V208" s="26" t="str">
        <f>V206</f>
        <v/>
      </c>
      <c r="W208" s="26"/>
      <c r="X208" s="27"/>
      <c r="Y208" s="98" t="s">
        <v>74</v>
      </c>
      <c r="Z208" s="99" t="str">
        <f>Z206</f>
        <v/>
      </c>
      <c r="AA208" s="99"/>
      <c r="AB208" s="100"/>
      <c r="AC208" s="98" t="s">
        <v>74</v>
      </c>
      <c r="AD208" s="99" t="str">
        <f>AD206</f>
        <v/>
      </c>
      <c r="AE208" s="99"/>
      <c r="AF208" s="100"/>
      <c r="AG208" s="24"/>
      <c r="AH208" s="24"/>
      <c r="AI208" s="24"/>
      <c r="AJ208" s="24"/>
      <c r="AK208" s="24"/>
      <c r="AL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</v>
      </c>
      <c r="H209" s="101"/>
      <c r="I209" s="76" t="s">
        <v>102</v>
      </c>
      <c r="J209" s="77"/>
      <c r="K209" s="77"/>
      <c r="L209" s="78">
        <f>SUM(L211:L241)</f>
        <v>0</v>
      </c>
      <c r="M209" s="76" t="s">
        <v>103</v>
      </c>
      <c r="N209" s="77"/>
      <c r="O209" s="77"/>
      <c r="P209" s="78">
        <f>SUM(P211:P241)</f>
        <v>0</v>
      </c>
      <c r="Q209" s="79" t="s">
        <v>104</v>
      </c>
      <c r="R209" s="77"/>
      <c r="S209" s="77"/>
      <c r="T209" s="102">
        <f>SUM(T211:T241)</f>
        <v>0</v>
      </c>
      <c r="U209" s="79" t="s">
        <v>105</v>
      </c>
      <c r="V209" s="77"/>
      <c r="W209" s="77"/>
      <c r="X209" s="78">
        <f>SUM(X211:X241)</f>
        <v>0</v>
      </c>
      <c r="Y209" s="79" t="s">
        <v>106</v>
      </c>
      <c r="Z209" s="77"/>
      <c r="AA209" s="77"/>
      <c r="AB209" s="78">
        <f>SUM(AB211:AB241)</f>
        <v>0</v>
      </c>
      <c r="AC209" s="76" t="s">
        <v>107</v>
      </c>
      <c r="AD209" s="77"/>
      <c r="AE209" s="77"/>
      <c r="AF209" s="78">
        <f>SUM(AF211:AF241)</f>
        <v>0</v>
      </c>
      <c r="AG209" s="51"/>
      <c r="AH209" s="51"/>
      <c r="AI209" s="51"/>
      <c r="AJ209" s="51"/>
      <c r="AK209" s="51"/>
      <c r="AL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81" t="s">
        <v>22</v>
      </c>
      <c r="J210" s="81" t="s">
        <v>72</v>
      </c>
      <c r="K210" s="81" t="s">
        <v>24</v>
      </c>
      <c r="L210" s="81" t="s">
        <v>25</v>
      </c>
      <c r="M210" s="81" t="s">
        <v>22</v>
      </c>
      <c r="N210" s="81" t="s">
        <v>72</v>
      </c>
      <c r="O210" s="81" t="s">
        <v>24</v>
      </c>
      <c r="P210" s="81" t="s">
        <v>25</v>
      </c>
      <c r="Q210" s="81" t="s">
        <v>22</v>
      </c>
      <c r="R210" s="81" t="s">
        <v>72</v>
      </c>
      <c r="S210" s="81" t="s">
        <v>24</v>
      </c>
      <c r="T210" s="81" t="s">
        <v>25</v>
      </c>
      <c r="U210" s="81" t="s">
        <v>22</v>
      </c>
      <c r="V210" s="81" t="s">
        <v>72</v>
      </c>
      <c r="W210" s="81" t="s">
        <v>24</v>
      </c>
      <c r="X210" s="81" t="s">
        <v>25</v>
      </c>
      <c r="Y210" s="81" t="s">
        <v>22</v>
      </c>
      <c r="Z210" s="81" t="s">
        <v>72</v>
      </c>
      <c r="AA210" s="81" t="s">
        <v>24</v>
      </c>
      <c r="AB210" s="81" t="s">
        <v>25</v>
      </c>
      <c r="AC210" s="81" t="s">
        <v>22</v>
      </c>
      <c r="AD210" s="81" t="s">
        <v>72</v>
      </c>
      <c r="AE210" s="81" t="s">
        <v>24</v>
      </c>
      <c r="AF210" s="81" t="s">
        <v>25</v>
      </c>
      <c r="AG210" s="82" t="s">
        <v>73</v>
      </c>
      <c r="AH210" s="24"/>
      <c r="AI210" s="24"/>
      <c r="AJ210" s="24"/>
      <c r="AK210" s="24"/>
      <c r="AL210" s="24"/>
    </row>
    <row r="211" ht="16.5" customHeight="1">
      <c r="A211" s="121">
        <v>45474.0</v>
      </c>
      <c r="B211" s="22">
        <f>(B208+C211)+((B208+C211)*D211)</f>
        <v>0.000000002758447692</v>
      </c>
      <c r="C211" s="22">
        <v>0.0</v>
      </c>
      <c r="D211" s="22">
        <f t="shared" ref="D211:D241" si="74">(0/10000)</f>
        <v>0</v>
      </c>
      <c r="E211" s="52"/>
      <c r="F211" s="22">
        <f>(B211-B208)-C211</f>
        <v>0</v>
      </c>
      <c r="G211" s="53"/>
      <c r="H211" s="24"/>
      <c r="I211" s="84">
        <v>0.0</v>
      </c>
      <c r="J211" s="52"/>
      <c r="K211" s="52"/>
      <c r="L211" s="53">
        <f>IF(J211-J206&lt;0,0,J211-J206)</f>
        <v>0</v>
      </c>
      <c r="M211" s="34">
        <v>0.0</v>
      </c>
      <c r="N211" s="34"/>
      <c r="O211" s="34"/>
      <c r="P211" s="53">
        <f>IF(N211-N206&lt;0,0,N211-N206)</f>
        <v>0</v>
      </c>
      <c r="Q211" s="52">
        <v>0.0</v>
      </c>
      <c r="R211" s="52"/>
      <c r="S211" s="52"/>
      <c r="T211" s="53">
        <f>IF(R211-R206&lt;0,0,R211-R206)</f>
        <v>0</v>
      </c>
      <c r="U211" s="52">
        <v>0.0</v>
      </c>
      <c r="V211" s="52"/>
      <c r="W211" s="52"/>
      <c r="X211" s="53">
        <f>IF(V211-V206&lt;0,0,V211-V206)</f>
        <v>0</v>
      </c>
      <c r="Y211" s="52">
        <v>0.0</v>
      </c>
      <c r="Z211" s="52"/>
      <c r="AA211" s="52"/>
      <c r="AB211" s="53">
        <f>IF(Z211-Z206&lt;0,0,Z211-Z206)</f>
        <v>0</v>
      </c>
      <c r="AC211" s="52">
        <v>0.0</v>
      </c>
      <c r="AD211" s="52"/>
      <c r="AE211" s="52"/>
      <c r="AF211" s="53">
        <f>IF(AD211-AD206&lt;0,0,AD211-AD206)</f>
        <v>0</v>
      </c>
      <c r="AG211" s="24"/>
      <c r="AH211" s="24"/>
      <c r="AI211" s="24"/>
      <c r="AJ211" s="24"/>
      <c r="AK211" s="24"/>
      <c r="AL211" s="24"/>
    </row>
    <row r="212" ht="16.5" customHeight="1">
      <c r="A212" s="121">
        <v>45475.0</v>
      </c>
      <c r="B212" s="13">
        <f t="shared" ref="B212:B241" si="75">(B211+C212)+((B211+C212)*D212)</f>
        <v>0.000000002758447692</v>
      </c>
      <c r="C212" s="13">
        <v>0.0</v>
      </c>
      <c r="D212" s="13">
        <f t="shared" si="74"/>
        <v>0</v>
      </c>
      <c r="E212" s="34"/>
      <c r="F212" s="13">
        <f t="shared" ref="F212:F241" si="76">(B212-B211)-C212</f>
        <v>0</v>
      </c>
      <c r="G212" s="36"/>
      <c r="H212" s="24"/>
      <c r="I212" s="88">
        <v>0.0</v>
      </c>
      <c r="J212" s="34"/>
      <c r="K212" s="34"/>
      <c r="L212" s="36">
        <f t="shared" ref="L212:L241" si="77">IF(J212-J211&lt;0,0,J212-J211)</f>
        <v>0</v>
      </c>
      <c r="M212" s="34">
        <v>0.0</v>
      </c>
      <c r="N212" s="34"/>
      <c r="O212" s="34"/>
      <c r="P212" s="104">
        <f t="shared" ref="P212:P241" si="78">IF(N212-N211&lt;0,0,N212-N211)</f>
        <v>0</v>
      </c>
      <c r="Q212" s="34">
        <v>0.0</v>
      </c>
      <c r="R212" s="34"/>
      <c r="S212" s="34"/>
      <c r="T212" s="36">
        <f t="shared" ref="T212:T241" si="79">IF(R212-R211&lt;0,0,R212-R211)</f>
        <v>0</v>
      </c>
      <c r="U212" s="34">
        <v>0.0</v>
      </c>
      <c r="V212" s="34"/>
      <c r="W212" s="34"/>
      <c r="X212" s="36">
        <f t="shared" ref="X212:X241" si="80">IF(V212-V211&lt;0,0,V212-V211)</f>
        <v>0</v>
      </c>
      <c r="Y212" s="34">
        <v>0.0</v>
      </c>
      <c r="Z212" s="34"/>
      <c r="AA212" s="34"/>
      <c r="AB212" s="36">
        <f t="shared" ref="AB212:AB241" si="81">IF(Z212-Z211&lt;0,0,Z212-Z211)</f>
        <v>0</v>
      </c>
      <c r="AC212" s="34">
        <v>0.0</v>
      </c>
      <c r="AD212" s="34"/>
      <c r="AE212" s="34"/>
      <c r="AF212" s="36">
        <f t="shared" ref="AF212:AF241" si="82">IF(AD212-AD211&lt;0,0,AD212-AD211)</f>
        <v>0</v>
      </c>
      <c r="AG212" s="24"/>
      <c r="AH212" s="24"/>
      <c r="AI212" s="24"/>
      <c r="AJ212" s="24"/>
      <c r="AK212" s="24"/>
      <c r="AL212" s="24"/>
    </row>
    <row r="213" ht="16.5" customHeight="1">
      <c r="A213" s="121">
        <v>45476.0</v>
      </c>
      <c r="B213" s="13">
        <f t="shared" si="75"/>
        <v>0.000000002758447692</v>
      </c>
      <c r="C213" s="13">
        <v>0.0</v>
      </c>
      <c r="D213" s="13">
        <f t="shared" si="74"/>
        <v>0</v>
      </c>
      <c r="E213" s="34"/>
      <c r="F213" s="13">
        <f t="shared" si="76"/>
        <v>0</v>
      </c>
      <c r="G213" s="36"/>
      <c r="H213" s="24"/>
      <c r="I213" s="88">
        <v>0.0</v>
      </c>
      <c r="J213" s="34"/>
      <c r="K213" s="34"/>
      <c r="L213" s="36">
        <f t="shared" si="77"/>
        <v>0</v>
      </c>
      <c r="M213" s="34">
        <v>0.0</v>
      </c>
      <c r="N213" s="34"/>
      <c r="O213" s="34"/>
      <c r="P213" s="104">
        <f t="shared" si="78"/>
        <v>0</v>
      </c>
      <c r="Q213" s="34">
        <v>0.0</v>
      </c>
      <c r="R213" s="34"/>
      <c r="S213" s="34"/>
      <c r="T213" s="36">
        <f t="shared" si="79"/>
        <v>0</v>
      </c>
      <c r="U213" s="34">
        <v>0.0</v>
      </c>
      <c r="V213" s="34"/>
      <c r="W213" s="34"/>
      <c r="X213" s="36">
        <f t="shared" si="80"/>
        <v>0</v>
      </c>
      <c r="Y213" s="34">
        <v>0.0</v>
      </c>
      <c r="Z213" s="34"/>
      <c r="AA213" s="34"/>
      <c r="AB213" s="36">
        <f t="shared" si="81"/>
        <v>0</v>
      </c>
      <c r="AC213" s="34">
        <v>0.0</v>
      </c>
      <c r="AD213" s="34"/>
      <c r="AE213" s="34"/>
      <c r="AF213" s="36">
        <f t="shared" si="82"/>
        <v>0</v>
      </c>
      <c r="AG213" s="24"/>
      <c r="AH213" s="24"/>
      <c r="AI213" s="24"/>
      <c r="AJ213" s="24"/>
      <c r="AK213" s="24"/>
      <c r="AL213" s="24"/>
    </row>
    <row r="214" ht="16.5" customHeight="1">
      <c r="A214" s="121">
        <v>45477.0</v>
      </c>
      <c r="B214" s="13">
        <f t="shared" si="75"/>
        <v>0.000000002758447692</v>
      </c>
      <c r="C214" s="13">
        <v>0.0</v>
      </c>
      <c r="D214" s="13">
        <f t="shared" si="74"/>
        <v>0</v>
      </c>
      <c r="E214" s="34"/>
      <c r="F214" s="13">
        <f t="shared" si="76"/>
        <v>0</v>
      </c>
      <c r="G214" s="36"/>
      <c r="H214" s="24"/>
      <c r="I214" s="88">
        <v>0.0</v>
      </c>
      <c r="J214" s="34"/>
      <c r="K214" s="34"/>
      <c r="L214" s="36">
        <f t="shared" si="77"/>
        <v>0</v>
      </c>
      <c r="M214" s="34">
        <v>0.0</v>
      </c>
      <c r="N214" s="34"/>
      <c r="O214" s="34"/>
      <c r="P214" s="104">
        <f t="shared" si="78"/>
        <v>0</v>
      </c>
      <c r="Q214" s="34">
        <v>0.0</v>
      </c>
      <c r="R214" s="34"/>
      <c r="S214" s="34"/>
      <c r="T214" s="36">
        <f t="shared" si="79"/>
        <v>0</v>
      </c>
      <c r="U214" s="34">
        <v>0.0</v>
      </c>
      <c r="V214" s="34"/>
      <c r="W214" s="34"/>
      <c r="X214" s="36">
        <f t="shared" si="80"/>
        <v>0</v>
      </c>
      <c r="Y214" s="34">
        <v>0.0</v>
      </c>
      <c r="Z214" s="34"/>
      <c r="AA214" s="34"/>
      <c r="AB214" s="36">
        <f t="shared" si="81"/>
        <v>0</v>
      </c>
      <c r="AC214" s="34">
        <v>0.0</v>
      </c>
      <c r="AD214" s="34"/>
      <c r="AE214" s="34"/>
      <c r="AF214" s="36">
        <f t="shared" si="82"/>
        <v>0</v>
      </c>
      <c r="AG214" s="24"/>
      <c r="AH214" s="24"/>
      <c r="AI214" s="24"/>
      <c r="AJ214" s="24"/>
      <c r="AK214" s="24"/>
      <c r="AL214" s="24"/>
    </row>
    <row r="215" ht="16.5" customHeight="1">
      <c r="A215" s="121">
        <v>45478.0</v>
      </c>
      <c r="B215" s="13">
        <f t="shared" si="75"/>
        <v>0.000000002758447692</v>
      </c>
      <c r="C215" s="13">
        <v>0.0</v>
      </c>
      <c r="D215" s="13">
        <f t="shared" si="74"/>
        <v>0</v>
      </c>
      <c r="E215" s="34"/>
      <c r="F215" s="13">
        <f t="shared" si="76"/>
        <v>0</v>
      </c>
      <c r="G215" s="36"/>
      <c r="H215" s="24"/>
      <c r="I215" s="88">
        <v>0.0</v>
      </c>
      <c r="J215" s="34"/>
      <c r="K215" s="34"/>
      <c r="L215" s="36">
        <f t="shared" si="77"/>
        <v>0</v>
      </c>
      <c r="M215" s="34">
        <v>0.0</v>
      </c>
      <c r="N215" s="34"/>
      <c r="O215" s="34"/>
      <c r="P215" s="104">
        <f t="shared" si="78"/>
        <v>0</v>
      </c>
      <c r="Q215" s="34">
        <v>0.0</v>
      </c>
      <c r="R215" s="34"/>
      <c r="S215" s="34"/>
      <c r="T215" s="36">
        <f t="shared" si="79"/>
        <v>0</v>
      </c>
      <c r="U215" s="34">
        <v>0.0</v>
      </c>
      <c r="V215" s="34"/>
      <c r="W215" s="34"/>
      <c r="X215" s="36">
        <f t="shared" si="80"/>
        <v>0</v>
      </c>
      <c r="Y215" s="34">
        <v>0.0</v>
      </c>
      <c r="Z215" s="34"/>
      <c r="AA215" s="34"/>
      <c r="AB215" s="36">
        <f t="shared" si="81"/>
        <v>0</v>
      </c>
      <c r="AC215" s="34">
        <v>0.0</v>
      </c>
      <c r="AD215" s="34"/>
      <c r="AE215" s="34"/>
      <c r="AF215" s="36">
        <f t="shared" si="82"/>
        <v>0</v>
      </c>
      <c r="AG215" s="24"/>
      <c r="AH215" s="24"/>
      <c r="AI215" s="24"/>
      <c r="AJ215" s="24"/>
      <c r="AK215" s="24"/>
      <c r="AL215" s="24"/>
    </row>
    <row r="216" ht="16.5" customHeight="1">
      <c r="A216" s="121">
        <v>45479.0</v>
      </c>
      <c r="B216" s="13">
        <f t="shared" si="75"/>
        <v>0.000000002758447692</v>
      </c>
      <c r="C216" s="13">
        <v>0.0</v>
      </c>
      <c r="D216" s="13">
        <f t="shared" si="74"/>
        <v>0</v>
      </c>
      <c r="E216" s="34"/>
      <c r="F216" s="13">
        <f t="shared" si="76"/>
        <v>0</v>
      </c>
      <c r="G216" s="36"/>
      <c r="H216" s="24"/>
      <c r="I216" s="88">
        <v>0.0</v>
      </c>
      <c r="J216" s="34"/>
      <c r="K216" s="34"/>
      <c r="L216" s="36">
        <f t="shared" si="77"/>
        <v>0</v>
      </c>
      <c r="M216" s="34">
        <v>0.0</v>
      </c>
      <c r="N216" s="103"/>
      <c r="O216" s="103"/>
      <c r="P216" s="104">
        <f t="shared" si="78"/>
        <v>0</v>
      </c>
      <c r="Q216" s="34">
        <v>0.0</v>
      </c>
      <c r="R216" s="34"/>
      <c r="S216" s="34"/>
      <c r="T216" s="36">
        <f t="shared" si="79"/>
        <v>0</v>
      </c>
      <c r="U216" s="34">
        <v>0.0</v>
      </c>
      <c r="V216" s="34"/>
      <c r="W216" s="34"/>
      <c r="X216" s="36">
        <f t="shared" si="80"/>
        <v>0</v>
      </c>
      <c r="Y216" s="34">
        <v>0.0</v>
      </c>
      <c r="Z216" s="34"/>
      <c r="AA216" s="34"/>
      <c r="AB216" s="36">
        <f t="shared" si="81"/>
        <v>0</v>
      </c>
      <c r="AC216" s="34">
        <v>0.0</v>
      </c>
      <c r="AD216" s="34"/>
      <c r="AE216" s="34"/>
      <c r="AF216" s="36">
        <f t="shared" si="82"/>
        <v>0</v>
      </c>
      <c r="AG216" s="24"/>
      <c r="AH216" s="24"/>
      <c r="AI216" s="24"/>
      <c r="AJ216" s="24"/>
      <c r="AK216" s="24"/>
      <c r="AL216" s="24"/>
    </row>
    <row r="217" ht="16.5" customHeight="1">
      <c r="A217" s="121">
        <v>45480.0</v>
      </c>
      <c r="B217" s="13">
        <f t="shared" si="75"/>
        <v>0.000000002758447692</v>
      </c>
      <c r="C217" s="13">
        <v>0.0</v>
      </c>
      <c r="D217" s="13">
        <f t="shared" si="74"/>
        <v>0</v>
      </c>
      <c r="E217" s="34"/>
      <c r="F217" s="13">
        <f t="shared" si="76"/>
        <v>0</v>
      </c>
      <c r="G217" s="36"/>
      <c r="H217" s="24"/>
      <c r="I217" s="88">
        <v>0.0</v>
      </c>
      <c r="J217" s="34"/>
      <c r="K217" s="34"/>
      <c r="L217" s="36">
        <f t="shared" si="77"/>
        <v>0</v>
      </c>
      <c r="M217" s="34">
        <v>0.0</v>
      </c>
      <c r="N217" s="34"/>
      <c r="O217" s="34"/>
      <c r="P217" s="104">
        <f t="shared" si="78"/>
        <v>0</v>
      </c>
      <c r="Q217" s="34">
        <v>0.0</v>
      </c>
      <c r="R217" s="34"/>
      <c r="S217" s="34"/>
      <c r="T217" s="36">
        <f t="shared" si="79"/>
        <v>0</v>
      </c>
      <c r="U217" s="34">
        <v>0.0</v>
      </c>
      <c r="V217" s="34"/>
      <c r="W217" s="34"/>
      <c r="X217" s="36">
        <f t="shared" si="80"/>
        <v>0</v>
      </c>
      <c r="Y217" s="34">
        <v>0.0</v>
      </c>
      <c r="Z217" s="34"/>
      <c r="AA217" s="34"/>
      <c r="AB217" s="36">
        <f t="shared" si="81"/>
        <v>0</v>
      </c>
      <c r="AC217" s="34">
        <v>0.0</v>
      </c>
      <c r="AD217" s="34"/>
      <c r="AE217" s="34"/>
      <c r="AF217" s="36">
        <f t="shared" si="82"/>
        <v>0</v>
      </c>
      <c r="AG217" s="24"/>
      <c r="AH217" s="24"/>
      <c r="AI217" s="24"/>
      <c r="AJ217" s="24"/>
      <c r="AK217" s="24"/>
      <c r="AL217" s="24"/>
    </row>
    <row r="218" ht="16.5" customHeight="1">
      <c r="A218" s="121">
        <v>45481.0</v>
      </c>
      <c r="B218" s="13">
        <f t="shared" si="75"/>
        <v>0.000000002758447692</v>
      </c>
      <c r="C218" s="13">
        <v>0.0</v>
      </c>
      <c r="D218" s="13">
        <f t="shared" si="74"/>
        <v>0</v>
      </c>
      <c r="E218" s="34"/>
      <c r="F218" s="13">
        <f t="shared" si="76"/>
        <v>0</v>
      </c>
      <c r="G218" s="36"/>
      <c r="H218" s="24"/>
      <c r="I218" s="88">
        <v>0.0</v>
      </c>
      <c r="J218" s="34"/>
      <c r="K218" s="34"/>
      <c r="L218" s="36">
        <f t="shared" si="77"/>
        <v>0</v>
      </c>
      <c r="M218" s="34">
        <v>0.0</v>
      </c>
      <c r="N218" s="34"/>
      <c r="O218" s="34"/>
      <c r="P218" s="104">
        <f t="shared" si="78"/>
        <v>0</v>
      </c>
      <c r="Q218" s="34">
        <v>0.0</v>
      </c>
      <c r="R218" s="34"/>
      <c r="S218" s="34"/>
      <c r="T218" s="36">
        <f t="shared" si="79"/>
        <v>0</v>
      </c>
      <c r="U218" s="34">
        <v>0.0</v>
      </c>
      <c r="V218" s="34"/>
      <c r="W218" s="34"/>
      <c r="X218" s="36">
        <f t="shared" si="80"/>
        <v>0</v>
      </c>
      <c r="Y218" s="34">
        <v>0.0</v>
      </c>
      <c r="Z218" s="34"/>
      <c r="AA218" s="34"/>
      <c r="AB218" s="36">
        <f t="shared" si="81"/>
        <v>0</v>
      </c>
      <c r="AC218" s="34">
        <v>0.0</v>
      </c>
      <c r="AD218" s="34"/>
      <c r="AE218" s="34"/>
      <c r="AF218" s="36">
        <f t="shared" si="82"/>
        <v>0</v>
      </c>
      <c r="AG218" s="24"/>
      <c r="AH218" s="24"/>
      <c r="AI218" s="24"/>
      <c r="AJ218" s="24"/>
      <c r="AK218" s="24"/>
      <c r="AL218" s="24"/>
    </row>
    <row r="219" ht="16.5" customHeight="1">
      <c r="A219" s="121">
        <v>45482.0</v>
      </c>
      <c r="B219" s="13">
        <f t="shared" si="75"/>
        <v>0.000000002758447692</v>
      </c>
      <c r="C219" s="13">
        <v>0.0</v>
      </c>
      <c r="D219" s="13">
        <f t="shared" si="74"/>
        <v>0</v>
      </c>
      <c r="E219" s="34"/>
      <c r="F219" s="13">
        <f t="shared" si="76"/>
        <v>0</v>
      </c>
      <c r="G219" s="36"/>
      <c r="H219" s="24"/>
      <c r="I219" s="88">
        <v>0.0</v>
      </c>
      <c r="J219" s="34"/>
      <c r="K219" s="34"/>
      <c r="L219" s="36">
        <f t="shared" si="77"/>
        <v>0</v>
      </c>
      <c r="M219" s="34">
        <v>0.0</v>
      </c>
      <c r="N219" s="34"/>
      <c r="O219" s="34"/>
      <c r="P219" s="104">
        <f t="shared" si="78"/>
        <v>0</v>
      </c>
      <c r="Q219" s="34">
        <v>0.0</v>
      </c>
      <c r="R219" s="34"/>
      <c r="S219" s="34"/>
      <c r="T219" s="36">
        <f t="shared" si="79"/>
        <v>0</v>
      </c>
      <c r="U219" s="34">
        <v>0.0</v>
      </c>
      <c r="V219" s="34"/>
      <c r="W219" s="34"/>
      <c r="X219" s="36">
        <f t="shared" si="80"/>
        <v>0</v>
      </c>
      <c r="Y219" s="34">
        <v>0.0</v>
      </c>
      <c r="Z219" s="34"/>
      <c r="AA219" s="34"/>
      <c r="AB219" s="36">
        <f t="shared" si="81"/>
        <v>0</v>
      </c>
      <c r="AC219" s="34">
        <v>0.0</v>
      </c>
      <c r="AD219" s="34"/>
      <c r="AE219" s="34"/>
      <c r="AF219" s="36">
        <f t="shared" si="82"/>
        <v>0</v>
      </c>
      <c r="AG219" s="24"/>
      <c r="AH219" s="24"/>
      <c r="AI219" s="24"/>
      <c r="AJ219" s="24"/>
      <c r="AK219" s="24"/>
      <c r="AL219" s="24"/>
    </row>
    <row r="220" ht="16.5" customHeight="1">
      <c r="A220" s="121">
        <v>45483.0</v>
      </c>
      <c r="B220" s="13">
        <f t="shared" si="75"/>
        <v>0.000000002758447692</v>
      </c>
      <c r="C220" s="13">
        <v>0.0</v>
      </c>
      <c r="D220" s="13">
        <f t="shared" si="74"/>
        <v>0</v>
      </c>
      <c r="E220" s="34"/>
      <c r="F220" s="13">
        <f t="shared" si="76"/>
        <v>0</v>
      </c>
      <c r="G220" s="36"/>
      <c r="H220" s="24"/>
      <c r="I220" s="88">
        <v>0.0</v>
      </c>
      <c r="J220" s="34"/>
      <c r="K220" s="34"/>
      <c r="L220" s="36">
        <f t="shared" si="77"/>
        <v>0</v>
      </c>
      <c r="M220" s="34">
        <v>0.0</v>
      </c>
      <c r="N220" s="34"/>
      <c r="O220" s="34"/>
      <c r="P220" s="104">
        <f t="shared" si="78"/>
        <v>0</v>
      </c>
      <c r="Q220" s="34">
        <v>0.0</v>
      </c>
      <c r="R220" s="34"/>
      <c r="S220" s="34"/>
      <c r="T220" s="36">
        <f t="shared" si="79"/>
        <v>0</v>
      </c>
      <c r="U220" s="34">
        <v>0.0</v>
      </c>
      <c r="V220" s="34"/>
      <c r="W220" s="34"/>
      <c r="X220" s="36">
        <f t="shared" si="80"/>
        <v>0</v>
      </c>
      <c r="Y220" s="34">
        <v>0.0</v>
      </c>
      <c r="Z220" s="34"/>
      <c r="AA220" s="34"/>
      <c r="AB220" s="36">
        <f t="shared" si="81"/>
        <v>0</v>
      </c>
      <c r="AC220" s="34">
        <v>0.0</v>
      </c>
      <c r="AD220" s="34"/>
      <c r="AE220" s="34"/>
      <c r="AF220" s="36">
        <f t="shared" si="82"/>
        <v>0</v>
      </c>
      <c r="AG220" s="24"/>
      <c r="AH220" s="24"/>
      <c r="AI220" s="24"/>
      <c r="AJ220" s="24"/>
      <c r="AK220" s="24"/>
      <c r="AL220" s="24"/>
    </row>
    <row r="221" ht="16.5" customHeight="1">
      <c r="A221" s="121">
        <v>45484.0</v>
      </c>
      <c r="B221" s="13">
        <f t="shared" si="75"/>
        <v>0.000000002758447692</v>
      </c>
      <c r="C221" s="13">
        <v>0.0</v>
      </c>
      <c r="D221" s="13">
        <f t="shared" si="74"/>
        <v>0</v>
      </c>
      <c r="E221" s="34"/>
      <c r="F221" s="13">
        <f t="shared" si="76"/>
        <v>0</v>
      </c>
      <c r="G221" s="36"/>
      <c r="H221" s="24"/>
      <c r="I221" s="88">
        <v>0.0</v>
      </c>
      <c r="J221" s="34"/>
      <c r="K221" s="34"/>
      <c r="L221" s="36">
        <f t="shared" si="77"/>
        <v>0</v>
      </c>
      <c r="M221" s="34">
        <v>0.0</v>
      </c>
      <c r="N221" s="34"/>
      <c r="O221" s="34"/>
      <c r="P221" s="104">
        <f t="shared" si="78"/>
        <v>0</v>
      </c>
      <c r="Q221" s="34">
        <v>0.0</v>
      </c>
      <c r="R221" s="34"/>
      <c r="S221" s="34"/>
      <c r="T221" s="36">
        <f t="shared" si="79"/>
        <v>0</v>
      </c>
      <c r="U221" s="34">
        <v>0.0</v>
      </c>
      <c r="V221" s="34"/>
      <c r="W221" s="34"/>
      <c r="X221" s="36">
        <f t="shared" si="80"/>
        <v>0</v>
      </c>
      <c r="Y221" s="34">
        <v>0.0</v>
      </c>
      <c r="Z221" s="34"/>
      <c r="AA221" s="34"/>
      <c r="AB221" s="36">
        <f t="shared" si="81"/>
        <v>0</v>
      </c>
      <c r="AC221" s="34">
        <v>0.0</v>
      </c>
      <c r="AD221" s="34"/>
      <c r="AE221" s="34"/>
      <c r="AF221" s="36">
        <f t="shared" si="82"/>
        <v>0</v>
      </c>
      <c r="AG221" s="24"/>
      <c r="AH221" s="24"/>
      <c r="AI221" s="24"/>
      <c r="AJ221" s="24"/>
      <c r="AK221" s="24"/>
      <c r="AL221" s="24"/>
    </row>
    <row r="222" ht="16.5" customHeight="1">
      <c r="A222" s="121">
        <v>45485.0</v>
      </c>
      <c r="B222" s="13">
        <f t="shared" si="75"/>
        <v>0.000000002758447692</v>
      </c>
      <c r="C222" s="13">
        <v>0.0</v>
      </c>
      <c r="D222" s="13">
        <f t="shared" si="74"/>
        <v>0</v>
      </c>
      <c r="E222" s="34"/>
      <c r="F222" s="13">
        <f t="shared" si="76"/>
        <v>0</v>
      </c>
      <c r="G222" s="36"/>
      <c r="H222" s="24"/>
      <c r="I222" s="88">
        <v>0.0</v>
      </c>
      <c r="J222" s="34"/>
      <c r="K222" s="34"/>
      <c r="L222" s="36">
        <f t="shared" si="77"/>
        <v>0</v>
      </c>
      <c r="M222" s="34">
        <v>0.0</v>
      </c>
      <c r="N222" s="34"/>
      <c r="O222" s="34"/>
      <c r="P222" s="104">
        <f t="shared" si="78"/>
        <v>0</v>
      </c>
      <c r="Q222" s="34">
        <v>0.0</v>
      </c>
      <c r="R222" s="34"/>
      <c r="S222" s="34"/>
      <c r="T222" s="36">
        <f t="shared" si="79"/>
        <v>0</v>
      </c>
      <c r="U222" s="34">
        <v>0.0</v>
      </c>
      <c r="V222" s="34"/>
      <c r="W222" s="34"/>
      <c r="X222" s="36">
        <f t="shared" si="80"/>
        <v>0</v>
      </c>
      <c r="Y222" s="34">
        <v>0.0</v>
      </c>
      <c r="Z222" s="34"/>
      <c r="AA222" s="34"/>
      <c r="AB222" s="36">
        <f t="shared" si="81"/>
        <v>0</v>
      </c>
      <c r="AC222" s="34">
        <v>0.0</v>
      </c>
      <c r="AD222" s="34"/>
      <c r="AE222" s="34"/>
      <c r="AF222" s="36">
        <f t="shared" si="82"/>
        <v>0</v>
      </c>
      <c r="AG222" s="24"/>
      <c r="AH222" s="24"/>
      <c r="AI222" s="24"/>
      <c r="AJ222" s="24"/>
      <c r="AK222" s="24"/>
      <c r="AL222" s="24"/>
    </row>
    <row r="223" ht="16.5" customHeight="1">
      <c r="A223" s="121">
        <v>45486.0</v>
      </c>
      <c r="B223" s="13">
        <f t="shared" si="75"/>
        <v>0.000000002758447692</v>
      </c>
      <c r="C223" s="13">
        <v>0.0</v>
      </c>
      <c r="D223" s="13">
        <f t="shared" si="74"/>
        <v>0</v>
      </c>
      <c r="E223" s="34"/>
      <c r="F223" s="13">
        <f t="shared" si="76"/>
        <v>0</v>
      </c>
      <c r="G223" s="36"/>
      <c r="H223" s="24"/>
      <c r="I223" s="88">
        <v>0.0</v>
      </c>
      <c r="J223" s="34"/>
      <c r="K223" s="34"/>
      <c r="L223" s="36">
        <f t="shared" si="77"/>
        <v>0</v>
      </c>
      <c r="M223" s="34">
        <v>0.0</v>
      </c>
      <c r="N223" s="34"/>
      <c r="O223" s="34"/>
      <c r="P223" s="104">
        <f t="shared" si="78"/>
        <v>0</v>
      </c>
      <c r="Q223" s="34">
        <v>0.0</v>
      </c>
      <c r="R223" s="34"/>
      <c r="S223" s="34"/>
      <c r="T223" s="36">
        <f t="shared" si="79"/>
        <v>0</v>
      </c>
      <c r="U223" s="34">
        <v>0.0</v>
      </c>
      <c r="V223" s="34"/>
      <c r="W223" s="34"/>
      <c r="X223" s="36">
        <f t="shared" si="80"/>
        <v>0</v>
      </c>
      <c r="Y223" s="34">
        <v>0.0</v>
      </c>
      <c r="Z223" s="34"/>
      <c r="AA223" s="34"/>
      <c r="AB223" s="36">
        <f t="shared" si="81"/>
        <v>0</v>
      </c>
      <c r="AC223" s="34">
        <v>0.0</v>
      </c>
      <c r="AD223" s="34"/>
      <c r="AE223" s="34"/>
      <c r="AF223" s="36">
        <f t="shared" si="82"/>
        <v>0</v>
      </c>
      <c r="AG223" s="24"/>
      <c r="AH223" s="24"/>
      <c r="AI223" s="24"/>
      <c r="AJ223" s="24"/>
      <c r="AK223" s="24"/>
      <c r="AL223" s="24"/>
    </row>
    <row r="224" ht="16.5" customHeight="1">
      <c r="A224" s="121">
        <v>45487.0</v>
      </c>
      <c r="B224" s="13">
        <f t="shared" si="75"/>
        <v>0.000000002758447692</v>
      </c>
      <c r="C224" s="13">
        <v>0.0</v>
      </c>
      <c r="D224" s="13">
        <f t="shared" si="74"/>
        <v>0</v>
      </c>
      <c r="E224" s="34"/>
      <c r="F224" s="13">
        <f t="shared" si="76"/>
        <v>0</v>
      </c>
      <c r="G224" s="36"/>
      <c r="H224" s="24"/>
      <c r="I224" s="88">
        <v>0.0</v>
      </c>
      <c r="J224" s="34"/>
      <c r="K224" s="34"/>
      <c r="L224" s="36">
        <f t="shared" si="77"/>
        <v>0</v>
      </c>
      <c r="M224" s="34">
        <v>0.0</v>
      </c>
      <c r="N224" s="34"/>
      <c r="O224" s="34"/>
      <c r="P224" s="104">
        <f t="shared" si="78"/>
        <v>0</v>
      </c>
      <c r="Q224" s="34">
        <v>0.0</v>
      </c>
      <c r="R224" s="34"/>
      <c r="S224" s="34"/>
      <c r="T224" s="36">
        <f t="shared" si="79"/>
        <v>0</v>
      </c>
      <c r="U224" s="34">
        <v>0.0</v>
      </c>
      <c r="V224" s="34"/>
      <c r="W224" s="34"/>
      <c r="X224" s="36">
        <f t="shared" si="80"/>
        <v>0</v>
      </c>
      <c r="Y224" s="34">
        <v>0.0</v>
      </c>
      <c r="Z224" s="34"/>
      <c r="AA224" s="34"/>
      <c r="AB224" s="36">
        <f t="shared" si="81"/>
        <v>0</v>
      </c>
      <c r="AC224" s="34">
        <v>0.0</v>
      </c>
      <c r="AD224" s="34"/>
      <c r="AE224" s="34"/>
      <c r="AF224" s="36">
        <f t="shared" si="82"/>
        <v>0</v>
      </c>
      <c r="AG224" s="24"/>
      <c r="AH224" s="24"/>
      <c r="AI224" s="24"/>
      <c r="AJ224" s="24"/>
      <c r="AK224" s="24"/>
      <c r="AL224" s="24"/>
    </row>
    <row r="225" ht="16.5" customHeight="1">
      <c r="A225" s="121">
        <v>45488.0</v>
      </c>
      <c r="B225" s="13">
        <f t="shared" si="75"/>
        <v>0.000000002758447692</v>
      </c>
      <c r="C225" s="13">
        <v>0.0</v>
      </c>
      <c r="D225" s="13">
        <f t="shared" si="74"/>
        <v>0</v>
      </c>
      <c r="E225" s="34"/>
      <c r="F225" s="13">
        <f t="shared" si="76"/>
        <v>0</v>
      </c>
      <c r="G225" s="36"/>
      <c r="H225" s="24"/>
      <c r="I225" s="88">
        <v>0.0</v>
      </c>
      <c r="J225" s="34"/>
      <c r="K225" s="34"/>
      <c r="L225" s="36">
        <f t="shared" si="77"/>
        <v>0</v>
      </c>
      <c r="M225" s="34">
        <v>0.0</v>
      </c>
      <c r="N225" s="34"/>
      <c r="O225" s="34"/>
      <c r="P225" s="104">
        <f t="shared" si="78"/>
        <v>0</v>
      </c>
      <c r="Q225" s="34">
        <v>0.0</v>
      </c>
      <c r="R225" s="34"/>
      <c r="S225" s="34"/>
      <c r="T225" s="36">
        <f t="shared" si="79"/>
        <v>0</v>
      </c>
      <c r="U225" s="34">
        <v>0.0</v>
      </c>
      <c r="V225" s="34"/>
      <c r="W225" s="34"/>
      <c r="X225" s="36">
        <f t="shared" si="80"/>
        <v>0</v>
      </c>
      <c r="Y225" s="34">
        <v>0.0</v>
      </c>
      <c r="Z225" s="34"/>
      <c r="AA225" s="34"/>
      <c r="AB225" s="36">
        <f t="shared" si="81"/>
        <v>0</v>
      </c>
      <c r="AC225" s="34">
        <v>0.0</v>
      </c>
      <c r="AD225" s="34"/>
      <c r="AE225" s="34"/>
      <c r="AF225" s="36">
        <f t="shared" si="82"/>
        <v>0</v>
      </c>
      <c r="AG225" s="24"/>
      <c r="AH225" s="24"/>
      <c r="AI225" s="24"/>
      <c r="AJ225" s="24"/>
      <c r="AK225" s="24"/>
      <c r="AL225" s="24"/>
    </row>
    <row r="226" ht="16.5" customHeight="1">
      <c r="A226" s="121">
        <v>45489.0</v>
      </c>
      <c r="B226" s="13">
        <f t="shared" si="75"/>
        <v>0.000000002758447692</v>
      </c>
      <c r="C226" s="13">
        <v>0.0</v>
      </c>
      <c r="D226" s="13">
        <f t="shared" si="74"/>
        <v>0</v>
      </c>
      <c r="E226" s="34"/>
      <c r="F226" s="13">
        <f t="shared" si="76"/>
        <v>0</v>
      </c>
      <c r="G226" s="36"/>
      <c r="H226" s="24"/>
      <c r="I226" s="88">
        <v>0.0</v>
      </c>
      <c r="J226" s="34"/>
      <c r="K226" s="34"/>
      <c r="L226" s="36">
        <f t="shared" si="77"/>
        <v>0</v>
      </c>
      <c r="M226" s="34">
        <v>0.0</v>
      </c>
      <c r="N226" s="34"/>
      <c r="O226" s="34"/>
      <c r="P226" s="104">
        <f t="shared" si="78"/>
        <v>0</v>
      </c>
      <c r="Q226" s="34">
        <v>0.0</v>
      </c>
      <c r="R226" s="34"/>
      <c r="S226" s="34"/>
      <c r="T226" s="36">
        <f t="shared" si="79"/>
        <v>0</v>
      </c>
      <c r="U226" s="34">
        <v>0.0</v>
      </c>
      <c r="V226" s="34"/>
      <c r="W226" s="34"/>
      <c r="X226" s="36">
        <f t="shared" si="80"/>
        <v>0</v>
      </c>
      <c r="Y226" s="34">
        <v>0.0</v>
      </c>
      <c r="Z226" s="34"/>
      <c r="AA226" s="34"/>
      <c r="AB226" s="36">
        <f t="shared" si="81"/>
        <v>0</v>
      </c>
      <c r="AC226" s="34">
        <v>0.0</v>
      </c>
      <c r="AD226" s="34"/>
      <c r="AE226" s="34"/>
      <c r="AF226" s="36">
        <f t="shared" si="82"/>
        <v>0</v>
      </c>
      <c r="AG226" s="24"/>
      <c r="AH226" s="24"/>
      <c r="AI226" s="24"/>
      <c r="AJ226" s="24"/>
      <c r="AK226" s="24"/>
      <c r="AL226" s="24"/>
    </row>
    <row r="227" ht="16.5" customHeight="1">
      <c r="A227" s="121">
        <v>45490.0</v>
      </c>
      <c r="B227" s="13">
        <f t="shared" si="75"/>
        <v>0.000000002758447692</v>
      </c>
      <c r="C227" s="13">
        <v>0.0</v>
      </c>
      <c r="D227" s="13">
        <f t="shared" si="74"/>
        <v>0</v>
      </c>
      <c r="E227" s="34"/>
      <c r="F227" s="13">
        <f t="shared" si="76"/>
        <v>0</v>
      </c>
      <c r="G227" s="36"/>
      <c r="H227" s="24"/>
      <c r="I227" s="88">
        <v>0.0</v>
      </c>
      <c r="J227" s="34"/>
      <c r="K227" s="34"/>
      <c r="L227" s="36">
        <f t="shared" si="77"/>
        <v>0</v>
      </c>
      <c r="M227" s="34">
        <v>0.0</v>
      </c>
      <c r="N227" s="34"/>
      <c r="O227" s="34"/>
      <c r="P227" s="104">
        <f t="shared" si="78"/>
        <v>0</v>
      </c>
      <c r="Q227" s="34">
        <v>0.0</v>
      </c>
      <c r="R227" s="34"/>
      <c r="S227" s="34"/>
      <c r="T227" s="36">
        <f t="shared" si="79"/>
        <v>0</v>
      </c>
      <c r="U227" s="34">
        <v>0.0</v>
      </c>
      <c r="V227" s="34"/>
      <c r="W227" s="34"/>
      <c r="X227" s="36">
        <f t="shared" si="80"/>
        <v>0</v>
      </c>
      <c r="Y227" s="34">
        <v>0.0</v>
      </c>
      <c r="Z227" s="34"/>
      <c r="AA227" s="34"/>
      <c r="AB227" s="36">
        <f t="shared" si="81"/>
        <v>0</v>
      </c>
      <c r="AC227" s="34">
        <v>0.0</v>
      </c>
      <c r="AD227" s="34"/>
      <c r="AE227" s="34"/>
      <c r="AF227" s="36">
        <f t="shared" si="82"/>
        <v>0</v>
      </c>
      <c r="AG227" s="24"/>
      <c r="AH227" s="24"/>
      <c r="AI227" s="24"/>
      <c r="AJ227" s="24"/>
      <c r="AK227" s="24"/>
      <c r="AL227" s="24"/>
    </row>
    <row r="228" ht="16.5" customHeight="1">
      <c r="A228" s="121">
        <v>45491.0</v>
      </c>
      <c r="B228" s="13">
        <f t="shared" si="75"/>
        <v>0.000000002758447692</v>
      </c>
      <c r="C228" s="13">
        <v>0.0</v>
      </c>
      <c r="D228" s="13">
        <f t="shared" si="74"/>
        <v>0</v>
      </c>
      <c r="E228" s="34"/>
      <c r="F228" s="13">
        <f t="shared" si="76"/>
        <v>0</v>
      </c>
      <c r="G228" s="36"/>
      <c r="H228" s="24"/>
      <c r="I228" s="88">
        <v>0.0</v>
      </c>
      <c r="J228" s="34"/>
      <c r="K228" s="34"/>
      <c r="L228" s="36">
        <f t="shared" si="77"/>
        <v>0</v>
      </c>
      <c r="M228" s="34">
        <v>0.0</v>
      </c>
      <c r="N228" s="34"/>
      <c r="O228" s="34"/>
      <c r="P228" s="104">
        <f t="shared" si="78"/>
        <v>0</v>
      </c>
      <c r="Q228" s="34">
        <v>0.0</v>
      </c>
      <c r="R228" s="34"/>
      <c r="S228" s="34"/>
      <c r="T228" s="36">
        <f t="shared" si="79"/>
        <v>0</v>
      </c>
      <c r="U228" s="34">
        <v>0.0</v>
      </c>
      <c r="V228" s="34"/>
      <c r="W228" s="34"/>
      <c r="X228" s="36">
        <f t="shared" si="80"/>
        <v>0</v>
      </c>
      <c r="Y228" s="34">
        <v>0.0</v>
      </c>
      <c r="Z228" s="34"/>
      <c r="AA228" s="34"/>
      <c r="AB228" s="36">
        <f t="shared" si="81"/>
        <v>0</v>
      </c>
      <c r="AC228" s="34">
        <v>0.0</v>
      </c>
      <c r="AD228" s="34"/>
      <c r="AE228" s="34"/>
      <c r="AF228" s="36">
        <f t="shared" si="82"/>
        <v>0</v>
      </c>
      <c r="AG228" s="24"/>
      <c r="AH228" s="24"/>
      <c r="AI228" s="24"/>
      <c r="AJ228" s="24"/>
      <c r="AK228" s="24"/>
      <c r="AL228" s="24"/>
    </row>
    <row r="229" ht="16.5" customHeight="1">
      <c r="A229" s="121">
        <v>45492.0</v>
      </c>
      <c r="B229" s="13">
        <f t="shared" si="75"/>
        <v>0.000000002758447692</v>
      </c>
      <c r="C229" s="13">
        <v>0.0</v>
      </c>
      <c r="D229" s="13">
        <f t="shared" si="74"/>
        <v>0</v>
      </c>
      <c r="E229" s="34"/>
      <c r="F229" s="13">
        <f t="shared" si="76"/>
        <v>0</v>
      </c>
      <c r="G229" s="36"/>
      <c r="H229" s="24"/>
      <c r="I229" s="88">
        <v>0.0</v>
      </c>
      <c r="J229" s="34"/>
      <c r="K229" s="34"/>
      <c r="L229" s="36">
        <f t="shared" si="77"/>
        <v>0</v>
      </c>
      <c r="M229" s="34">
        <v>0.0</v>
      </c>
      <c r="N229" s="34"/>
      <c r="O229" s="34"/>
      <c r="P229" s="104">
        <f t="shared" si="78"/>
        <v>0</v>
      </c>
      <c r="Q229" s="34">
        <v>0.0</v>
      </c>
      <c r="R229" s="34"/>
      <c r="S229" s="34"/>
      <c r="T229" s="36">
        <f t="shared" si="79"/>
        <v>0</v>
      </c>
      <c r="U229" s="34">
        <v>0.0</v>
      </c>
      <c r="V229" s="34"/>
      <c r="W229" s="34"/>
      <c r="X229" s="36">
        <f t="shared" si="80"/>
        <v>0</v>
      </c>
      <c r="Y229" s="34">
        <v>0.0</v>
      </c>
      <c r="Z229" s="34"/>
      <c r="AA229" s="34"/>
      <c r="AB229" s="36">
        <f t="shared" si="81"/>
        <v>0</v>
      </c>
      <c r="AC229" s="34">
        <v>0.0</v>
      </c>
      <c r="AD229" s="34"/>
      <c r="AE229" s="34"/>
      <c r="AF229" s="36">
        <f t="shared" si="82"/>
        <v>0</v>
      </c>
      <c r="AG229" s="24"/>
      <c r="AH229" s="24"/>
      <c r="AI229" s="24"/>
      <c r="AJ229" s="24"/>
      <c r="AK229" s="24"/>
      <c r="AL229" s="24"/>
    </row>
    <row r="230" ht="16.5" customHeight="1">
      <c r="A230" s="121">
        <v>45493.0</v>
      </c>
      <c r="B230" s="13">
        <f t="shared" si="75"/>
        <v>0.000000002758447692</v>
      </c>
      <c r="C230" s="13">
        <v>0.0</v>
      </c>
      <c r="D230" s="13">
        <f t="shared" si="74"/>
        <v>0</v>
      </c>
      <c r="E230" s="34"/>
      <c r="F230" s="13">
        <f t="shared" si="76"/>
        <v>0</v>
      </c>
      <c r="G230" s="36"/>
      <c r="H230" s="24"/>
      <c r="I230" s="88">
        <v>0.0</v>
      </c>
      <c r="J230" s="34"/>
      <c r="K230" s="34"/>
      <c r="L230" s="36">
        <f t="shared" si="77"/>
        <v>0</v>
      </c>
      <c r="M230" s="34">
        <v>0.0</v>
      </c>
      <c r="N230" s="34"/>
      <c r="O230" s="34"/>
      <c r="P230" s="104">
        <f t="shared" si="78"/>
        <v>0</v>
      </c>
      <c r="Q230" s="34">
        <v>0.0</v>
      </c>
      <c r="R230" s="34"/>
      <c r="S230" s="34"/>
      <c r="T230" s="36">
        <f t="shared" si="79"/>
        <v>0</v>
      </c>
      <c r="U230" s="34">
        <v>0.0</v>
      </c>
      <c r="V230" s="34"/>
      <c r="W230" s="34"/>
      <c r="X230" s="36">
        <f t="shared" si="80"/>
        <v>0</v>
      </c>
      <c r="Y230" s="34">
        <v>0.0</v>
      </c>
      <c r="Z230" s="34"/>
      <c r="AA230" s="34"/>
      <c r="AB230" s="36">
        <f t="shared" si="81"/>
        <v>0</v>
      </c>
      <c r="AC230" s="34">
        <v>0.0</v>
      </c>
      <c r="AD230" s="34"/>
      <c r="AE230" s="34"/>
      <c r="AF230" s="36">
        <f t="shared" si="82"/>
        <v>0</v>
      </c>
      <c r="AG230" s="24"/>
      <c r="AH230" s="24"/>
      <c r="AI230" s="24"/>
      <c r="AJ230" s="24"/>
      <c r="AK230" s="24"/>
      <c r="AL230" s="24"/>
    </row>
    <row r="231" ht="16.5" customHeight="1">
      <c r="A231" s="121">
        <v>45494.0</v>
      </c>
      <c r="B231" s="13">
        <f t="shared" si="75"/>
        <v>0.000000002758447692</v>
      </c>
      <c r="C231" s="13">
        <v>0.0</v>
      </c>
      <c r="D231" s="13">
        <f t="shared" si="74"/>
        <v>0</v>
      </c>
      <c r="E231" s="34"/>
      <c r="F231" s="13">
        <f t="shared" si="76"/>
        <v>0</v>
      </c>
      <c r="G231" s="36"/>
      <c r="H231" s="24"/>
      <c r="I231" s="88">
        <v>0.0</v>
      </c>
      <c r="J231" s="34"/>
      <c r="K231" s="34"/>
      <c r="L231" s="36">
        <f t="shared" si="77"/>
        <v>0</v>
      </c>
      <c r="M231" s="34">
        <v>0.0</v>
      </c>
      <c r="N231" s="34"/>
      <c r="O231" s="34"/>
      <c r="P231" s="104">
        <f t="shared" si="78"/>
        <v>0</v>
      </c>
      <c r="Q231" s="34">
        <v>0.0</v>
      </c>
      <c r="R231" s="34"/>
      <c r="S231" s="34"/>
      <c r="T231" s="36">
        <f t="shared" si="79"/>
        <v>0</v>
      </c>
      <c r="U231" s="34">
        <v>0.0</v>
      </c>
      <c r="V231" s="34"/>
      <c r="W231" s="34"/>
      <c r="X231" s="36">
        <f t="shared" si="80"/>
        <v>0</v>
      </c>
      <c r="Y231" s="34">
        <v>0.0</v>
      </c>
      <c r="Z231" s="34"/>
      <c r="AA231" s="34"/>
      <c r="AB231" s="36">
        <f t="shared" si="81"/>
        <v>0</v>
      </c>
      <c r="AC231" s="34">
        <v>0.0</v>
      </c>
      <c r="AD231" s="34"/>
      <c r="AE231" s="34"/>
      <c r="AF231" s="36">
        <f t="shared" si="82"/>
        <v>0</v>
      </c>
      <c r="AG231" s="24"/>
      <c r="AH231" s="24"/>
      <c r="AI231" s="24"/>
      <c r="AJ231" s="24"/>
      <c r="AK231" s="24"/>
      <c r="AL231" s="24"/>
    </row>
    <row r="232" ht="16.5" customHeight="1">
      <c r="A232" s="121">
        <v>45495.0</v>
      </c>
      <c r="B232" s="13">
        <f t="shared" si="75"/>
        <v>0.000000002758447692</v>
      </c>
      <c r="C232" s="13">
        <v>0.0</v>
      </c>
      <c r="D232" s="13">
        <f t="shared" si="74"/>
        <v>0</v>
      </c>
      <c r="E232" s="34"/>
      <c r="F232" s="13">
        <f t="shared" si="76"/>
        <v>0</v>
      </c>
      <c r="G232" s="36"/>
      <c r="H232" s="24"/>
      <c r="I232" s="88">
        <v>0.0</v>
      </c>
      <c r="J232" s="34"/>
      <c r="K232" s="34"/>
      <c r="L232" s="36">
        <f t="shared" si="77"/>
        <v>0</v>
      </c>
      <c r="M232" s="34">
        <v>0.0</v>
      </c>
      <c r="N232" s="34"/>
      <c r="O232" s="34"/>
      <c r="P232" s="104">
        <f t="shared" si="78"/>
        <v>0</v>
      </c>
      <c r="Q232" s="34">
        <v>0.0</v>
      </c>
      <c r="R232" s="34"/>
      <c r="S232" s="34"/>
      <c r="T232" s="36">
        <f t="shared" si="79"/>
        <v>0</v>
      </c>
      <c r="U232" s="34">
        <v>0.0</v>
      </c>
      <c r="V232" s="34"/>
      <c r="W232" s="34"/>
      <c r="X232" s="36">
        <f t="shared" si="80"/>
        <v>0</v>
      </c>
      <c r="Y232" s="34">
        <v>0.0</v>
      </c>
      <c r="Z232" s="34"/>
      <c r="AA232" s="34"/>
      <c r="AB232" s="36">
        <f t="shared" si="81"/>
        <v>0</v>
      </c>
      <c r="AC232" s="34">
        <v>0.0</v>
      </c>
      <c r="AD232" s="34"/>
      <c r="AE232" s="34"/>
      <c r="AF232" s="36">
        <f t="shared" si="82"/>
        <v>0</v>
      </c>
      <c r="AG232" s="24"/>
      <c r="AH232" s="24"/>
      <c r="AI232" s="24"/>
      <c r="AJ232" s="24"/>
      <c r="AK232" s="24"/>
      <c r="AL232" s="24"/>
    </row>
    <row r="233" ht="16.5" customHeight="1">
      <c r="A233" s="121">
        <v>45496.0</v>
      </c>
      <c r="B233" s="13">
        <f t="shared" si="75"/>
        <v>0.000000002758447692</v>
      </c>
      <c r="C233" s="13">
        <v>0.0</v>
      </c>
      <c r="D233" s="13">
        <f t="shared" si="74"/>
        <v>0</v>
      </c>
      <c r="E233" s="34"/>
      <c r="F233" s="13">
        <f t="shared" si="76"/>
        <v>0</v>
      </c>
      <c r="G233" s="36"/>
      <c r="H233" s="24"/>
      <c r="I233" s="88">
        <v>0.0</v>
      </c>
      <c r="J233" s="34"/>
      <c r="K233" s="34"/>
      <c r="L233" s="36">
        <f t="shared" si="77"/>
        <v>0</v>
      </c>
      <c r="M233" s="34">
        <v>0.0</v>
      </c>
      <c r="N233" s="34"/>
      <c r="O233" s="34"/>
      <c r="P233" s="104">
        <f t="shared" si="78"/>
        <v>0</v>
      </c>
      <c r="Q233" s="34">
        <v>0.0</v>
      </c>
      <c r="R233" s="34"/>
      <c r="S233" s="34"/>
      <c r="T233" s="36">
        <f t="shared" si="79"/>
        <v>0</v>
      </c>
      <c r="U233" s="34">
        <v>0.0</v>
      </c>
      <c r="V233" s="34"/>
      <c r="W233" s="34"/>
      <c r="X233" s="36">
        <f t="shared" si="80"/>
        <v>0</v>
      </c>
      <c r="Y233" s="34">
        <v>0.0</v>
      </c>
      <c r="Z233" s="34"/>
      <c r="AA233" s="34"/>
      <c r="AB233" s="36">
        <f t="shared" si="81"/>
        <v>0</v>
      </c>
      <c r="AC233" s="34">
        <v>0.0</v>
      </c>
      <c r="AD233" s="34"/>
      <c r="AE233" s="34"/>
      <c r="AF233" s="36">
        <f t="shared" si="82"/>
        <v>0</v>
      </c>
      <c r="AG233" s="24"/>
      <c r="AH233" s="24"/>
      <c r="AI233" s="24"/>
      <c r="AJ233" s="24"/>
      <c r="AK233" s="24"/>
      <c r="AL233" s="24"/>
    </row>
    <row r="234" ht="16.5" customHeight="1">
      <c r="A234" s="121">
        <v>45497.0</v>
      </c>
      <c r="B234" s="13">
        <f t="shared" si="75"/>
        <v>0.000000002758447692</v>
      </c>
      <c r="C234" s="13">
        <v>0.0</v>
      </c>
      <c r="D234" s="13">
        <f t="shared" si="74"/>
        <v>0</v>
      </c>
      <c r="E234" s="34"/>
      <c r="F234" s="13">
        <f t="shared" si="76"/>
        <v>0</v>
      </c>
      <c r="G234" s="36"/>
      <c r="H234" s="24"/>
      <c r="I234" s="88">
        <v>0.0</v>
      </c>
      <c r="J234" s="34"/>
      <c r="K234" s="34"/>
      <c r="L234" s="36">
        <f t="shared" si="77"/>
        <v>0</v>
      </c>
      <c r="M234" s="34">
        <v>0.0</v>
      </c>
      <c r="N234" s="34"/>
      <c r="O234" s="34"/>
      <c r="P234" s="104">
        <f t="shared" si="78"/>
        <v>0</v>
      </c>
      <c r="Q234" s="34">
        <v>0.0</v>
      </c>
      <c r="R234" s="34"/>
      <c r="S234" s="34"/>
      <c r="T234" s="36">
        <f t="shared" si="79"/>
        <v>0</v>
      </c>
      <c r="U234" s="34">
        <v>0.0</v>
      </c>
      <c r="V234" s="34"/>
      <c r="W234" s="34"/>
      <c r="X234" s="36">
        <f t="shared" si="80"/>
        <v>0</v>
      </c>
      <c r="Y234" s="34">
        <v>0.0</v>
      </c>
      <c r="Z234" s="34"/>
      <c r="AA234" s="34"/>
      <c r="AB234" s="36">
        <f t="shared" si="81"/>
        <v>0</v>
      </c>
      <c r="AC234" s="34">
        <v>0.0</v>
      </c>
      <c r="AD234" s="34"/>
      <c r="AE234" s="34"/>
      <c r="AF234" s="36">
        <f t="shared" si="82"/>
        <v>0</v>
      </c>
      <c r="AG234" s="24"/>
      <c r="AH234" s="24"/>
      <c r="AI234" s="24"/>
      <c r="AJ234" s="24"/>
      <c r="AK234" s="24"/>
      <c r="AL234" s="24"/>
    </row>
    <row r="235" ht="16.5" customHeight="1">
      <c r="A235" s="121">
        <v>45498.0</v>
      </c>
      <c r="B235" s="13">
        <f t="shared" si="75"/>
        <v>0.000000002758447692</v>
      </c>
      <c r="C235" s="13">
        <v>0.0</v>
      </c>
      <c r="D235" s="13">
        <f t="shared" si="74"/>
        <v>0</v>
      </c>
      <c r="E235" s="34"/>
      <c r="F235" s="13">
        <f t="shared" si="76"/>
        <v>0</v>
      </c>
      <c r="G235" s="36"/>
      <c r="H235" s="24"/>
      <c r="I235" s="88">
        <v>0.0</v>
      </c>
      <c r="J235" s="34"/>
      <c r="K235" s="34"/>
      <c r="L235" s="36">
        <f t="shared" si="77"/>
        <v>0</v>
      </c>
      <c r="M235" s="34">
        <v>0.0</v>
      </c>
      <c r="N235" s="34"/>
      <c r="O235" s="34"/>
      <c r="P235" s="104">
        <f t="shared" si="78"/>
        <v>0</v>
      </c>
      <c r="Q235" s="34">
        <v>0.0</v>
      </c>
      <c r="R235" s="34"/>
      <c r="S235" s="34"/>
      <c r="T235" s="36">
        <f t="shared" si="79"/>
        <v>0</v>
      </c>
      <c r="U235" s="34">
        <v>0.0</v>
      </c>
      <c r="V235" s="34"/>
      <c r="W235" s="34"/>
      <c r="X235" s="36">
        <f t="shared" si="80"/>
        <v>0</v>
      </c>
      <c r="Y235" s="34">
        <v>0.0</v>
      </c>
      <c r="Z235" s="34"/>
      <c r="AA235" s="34"/>
      <c r="AB235" s="36">
        <f t="shared" si="81"/>
        <v>0</v>
      </c>
      <c r="AC235" s="34">
        <v>0.0</v>
      </c>
      <c r="AD235" s="34"/>
      <c r="AE235" s="34"/>
      <c r="AF235" s="36">
        <f t="shared" si="82"/>
        <v>0</v>
      </c>
      <c r="AG235" s="24"/>
      <c r="AH235" s="24"/>
      <c r="AI235" s="24"/>
      <c r="AJ235" s="24"/>
      <c r="AK235" s="24"/>
      <c r="AL235" s="24"/>
    </row>
    <row r="236" ht="16.5" customHeight="1">
      <c r="A236" s="121">
        <v>45499.0</v>
      </c>
      <c r="B236" s="13">
        <f t="shared" si="75"/>
        <v>0.000000002758447692</v>
      </c>
      <c r="C236" s="13">
        <v>0.0</v>
      </c>
      <c r="D236" s="13">
        <f t="shared" si="74"/>
        <v>0</v>
      </c>
      <c r="E236" s="34"/>
      <c r="F236" s="13">
        <f t="shared" si="76"/>
        <v>0</v>
      </c>
      <c r="G236" s="36"/>
      <c r="H236" s="24"/>
      <c r="I236" s="88">
        <v>0.0</v>
      </c>
      <c r="J236" s="34"/>
      <c r="K236" s="34"/>
      <c r="L236" s="36">
        <f t="shared" si="77"/>
        <v>0</v>
      </c>
      <c r="M236" s="34">
        <v>0.0</v>
      </c>
      <c r="N236" s="34"/>
      <c r="O236" s="34"/>
      <c r="P236" s="104">
        <f t="shared" si="78"/>
        <v>0</v>
      </c>
      <c r="Q236" s="34">
        <v>0.0</v>
      </c>
      <c r="R236" s="34"/>
      <c r="S236" s="34"/>
      <c r="T236" s="36">
        <f t="shared" si="79"/>
        <v>0</v>
      </c>
      <c r="U236" s="34">
        <v>0.0</v>
      </c>
      <c r="V236" s="34"/>
      <c r="W236" s="34"/>
      <c r="X236" s="36">
        <f t="shared" si="80"/>
        <v>0</v>
      </c>
      <c r="Y236" s="34">
        <v>0.0</v>
      </c>
      <c r="Z236" s="34"/>
      <c r="AA236" s="34"/>
      <c r="AB236" s="36">
        <f t="shared" si="81"/>
        <v>0</v>
      </c>
      <c r="AC236" s="34">
        <v>0.0</v>
      </c>
      <c r="AD236" s="34"/>
      <c r="AE236" s="34"/>
      <c r="AF236" s="36">
        <f t="shared" si="82"/>
        <v>0</v>
      </c>
      <c r="AG236" s="24"/>
      <c r="AH236" s="24"/>
      <c r="AI236" s="24"/>
      <c r="AJ236" s="24"/>
      <c r="AK236" s="24"/>
      <c r="AL236" s="24"/>
    </row>
    <row r="237" ht="16.5" customHeight="1">
      <c r="A237" s="121">
        <v>45500.0</v>
      </c>
      <c r="B237" s="13">
        <f t="shared" si="75"/>
        <v>0.000000002758447692</v>
      </c>
      <c r="C237" s="13">
        <v>0.0</v>
      </c>
      <c r="D237" s="13">
        <f t="shared" si="74"/>
        <v>0</v>
      </c>
      <c r="E237" s="34"/>
      <c r="F237" s="13">
        <f t="shared" si="76"/>
        <v>0</v>
      </c>
      <c r="G237" s="36"/>
      <c r="H237" s="24"/>
      <c r="I237" s="88">
        <v>0.0</v>
      </c>
      <c r="J237" s="34"/>
      <c r="K237" s="34"/>
      <c r="L237" s="36">
        <f t="shared" si="77"/>
        <v>0</v>
      </c>
      <c r="M237" s="34">
        <v>0.0</v>
      </c>
      <c r="N237" s="34"/>
      <c r="O237" s="34"/>
      <c r="P237" s="104">
        <f t="shared" si="78"/>
        <v>0</v>
      </c>
      <c r="Q237" s="34">
        <v>0.0</v>
      </c>
      <c r="R237" s="34"/>
      <c r="S237" s="34"/>
      <c r="T237" s="36">
        <f t="shared" si="79"/>
        <v>0</v>
      </c>
      <c r="U237" s="34">
        <v>0.0</v>
      </c>
      <c r="V237" s="34"/>
      <c r="W237" s="34"/>
      <c r="X237" s="36">
        <f t="shared" si="80"/>
        <v>0</v>
      </c>
      <c r="Y237" s="34">
        <v>0.0</v>
      </c>
      <c r="Z237" s="34"/>
      <c r="AA237" s="34"/>
      <c r="AB237" s="36">
        <f t="shared" si="81"/>
        <v>0</v>
      </c>
      <c r="AC237" s="34">
        <v>0.0</v>
      </c>
      <c r="AD237" s="34"/>
      <c r="AE237" s="34"/>
      <c r="AF237" s="36">
        <f t="shared" si="82"/>
        <v>0</v>
      </c>
      <c r="AG237" s="24"/>
      <c r="AH237" s="24"/>
      <c r="AI237" s="24"/>
      <c r="AJ237" s="24"/>
      <c r="AK237" s="24"/>
      <c r="AL237" s="24"/>
    </row>
    <row r="238" ht="16.5" customHeight="1">
      <c r="A238" s="121">
        <v>45501.0</v>
      </c>
      <c r="B238" s="13">
        <f t="shared" si="75"/>
        <v>0.000000002758447692</v>
      </c>
      <c r="C238" s="13">
        <v>0.0</v>
      </c>
      <c r="D238" s="13">
        <f t="shared" si="74"/>
        <v>0</v>
      </c>
      <c r="E238" s="34"/>
      <c r="F238" s="13">
        <f t="shared" si="76"/>
        <v>0</v>
      </c>
      <c r="G238" s="36"/>
      <c r="H238" s="24"/>
      <c r="I238" s="88">
        <v>0.0</v>
      </c>
      <c r="J238" s="34"/>
      <c r="K238" s="34"/>
      <c r="L238" s="36">
        <f t="shared" si="77"/>
        <v>0</v>
      </c>
      <c r="M238" s="34">
        <v>0.0</v>
      </c>
      <c r="N238" s="34"/>
      <c r="O238" s="34"/>
      <c r="P238" s="104">
        <f t="shared" si="78"/>
        <v>0</v>
      </c>
      <c r="Q238" s="34">
        <v>0.0</v>
      </c>
      <c r="R238" s="34"/>
      <c r="S238" s="34"/>
      <c r="T238" s="36">
        <f t="shared" si="79"/>
        <v>0</v>
      </c>
      <c r="U238" s="34">
        <v>0.0</v>
      </c>
      <c r="V238" s="34"/>
      <c r="W238" s="34"/>
      <c r="X238" s="36">
        <f t="shared" si="80"/>
        <v>0</v>
      </c>
      <c r="Y238" s="34">
        <v>0.0</v>
      </c>
      <c r="Z238" s="34"/>
      <c r="AA238" s="34"/>
      <c r="AB238" s="36">
        <f t="shared" si="81"/>
        <v>0</v>
      </c>
      <c r="AC238" s="34">
        <v>0.0</v>
      </c>
      <c r="AD238" s="34"/>
      <c r="AE238" s="34"/>
      <c r="AF238" s="36">
        <f t="shared" si="82"/>
        <v>0</v>
      </c>
      <c r="AG238" s="24"/>
      <c r="AH238" s="24"/>
      <c r="AI238" s="24"/>
      <c r="AJ238" s="24"/>
      <c r="AK238" s="24"/>
      <c r="AL238" s="24"/>
    </row>
    <row r="239" ht="16.5" customHeight="1">
      <c r="A239" s="121">
        <v>45502.0</v>
      </c>
      <c r="B239" s="13">
        <f t="shared" si="75"/>
        <v>0.000000002758447692</v>
      </c>
      <c r="C239" s="13">
        <v>0.0</v>
      </c>
      <c r="D239" s="13">
        <f t="shared" si="74"/>
        <v>0</v>
      </c>
      <c r="E239" s="34"/>
      <c r="F239" s="13">
        <f t="shared" si="76"/>
        <v>0</v>
      </c>
      <c r="G239" s="36"/>
      <c r="H239" s="24"/>
      <c r="I239" s="88">
        <v>0.0</v>
      </c>
      <c r="J239" s="34"/>
      <c r="K239" s="34"/>
      <c r="L239" s="36">
        <f t="shared" si="77"/>
        <v>0</v>
      </c>
      <c r="M239" s="34">
        <v>0.0</v>
      </c>
      <c r="N239" s="34"/>
      <c r="O239" s="34"/>
      <c r="P239" s="104">
        <f t="shared" si="78"/>
        <v>0</v>
      </c>
      <c r="Q239" s="34">
        <v>0.0</v>
      </c>
      <c r="R239" s="34"/>
      <c r="S239" s="34"/>
      <c r="T239" s="36">
        <f t="shared" si="79"/>
        <v>0</v>
      </c>
      <c r="U239" s="34">
        <v>0.0</v>
      </c>
      <c r="V239" s="34"/>
      <c r="W239" s="34"/>
      <c r="X239" s="36">
        <f t="shared" si="80"/>
        <v>0</v>
      </c>
      <c r="Y239" s="34">
        <v>0.0</v>
      </c>
      <c r="Z239" s="34"/>
      <c r="AA239" s="34"/>
      <c r="AB239" s="36">
        <f t="shared" si="81"/>
        <v>0</v>
      </c>
      <c r="AC239" s="34">
        <v>0.0</v>
      </c>
      <c r="AD239" s="34"/>
      <c r="AE239" s="34"/>
      <c r="AF239" s="36">
        <f t="shared" si="82"/>
        <v>0</v>
      </c>
      <c r="AG239" s="24"/>
      <c r="AH239" s="24"/>
      <c r="AI239" s="24"/>
      <c r="AJ239" s="24"/>
      <c r="AK239" s="24"/>
      <c r="AL239" s="24"/>
    </row>
    <row r="240" ht="16.5" customHeight="1">
      <c r="A240" s="121">
        <v>45503.0</v>
      </c>
      <c r="B240" s="13">
        <f t="shared" si="75"/>
        <v>0.000000002758447692</v>
      </c>
      <c r="C240" s="13">
        <v>0.0</v>
      </c>
      <c r="D240" s="13">
        <f t="shared" si="74"/>
        <v>0</v>
      </c>
      <c r="E240" s="34"/>
      <c r="F240" s="13">
        <f t="shared" si="76"/>
        <v>0</v>
      </c>
      <c r="G240" s="36"/>
      <c r="H240" s="24"/>
      <c r="I240" s="88">
        <v>0.0</v>
      </c>
      <c r="J240" s="34"/>
      <c r="K240" s="34"/>
      <c r="L240" s="36">
        <f t="shared" si="77"/>
        <v>0</v>
      </c>
      <c r="M240" s="34">
        <v>0.0</v>
      </c>
      <c r="N240" s="34"/>
      <c r="O240" s="34"/>
      <c r="P240" s="104">
        <f t="shared" si="78"/>
        <v>0</v>
      </c>
      <c r="Q240" s="34">
        <v>0.0</v>
      </c>
      <c r="R240" s="34"/>
      <c r="S240" s="34"/>
      <c r="T240" s="36">
        <f t="shared" si="79"/>
        <v>0</v>
      </c>
      <c r="U240" s="34">
        <v>0.0</v>
      </c>
      <c r="V240" s="34"/>
      <c r="W240" s="34"/>
      <c r="X240" s="36">
        <f t="shared" si="80"/>
        <v>0</v>
      </c>
      <c r="Y240" s="34">
        <v>0.0</v>
      </c>
      <c r="Z240" s="34"/>
      <c r="AA240" s="34"/>
      <c r="AB240" s="36">
        <f t="shared" si="81"/>
        <v>0</v>
      </c>
      <c r="AC240" s="34">
        <v>0.0</v>
      </c>
      <c r="AD240" s="34"/>
      <c r="AE240" s="34"/>
      <c r="AF240" s="36">
        <f t="shared" si="82"/>
        <v>0</v>
      </c>
      <c r="AG240" s="24"/>
      <c r="AH240" s="24"/>
      <c r="AI240" s="24"/>
      <c r="AJ240" s="24"/>
      <c r="AK240" s="24"/>
      <c r="AL240" s="24"/>
    </row>
    <row r="241" ht="16.5" customHeight="1">
      <c r="A241" s="122">
        <v>45504.0</v>
      </c>
      <c r="B241" s="20">
        <f t="shared" si="75"/>
        <v>0.000000002758447692</v>
      </c>
      <c r="C241" s="20">
        <v>0.0</v>
      </c>
      <c r="D241" s="20">
        <f t="shared" si="74"/>
        <v>0</v>
      </c>
      <c r="E241" s="38"/>
      <c r="F241" s="20">
        <f t="shared" si="76"/>
        <v>0</v>
      </c>
      <c r="G241" s="40"/>
      <c r="H241" s="24"/>
      <c r="I241" s="93">
        <v>0.0</v>
      </c>
      <c r="J241" s="38"/>
      <c r="K241" s="38"/>
      <c r="L241" s="40">
        <f t="shared" si="77"/>
        <v>0</v>
      </c>
      <c r="M241" s="38">
        <v>0.0</v>
      </c>
      <c r="N241" s="38"/>
      <c r="O241" s="38"/>
      <c r="P241" s="110">
        <f t="shared" si="78"/>
        <v>0</v>
      </c>
      <c r="Q241" s="38">
        <v>0.0</v>
      </c>
      <c r="R241" s="38"/>
      <c r="S241" s="38"/>
      <c r="T241" s="40">
        <f t="shared" si="79"/>
        <v>0</v>
      </c>
      <c r="U241" s="38">
        <v>0.0</v>
      </c>
      <c r="V241" s="38"/>
      <c r="W241" s="38"/>
      <c r="X241" s="40">
        <f t="shared" si="80"/>
        <v>0</v>
      </c>
      <c r="Y241" s="38">
        <v>0.0</v>
      </c>
      <c r="Z241" s="38"/>
      <c r="AA241" s="38"/>
      <c r="AB241" s="40">
        <f t="shared" si="81"/>
        <v>0</v>
      </c>
      <c r="AC241" s="38">
        <v>0.0</v>
      </c>
      <c r="AD241" s="38"/>
      <c r="AE241" s="38"/>
      <c r="AF241" s="40">
        <f t="shared" si="82"/>
        <v>0</v>
      </c>
      <c r="AG241" s="24"/>
      <c r="AH241" s="24"/>
      <c r="AI241" s="24"/>
      <c r="AJ241" s="24"/>
      <c r="AK241" s="24"/>
      <c r="AL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ht="16.5" customHeight="1">
      <c r="A243" s="43" t="str">
        <f>"carry over "&amp;A209</f>
        <v>carry over July</v>
      </c>
      <c r="B243" s="44">
        <f>B241</f>
        <v>0.000000002758447692</v>
      </c>
      <c r="C243" s="44"/>
      <c r="D243" s="44"/>
      <c r="E243" s="45"/>
      <c r="F243" s="44"/>
      <c r="G243" s="46"/>
      <c r="H243" s="24"/>
      <c r="I243" s="98" t="s">
        <v>74</v>
      </c>
      <c r="J243" s="99" t="str">
        <f>J241</f>
        <v/>
      </c>
      <c r="K243" s="99"/>
      <c r="L243" s="100"/>
      <c r="M243" s="98" t="s">
        <v>74</v>
      </c>
      <c r="N243" s="99"/>
      <c r="O243" s="99"/>
      <c r="P243" s="100"/>
      <c r="Q243" s="98" t="s">
        <v>74</v>
      </c>
      <c r="R243" s="99" t="str">
        <f>R241</f>
        <v/>
      </c>
      <c r="S243" s="99"/>
      <c r="T243" s="100"/>
      <c r="U243" s="25" t="s">
        <v>74</v>
      </c>
      <c r="V243" s="26" t="str">
        <f>V241</f>
        <v/>
      </c>
      <c r="W243" s="26"/>
      <c r="X243" s="27"/>
      <c r="Y243" s="98" t="s">
        <v>74</v>
      </c>
      <c r="Z243" s="99" t="str">
        <f>Z241</f>
        <v/>
      </c>
      <c r="AA243" s="99"/>
      <c r="AB243" s="100"/>
      <c r="AC243" s="98" t="s">
        <v>74</v>
      </c>
      <c r="AD243" s="99" t="str">
        <f>AD241</f>
        <v/>
      </c>
      <c r="AE243" s="99"/>
      <c r="AF243" s="100"/>
      <c r="AG243" s="24"/>
      <c r="AH243" s="24"/>
      <c r="AI243" s="24"/>
      <c r="AJ243" s="24"/>
      <c r="AK243" s="24"/>
      <c r="AL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</v>
      </c>
      <c r="H244" s="101"/>
      <c r="I244" s="76" t="s">
        <v>108</v>
      </c>
      <c r="J244" s="77"/>
      <c r="K244" s="77"/>
      <c r="L244" s="78">
        <f>SUM(L246:L276)</f>
        <v>0</v>
      </c>
      <c r="M244" s="76" t="s">
        <v>109</v>
      </c>
      <c r="N244" s="77"/>
      <c r="O244" s="77"/>
      <c r="P244" s="78">
        <f>SUM(P246:P276)</f>
        <v>0</v>
      </c>
      <c r="Q244" s="79" t="s">
        <v>110</v>
      </c>
      <c r="R244" s="77"/>
      <c r="S244" s="77"/>
      <c r="T244" s="102">
        <f>SUM(T246:T276)</f>
        <v>0</v>
      </c>
      <c r="U244" s="79" t="s">
        <v>111</v>
      </c>
      <c r="V244" s="77"/>
      <c r="W244" s="77"/>
      <c r="X244" s="78">
        <f>SUM(X246:X276)</f>
        <v>0</v>
      </c>
      <c r="Y244" s="79" t="s">
        <v>112</v>
      </c>
      <c r="Z244" s="77"/>
      <c r="AA244" s="77"/>
      <c r="AB244" s="78">
        <f>SUM(AB246:AB276)</f>
        <v>0</v>
      </c>
      <c r="AC244" s="76" t="s">
        <v>113</v>
      </c>
      <c r="AD244" s="77"/>
      <c r="AE244" s="77"/>
      <c r="AF244" s="78">
        <f>SUM(AF246:AF276)</f>
        <v>0</v>
      </c>
      <c r="AG244" s="51"/>
      <c r="AH244" s="51"/>
      <c r="AI244" s="51"/>
      <c r="AJ244" s="51"/>
      <c r="AK244" s="51"/>
      <c r="AL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81" t="s">
        <v>22</v>
      </c>
      <c r="J245" s="81" t="s">
        <v>72</v>
      </c>
      <c r="K245" s="81" t="s">
        <v>24</v>
      </c>
      <c r="L245" s="81" t="s">
        <v>25</v>
      </c>
      <c r="M245" s="81" t="s">
        <v>22</v>
      </c>
      <c r="N245" s="81" t="s">
        <v>72</v>
      </c>
      <c r="O245" s="81" t="s">
        <v>24</v>
      </c>
      <c r="P245" s="81" t="s">
        <v>25</v>
      </c>
      <c r="Q245" s="81" t="s">
        <v>22</v>
      </c>
      <c r="R245" s="81" t="s">
        <v>72</v>
      </c>
      <c r="S245" s="81" t="s">
        <v>24</v>
      </c>
      <c r="T245" s="81" t="s">
        <v>25</v>
      </c>
      <c r="U245" s="81" t="s">
        <v>22</v>
      </c>
      <c r="V245" s="81" t="s">
        <v>72</v>
      </c>
      <c r="W245" s="81" t="s">
        <v>24</v>
      </c>
      <c r="X245" s="81" t="s">
        <v>25</v>
      </c>
      <c r="Y245" s="81" t="s">
        <v>22</v>
      </c>
      <c r="Z245" s="81" t="s">
        <v>72</v>
      </c>
      <c r="AA245" s="81" t="s">
        <v>24</v>
      </c>
      <c r="AB245" s="81" t="s">
        <v>25</v>
      </c>
      <c r="AC245" s="81" t="s">
        <v>22</v>
      </c>
      <c r="AD245" s="81" t="s">
        <v>72</v>
      </c>
      <c r="AE245" s="81" t="s">
        <v>24</v>
      </c>
      <c r="AF245" s="81" t="s">
        <v>25</v>
      </c>
      <c r="AG245" s="82" t="s">
        <v>73</v>
      </c>
      <c r="AH245" s="24"/>
      <c r="AI245" s="24"/>
      <c r="AJ245" s="24"/>
      <c r="AK245" s="24"/>
      <c r="AL245" s="24"/>
    </row>
    <row r="246" ht="16.5" customHeight="1">
      <c r="A246" s="121">
        <v>45505.0</v>
      </c>
      <c r="B246" s="22">
        <f>(B243+C246)+((B243+C246)*D246)</f>
        <v>0.000000002758447692</v>
      </c>
      <c r="C246" s="22">
        <v>0.0</v>
      </c>
      <c r="D246" s="22">
        <f t="shared" ref="D246:D276" si="83">(0/10000)</f>
        <v>0</v>
      </c>
      <c r="E246" s="52"/>
      <c r="F246" s="22">
        <f>(B246-B243)-C246</f>
        <v>0</v>
      </c>
      <c r="G246" s="53"/>
      <c r="H246" s="24"/>
      <c r="I246" s="84">
        <v>0.0</v>
      </c>
      <c r="J246" s="52"/>
      <c r="K246" s="52"/>
      <c r="L246" s="52">
        <f>IF(J246-J241&lt;0,0,J246-J241)</f>
        <v>0</v>
      </c>
      <c r="M246" s="112">
        <v>0.0</v>
      </c>
      <c r="N246" s="114"/>
      <c r="O246" s="114"/>
      <c r="P246" s="53">
        <f>IF(N246-N241&lt;0,0,N246-N241)</f>
        <v>0</v>
      </c>
      <c r="Q246" s="52">
        <v>0.0</v>
      </c>
      <c r="R246" s="52"/>
      <c r="S246" s="52"/>
      <c r="T246" s="53">
        <f>IF(R246-R241&lt;0,0,R246-R241)</f>
        <v>0</v>
      </c>
      <c r="U246" s="52">
        <v>0.0</v>
      </c>
      <c r="V246" s="52"/>
      <c r="W246" s="52"/>
      <c r="X246" s="53">
        <f>IF(V246-V241&lt;0,0,V246-V241)</f>
        <v>0</v>
      </c>
      <c r="Y246" s="52">
        <v>0.0</v>
      </c>
      <c r="Z246" s="52"/>
      <c r="AA246" s="52"/>
      <c r="AB246" s="53">
        <f>IF(Z246-Z241&lt;0,0,Z246-Z241)</f>
        <v>0</v>
      </c>
      <c r="AC246" s="52">
        <v>0.0</v>
      </c>
      <c r="AD246" s="52"/>
      <c r="AE246" s="52"/>
      <c r="AF246" s="53">
        <f>IF(AD246-AD241&lt;0,0,AD246-AD241)</f>
        <v>0</v>
      </c>
      <c r="AG246" s="24"/>
      <c r="AH246" s="24"/>
      <c r="AI246" s="24"/>
      <c r="AJ246" s="24"/>
      <c r="AK246" s="24"/>
      <c r="AL246" s="24"/>
    </row>
    <row r="247" ht="16.5" customHeight="1">
      <c r="A247" s="121">
        <v>45506.0</v>
      </c>
      <c r="B247" s="13">
        <f t="shared" ref="B247:B276" si="84">(B246+C247)+((B246+C247)*D247)</f>
        <v>0.000000002758447692</v>
      </c>
      <c r="C247" s="13">
        <v>0.0</v>
      </c>
      <c r="D247" s="13">
        <f t="shared" si="83"/>
        <v>0</v>
      </c>
      <c r="E247" s="34"/>
      <c r="F247" s="13">
        <f t="shared" ref="F247:F276" si="85">(B247-B246)-C247</f>
        <v>0</v>
      </c>
      <c r="G247" s="36"/>
      <c r="H247" s="24"/>
      <c r="I247" s="88">
        <v>0.0</v>
      </c>
      <c r="J247" s="34"/>
      <c r="K247" s="34"/>
      <c r="L247" s="34">
        <f t="shared" ref="L247:L276" si="86">IF(J247-J246&lt;0,0,J247-J246)</f>
        <v>0</v>
      </c>
      <c r="M247" s="115">
        <v>0.0</v>
      </c>
      <c r="N247" s="103"/>
      <c r="O247" s="103"/>
      <c r="P247" s="104">
        <f t="shared" ref="P247:P276" si="87">IF(N247-N246&lt;0,0,N247-N246)</f>
        <v>0</v>
      </c>
      <c r="Q247" s="34">
        <v>0.0</v>
      </c>
      <c r="R247" s="34"/>
      <c r="S247" s="34"/>
      <c r="T247" s="36">
        <f t="shared" ref="T247:T276" si="88">IF(R247-R246&lt;0,0,R247-R246)</f>
        <v>0</v>
      </c>
      <c r="U247" s="34">
        <v>0.0</v>
      </c>
      <c r="V247" s="34"/>
      <c r="W247" s="34"/>
      <c r="X247" s="36">
        <f t="shared" ref="X247:X276" si="89">IF(V247-V246&lt;0,0,V247-V246)</f>
        <v>0</v>
      </c>
      <c r="Y247" s="34">
        <v>0.0</v>
      </c>
      <c r="Z247" s="34"/>
      <c r="AA247" s="34"/>
      <c r="AB247" s="36">
        <f t="shared" ref="AB247:AB276" si="90">IF(Z247-Z246&lt;0,0,Z247-Z246)</f>
        <v>0</v>
      </c>
      <c r="AC247" s="34">
        <v>0.0</v>
      </c>
      <c r="AD247" s="34"/>
      <c r="AE247" s="34"/>
      <c r="AF247" s="36">
        <f t="shared" ref="AF247:AF276" si="91">IF(AD247-AD246&lt;0,0,AD247-AD246)</f>
        <v>0</v>
      </c>
      <c r="AG247" s="24"/>
      <c r="AH247" s="24"/>
      <c r="AI247" s="24"/>
      <c r="AJ247" s="24"/>
      <c r="AK247" s="24"/>
      <c r="AL247" s="24"/>
    </row>
    <row r="248" ht="16.5" customHeight="1">
      <c r="A248" s="121">
        <v>45507.0</v>
      </c>
      <c r="B248" s="13">
        <f t="shared" si="84"/>
        <v>0.000000002758447692</v>
      </c>
      <c r="C248" s="13">
        <v>0.0</v>
      </c>
      <c r="D248" s="13">
        <f t="shared" si="83"/>
        <v>0</v>
      </c>
      <c r="E248" s="34"/>
      <c r="F248" s="13">
        <f t="shared" si="85"/>
        <v>0</v>
      </c>
      <c r="G248" s="36"/>
      <c r="H248" s="24"/>
      <c r="I248" s="88">
        <v>0.0</v>
      </c>
      <c r="J248" s="34"/>
      <c r="K248" s="34"/>
      <c r="L248" s="34">
        <f t="shared" si="86"/>
        <v>0</v>
      </c>
      <c r="M248" s="115">
        <v>0.0</v>
      </c>
      <c r="N248" s="103"/>
      <c r="O248" s="103"/>
      <c r="P248" s="104">
        <f t="shared" si="87"/>
        <v>0</v>
      </c>
      <c r="Q248" s="34">
        <v>0.0</v>
      </c>
      <c r="R248" s="34"/>
      <c r="S248" s="34"/>
      <c r="T248" s="36">
        <f t="shared" si="88"/>
        <v>0</v>
      </c>
      <c r="U248" s="34">
        <v>0.0</v>
      </c>
      <c r="V248" s="34"/>
      <c r="W248" s="34"/>
      <c r="X248" s="36">
        <f t="shared" si="89"/>
        <v>0</v>
      </c>
      <c r="Y248" s="34">
        <v>0.0</v>
      </c>
      <c r="Z248" s="34"/>
      <c r="AA248" s="34"/>
      <c r="AB248" s="36">
        <f t="shared" si="90"/>
        <v>0</v>
      </c>
      <c r="AC248" s="34">
        <v>0.0</v>
      </c>
      <c r="AD248" s="34"/>
      <c r="AE248" s="34"/>
      <c r="AF248" s="36">
        <f t="shared" si="91"/>
        <v>0</v>
      </c>
      <c r="AG248" s="24"/>
      <c r="AH248" s="24"/>
      <c r="AI248" s="24"/>
      <c r="AJ248" s="24"/>
      <c r="AK248" s="24"/>
      <c r="AL248" s="24"/>
    </row>
    <row r="249" ht="16.5" customHeight="1">
      <c r="A249" s="121">
        <v>45508.0</v>
      </c>
      <c r="B249" s="13">
        <f t="shared" si="84"/>
        <v>0.000000002758447692</v>
      </c>
      <c r="C249" s="13">
        <v>0.0</v>
      </c>
      <c r="D249" s="13">
        <f t="shared" si="83"/>
        <v>0</v>
      </c>
      <c r="E249" s="34"/>
      <c r="F249" s="13">
        <f t="shared" si="85"/>
        <v>0</v>
      </c>
      <c r="G249" s="36"/>
      <c r="H249" s="24"/>
      <c r="I249" s="88">
        <v>0.0</v>
      </c>
      <c r="J249" s="34"/>
      <c r="K249" s="34"/>
      <c r="L249" s="34">
        <f t="shared" si="86"/>
        <v>0</v>
      </c>
      <c r="M249" s="115">
        <v>0.0</v>
      </c>
      <c r="N249" s="103"/>
      <c r="O249" s="103"/>
      <c r="P249" s="104">
        <f t="shared" si="87"/>
        <v>0</v>
      </c>
      <c r="Q249" s="34">
        <v>0.0</v>
      </c>
      <c r="R249" s="34"/>
      <c r="S249" s="34"/>
      <c r="T249" s="36">
        <f t="shared" si="88"/>
        <v>0</v>
      </c>
      <c r="U249" s="34">
        <v>0.0</v>
      </c>
      <c r="V249" s="34"/>
      <c r="W249" s="34"/>
      <c r="X249" s="36">
        <f t="shared" si="89"/>
        <v>0</v>
      </c>
      <c r="Y249" s="34">
        <v>0.0</v>
      </c>
      <c r="Z249" s="34"/>
      <c r="AA249" s="34"/>
      <c r="AB249" s="36">
        <f t="shared" si="90"/>
        <v>0</v>
      </c>
      <c r="AC249" s="34">
        <v>0.0</v>
      </c>
      <c r="AD249" s="34"/>
      <c r="AE249" s="34"/>
      <c r="AF249" s="36">
        <f t="shared" si="91"/>
        <v>0</v>
      </c>
      <c r="AG249" s="24"/>
      <c r="AH249" s="24"/>
      <c r="AI249" s="24"/>
      <c r="AJ249" s="24"/>
      <c r="AK249" s="24"/>
      <c r="AL249" s="24"/>
    </row>
    <row r="250" ht="16.5" customHeight="1">
      <c r="A250" s="121">
        <v>45509.0</v>
      </c>
      <c r="B250" s="13">
        <f t="shared" si="84"/>
        <v>0.000000002758447692</v>
      </c>
      <c r="C250" s="13">
        <v>0.0</v>
      </c>
      <c r="D250" s="13">
        <f t="shared" si="83"/>
        <v>0</v>
      </c>
      <c r="E250" s="34"/>
      <c r="F250" s="13">
        <f t="shared" si="85"/>
        <v>0</v>
      </c>
      <c r="G250" s="36"/>
      <c r="H250" s="24"/>
      <c r="I250" s="88">
        <v>0.0</v>
      </c>
      <c r="J250" s="34"/>
      <c r="K250" s="34"/>
      <c r="L250" s="34">
        <f t="shared" si="86"/>
        <v>0</v>
      </c>
      <c r="M250" s="115">
        <v>0.0</v>
      </c>
      <c r="N250" s="34"/>
      <c r="O250" s="34"/>
      <c r="P250" s="104">
        <f t="shared" si="87"/>
        <v>0</v>
      </c>
      <c r="Q250" s="34">
        <v>0.0</v>
      </c>
      <c r="R250" s="34"/>
      <c r="S250" s="34"/>
      <c r="T250" s="36">
        <f t="shared" si="88"/>
        <v>0</v>
      </c>
      <c r="U250" s="34">
        <v>0.0</v>
      </c>
      <c r="V250" s="34"/>
      <c r="W250" s="34"/>
      <c r="X250" s="36">
        <f t="shared" si="89"/>
        <v>0</v>
      </c>
      <c r="Y250" s="34">
        <v>0.0</v>
      </c>
      <c r="Z250" s="34"/>
      <c r="AA250" s="34"/>
      <c r="AB250" s="36">
        <f t="shared" si="90"/>
        <v>0</v>
      </c>
      <c r="AC250" s="34">
        <v>0.0</v>
      </c>
      <c r="AD250" s="34"/>
      <c r="AE250" s="34"/>
      <c r="AF250" s="36">
        <f t="shared" si="91"/>
        <v>0</v>
      </c>
      <c r="AG250" s="24"/>
      <c r="AH250" s="24"/>
      <c r="AI250" s="24"/>
      <c r="AJ250" s="24"/>
      <c r="AK250" s="24"/>
      <c r="AL250" s="24"/>
    </row>
    <row r="251" ht="16.5" customHeight="1">
      <c r="A251" s="121">
        <v>45510.0</v>
      </c>
      <c r="B251" s="13">
        <f t="shared" si="84"/>
        <v>0.000000002758447692</v>
      </c>
      <c r="C251" s="13">
        <v>0.0</v>
      </c>
      <c r="D251" s="13">
        <f t="shared" si="83"/>
        <v>0</v>
      </c>
      <c r="E251" s="34"/>
      <c r="F251" s="13">
        <f t="shared" si="85"/>
        <v>0</v>
      </c>
      <c r="G251" s="36"/>
      <c r="H251" s="24"/>
      <c r="I251" s="88">
        <v>0.0</v>
      </c>
      <c r="J251" s="34"/>
      <c r="K251" s="34"/>
      <c r="L251" s="34">
        <f t="shared" si="86"/>
        <v>0</v>
      </c>
      <c r="M251" s="115">
        <v>0.0</v>
      </c>
      <c r="N251" s="103"/>
      <c r="O251" s="103"/>
      <c r="P251" s="104">
        <f t="shared" si="87"/>
        <v>0</v>
      </c>
      <c r="Q251" s="34">
        <v>0.0</v>
      </c>
      <c r="R251" s="34"/>
      <c r="S251" s="34"/>
      <c r="T251" s="36">
        <f t="shared" si="88"/>
        <v>0</v>
      </c>
      <c r="U251" s="34">
        <v>0.0</v>
      </c>
      <c r="V251" s="34"/>
      <c r="W251" s="34"/>
      <c r="X251" s="36">
        <f t="shared" si="89"/>
        <v>0</v>
      </c>
      <c r="Y251" s="34">
        <v>0.0</v>
      </c>
      <c r="Z251" s="34"/>
      <c r="AA251" s="34"/>
      <c r="AB251" s="36">
        <f t="shared" si="90"/>
        <v>0</v>
      </c>
      <c r="AC251" s="34">
        <v>0.0</v>
      </c>
      <c r="AD251" s="34"/>
      <c r="AE251" s="34"/>
      <c r="AF251" s="36">
        <f t="shared" si="91"/>
        <v>0</v>
      </c>
      <c r="AG251" s="24"/>
      <c r="AH251" s="24"/>
      <c r="AI251" s="24"/>
      <c r="AJ251" s="24"/>
      <c r="AK251" s="24"/>
      <c r="AL251" s="24"/>
    </row>
    <row r="252" ht="16.5" customHeight="1">
      <c r="A252" s="121">
        <v>45511.0</v>
      </c>
      <c r="B252" s="13">
        <f t="shared" si="84"/>
        <v>0.000000002758447692</v>
      </c>
      <c r="C252" s="13">
        <v>0.0</v>
      </c>
      <c r="D252" s="13">
        <f t="shared" si="83"/>
        <v>0</v>
      </c>
      <c r="E252" s="34"/>
      <c r="F252" s="13">
        <f t="shared" si="85"/>
        <v>0</v>
      </c>
      <c r="G252" s="36"/>
      <c r="H252" s="24"/>
      <c r="I252" s="88">
        <v>0.0</v>
      </c>
      <c r="J252" s="34"/>
      <c r="K252" s="34"/>
      <c r="L252" s="34">
        <f t="shared" si="86"/>
        <v>0</v>
      </c>
      <c r="M252" s="88">
        <v>0.0</v>
      </c>
      <c r="N252" s="34"/>
      <c r="O252" s="34"/>
      <c r="P252" s="104">
        <f t="shared" si="87"/>
        <v>0</v>
      </c>
      <c r="Q252" s="34">
        <v>0.0</v>
      </c>
      <c r="R252" s="34"/>
      <c r="S252" s="34"/>
      <c r="T252" s="36">
        <f t="shared" si="88"/>
        <v>0</v>
      </c>
      <c r="U252" s="34">
        <v>0.0</v>
      </c>
      <c r="V252" s="34"/>
      <c r="W252" s="34"/>
      <c r="X252" s="36">
        <f t="shared" si="89"/>
        <v>0</v>
      </c>
      <c r="Y252" s="34">
        <v>0.0</v>
      </c>
      <c r="Z252" s="34"/>
      <c r="AA252" s="34"/>
      <c r="AB252" s="36">
        <f t="shared" si="90"/>
        <v>0</v>
      </c>
      <c r="AC252" s="34">
        <v>0.0</v>
      </c>
      <c r="AD252" s="34"/>
      <c r="AE252" s="34"/>
      <c r="AF252" s="36">
        <f t="shared" si="91"/>
        <v>0</v>
      </c>
      <c r="AG252" s="24"/>
      <c r="AH252" s="24"/>
      <c r="AI252" s="24"/>
      <c r="AJ252" s="24"/>
      <c r="AK252" s="24"/>
      <c r="AL252" s="24"/>
    </row>
    <row r="253" ht="16.5" customHeight="1">
      <c r="A253" s="121">
        <v>45512.0</v>
      </c>
      <c r="B253" s="13">
        <f t="shared" si="84"/>
        <v>0.000000002758447692</v>
      </c>
      <c r="C253" s="13">
        <v>0.0</v>
      </c>
      <c r="D253" s="13">
        <f t="shared" si="83"/>
        <v>0</v>
      </c>
      <c r="E253" s="34"/>
      <c r="F253" s="13">
        <f t="shared" si="85"/>
        <v>0</v>
      </c>
      <c r="G253" s="36"/>
      <c r="H253" s="24"/>
      <c r="I253" s="88">
        <v>0.0</v>
      </c>
      <c r="J253" s="34"/>
      <c r="K253" s="34"/>
      <c r="L253" s="34">
        <f t="shared" si="86"/>
        <v>0</v>
      </c>
      <c r="M253" s="88">
        <v>0.0</v>
      </c>
      <c r="N253" s="34"/>
      <c r="O253" s="34"/>
      <c r="P253" s="104">
        <f t="shared" si="87"/>
        <v>0</v>
      </c>
      <c r="Q253" s="34">
        <v>0.0</v>
      </c>
      <c r="R253" s="34"/>
      <c r="S253" s="34"/>
      <c r="T253" s="36">
        <f t="shared" si="88"/>
        <v>0</v>
      </c>
      <c r="U253" s="34">
        <v>0.0</v>
      </c>
      <c r="V253" s="34"/>
      <c r="W253" s="34"/>
      <c r="X253" s="36">
        <f t="shared" si="89"/>
        <v>0</v>
      </c>
      <c r="Y253" s="34">
        <v>0.0</v>
      </c>
      <c r="Z253" s="34"/>
      <c r="AA253" s="34"/>
      <c r="AB253" s="36">
        <f t="shared" si="90"/>
        <v>0</v>
      </c>
      <c r="AC253" s="34">
        <v>0.0</v>
      </c>
      <c r="AD253" s="34"/>
      <c r="AE253" s="34"/>
      <c r="AF253" s="36">
        <f t="shared" si="91"/>
        <v>0</v>
      </c>
      <c r="AG253" s="24"/>
      <c r="AH253" s="24"/>
      <c r="AI253" s="24"/>
      <c r="AJ253" s="24"/>
      <c r="AK253" s="24"/>
      <c r="AL253" s="24"/>
    </row>
    <row r="254" ht="16.5" customHeight="1">
      <c r="A254" s="121">
        <v>45513.0</v>
      </c>
      <c r="B254" s="13">
        <f t="shared" si="84"/>
        <v>0.000000002758447692</v>
      </c>
      <c r="C254" s="13">
        <v>0.0</v>
      </c>
      <c r="D254" s="13">
        <f t="shared" si="83"/>
        <v>0</v>
      </c>
      <c r="E254" s="34"/>
      <c r="F254" s="13">
        <f t="shared" si="85"/>
        <v>0</v>
      </c>
      <c r="G254" s="36"/>
      <c r="H254" s="24"/>
      <c r="I254" s="88">
        <v>0.0</v>
      </c>
      <c r="J254" s="34"/>
      <c r="K254" s="34"/>
      <c r="L254" s="34">
        <f t="shared" si="86"/>
        <v>0</v>
      </c>
      <c r="M254" s="88">
        <v>0.0</v>
      </c>
      <c r="N254" s="34"/>
      <c r="O254" s="34"/>
      <c r="P254" s="104">
        <f t="shared" si="87"/>
        <v>0</v>
      </c>
      <c r="Q254" s="34">
        <v>0.0</v>
      </c>
      <c r="R254" s="34"/>
      <c r="S254" s="34"/>
      <c r="T254" s="36">
        <f t="shared" si="88"/>
        <v>0</v>
      </c>
      <c r="U254" s="34">
        <v>0.0</v>
      </c>
      <c r="V254" s="34"/>
      <c r="W254" s="34"/>
      <c r="X254" s="36">
        <f t="shared" si="89"/>
        <v>0</v>
      </c>
      <c r="Y254" s="34">
        <v>0.0</v>
      </c>
      <c r="Z254" s="34"/>
      <c r="AA254" s="34"/>
      <c r="AB254" s="36">
        <f t="shared" si="90"/>
        <v>0</v>
      </c>
      <c r="AC254" s="34">
        <v>0.0</v>
      </c>
      <c r="AD254" s="34"/>
      <c r="AE254" s="34"/>
      <c r="AF254" s="36">
        <f t="shared" si="91"/>
        <v>0</v>
      </c>
      <c r="AG254" s="24"/>
      <c r="AH254" s="24"/>
      <c r="AI254" s="24"/>
      <c r="AJ254" s="24"/>
      <c r="AK254" s="24"/>
      <c r="AL254" s="24"/>
    </row>
    <row r="255" ht="16.5" customHeight="1">
      <c r="A255" s="121">
        <v>45514.0</v>
      </c>
      <c r="B255" s="13">
        <f t="shared" si="84"/>
        <v>0.000000002758447692</v>
      </c>
      <c r="C255" s="13">
        <v>0.0</v>
      </c>
      <c r="D255" s="13">
        <f t="shared" si="83"/>
        <v>0</v>
      </c>
      <c r="E255" s="34"/>
      <c r="F255" s="13">
        <f t="shared" si="85"/>
        <v>0</v>
      </c>
      <c r="G255" s="36"/>
      <c r="H255" s="24"/>
      <c r="I255" s="88">
        <v>0.0</v>
      </c>
      <c r="J255" s="34"/>
      <c r="K255" s="34"/>
      <c r="L255" s="34">
        <f t="shared" si="86"/>
        <v>0</v>
      </c>
      <c r="M255" s="88">
        <v>0.0</v>
      </c>
      <c r="N255" s="34"/>
      <c r="O255" s="34"/>
      <c r="P255" s="104">
        <f t="shared" si="87"/>
        <v>0</v>
      </c>
      <c r="Q255" s="34">
        <v>0.0</v>
      </c>
      <c r="R255" s="34"/>
      <c r="S255" s="34"/>
      <c r="T255" s="36">
        <f t="shared" si="88"/>
        <v>0</v>
      </c>
      <c r="U255" s="34">
        <v>0.0</v>
      </c>
      <c r="V255" s="34"/>
      <c r="W255" s="34"/>
      <c r="X255" s="36">
        <f t="shared" si="89"/>
        <v>0</v>
      </c>
      <c r="Y255" s="34">
        <v>0.0</v>
      </c>
      <c r="Z255" s="34"/>
      <c r="AA255" s="34"/>
      <c r="AB255" s="36">
        <f t="shared" si="90"/>
        <v>0</v>
      </c>
      <c r="AC255" s="34">
        <v>0.0</v>
      </c>
      <c r="AD255" s="34"/>
      <c r="AE255" s="34"/>
      <c r="AF255" s="36">
        <f t="shared" si="91"/>
        <v>0</v>
      </c>
      <c r="AG255" s="24"/>
      <c r="AH255" s="24"/>
      <c r="AI255" s="24"/>
      <c r="AJ255" s="24"/>
      <c r="AK255" s="24"/>
      <c r="AL255" s="24"/>
    </row>
    <row r="256" ht="16.5" customHeight="1">
      <c r="A256" s="121">
        <v>45515.0</v>
      </c>
      <c r="B256" s="13">
        <f t="shared" si="84"/>
        <v>0.000000002758447692</v>
      </c>
      <c r="C256" s="13">
        <v>0.0</v>
      </c>
      <c r="D256" s="13">
        <f t="shared" si="83"/>
        <v>0</v>
      </c>
      <c r="E256" s="34"/>
      <c r="F256" s="13">
        <f t="shared" si="85"/>
        <v>0</v>
      </c>
      <c r="G256" s="36"/>
      <c r="H256" s="24"/>
      <c r="I256" s="88">
        <v>0.0</v>
      </c>
      <c r="J256" s="34"/>
      <c r="K256" s="34"/>
      <c r="L256" s="34">
        <f t="shared" si="86"/>
        <v>0</v>
      </c>
      <c r="M256" s="88">
        <v>0.0</v>
      </c>
      <c r="N256" s="34"/>
      <c r="O256" s="34"/>
      <c r="P256" s="104">
        <f t="shared" si="87"/>
        <v>0</v>
      </c>
      <c r="Q256" s="34">
        <v>0.0</v>
      </c>
      <c r="R256" s="34"/>
      <c r="S256" s="34"/>
      <c r="T256" s="36">
        <f t="shared" si="88"/>
        <v>0</v>
      </c>
      <c r="U256" s="34">
        <v>0.0</v>
      </c>
      <c r="V256" s="34"/>
      <c r="W256" s="34"/>
      <c r="X256" s="36">
        <f t="shared" si="89"/>
        <v>0</v>
      </c>
      <c r="Y256" s="34">
        <v>0.0</v>
      </c>
      <c r="Z256" s="34"/>
      <c r="AA256" s="34"/>
      <c r="AB256" s="36">
        <f t="shared" si="90"/>
        <v>0</v>
      </c>
      <c r="AC256" s="34">
        <v>0.0</v>
      </c>
      <c r="AD256" s="34"/>
      <c r="AE256" s="34"/>
      <c r="AF256" s="36">
        <f t="shared" si="91"/>
        <v>0</v>
      </c>
      <c r="AG256" s="24"/>
      <c r="AH256" s="24"/>
      <c r="AI256" s="24"/>
      <c r="AJ256" s="24"/>
      <c r="AK256" s="24"/>
      <c r="AL256" s="24"/>
    </row>
    <row r="257" ht="16.5" customHeight="1">
      <c r="A257" s="121">
        <v>45516.0</v>
      </c>
      <c r="B257" s="13">
        <f t="shared" si="84"/>
        <v>0.000000002758447692</v>
      </c>
      <c r="C257" s="13">
        <v>0.0</v>
      </c>
      <c r="D257" s="13">
        <f t="shared" si="83"/>
        <v>0</v>
      </c>
      <c r="E257" s="34"/>
      <c r="F257" s="13">
        <f t="shared" si="85"/>
        <v>0</v>
      </c>
      <c r="G257" s="36"/>
      <c r="H257" s="24"/>
      <c r="I257" s="88">
        <v>0.0</v>
      </c>
      <c r="J257" s="34"/>
      <c r="K257" s="34"/>
      <c r="L257" s="34">
        <f t="shared" si="86"/>
        <v>0</v>
      </c>
      <c r="M257" s="88">
        <v>0.0</v>
      </c>
      <c r="N257" s="34"/>
      <c r="O257" s="34"/>
      <c r="P257" s="104">
        <f t="shared" si="87"/>
        <v>0</v>
      </c>
      <c r="Q257" s="34">
        <v>0.0</v>
      </c>
      <c r="R257" s="34"/>
      <c r="S257" s="34"/>
      <c r="T257" s="36">
        <f t="shared" si="88"/>
        <v>0</v>
      </c>
      <c r="U257" s="34">
        <v>0.0</v>
      </c>
      <c r="V257" s="34"/>
      <c r="W257" s="34"/>
      <c r="X257" s="36">
        <f t="shared" si="89"/>
        <v>0</v>
      </c>
      <c r="Y257" s="34">
        <v>0.0</v>
      </c>
      <c r="Z257" s="34"/>
      <c r="AA257" s="34"/>
      <c r="AB257" s="36">
        <f t="shared" si="90"/>
        <v>0</v>
      </c>
      <c r="AC257" s="34">
        <v>0.0</v>
      </c>
      <c r="AD257" s="34"/>
      <c r="AE257" s="34"/>
      <c r="AF257" s="36">
        <f t="shared" si="91"/>
        <v>0</v>
      </c>
      <c r="AG257" s="24"/>
      <c r="AH257" s="24"/>
      <c r="AI257" s="24"/>
      <c r="AJ257" s="24"/>
      <c r="AK257" s="24"/>
      <c r="AL257" s="24"/>
    </row>
    <row r="258" ht="16.5" customHeight="1">
      <c r="A258" s="121">
        <v>45517.0</v>
      </c>
      <c r="B258" s="13">
        <f t="shared" si="84"/>
        <v>0.000000002758447692</v>
      </c>
      <c r="C258" s="13">
        <v>0.0</v>
      </c>
      <c r="D258" s="13">
        <f t="shared" si="83"/>
        <v>0</v>
      </c>
      <c r="E258" s="34"/>
      <c r="F258" s="13">
        <f t="shared" si="85"/>
        <v>0</v>
      </c>
      <c r="G258" s="36"/>
      <c r="H258" s="24"/>
      <c r="I258" s="88">
        <v>0.0</v>
      </c>
      <c r="J258" s="34"/>
      <c r="K258" s="34"/>
      <c r="L258" s="34">
        <f t="shared" si="86"/>
        <v>0</v>
      </c>
      <c r="M258" s="88">
        <v>0.0</v>
      </c>
      <c r="N258" s="34"/>
      <c r="O258" s="34"/>
      <c r="P258" s="104">
        <f t="shared" si="87"/>
        <v>0</v>
      </c>
      <c r="Q258" s="34">
        <v>0.0</v>
      </c>
      <c r="R258" s="34"/>
      <c r="S258" s="34"/>
      <c r="T258" s="36">
        <f t="shared" si="88"/>
        <v>0</v>
      </c>
      <c r="U258" s="34">
        <v>0.0</v>
      </c>
      <c r="V258" s="34"/>
      <c r="W258" s="34"/>
      <c r="X258" s="36">
        <f t="shared" si="89"/>
        <v>0</v>
      </c>
      <c r="Y258" s="34">
        <v>0.0</v>
      </c>
      <c r="Z258" s="34"/>
      <c r="AA258" s="34"/>
      <c r="AB258" s="36">
        <f t="shared" si="90"/>
        <v>0</v>
      </c>
      <c r="AC258" s="34">
        <v>0.0</v>
      </c>
      <c r="AD258" s="34"/>
      <c r="AE258" s="34"/>
      <c r="AF258" s="36">
        <f t="shared" si="91"/>
        <v>0</v>
      </c>
      <c r="AG258" s="24"/>
      <c r="AH258" s="24"/>
      <c r="AI258" s="24"/>
      <c r="AJ258" s="24"/>
      <c r="AK258" s="24"/>
      <c r="AL258" s="24"/>
    </row>
    <row r="259" ht="16.5" customHeight="1">
      <c r="A259" s="121">
        <v>45518.0</v>
      </c>
      <c r="B259" s="13">
        <f t="shared" si="84"/>
        <v>0.000000002758447692</v>
      </c>
      <c r="C259" s="13">
        <v>0.0</v>
      </c>
      <c r="D259" s="13">
        <f t="shared" si="83"/>
        <v>0</v>
      </c>
      <c r="E259" s="34"/>
      <c r="F259" s="13">
        <f t="shared" si="85"/>
        <v>0</v>
      </c>
      <c r="G259" s="36"/>
      <c r="H259" s="24"/>
      <c r="I259" s="88">
        <v>0.0</v>
      </c>
      <c r="J259" s="34"/>
      <c r="K259" s="34"/>
      <c r="L259" s="34">
        <f t="shared" si="86"/>
        <v>0</v>
      </c>
      <c r="M259" s="88">
        <v>0.0</v>
      </c>
      <c r="N259" s="34"/>
      <c r="O259" s="34"/>
      <c r="P259" s="104">
        <f t="shared" si="87"/>
        <v>0</v>
      </c>
      <c r="Q259" s="34">
        <v>0.0</v>
      </c>
      <c r="R259" s="34"/>
      <c r="S259" s="34"/>
      <c r="T259" s="36">
        <f t="shared" si="88"/>
        <v>0</v>
      </c>
      <c r="U259" s="34">
        <v>0.0</v>
      </c>
      <c r="V259" s="34"/>
      <c r="W259" s="34"/>
      <c r="X259" s="36">
        <f t="shared" si="89"/>
        <v>0</v>
      </c>
      <c r="Y259" s="34">
        <v>0.0</v>
      </c>
      <c r="Z259" s="34"/>
      <c r="AA259" s="34"/>
      <c r="AB259" s="36">
        <f t="shared" si="90"/>
        <v>0</v>
      </c>
      <c r="AC259" s="34">
        <v>0.0</v>
      </c>
      <c r="AD259" s="34"/>
      <c r="AE259" s="34"/>
      <c r="AF259" s="36">
        <f t="shared" si="91"/>
        <v>0</v>
      </c>
      <c r="AG259" s="24"/>
      <c r="AH259" s="24"/>
      <c r="AI259" s="24"/>
      <c r="AJ259" s="24"/>
      <c r="AK259" s="24"/>
      <c r="AL259" s="24"/>
    </row>
    <row r="260" ht="16.5" customHeight="1">
      <c r="A260" s="121">
        <v>45519.0</v>
      </c>
      <c r="B260" s="13">
        <f t="shared" si="84"/>
        <v>0.000000002758447692</v>
      </c>
      <c r="C260" s="13">
        <v>0.0</v>
      </c>
      <c r="D260" s="13">
        <f t="shared" si="83"/>
        <v>0</v>
      </c>
      <c r="E260" s="34"/>
      <c r="F260" s="13">
        <f t="shared" si="85"/>
        <v>0</v>
      </c>
      <c r="G260" s="36"/>
      <c r="H260" s="24"/>
      <c r="I260" s="88">
        <v>0.0</v>
      </c>
      <c r="J260" s="34"/>
      <c r="K260" s="34"/>
      <c r="L260" s="34">
        <f t="shared" si="86"/>
        <v>0</v>
      </c>
      <c r="M260" s="88">
        <v>0.0</v>
      </c>
      <c r="N260" s="34"/>
      <c r="O260" s="34"/>
      <c r="P260" s="104">
        <f t="shared" si="87"/>
        <v>0</v>
      </c>
      <c r="Q260" s="34">
        <v>0.0</v>
      </c>
      <c r="R260" s="34"/>
      <c r="S260" s="34"/>
      <c r="T260" s="36">
        <f t="shared" si="88"/>
        <v>0</v>
      </c>
      <c r="U260" s="34">
        <v>0.0</v>
      </c>
      <c r="V260" s="34"/>
      <c r="W260" s="34"/>
      <c r="X260" s="36">
        <f t="shared" si="89"/>
        <v>0</v>
      </c>
      <c r="Y260" s="34">
        <v>0.0</v>
      </c>
      <c r="Z260" s="34"/>
      <c r="AA260" s="34"/>
      <c r="AB260" s="36">
        <f t="shared" si="90"/>
        <v>0</v>
      </c>
      <c r="AC260" s="34">
        <v>0.0</v>
      </c>
      <c r="AD260" s="34"/>
      <c r="AE260" s="34"/>
      <c r="AF260" s="36">
        <f t="shared" si="91"/>
        <v>0</v>
      </c>
      <c r="AG260" s="24"/>
      <c r="AH260" s="24"/>
      <c r="AI260" s="24"/>
      <c r="AJ260" s="24"/>
      <c r="AK260" s="24"/>
      <c r="AL260" s="24"/>
    </row>
    <row r="261" ht="16.5" customHeight="1">
      <c r="A261" s="121">
        <v>45520.0</v>
      </c>
      <c r="B261" s="13">
        <f t="shared" si="84"/>
        <v>0.000000002758447692</v>
      </c>
      <c r="C261" s="13">
        <v>0.0</v>
      </c>
      <c r="D261" s="13">
        <f t="shared" si="83"/>
        <v>0</v>
      </c>
      <c r="E261" s="34"/>
      <c r="F261" s="13">
        <f t="shared" si="85"/>
        <v>0</v>
      </c>
      <c r="G261" s="36"/>
      <c r="H261" s="24"/>
      <c r="I261" s="88">
        <v>0.0</v>
      </c>
      <c r="J261" s="34"/>
      <c r="K261" s="34"/>
      <c r="L261" s="34">
        <f t="shared" si="86"/>
        <v>0</v>
      </c>
      <c r="M261" s="88">
        <v>0.0</v>
      </c>
      <c r="N261" s="34"/>
      <c r="O261" s="34"/>
      <c r="P261" s="104">
        <f t="shared" si="87"/>
        <v>0</v>
      </c>
      <c r="Q261" s="34">
        <v>0.0</v>
      </c>
      <c r="R261" s="34"/>
      <c r="S261" s="34"/>
      <c r="T261" s="36">
        <f t="shared" si="88"/>
        <v>0</v>
      </c>
      <c r="U261" s="34">
        <v>0.0</v>
      </c>
      <c r="V261" s="34"/>
      <c r="W261" s="34"/>
      <c r="X261" s="36">
        <f t="shared" si="89"/>
        <v>0</v>
      </c>
      <c r="Y261" s="34">
        <v>0.0</v>
      </c>
      <c r="Z261" s="34"/>
      <c r="AA261" s="34"/>
      <c r="AB261" s="36">
        <f t="shared" si="90"/>
        <v>0</v>
      </c>
      <c r="AC261" s="34">
        <v>0.0</v>
      </c>
      <c r="AD261" s="34"/>
      <c r="AE261" s="34"/>
      <c r="AF261" s="36">
        <f t="shared" si="91"/>
        <v>0</v>
      </c>
      <c r="AG261" s="24"/>
      <c r="AH261" s="24"/>
      <c r="AI261" s="24"/>
      <c r="AJ261" s="24"/>
      <c r="AK261" s="24"/>
      <c r="AL261" s="24"/>
    </row>
    <row r="262" ht="16.5" customHeight="1">
      <c r="A262" s="121">
        <v>45521.0</v>
      </c>
      <c r="B262" s="13">
        <f t="shared" si="84"/>
        <v>0.000000002758447692</v>
      </c>
      <c r="C262" s="13">
        <v>0.0</v>
      </c>
      <c r="D262" s="13">
        <f t="shared" si="83"/>
        <v>0</v>
      </c>
      <c r="E262" s="34"/>
      <c r="F262" s="13">
        <f t="shared" si="85"/>
        <v>0</v>
      </c>
      <c r="G262" s="36"/>
      <c r="H262" s="24"/>
      <c r="I262" s="88">
        <v>0.0</v>
      </c>
      <c r="J262" s="34"/>
      <c r="K262" s="34"/>
      <c r="L262" s="34">
        <f t="shared" si="86"/>
        <v>0</v>
      </c>
      <c r="M262" s="88">
        <v>0.0</v>
      </c>
      <c r="N262" s="34"/>
      <c r="O262" s="34"/>
      <c r="P262" s="104">
        <f t="shared" si="87"/>
        <v>0</v>
      </c>
      <c r="Q262" s="34">
        <v>0.0</v>
      </c>
      <c r="R262" s="34"/>
      <c r="S262" s="34"/>
      <c r="T262" s="36">
        <f t="shared" si="88"/>
        <v>0</v>
      </c>
      <c r="U262" s="34">
        <v>0.0</v>
      </c>
      <c r="V262" s="34"/>
      <c r="W262" s="34"/>
      <c r="X262" s="36">
        <f t="shared" si="89"/>
        <v>0</v>
      </c>
      <c r="Y262" s="34">
        <v>0.0</v>
      </c>
      <c r="Z262" s="34"/>
      <c r="AA262" s="34"/>
      <c r="AB262" s="36">
        <f t="shared" si="90"/>
        <v>0</v>
      </c>
      <c r="AC262" s="34">
        <v>0.0</v>
      </c>
      <c r="AD262" s="34"/>
      <c r="AE262" s="34"/>
      <c r="AF262" s="36">
        <f t="shared" si="91"/>
        <v>0</v>
      </c>
      <c r="AG262" s="24"/>
      <c r="AH262" s="24"/>
      <c r="AI262" s="24"/>
      <c r="AJ262" s="24"/>
      <c r="AK262" s="24"/>
      <c r="AL262" s="24"/>
    </row>
    <row r="263" ht="16.5" customHeight="1">
      <c r="A263" s="121">
        <v>45522.0</v>
      </c>
      <c r="B263" s="13">
        <f t="shared" si="84"/>
        <v>0.000000002758447692</v>
      </c>
      <c r="C263" s="13">
        <v>0.0</v>
      </c>
      <c r="D263" s="13">
        <f t="shared" si="83"/>
        <v>0</v>
      </c>
      <c r="E263" s="34"/>
      <c r="F263" s="13">
        <f t="shared" si="85"/>
        <v>0</v>
      </c>
      <c r="G263" s="36"/>
      <c r="H263" s="24"/>
      <c r="I263" s="88">
        <v>0.0</v>
      </c>
      <c r="J263" s="34"/>
      <c r="K263" s="34"/>
      <c r="L263" s="34">
        <f t="shared" si="86"/>
        <v>0</v>
      </c>
      <c r="M263" s="88">
        <v>0.0</v>
      </c>
      <c r="N263" s="34"/>
      <c r="O263" s="34"/>
      <c r="P263" s="104">
        <f t="shared" si="87"/>
        <v>0</v>
      </c>
      <c r="Q263" s="34">
        <v>0.0</v>
      </c>
      <c r="R263" s="34"/>
      <c r="S263" s="34"/>
      <c r="T263" s="36">
        <f t="shared" si="88"/>
        <v>0</v>
      </c>
      <c r="U263" s="34">
        <v>0.0</v>
      </c>
      <c r="V263" s="34"/>
      <c r="W263" s="34"/>
      <c r="X263" s="36">
        <f t="shared" si="89"/>
        <v>0</v>
      </c>
      <c r="Y263" s="34">
        <v>0.0</v>
      </c>
      <c r="Z263" s="34"/>
      <c r="AA263" s="34"/>
      <c r="AB263" s="36">
        <f t="shared" si="90"/>
        <v>0</v>
      </c>
      <c r="AC263" s="34">
        <v>0.0</v>
      </c>
      <c r="AD263" s="34"/>
      <c r="AE263" s="34"/>
      <c r="AF263" s="36">
        <f t="shared" si="91"/>
        <v>0</v>
      </c>
      <c r="AG263" s="24"/>
      <c r="AH263" s="24"/>
      <c r="AI263" s="24"/>
      <c r="AJ263" s="24"/>
      <c r="AK263" s="24"/>
      <c r="AL263" s="24"/>
    </row>
    <row r="264" ht="16.5" customHeight="1">
      <c r="A264" s="121">
        <v>45523.0</v>
      </c>
      <c r="B264" s="13">
        <f t="shared" si="84"/>
        <v>0.000000002758447692</v>
      </c>
      <c r="C264" s="13">
        <v>0.0</v>
      </c>
      <c r="D264" s="13">
        <f t="shared" si="83"/>
        <v>0</v>
      </c>
      <c r="E264" s="34"/>
      <c r="F264" s="13">
        <f t="shared" si="85"/>
        <v>0</v>
      </c>
      <c r="G264" s="36"/>
      <c r="H264" s="24"/>
      <c r="I264" s="88">
        <v>0.0</v>
      </c>
      <c r="J264" s="34"/>
      <c r="K264" s="34"/>
      <c r="L264" s="34">
        <f t="shared" si="86"/>
        <v>0</v>
      </c>
      <c r="M264" s="88">
        <v>0.0</v>
      </c>
      <c r="N264" s="34"/>
      <c r="O264" s="34"/>
      <c r="P264" s="104">
        <f t="shared" si="87"/>
        <v>0</v>
      </c>
      <c r="Q264" s="34">
        <v>0.0</v>
      </c>
      <c r="R264" s="34"/>
      <c r="S264" s="34"/>
      <c r="T264" s="36">
        <f t="shared" si="88"/>
        <v>0</v>
      </c>
      <c r="U264" s="34">
        <v>0.0</v>
      </c>
      <c r="V264" s="34"/>
      <c r="W264" s="34"/>
      <c r="X264" s="36">
        <f t="shared" si="89"/>
        <v>0</v>
      </c>
      <c r="Y264" s="34">
        <v>0.0</v>
      </c>
      <c r="Z264" s="34"/>
      <c r="AA264" s="34"/>
      <c r="AB264" s="36">
        <f t="shared" si="90"/>
        <v>0</v>
      </c>
      <c r="AC264" s="34">
        <v>0.0</v>
      </c>
      <c r="AD264" s="34"/>
      <c r="AE264" s="34"/>
      <c r="AF264" s="36">
        <f t="shared" si="91"/>
        <v>0</v>
      </c>
      <c r="AG264" s="24"/>
      <c r="AH264" s="24"/>
      <c r="AI264" s="24"/>
      <c r="AJ264" s="24"/>
      <c r="AK264" s="24"/>
      <c r="AL264" s="24"/>
    </row>
    <row r="265" ht="16.5" customHeight="1">
      <c r="A265" s="121">
        <v>45524.0</v>
      </c>
      <c r="B265" s="13">
        <f t="shared" si="84"/>
        <v>0.000000002758447692</v>
      </c>
      <c r="C265" s="13">
        <v>0.0</v>
      </c>
      <c r="D265" s="13">
        <f t="shared" si="83"/>
        <v>0</v>
      </c>
      <c r="E265" s="34"/>
      <c r="F265" s="13">
        <f t="shared" si="85"/>
        <v>0</v>
      </c>
      <c r="G265" s="36"/>
      <c r="H265" s="24"/>
      <c r="I265" s="88">
        <v>0.0</v>
      </c>
      <c r="J265" s="34"/>
      <c r="K265" s="34"/>
      <c r="L265" s="34">
        <f t="shared" si="86"/>
        <v>0</v>
      </c>
      <c r="M265" s="88">
        <v>0.0</v>
      </c>
      <c r="N265" s="34"/>
      <c r="O265" s="34"/>
      <c r="P265" s="104">
        <f t="shared" si="87"/>
        <v>0</v>
      </c>
      <c r="Q265" s="34">
        <v>0.0</v>
      </c>
      <c r="R265" s="34"/>
      <c r="S265" s="34"/>
      <c r="T265" s="36">
        <f t="shared" si="88"/>
        <v>0</v>
      </c>
      <c r="U265" s="34">
        <v>0.0</v>
      </c>
      <c r="V265" s="34"/>
      <c r="W265" s="34"/>
      <c r="X265" s="36">
        <f t="shared" si="89"/>
        <v>0</v>
      </c>
      <c r="Y265" s="34">
        <v>0.0</v>
      </c>
      <c r="Z265" s="34"/>
      <c r="AA265" s="34"/>
      <c r="AB265" s="36">
        <f t="shared" si="90"/>
        <v>0</v>
      </c>
      <c r="AC265" s="34">
        <v>0.0</v>
      </c>
      <c r="AD265" s="34"/>
      <c r="AE265" s="34"/>
      <c r="AF265" s="36">
        <f t="shared" si="91"/>
        <v>0</v>
      </c>
      <c r="AG265" s="24"/>
      <c r="AH265" s="24"/>
      <c r="AI265" s="24"/>
      <c r="AJ265" s="24"/>
      <c r="AK265" s="24"/>
      <c r="AL265" s="24"/>
    </row>
    <row r="266" ht="16.5" customHeight="1">
      <c r="A266" s="121">
        <v>45525.0</v>
      </c>
      <c r="B266" s="13">
        <f t="shared" si="84"/>
        <v>0.000000002758447692</v>
      </c>
      <c r="C266" s="13">
        <v>0.0</v>
      </c>
      <c r="D266" s="13">
        <f t="shared" si="83"/>
        <v>0</v>
      </c>
      <c r="E266" s="34"/>
      <c r="F266" s="13">
        <f t="shared" si="85"/>
        <v>0</v>
      </c>
      <c r="G266" s="36"/>
      <c r="H266" s="24"/>
      <c r="I266" s="88">
        <v>0.0</v>
      </c>
      <c r="J266" s="34"/>
      <c r="K266" s="34"/>
      <c r="L266" s="34">
        <f t="shared" si="86"/>
        <v>0</v>
      </c>
      <c r="M266" s="88">
        <v>0.0</v>
      </c>
      <c r="N266" s="34"/>
      <c r="O266" s="34"/>
      <c r="P266" s="104">
        <f t="shared" si="87"/>
        <v>0</v>
      </c>
      <c r="Q266" s="34">
        <v>0.0</v>
      </c>
      <c r="R266" s="34"/>
      <c r="S266" s="34"/>
      <c r="T266" s="36">
        <f t="shared" si="88"/>
        <v>0</v>
      </c>
      <c r="U266" s="34">
        <v>0.0</v>
      </c>
      <c r="V266" s="34"/>
      <c r="W266" s="34"/>
      <c r="X266" s="36">
        <f t="shared" si="89"/>
        <v>0</v>
      </c>
      <c r="Y266" s="34">
        <v>0.0</v>
      </c>
      <c r="Z266" s="34"/>
      <c r="AA266" s="34"/>
      <c r="AB266" s="36">
        <f t="shared" si="90"/>
        <v>0</v>
      </c>
      <c r="AC266" s="34">
        <v>0.0</v>
      </c>
      <c r="AD266" s="34"/>
      <c r="AE266" s="34"/>
      <c r="AF266" s="36">
        <f t="shared" si="91"/>
        <v>0</v>
      </c>
      <c r="AG266" s="24"/>
      <c r="AH266" s="24"/>
      <c r="AI266" s="24"/>
      <c r="AJ266" s="24"/>
      <c r="AK266" s="24"/>
      <c r="AL266" s="24"/>
    </row>
    <row r="267" ht="16.5" customHeight="1">
      <c r="A267" s="121">
        <v>45526.0</v>
      </c>
      <c r="B267" s="13">
        <f t="shared" si="84"/>
        <v>0.000000002758447692</v>
      </c>
      <c r="C267" s="13">
        <v>0.0</v>
      </c>
      <c r="D267" s="13">
        <f t="shared" si="83"/>
        <v>0</v>
      </c>
      <c r="E267" s="34"/>
      <c r="F267" s="13">
        <f t="shared" si="85"/>
        <v>0</v>
      </c>
      <c r="G267" s="36"/>
      <c r="H267" s="24"/>
      <c r="I267" s="88">
        <v>0.0</v>
      </c>
      <c r="J267" s="34"/>
      <c r="K267" s="34"/>
      <c r="L267" s="34">
        <f t="shared" si="86"/>
        <v>0</v>
      </c>
      <c r="M267" s="88">
        <v>0.0</v>
      </c>
      <c r="N267" s="34"/>
      <c r="O267" s="34"/>
      <c r="P267" s="104">
        <f t="shared" si="87"/>
        <v>0</v>
      </c>
      <c r="Q267" s="34">
        <v>0.0</v>
      </c>
      <c r="R267" s="34"/>
      <c r="S267" s="34"/>
      <c r="T267" s="36">
        <f t="shared" si="88"/>
        <v>0</v>
      </c>
      <c r="U267" s="34">
        <v>0.0</v>
      </c>
      <c r="V267" s="34"/>
      <c r="W267" s="34"/>
      <c r="X267" s="36">
        <f t="shared" si="89"/>
        <v>0</v>
      </c>
      <c r="Y267" s="34">
        <v>0.0</v>
      </c>
      <c r="Z267" s="34"/>
      <c r="AA267" s="34"/>
      <c r="AB267" s="36">
        <f t="shared" si="90"/>
        <v>0</v>
      </c>
      <c r="AC267" s="34">
        <v>0.0</v>
      </c>
      <c r="AD267" s="34"/>
      <c r="AE267" s="34"/>
      <c r="AF267" s="36">
        <f t="shared" si="91"/>
        <v>0</v>
      </c>
      <c r="AG267" s="24"/>
      <c r="AH267" s="24"/>
      <c r="AI267" s="24"/>
      <c r="AJ267" s="24"/>
      <c r="AK267" s="24"/>
      <c r="AL267" s="24"/>
    </row>
    <row r="268" ht="16.5" customHeight="1">
      <c r="A268" s="121">
        <v>45527.0</v>
      </c>
      <c r="B268" s="13">
        <f t="shared" si="84"/>
        <v>0.000000002758447692</v>
      </c>
      <c r="C268" s="13">
        <v>0.0</v>
      </c>
      <c r="D268" s="13">
        <f t="shared" si="83"/>
        <v>0</v>
      </c>
      <c r="E268" s="34"/>
      <c r="F268" s="13">
        <f t="shared" si="85"/>
        <v>0</v>
      </c>
      <c r="G268" s="36"/>
      <c r="H268" s="24"/>
      <c r="I268" s="88">
        <v>0.0</v>
      </c>
      <c r="J268" s="34"/>
      <c r="K268" s="34"/>
      <c r="L268" s="34">
        <f t="shared" si="86"/>
        <v>0</v>
      </c>
      <c r="M268" s="88">
        <v>0.0</v>
      </c>
      <c r="N268" s="34"/>
      <c r="O268" s="34"/>
      <c r="P268" s="104">
        <f t="shared" si="87"/>
        <v>0</v>
      </c>
      <c r="Q268" s="34">
        <v>0.0</v>
      </c>
      <c r="R268" s="34"/>
      <c r="S268" s="34"/>
      <c r="T268" s="36">
        <f t="shared" si="88"/>
        <v>0</v>
      </c>
      <c r="U268" s="34">
        <v>0.0</v>
      </c>
      <c r="V268" s="34"/>
      <c r="W268" s="34"/>
      <c r="X268" s="36">
        <f t="shared" si="89"/>
        <v>0</v>
      </c>
      <c r="Y268" s="34">
        <v>0.0</v>
      </c>
      <c r="Z268" s="34"/>
      <c r="AA268" s="34"/>
      <c r="AB268" s="36">
        <f t="shared" si="90"/>
        <v>0</v>
      </c>
      <c r="AC268" s="34">
        <v>0.0</v>
      </c>
      <c r="AD268" s="34"/>
      <c r="AE268" s="34"/>
      <c r="AF268" s="36">
        <f t="shared" si="91"/>
        <v>0</v>
      </c>
      <c r="AG268" s="24"/>
      <c r="AH268" s="24"/>
      <c r="AI268" s="24"/>
      <c r="AJ268" s="24"/>
      <c r="AK268" s="24"/>
      <c r="AL268" s="24"/>
    </row>
    <row r="269" ht="16.5" customHeight="1">
      <c r="A269" s="121">
        <v>45528.0</v>
      </c>
      <c r="B269" s="13">
        <f t="shared" si="84"/>
        <v>0.000000002758447692</v>
      </c>
      <c r="C269" s="13">
        <v>0.0</v>
      </c>
      <c r="D269" s="13">
        <f t="shared" si="83"/>
        <v>0</v>
      </c>
      <c r="E269" s="34"/>
      <c r="F269" s="13">
        <f t="shared" si="85"/>
        <v>0</v>
      </c>
      <c r="G269" s="36"/>
      <c r="H269" s="24"/>
      <c r="I269" s="88">
        <v>0.0</v>
      </c>
      <c r="J269" s="34"/>
      <c r="K269" s="34"/>
      <c r="L269" s="34">
        <f t="shared" si="86"/>
        <v>0</v>
      </c>
      <c r="M269" s="88">
        <v>0.0</v>
      </c>
      <c r="N269" s="34"/>
      <c r="O269" s="34"/>
      <c r="P269" s="104">
        <f t="shared" si="87"/>
        <v>0</v>
      </c>
      <c r="Q269" s="34">
        <v>0.0</v>
      </c>
      <c r="R269" s="34"/>
      <c r="S269" s="34"/>
      <c r="T269" s="36">
        <f t="shared" si="88"/>
        <v>0</v>
      </c>
      <c r="U269" s="34">
        <v>0.0</v>
      </c>
      <c r="V269" s="34"/>
      <c r="W269" s="34"/>
      <c r="X269" s="36">
        <f t="shared" si="89"/>
        <v>0</v>
      </c>
      <c r="Y269" s="34">
        <v>0.0</v>
      </c>
      <c r="Z269" s="34"/>
      <c r="AA269" s="34"/>
      <c r="AB269" s="36">
        <f t="shared" si="90"/>
        <v>0</v>
      </c>
      <c r="AC269" s="34">
        <v>0.0</v>
      </c>
      <c r="AD269" s="34"/>
      <c r="AE269" s="34"/>
      <c r="AF269" s="36">
        <f t="shared" si="91"/>
        <v>0</v>
      </c>
      <c r="AG269" s="24"/>
      <c r="AH269" s="24"/>
      <c r="AI269" s="24"/>
      <c r="AJ269" s="24"/>
      <c r="AK269" s="24"/>
      <c r="AL269" s="24"/>
    </row>
    <row r="270" ht="16.5" customHeight="1">
      <c r="A270" s="121">
        <v>45529.0</v>
      </c>
      <c r="B270" s="13">
        <f t="shared" si="84"/>
        <v>0.000000002758447692</v>
      </c>
      <c r="C270" s="13">
        <v>0.0</v>
      </c>
      <c r="D270" s="13">
        <f t="shared" si="83"/>
        <v>0</v>
      </c>
      <c r="E270" s="34"/>
      <c r="F270" s="13">
        <f t="shared" si="85"/>
        <v>0</v>
      </c>
      <c r="G270" s="36"/>
      <c r="H270" s="24"/>
      <c r="I270" s="88">
        <v>0.0</v>
      </c>
      <c r="J270" s="34"/>
      <c r="K270" s="34"/>
      <c r="L270" s="34">
        <f t="shared" si="86"/>
        <v>0</v>
      </c>
      <c r="M270" s="88">
        <v>0.0</v>
      </c>
      <c r="N270" s="34"/>
      <c r="O270" s="34"/>
      <c r="P270" s="104">
        <f t="shared" si="87"/>
        <v>0</v>
      </c>
      <c r="Q270" s="34">
        <v>0.0</v>
      </c>
      <c r="R270" s="34"/>
      <c r="S270" s="34"/>
      <c r="T270" s="36">
        <f t="shared" si="88"/>
        <v>0</v>
      </c>
      <c r="U270" s="34">
        <v>0.0</v>
      </c>
      <c r="V270" s="34"/>
      <c r="W270" s="34"/>
      <c r="X270" s="36">
        <f t="shared" si="89"/>
        <v>0</v>
      </c>
      <c r="Y270" s="34">
        <v>0.0</v>
      </c>
      <c r="Z270" s="34"/>
      <c r="AA270" s="34"/>
      <c r="AB270" s="36">
        <f t="shared" si="90"/>
        <v>0</v>
      </c>
      <c r="AC270" s="34">
        <v>0.0</v>
      </c>
      <c r="AD270" s="34"/>
      <c r="AE270" s="34"/>
      <c r="AF270" s="36">
        <f t="shared" si="91"/>
        <v>0</v>
      </c>
      <c r="AG270" s="24"/>
      <c r="AH270" s="24"/>
      <c r="AI270" s="24"/>
      <c r="AJ270" s="24"/>
      <c r="AK270" s="24"/>
      <c r="AL270" s="24"/>
    </row>
    <row r="271" ht="16.5" customHeight="1">
      <c r="A271" s="121">
        <v>45530.0</v>
      </c>
      <c r="B271" s="13">
        <f t="shared" si="84"/>
        <v>0.000000002758447692</v>
      </c>
      <c r="C271" s="13">
        <v>0.0</v>
      </c>
      <c r="D271" s="13">
        <f t="shared" si="83"/>
        <v>0</v>
      </c>
      <c r="E271" s="34"/>
      <c r="F271" s="13">
        <f t="shared" si="85"/>
        <v>0</v>
      </c>
      <c r="G271" s="36"/>
      <c r="H271" s="24"/>
      <c r="I271" s="88">
        <v>0.0</v>
      </c>
      <c r="J271" s="34"/>
      <c r="K271" s="34"/>
      <c r="L271" s="34">
        <f t="shared" si="86"/>
        <v>0</v>
      </c>
      <c r="M271" s="88">
        <v>0.0</v>
      </c>
      <c r="N271" s="34"/>
      <c r="O271" s="34"/>
      <c r="P271" s="104">
        <f t="shared" si="87"/>
        <v>0</v>
      </c>
      <c r="Q271" s="34">
        <v>0.0</v>
      </c>
      <c r="R271" s="34"/>
      <c r="S271" s="34"/>
      <c r="T271" s="36">
        <f t="shared" si="88"/>
        <v>0</v>
      </c>
      <c r="U271" s="34">
        <v>0.0</v>
      </c>
      <c r="V271" s="34"/>
      <c r="W271" s="34"/>
      <c r="X271" s="36">
        <f t="shared" si="89"/>
        <v>0</v>
      </c>
      <c r="Y271" s="34">
        <v>0.0</v>
      </c>
      <c r="Z271" s="34"/>
      <c r="AA271" s="34"/>
      <c r="AB271" s="36">
        <f t="shared" si="90"/>
        <v>0</v>
      </c>
      <c r="AC271" s="34">
        <v>0.0</v>
      </c>
      <c r="AD271" s="34"/>
      <c r="AE271" s="34"/>
      <c r="AF271" s="36">
        <f t="shared" si="91"/>
        <v>0</v>
      </c>
      <c r="AG271" s="24"/>
      <c r="AH271" s="24"/>
      <c r="AI271" s="24"/>
      <c r="AJ271" s="24"/>
      <c r="AK271" s="24"/>
      <c r="AL271" s="24"/>
    </row>
    <row r="272" ht="16.5" customHeight="1">
      <c r="A272" s="121">
        <v>45531.0</v>
      </c>
      <c r="B272" s="13">
        <f t="shared" si="84"/>
        <v>0.000000002758447692</v>
      </c>
      <c r="C272" s="13">
        <v>0.0</v>
      </c>
      <c r="D272" s="13">
        <f t="shared" si="83"/>
        <v>0</v>
      </c>
      <c r="E272" s="34"/>
      <c r="F272" s="13">
        <f t="shared" si="85"/>
        <v>0</v>
      </c>
      <c r="G272" s="36"/>
      <c r="H272" s="24"/>
      <c r="I272" s="88">
        <v>0.0</v>
      </c>
      <c r="J272" s="34"/>
      <c r="K272" s="34"/>
      <c r="L272" s="34">
        <f t="shared" si="86"/>
        <v>0</v>
      </c>
      <c r="M272" s="88">
        <v>0.0</v>
      </c>
      <c r="N272" s="34"/>
      <c r="O272" s="34"/>
      <c r="P272" s="104">
        <f t="shared" si="87"/>
        <v>0</v>
      </c>
      <c r="Q272" s="34">
        <v>0.0</v>
      </c>
      <c r="R272" s="34"/>
      <c r="S272" s="34"/>
      <c r="T272" s="36">
        <f t="shared" si="88"/>
        <v>0</v>
      </c>
      <c r="U272" s="34">
        <v>0.0</v>
      </c>
      <c r="V272" s="34"/>
      <c r="W272" s="34"/>
      <c r="X272" s="36">
        <f t="shared" si="89"/>
        <v>0</v>
      </c>
      <c r="Y272" s="34">
        <v>0.0</v>
      </c>
      <c r="Z272" s="34"/>
      <c r="AA272" s="34"/>
      <c r="AB272" s="36">
        <f t="shared" si="90"/>
        <v>0</v>
      </c>
      <c r="AC272" s="34">
        <v>0.0</v>
      </c>
      <c r="AD272" s="34"/>
      <c r="AE272" s="34"/>
      <c r="AF272" s="36">
        <f t="shared" si="91"/>
        <v>0</v>
      </c>
      <c r="AG272" s="24"/>
      <c r="AH272" s="24"/>
      <c r="AI272" s="24"/>
      <c r="AJ272" s="24"/>
      <c r="AK272" s="24"/>
      <c r="AL272" s="24"/>
    </row>
    <row r="273" ht="16.5" customHeight="1">
      <c r="A273" s="121">
        <v>45532.0</v>
      </c>
      <c r="B273" s="13">
        <f t="shared" si="84"/>
        <v>0.000000002758447692</v>
      </c>
      <c r="C273" s="13">
        <v>0.0</v>
      </c>
      <c r="D273" s="13">
        <f t="shared" si="83"/>
        <v>0</v>
      </c>
      <c r="E273" s="34"/>
      <c r="F273" s="13">
        <f t="shared" si="85"/>
        <v>0</v>
      </c>
      <c r="G273" s="36"/>
      <c r="H273" s="24"/>
      <c r="I273" s="88">
        <v>0.0</v>
      </c>
      <c r="J273" s="34"/>
      <c r="K273" s="34"/>
      <c r="L273" s="34">
        <f t="shared" si="86"/>
        <v>0</v>
      </c>
      <c r="M273" s="88">
        <v>0.0</v>
      </c>
      <c r="N273" s="34"/>
      <c r="O273" s="34"/>
      <c r="P273" s="104">
        <f t="shared" si="87"/>
        <v>0</v>
      </c>
      <c r="Q273" s="34">
        <v>0.0</v>
      </c>
      <c r="R273" s="34"/>
      <c r="S273" s="34"/>
      <c r="T273" s="36">
        <f t="shared" si="88"/>
        <v>0</v>
      </c>
      <c r="U273" s="34">
        <v>0.0</v>
      </c>
      <c r="V273" s="34"/>
      <c r="W273" s="34"/>
      <c r="X273" s="36">
        <f t="shared" si="89"/>
        <v>0</v>
      </c>
      <c r="Y273" s="34">
        <v>0.0</v>
      </c>
      <c r="Z273" s="34"/>
      <c r="AA273" s="34"/>
      <c r="AB273" s="36">
        <f t="shared" si="90"/>
        <v>0</v>
      </c>
      <c r="AC273" s="34">
        <v>0.0</v>
      </c>
      <c r="AD273" s="34"/>
      <c r="AE273" s="34"/>
      <c r="AF273" s="36">
        <f t="shared" si="91"/>
        <v>0</v>
      </c>
      <c r="AG273" s="24"/>
      <c r="AH273" s="24"/>
      <c r="AI273" s="24"/>
      <c r="AJ273" s="24"/>
      <c r="AK273" s="24"/>
      <c r="AL273" s="24"/>
    </row>
    <row r="274" ht="16.5" customHeight="1">
      <c r="A274" s="121">
        <v>45533.0</v>
      </c>
      <c r="B274" s="13">
        <f t="shared" si="84"/>
        <v>0.000000002758447692</v>
      </c>
      <c r="C274" s="13">
        <v>0.0</v>
      </c>
      <c r="D274" s="13">
        <f t="shared" si="83"/>
        <v>0</v>
      </c>
      <c r="E274" s="34"/>
      <c r="F274" s="13">
        <f t="shared" si="85"/>
        <v>0</v>
      </c>
      <c r="G274" s="36"/>
      <c r="H274" s="24"/>
      <c r="I274" s="88">
        <v>0.0</v>
      </c>
      <c r="J274" s="34"/>
      <c r="K274" s="34"/>
      <c r="L274" s="34">
        <f t="shared" si="86"/>
        <v>0</v>
      </c>
      <c r="M274" s="88">
        <v>0.0</v>
      </c>
      <c r="N274" s="34"/>
      <c r="O274" s="34"/>
      <c r="P274" s="104">
        <f t="shared" si="87"/>
        <v>0</v>
      </c>
      <c r="Q274" s="34">
        <v>0.0</v>
      </c>
      <c r="R274" s="34"/>
      <c r="S274" s="34"/>
      <c r="T274" s="36">
        <f t="shared" si="88"/>
        <v>0</v>
      </c>
      <c r="U274" s="34">
        <v>0.0</v>
      </c>
      <c r="V274" s="34"/>
      <c r="W274" s="34"/>
      <c r="X274" s="36">
        <f t="shared" si="89"/>
        <v>0</v>
      </c>
      <c r="Y274" s="34">
        <v>0.0</v>
      </c>
      <c r="Z274" s="34"/>
      <c r="AA274" s="34"/>
      <c r="AB274" s="36">
        <f t="shared" si="90"/>
        <v>0</v>
      </c>
      <c r="AC274" s="34">
        <v>0.0</v>
      </c>
      <c r="AD274" s="34"/>
      <c r="AE274" s="34"/>
      <c r="AF274" s="36">
        <f t="shared" si="91"/>
        <v>0</v>
      </c>
      <c r="AG274" s="24"/>
      <c r="AH274" s="24"/>
      <c r="AI274" s="24"/>
      <c r="AJ274" s="24"/>
      <c r="AK274" s="24"/>
      <c r="AL274" s="24"/>
    </row>
    <row r="275" ht="16.5" customHeight="1">
      <c r="A275" s="121">
        <v>45534.0</v>
      </c>
      <c r="B275" s="13">
        <f t="shared" si="84"/>
        <v>0.000000002758447692</v>
      </c>
      <c r="C275" s="13">
        <v>0.0</v>
      </c>
      <c r="D275" s="13">
        <f t="shared" si="83"/>
        <v>0</v>
      </c>
      <c r="E275" s="34"/>
      <c r="F275" s="13">
        <f t="shared" si="85"/>
        <v>0</v>
      </c>
      <c r="G275" s="36"/>
      <c r="H275" s="24"/>
      <c r="I275" s="88">
        <v>0.0</v>
      </c>
      <c r="J275" s="34"/>
      <c r="K275" s="34"/>
      <c r="L275" s="34">
        <f t="shared" si="86"/>
        <v>0</v>
      </c>
      <c r="M275" s="88">
        <v>0.0</v>
      </c>
      <c r="N275" s="34"/>
      <c r="O275" s="34"/>
      <c r="P275" s="104">
        <f t="shared" si="87"/>
        <v>0</v>
      </c>
      <c r="Q275" s="34">
        <v>0.0</v>
      </c>
      <c r="R275" s="34"/>
      <c r="S275" s="34"/>
      <c r="T275" s="36">
        <f t="shared" si="88"/>
        <v>0</v>
      </c>
      <c r="U275" s="34">
        <v>0.0</v>
      </c>
      <c r="V275" s="34"/>
      <c r="W275" s="34"/>
      <c r="X275" s="36">
        <f t="shared" si="89"/>
        <v>0</v>
      </c>
      <c r="Y275" s="34">
        <v>0.0</v>
      </c>
      <c r="Z275" s="34"/>
      <c r="AA275" s="34"/>
      <c r="AB275" s="36">
        <f t="shared" si="90"/>
        <v>0</v>
      </c>
      <c r="AC275" s="34">
        <v>0.0</v>
      </c>
      <c r="AD275" s="34"/>
      <c r="AE275" s="34"/>
      <c r="AF275" s="36">
        <f t="shared" si="91"/>
        <v>0</v>
      </c>
      <c r="AG275" s="24"/>
      <c r="AH275" s="24"/>
      <c r="AI275" s="24"/>
      <c r="AJ275" s="24"/>
      <c r="AK275" s="24"/>
      <c r="AL275" s="24"/>
    </row>
    <row r="276" ht="16.5" customHeight="1">
      <c r="A276" s="122">
        <v>45535.0</v>
      </c>
      <c r="B276" s="20">
        <f t="shared" si="84"/>
        <v>0.000000002758447692</v>
      </c>
      <c r="C276" s="20">
        <v>0.0</v>
      </c>
      <c r="D276" s="20">
        <f t="shared" si="83"/>
        <v>0</v>
      </c>
      <c r="E276" s="38"/>
      <c r="F276" s="20">
        <f t="shared" si="85"/>
        <v>0</v>
      </c>
      <c r="G276" s="40"/>
      <c r="H276" s="24"/>
      <c r="I276" s="93">
        <v>0.0</v>
      </c>
      <c r="J276" s="38"/>
      <c r="K276" s="38"/>
      <c r="L276" s="38">
        <f t="shared" si="86"/>
        <v>0</v>
      </c>
      <c r="M276" s="93">
        <v>0.0</v>
      </c>
      <c r="N276" s="38"/>
      <c r="O276" s="38"/>
      <c r="P276" s="110">
        <f t="shared" si="87"/>
        <v>0</v>
      </c>
      <c r="Q276" s="38">
        <v>0.0</v>
      </c>
      <c r="R276" s="38"/>
      <c r="S276" s="38"/>
      <c r="T276" s="40">
        <f t="shared" si="88"/>
        <v>0</v>
      </c>
      <c r="U276" s="38">
        <v>0.0</v>
      </c>
      <c r="V276" s="38"/>
      <c r="W276" s="38"/>
      <c r="X276" s="40">
        <f t="shared" si="89"/>
        <v>0</v>
      </c>
      <c r="Y276" s="38">
        <v>0.0</v>
      </c>
      <c r="Z276" s="38"/>
      <c r="AA276" s="38"/>
      <c r="AB276" s="40">
        <f t="shared" si="90"/>
        <v>0</v>
      </c>
      <c r="AC276" s="38">
        <v>0.0</v>
      </c>
      <c r="AD276" s="38"/>
      <c r="AE276" s="38"/>
      <c r="AF276" s="40">
        <f t="shared" si="91"/>
        <v>0</v>
      </c>
      <c r="AG276" s="24"/>
      <c r="AH276" s="24"/>
      <c r="AI276" s="24"/>
      <c r="AJ276" s="24"/>
      <c r="AK276" s="24"/>
      <c r="AL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</row>
    <row r="278" ht="16.5" customHeight="1">
      <c r="A278" s="43" t="str">
        <f>"carry over "&amp;A244</f>
        <v>carry over August</v>
      </c>
      <c r="B278" s="44">
        <f>B276</f>
        <v>0.000000002758447692</v>
      </c>
      <c r="C278" s="44"/>
      <c r="D278" s="44"/>
      <c r="E278" s="45"/>
      <c r="F278" s="44"/>
      <c r="G278" s="46"/>
      <c r="H278" s="24"/>
      <c r="I278" s="98" t="s">
        <v>74</v>
      </c>
      <c r="J278" s="99" t="str">
        <f>J276</f>
        <v/>
      </c>
      <c r="K278" s="99"/>
      <c r="L278" s="100"/>
      <c r="M278" s="98" t="s">
        <v>74</v>
      </c>
      <c r="N278" s="99"/>
      <c r="O278" s="99"/>
      <c r="P278" s="100"/>
      <c r="Q278" s="98" t="s">
        <v>74</v>
      </c>
      <c r="R278" s="99" t="str">
        <f>R276</f>
        <v/>
      </c>
      <c r="S278" s="99"/>
      <c r="T278" s="100"/>
      <c r="U278" s="25" t="s">
        <v>74</v>
      </c>
      <c r="V278" s="26" t="str">
        <f>V276</f>
        <v/>
      </c>
      <c r="W278" s="26"/>
      <c r="X278" s="27"/>
      <c r="Y278" s="98" t="s">
        <v>74</v>
      </c>
      <c r="Z278" s="99" t="str">
        <f>Z276</f>
        <v/>
      </c>
      <c r="AA278" s="99"/>
      <c r="AB278" s="100"/>
      <c r="AC278" s="98" t="s">
        <v>74</v>
      </c>
      <c r="AD278" s="99" t="str">
        <f>AD276</f>
        <v/>
      </c>
      <c r="AE278" s="99"/>
      <c r="AF278" s="100"/>
      <c r="AG278" s="24"/>
      <c r="AH278" s="24"/>
      <c r="AI278" s="24"/>
      <c r="AJ278" s="24"/>
      <c r="AK278" s="24"/>
      <c r="AL278" s="24"/>
    </row>
    <row r="279" ht="16.5" customHeight="1">
      <c r="A279" s="58" t="s">
        <v>15</v>
      </c>
      <c r="B279" s="48"/>
      <c r="C279" s="48"/>
      <c r="D279" s="48"/>
      <c r="E279" s="49"/>
      <c r="F279" s="48" t="s">
        <v>33</v>
      </c>
      <c r="G279" s="50">
        <f>SUM(F281:F310)</f>
        <v>0</v>
      </c>
      <c r="H279" s="101"/>
      <c r="I279" s="76" t="s">
        <v>114</v>
      </c>
      <c r="J279" s="77"/>
      <c r="K279" s="77"/>
      <c r="L279" s="78">
        <f>SUM(L281:L311)</f>
        <v>0</v>
      </c>
      <c r="M279" s="76" t="s">
        <v>115</v>
      </c>
      <c r="N279" s="77"/>
      <c r="O279" s="77"/>
      <c r="P279" s="78">
        <f>SUM(P281:P310)</f>
        <v>0</v>
      </c>
      <c r="Q279" s="79" t="s">
        <v>116</v>
      </c>
      <c r="R279" s="77"/>
      <c r="S279" s="77"/>
      <c r="T279" s="102">
        <f>SUM(T281:T311)</f>
        <v>0</v>
      </c>
      <c r="U279" s="79" t="s">
        <v>117</v>
      </c>
      <c r="V279" s="77"/>
      <c r="W279" s="77"/>
      <c r="X279" s="78">
        <f>SUM(X281:X311)</f>
        <v>0</v>
      </c>
      <c r="Y279" s="79" t="s">
        <v>118</v>
      </c>
      <c r="Z279" s="77"/>
      <c r="AA279" s="77"/>
      <c r="AB279" s="78">
        <f>SUM(AB281:AB311)</f>
        <v>0</v>
      </c>
      <c r="AC279" s="76" t="s">
        <v>119</v>
      </c>
      <c r="AD279" s="77"/>
      <c r="AE279" s="77"/>
      <c r="AF279" s="78">
        <f>SUM(AF281:AF311)</f>
        <v>0</v>
      </c>
      <c r="AG279" s="51"/>
      <c r="AH279" s="51"/>
      <c r="AI279" s="51"/>
      <c r="AJ279" s="51"/>
      <c r="AK279" s="51"/>
      <c r="AL279" s="51"/>
    </row>
    <row r="280" ht="16.5" customHeight="1">
      <c r="A280" s="32" t="s">
        <v>20</v>
      </c>
      <c r="B280" s="124" t="s">
        <v>21</v>
      </c>
      <c r="C280" s="32" t="s">
        <v>22</v>
      </c>
      <c r="D280" s="32" t="s">
        <v>37</v>
      </c>
      <c r="E280" s="32" t="s">
        <v>24</v>
      </c>
      <c r="F280" s="32" t="s">
        <v>25</v>
      </c>
      <c r="G280" s="32" t="s">
        <v>26</v>
      </c>
      <c r="H280" s="24"/>
      <c r="I280" s="81" t="s">
        <v>22</v>
      </c>
      <c r="J280" s="81" t="s">
        <v>72</v>
      </c>
      <c r="K280" s="81" t="s">
        <v>24</v>
      </c>
      <c r="L280" s="81" t="s">
        <v>25</v>
      </c>
      <c r="M280" s="81" t="s">
        <v>22</v>
      </c>
      <c r="N280" s="81" t="s">
        <v>72</v>
      </c>
      <c r="O280" s="81" t="s">
        <v>24</v>
      </c>
      <c r="P280" s="81" t="s">
        <v>25</v>
      </c>
      <c r="Q280" s="81" t="s">
        <v>22</v>
      </c>
      <c r="R280" s="81" t="s">
        <v>72</v>
      </c>
      <c r="S280" s="81" t="s">
        <v>24</v>
      </c>
      <c r="T280" s="81" t="s">
        <v>25</v>
      </c>
      <c r="U280" s="81" t="s">
        <v>22</v>
      </c>
      <c r="V280" s="81" t="s">
        <v>72</v>
      </c>
      <c r="W280" s="81" t="s">
        <v>24</v>
      </c>
      <c r="X280" s="81" t="s">
        <v>25</v>
      </c>
      <c r="Y280" s="81" t="s">
        <v>22</v>
      </c>
      <c r="Z280" s="81" t="s">
        <v>72</v>
      </c>
      <c r="AA280" s="81" t="s">
        <v>24</v>
      </c>
      <c r="AB280" s="81" t="s">
        <v>25</v>
      </c>
      <c r="AC280" s="81" t="s">
        <v>22</v>
      </c>
      <c r="AD280" s="81" t="s">
        <v>72</v>
      </c>
      <c r="AE280" s="81" t="s">
        <v>24</v>
      </c>
      <c r="AF280" s="81" t="s">
        <v>25</v>
      </c>
      <c r="AG280" s="82" t="s">
        <v>73</v>
      </c>
      <c r="AH280" s="24"/>
      <c r="AI280" s="24"/>
      <c r="AJ280" s="24"/>
      <c r="AK280" s="24"/>
      <c r="AL280" s="24"/>
    </row>
    <row r="281" ht="16.5" customHeight="1">
      <c r="A281" s="121">
        <v>45536.0</v>
      </c>
      <c r="B281" s="13">
        <f>(B278+C281)+((B278+C281)*D281)</f>
        <v>0.000000002758447692</v>
      </c>
      <c r="C281" s="13">
        <v>0.0</v>
      </c>
      <c r="D281" s="13">
        <f t="shared" ref="D281:D310" si="92">(0/10000)</f>
        <v>0</v>
      </c>
      <c r="E281" s="34"/>
      <c r="F281" s="13">
        <f>(B281-B278)-C281</f>
        <v>0</v>
      </c>
      <c r="G281" s="36"/>
      <c r="H281" s="24"/>
      <c r="I281" s="84">
        <v>0.0</v>
      </c>
      <c r="J281" s="52"/>
      <c r="K281" s="52"/>
      <c r="L281" s="53">
        <f>IF(J281-J276&lt;0,0,J281-J276)</f>
        <v>0</v>
      </c>
      <c r="M281" s="34">
        <v>0.0</v>
      </c>
      <c r="N281" s="34"/>
      <c r="O281" s="34"/>
      <c r="P281" s="53">
        <f>IF(N281-N276&lt;0,0,N281-N276)</f>
        <v>0</v>
      </c>
      <c r="Q281" s="52">
        <v>0.0</v>
      </c>
      <c r="R281" s="52"/>
      <c r="S281" s="52"/>
      <c r="T281" s="53">
        <f>IF(R281-R276&lt;0,0,R281-R276)</f>
        <v>0</v>
      </c>
      <c r="U281" s="52">
        <v>0.0</v>
      </c>
      <c r="V281" s="52"/>
      <c r="W281" s="52"/>
      <c r="X281" s="53">
        <f>IF(V281-V276&lt;0,0,V281-V276)</f>
        <v>0</v>
      </c>
      <c r="Y281" s="52">
        <v>0.0</v>
      </c>
      <c r="Z281" s="52"/>
      <c r="AA281" s="52"/>
      <c r="AB281" s="53">
        <f>IF(Z281-Z276&lt;0,0,Z281-Z276)</f>
        <v>0</v>
      </c>
      <c r="AC281" s="52">
        <v>0.0</v>
      </c>
      <c r="AD281" s="52"/>
      <c r="AE281" s="52"/>
      <c r="AF281" s="53">
        <f>IF(AD281-AD276&lt;0,0,AD281-AD276)</f>
        <v>0</v>
      </c>
      <c r="AG281" s="24"/>
      <c r="AH281" s="24"/>
      <c r="AI281" s="24"/>
      <c r="AJ281" s="24"/>
      <c r="AK281" s="24"/>
      <c r="AL281" s="24"/>
    </row>
    <row r="282" ht="16.5" customHeight="1">
      <c r="A282" s="121">
        <v>45537.0</v>
      </c>
      <c r="B282" s="13">
        <f t="shared" ref="B282:B310" si="93">(B281+C282)+((B281+C282)*D282)</f>
        <v>0.000000002758447692</v>
      </c>
      <c r="C282" s="13">
        <v>0.0</v>
      </c>
      <c r="D282" s="13">
        <f t="shared" si="92"/>
        <v>0</v>
      </c>
      <c r="E282" s="34"/>
      <c r="F282" s="13">
        <f t="shared" ref="F282:F310" si="94">(B282-B281)-C282</f>
        <v>0</v>
      </c>
      <c r="G282" s="36"/>
      <c r="H282" s="24"/>
      <c r="I282" s="88">
        <v>0.0</v>
      </c>
      <c r="J282" s="34"/>
      <c r="K282" s="34"/>
      <c r="L282" s="36">
        <f t="shared" ref="L282:L310" si="95">IF(J282-J281&lt;0,0,J282-J281)</f>
        <v>0</v>
      </c>
      <c r="M282" s="34">
        <v>0.0</v>
      </c>
      <c r="N282" s="34"/>
      <c r="O282" s="34"/>
      <c r="P282" s="104">
        <f t="shared" ref="P282:P310" si="96">IF(N282-N281&lt;0,0,N282-N281)</f>
        <v>0</v>
      </c>
      <c r="Q282" s="34">
        <v>0.0</v>
      </c>
      <c r="R282" s="34"/>
      <c r="S282" s="34"/>
      <c r="T282" s="36">
        <f t="shared" ref="T282:T310" si="97">IF(R282-R281&lt;0,0,R282-R281)</f>
        <v>0</v>
      </c>
      <c r="U282" s="34">
        <v>0.0</v>
      </c>
      <c r="V282" s="34"/>
      <c r="W282" s="34"/>
      <c r="X282" s="36">
        <f t="shared" ref="X282:X310" si="98">IF(V282-V281&lt;0,0,V282-V281)</f>
        <v>0</v>
      </c>
      <c r="Y282" s="34">
        <v>0.0</v>
      </c>
      <c r="Z282" s="34"/>
      <c r="AA282" s="34"/>
      <c r="AB282" s="36">
        <f t="shared" ref="AB282:AB310" si="99">IF(Z282-Z281&lt;0,0,Z282-Z281)</f>
        <v>0</v>
      </c>
      <c r="AC282" s="34">
        <v>0.0</v>
      </c>
      <c r="AD282" s="34"/>
      <c r="AE282" s="34"/>
      <c r="AF282" s="36">
        <f t="shared" ref="AF282:AF310" si="100">IF(AD282-AD281&lt;0,0,AD282-AD281)</f>
        <v>0</v>
      </c>
      <c r="AG282" s="24"/>
      <c r="AH282" s="24"/>
      <c r="AI282" s="24"/>
      <c r="AJ282" s="24"/>
      <c r="AK282" s="24"/>
      <c r="AL282" s="24"/>
    </row>
    <row r="283" ht="16.5" customHeight="1">
      <c r="A283" s="121">
        <v>45538.0</v>
      </c>
      <c r="B283" s="13">
        <f t="shared" si="93"/>
        <v>0.000000002758447692</v>
      </c>
      <c r="C283" s="13">
        <v>0.0</v>
      </c>
      <c r="D283" s="13">
        <f t="shared" si="92"/>
        <v>0</v>
      </c>
      <c r="E283" s="34"/>
      <c r="F283" s="13">
        <f t="shared" si="94"/>
        <v>0</v>
      </c>
      <c r="G283" s="36"/>
      <c r="H283" s="24"/>
      <c r="I283" s="88">
        <v>0.0</v>
      </c>
      <c r="J283" s="34"/>
      <c r="K283" s="34"/>
      <c r="L283" s="36">
        <f t="shared" si="95"/>
        <v>0</v>
      </c>
      <c r="M283" s="34">
        <v>0.0</v>
      </c>
      <c r="N283" s="34"/>
      <c r="O283" s="34"/>
      <c r="P283" s="104">
        <f t="shared" si="96"/>
        <v>0</v>
      </c>
      <c r="Q283" s="34">
        <v>0.0</v>
      </c>
      <c r="R283" s="34"/>
      <c r="S283" s="34"/>
      <c r="T283" s="36">
        <f t="shared" si="97"/>
        <v>0</v>
      </c>
      <c r="U283" s="34">
        <v>0.0</v>
      </c>
      <c r="V283" s="34"/>
      <c r="W283" s="34"/>
      <c r="X283" s="36">
        <f t="shared" si="98"/>
        <v>0</v>
      </c>
      <c r="Y283" s="34">
        <v>0.0</v>
      </c>
      <c r="Z283" s="34"/>
      <c r="AA283" s="34"/>
      <c r="AB283" s="36">
        <f t="shared" si="99"/>
        <v>0</v>
      </c>
      <c r="AC283" s="34">
        <v>0.0</v>
      </c>
      <c r="AD283" s="34"/>
      <c r="AE283" s="34"/>
      <c r="AF283" s="36">
        <f t="shared" si="100"/>
        <v>0</v>
      </c>
      <c r="AG283" s="24"/>
      <c r="AH283" s="24"/>
      <c r="AI283" s="24"/>
      <c r="AJ283" s="24"/>
      <c r="AK283" s="24"/>
      <c r="AL283" s="24"/>
    </row>
    <row r="284" ht="16.5" customHeight="1">
      <c r="A284" s="121">
        <v>45539.0</v>
      </c>
      <c r="B284" s="13">
        <f t="shared" si="93"/>
        <v>0.000000002758447692</v>
      </c>
      <c r="C284" s="13">
        <v>0.0</v>
      </c>
      <c r="D284" s="13">
        <f t="shared" si="92"/>
        <v>0</v>
      </c>
      <c r="E284" s="34"/>
      <c r="F284" s="13">
        <f t="shared" si="94"/>
        <v>0</v>
      </c>
      <c r="G284" s="36"/>
      <c r="H284" s="24"/>
      <c r="I284" s="88">
        <v>0.0</v>
      </c>
      <c r="J284" s="34"/>
      <c r="K284" s="34"/>
      <c r="L284" s="36">
        <f t="shared" si="95"/>
        <v>0</v>
      </c>
      <c r="M284" s="34">
        <v>0.0</v>
      </c>
      <c r="N284" s="34"/>
      <c r="O284" s="34"/>
      <c r="P284" s="104">
        <f t="shared" si="96"/>
        <v>0</v>
      </c>
      <c r="Q284" s="34">
        <v>0.0</v>
      </c>
      <c r="R284" s="34"/>
      <c r="S284" s="34"/>
      <c r="T284" s="36">
        <f t="shared" si="97"/>
        <v>0</v>
      </c>
      <c r="U284" s="34">
        <v>0.0</v>
      </c>
      <c r="V284" s="34"/>
      <c r="W284" s="34"/>
      <c r="X284" s="36">
        <f t="shared" si="98"/>
        <v>0</v>
      </c>
      <c r="Y284" s="34">
        <v>0.0</v>
      </c>
      <c r="Z284" s="34"/>
      <c r="AA284" s="34"/>
      <c r="AB284" s="36">
        <f t="shared" si="99"/>
        <v>0</v>
      </c>
      <c r="AC284" s="34">
        <v>0.0</v>
      </c>
      <c r="AD284" s="34"/>
      <c r="AE284" s="34"/>
      <c r="AF284" s="36">
        <f t="shared" si="100"/>
        <v>0</v>
      </c>
      <c r="AG284" s="24"/>
      <c r="AH284" s="24"/>
      <c r="AI284" s="24"/>
      <c r="AJ284" s="24"/>
      <c r="AK284" s="24"/>
      <c r="AL284" s="24"/>
    </row>
    <row r="285" ht="16.5" customHeight="1">
      <c r="A285" s="121">
        <v>45540.0</v>
      </c>
      <c r="B285" s="13">
        <f t="shared" si="93"/>
        <v>0.000000002758447692</v>
      </c>
      <c r="C285" s="13">
        <v>0.0</v>
      </c>
      <c r="D285" s="13">
        <f t="shared" si="92"/>
        <v>0</v>
      </c>
      <c r="E285" s="34"/>
      <c r="F285" s="13">
        <f t="shared" si="94"/>
        <v>0</v>
      </c>
      <c r="G285" s="36"/>
      <c r="H285" s="24"/>
      <c r="I285" s="88">
        <v>0.0</v>
      </c>
      <c r="J285" s="34"/>
      <c r="K285" s="34"/>
      <c r="L285" s="36">
        <f t="shared" si="95"/>
        <v>0</v>
      </c>
      <c r="M285" s="34">
        <v>0.0</v>
      </c>
      <c r="N285" s="34"/>
      <c r="O285" s="34"/>
      <c r="P285" s="104">
        <f t="shared" si="96"/>
        <v>0</v>
      </c>
      <c r="Q285" s="34">
        <v>0.0</v>
      </c>
      <c r="R285" s="34"/>
      <c r="S285" s="34"/>
      <c r="T285" s="36">
        <f t="shared" si="97"/>
        <v>0</v>
      </c>
      <c r="U285" s="34">
        <v>0.0</v>
      </c>
      <c r="V285" s="34"/>
      <c r="W285" s="34"/>
      <c r="X285" s="36">
        <f t="shared" si="98"/>
        <v>0</v>
      </c>
      <c r="Y285" s="34">
        <v>0.0</v>
      </c>
      <c r="Z285" s="34"/>
      <c r="AA285" s="34"/>
      <c r="AB285" s="36">
        <f t="shared" si="99"/>
        <v>0</v>
      </c>
      <c r="AC285" s="34">
        <v>0.0</v>
      </c>
      <c r="AD285" s="34"/>
      <c r="AE285" s="34"/>
      <c r="AF285" s="36">
        <f t="shared" si="100"/>
        <v>0</v>
      </c>
      <c r="AG285" s="24"/>
      <c r="AH285" s="24"/>
      <c r="AI285" s="24"/>
      <c r="AJ285" s="24"/>
      <c r="AK285" s="24"/>
      <c r="AL285" s="24"/>
    </row>
    <row r="286" ht="16.5" customHeight="1">
      <c r="A286" s="121">
        <v>45541.0</v>
      </c>
      <c r="B286" s="13">
        <f t="shared" si="93"/>
        <v>0.000000002758447692</v>
      </c>
      <c r="C286" s="13">
        <v>0.0</v>
      </c>
      <c r="D286" s="13">
        <f t="shared" si="92"/>
        <v>0</v>
      </c>
      <c r="E286" s="34"/>
      <c r="F286" s="13">
        <f t="shared" si="94"/>
        <v>0</v>
      </c>
      <c r="G286" s="36"/>
      <c r="H286" s="24"/>
      <c r="I286" s="88">
        <v>0.0</v>
      </c>
      <c r="J286" s="34"/>
      <c r="K286" s="34"/>
      <c r="L286" s="36">
        <f t="shared" si="95"/>
        <v>0</v>
      </c>
      <c r="M286" s="34">
        <v>0.0</v>
      </c>
      <c r="N286" s="103"/>
      <c r="O286" s="103"/>
      <c r="P286" s="104">
        <f t="shared" si="96"/>
        <v>0</v>
      </c>
      <c r="Q286" s="34">
        <v>0.0</v>
      </c>
      <c r="R286" s="34"/>
      <c r="S286" s="34"/>
      <c r="T286" s="36">
        <f t="shared" si="97"/>
        <v>0</v>
      </c>
      <c r="U286" s="34">
        <v>0.0</v>
      </c>
      <c r="V286" s="34"/>
      <c r="W286" s="34"/>
      <c r="X286" s="36">
        <f t="shared" si="98"/>
        <v>0</v>
      </c>
      <c r="Y286" s="34">
        <v>0.0</v>
      </c>
      <c r="Z286" s="34"/>
      <c r="AA286" s="34"/>
      <c r="AB286" s="36">
        <f t="shared" si="99"/>
        <v>0</v>
      </c>
      <c r="AC286" s="34">
        <v>0.0</v>
      </c>
      <c r="AD286" s="34"/>
      <c r="AE286" s="34"/>
      <c r="AF286" s="36">
        <f t="shared" si="100"/>
        <v>0</v>
      </c>
      <c r="AG286" s="24"/>
      <c r="AH286" s="24"/>
      <c r="AI286" s="24"/>
      <c r="AJ286" s="24"/>
      <c r="AK286" s="24"/>
      <c r="AL286" s="24"/>
    </row>
    <row r="287" ht="16.5" customHeight="1">
      <c r="A287" s="121">
        <v>45542.0</v>
      </c>
      <c r="B287" s="13">
        <f t="shared" si="93"/>
        <v>0.000000002758447692</v>
      </c>
      <c r="C287" s="13">
        <v>0.0</v>
      </c>
      <c r="D287" s="13">
        <f t="shared" si="92"/>
        <v>0</v>
      </c>
      <c r="E287" s="34"/>
      <c r="F287" s="13">
        <f t="shared" si="94"/>
        <v>0</v>
      </c>
      <c r="G287" s="36"/>
      <c r="H287" s="24"/>
      <c r="I287" s="88">
        <v>0.0</v>
      </c>
      <c r="J287" s="34"/>
      <c r="K287" s="34"/>
      <c r="L287" s="36">
        <f t="shared" si="95"/>
        <v>0</v>
      </c>
      <c r="M287" s="34">
        <v>0.0</v>
      </c>
      <c r="N287" s="34"/>
      <c r="O287" s="34"/>
      <c r="P287" s="104">
        <f t="shared" si="96"/>
        <v>0</v>
      </c>
      <c r="Q287" s="34">
        <v>0.0</v>
      </c>
      <c r="R287" s="34"/>
      <c r="S287" s="34"/>
      <c r="T287" s="36">
        <f t="shared" si="97"/>
        <v>0</v>
      </c>
      <c r="U287" s="34">
        <v>0.0</v>
      </c>
      <c r="V287" s="34"/>
      <c r="W287" s="34"/>
      <c r="X287" s="36">
        <f t="shared" si="98"/>
        <v>0</v>
      </c>
      <c r="Y287" s="34">
        <v>0.0</v>
      </c>
      <c r="Z287" s="34"/>
      <c r="AA287" s="34"/>
      <c r="AB287" s="36">
        <f t="shared" si="99"/>
        <v>0</v>
      </c>
      <c r="AC287" s="34">
        <v>0.0</v>
      </c>
      <c r="AD287" s="34"/>
      <c r="AE287" s="34"/>
      <c r="AF287" s="36">
        <f t="shared" si="100"/>
        <v>0</v>
      </c>
      <c r="AG287" s="24"/>
      <c r="AH287" s="24"/>
      <c r="AI287" s="24"/>
      <c r="AJ287" s="24"/>
      <c r="AK287" s="24"/>
      <c r="AL287" s="24"/>
    </row>
    <row r="288" ht="16.5" customHeight="1">
      <c r="A288" s="121">
        <v>45543.0</v>
      </c>
      <c r="B288" s="13">
        <f t="shared" si="93"/>
        <v>0.000000002758447692</v>
      </c>
      <c r="C288" s="13">
        <v>0.0</v>
      </c>
      <c r="D288" s="13">
        <f t="shared" si="92"/>
        <v>0</v>
      </c>
      <c r="E288" s="34"/>
      <c r="F288" s="13">
        <f t="shared" si="94"/>
        <v>0</v>
      </c>
      <c r="G288" s="36"/>
      <c r="H288" s="24"/>
      <c r="I288" s="88">
        <v>0.0</v>
      </c>
      <c r="J288" s="34"/>
      <c r="K288" s="34"/>
      <c r="L288" s="36">
        <f t="shared" si="95"/>
        <v>0</v>
      </c>
      <c r="M288" s="34">
        <v>0.0</v>
      </c>
      <c r="N288" s="34"/>
      <c r="O288" s="34"/>
      <c r="P288" s="104">
        <f t="shared" si="96"/>
        <v>0</v>
      </c>
      <c r="Q288" s="34">
        <v>0.0</v>
      </c>
      <c r="R288" s="34"/>
      <c r="S288" s="34"/>
      <c r="T288" s="36">
        <f t="shared" si="97"/>
        <v>0</v>
      </c>
      <c r="U288" s="34">
        <v>0.0</v>
      </c>
      <c r="V288" s="34"/>
      <c r="W288" s="34"/>
      <c r="X288" s="36">
        <f t="shared" si="98"/>
        <v>0</v>
      </c>
      <c r="Y288" s="34">
        <v>0.0</v>
      </c>
      <c r="Z288" s="34"/>
      <c r="AA288" s="34"/>
      <c r="AB288" s="36">
        <f t="shared" si="99"/>
        <v>0</v>
      </c>
      <c r="AC288" s="34">
        <v>0.0</v>
      </c>
      <c r="AD288" s="34"/>
      <c r="AE288" s="34"/>
      <c r="AF288" s="36">
        <f t="shared" si="100"/>
        <v>0</v>
      </c>
      <c r="AG288" s="24"/>
      <c r="AH288" s="24"/>
      <c r="AI288" s="24"/>
      <c r="AJ288" s="24"/>
      <c r="AK288" s="24"/>
      <c r="AL288" s="24"/>
    </row>
    <row r="289" ht="16.5" customHeight="1">
      <c r="A289" s="121">
        <v>45544.0</v>
      </c>
      <c r="B289" s="13">
        <f t="shared" si="93"/>
        <v>0.000000002758447692</v>
      </c>
      <c r="C289" s="13">
        <v>0.0</v>
      </c>
      <c r="D289" s="13">
        <f t="shared" si="92"/>
        <v>0</v>
      </c>
      <c r="E289" s="34"/>
      <c r="F289" s="13">
        <f t="shared" si="94"/>
        <v>0</v>
      </c>
      <c r="G289" s="36"/>
      <c r="H289" s="24"/>
      <c r="I289" s="88">
        <v>0.0</v>
      </c>
      <c r="J289" s="34"/>
      <c r="K289" s="34"/>
      <c r="L289" s="36">
        <f t="shared" si="95"/>
        <v>0</v>
      </c>
      <c r="M289" s="34">
        <v>0.0</v>
      </c>
      <c r="N289" s="34"/>
      <c r="O289" s="34"/>
      <c r="P289" s="104">
        <f t="shared" si="96"/>
        <v>0</v>
      </c>
      <c r="Q289" s="34">
        <v>0.0</v>
      </c>
      <c r="R289" s="34"/>
      <c r="S289" s="34"/>
      <c r="T289" s="36">
        <f t="shared" si="97"/>
        <v>0</v>
      </c>
      <c r="U289" s="34">
        <v>0.0</v>
      </c>
      <c r="V289" s="34"/>
      <c r="W289" s="34"/>
      <c r="X289" s="36">
        <f t="shared" si="98"/>
        <v>0</v>
      </c>
      <c r="Y289" s="34">
        <v>0.0</v>
      </c>
      <c r="Z289" s="34"/>
      <c r="AA289" s="34"/>
      <c r="AB289" s="36">
        <f t="shared" si="99"/>
        <v>0</v>
      </c>
      <c r="AC289" s="34">
        <v>0.0</v>
      </c>
      <c r="AD289" s="34"/>
      <c r="AE289" s="34"/>
      <c r="AF289" s="36">
        <f t="shared" si="100"/>
        <v>0</v>
      </c>
      <c r="AG289" s="24"/>
      <c r="AH289" s="24"/>
      <c r="AI289" s="24"/>
      <c r="AJ289" s="24"/>
      <c r="AK289" s="24"/>
      <c r="AL289" s="24"/>
    </row>
    <row r="290" ht="16.5" customHeight="1">
      <c r="A290" s="121">
        <v>45545.0</v>
      </c>
      <c r="B290" s="13">
        <f t="shared" si="93"/>
        <v>0.000000002758447692</v>
      </c>
      <c r="C290" s="13">
        <v>0.0</v>
      </c>
      <c r="D290" s="13">
        <f t="shared" si="92"/>
        <v>0</v>
      </c>
      <c r="E290" s="34"/>
      <c r="F290" s="13">
        <f t="shared" si="94"/>
        <v>0</v>
      </c>
      <c r="G290" s="36"/>
      <c r="H290" s="24"/>
      <c r="I290" s="88">
        <v>0.0</v>
      </c>
      <c r="J290" s="34"/>
      <c r="K290" s="34"/>
      <c r="L290" s="36">
        <f t="shared" si="95"/>
        <v>0</v>
      </c>
      <c r="M290" s="34">
        <v>0.0</v>
      </c>
      <c r="N290" s="34"/>
      <c r="O290" s="34"/>
      <c r="P290" s="104">
        <f t="shared" si="96"/>
        <v>0</v>
      </c>
      <c r="Q290" s="34">
        <v>0.0</v>
      </c>
      <c r="R290" s="34"/>
      <c r="S290" s="34"/>
      <c r="T290" s="36">
        <f t="shared" si="97"/>
        <v>0</v>
      </c>
      <c r="U290" s="34">
        <v>0.0</v>
      </c>
      <c r="V290" s="34"/>
      <c r="W290" s="34"/>
      <c r="X290" s="36">
        <f t="shared" si="98"/>
        <v>0</v>
      </c>
      <c r="Y290" s="34">
        <v>0.0</v>
      </c>
      <c r="Z290" s="34"/>
      <c r="AA290" s="34"/>
      <c r="AB290" s="36">
        <f t="shared" si="99"/>
        <v>0</v>
      </c>
      <c r="AC290" s="34">
        <v>0.0</v>
      </c>
      <c r="AD290" s="34"/>
      <c r="AE290" s="34"/>
      <c r="AF290" s="36">
        <f t="shared" si="100"/>
        <v>0</v>
      </c>
      <c r="AG290" s="24"/>
      <c r="AH290" s="24"/>
      <c r="AI290" s="24"/>
      <c r="AJ290" s="24"/>
      <c r="AK290" s="24"/>
      <c r="AL290" s="24"/>
    </row>
    <row r="291" ht="16.5" customHeight="1">
      <c r="A291" s="121">
        <v>45546.0</v>
      </c>
      <c r="B291" s="13">
        <f t="shared" si="93"/>
        <v>0.000000002758447692</v>
      </c>
      <c r="C291" s="13">
        <v>0.0</v>
      </c>
      <c r="D291" s="13">
        <f t="shared" si="92"/>
        <v>0</v>
      </c>
      <c r="E291" s="34"/>
      <c r="F291" s="13">
        <f t="shared" si="94"/>
        <v>0</v>
      </c>
      <c r="G291" s="36"/>
      <c r="H291" s="24"/>
      <c r="I291" s="88">
        <v>0.0</v>
      </c>
      <c r="J291" s="34"/>
      <c r="K291" s="34"/>
      <c r="L291" s="36">
        <f t="shared" si="95"/>
        <v>0</v>
      </c>
      <c r="M291" s="34">
        <v>0.0</v>
      </c>
      <c r="N291" s="34"/>
      <c r="O291" s="34"/>
      <c r="P291" s="104">
        <f t="shared" si="96"/>
        <v>0</v>
      </c>
      <c r="Q291" s="34">
        <v>0.0</v>
      </c>
      <c r="R291" s="34"/>
      <c r="S291" s="34"/>
      <c r="T291" s="36">
        <f t="shared" si="97"/>
        <v>0</v>
      </c>
      <c r="U291" s="34">
        <v>0.0</v>
      </c>
      <c r="V291" s="34"/>
      <c r="W291" s="34"/>
      <c r="X291" s="36">
        <f t="shared" si="98"/>
        <v>0</v>
      </c>
      <c r="Y291" s="34">
        <v>0.0</v>
      </c>
      <c r="Z291" s="34"/>
      <c r="AA291" s="34"/>
      <c r="AB291" s="36">
        <f t="shared" si="99"/>
        <v>0</v>
      </c>
      <c r="AC291" s="34">
        <v>0.0</v>
      </c>
      <c r="AD291" s="34"/>
      <c r="AE291" s="34"/>
      <c r="AF291" s="36">
        <f t="shared" si="100"/>
        <v>0</v>
      </c>
      <c r="AG291" s="24"/>
      <c r="AH291" s="24"/>
      <c r="AI291" s="24"/>
      <c r="AJ291" s="24"/>
      <c r="AK291" s="24"/>
      <c r="AL291" s="24"/>
    </row>
    <row r="292" ht="16.5" customHeight="1">
      <c r="A292" s="121">
        <v>45547.0</v>
      </c>
      <c r="B292" s="13">
        <f t="shared" si="93"/>
        <v>0.000000002758447692</v>
      </c>
      <c r="C292" s="13">
        <v>0.0</v>
      </c>
      <c r="D292" s="13">
        <f t="shared" si="92"/>
        <v>0</v>
      </c>
      <c r="E292" s="34"/>
      <c r="F292" s="13">
        <f t="shared" si="94"/>
        <v>0</v>
      </c>
      <c r="G292" s="36"/>
      <c r="H292" s="24"/>
      <c r="I292" s="88">
        <v>0.0</v>
      </c>
      <c r="J292" s="34"/>
      <c r="K292" s="34"/>
      <c r="L292" s="36">
        <f t="shared" si="95"/>
        <v>0</v>
      </c>
      <c r="M292" s="34">
        <v>0.0</v>
      </c>
      <c r="N292" s="34"/>
      <c r="O292" s="34"/>
      <c r="P292" s="104">
        <f t="shared" si="96"/>
        <v>0</v>
      </c>
      <c r="Q292" s="34">
        <v>0.0</v>
      </c>
      <c r="R292" s="34"/>
      <c r="S292" s="34"/>
      <c r="T292" s="36">
        <f t="shared" si="97"/>
        <v>0</v>
      </c>
      <c r="U292" s="34">
        <v>0.0</v>
      </c>
      <c r="V292" s="34"/>
      <c r="W292" s="34"/>
      <c r="X292" s="36">
        <f t="shared" si="98"/>
        <v>0</v>
      </c>
      <c r="Y292" s="34">
        <v>0.0</v>
      </c>
      <c r="Z292" s="34"/>
      <c r="AA292" s="34"/>
      <c r="AB292" s="36">
        <f t="shared" si="99"/>
        <v>0</v>
      </c>
      <c r="AC292" s="34">
        <v>0.0</v>
      </c>
      <c r="AD292" s="34"/>
      <c r="AE292" s="34"/>
      <c r="AF292" s="36">
        <f t="shared" si="100"/>
        <v>0</v>
      </c>
      <c r="AG292" s="24"/>
      <c r="AH292" s="24"/>
      <c r="AI292" s="24"/>
      <c r="AJ292" s="24"/>
      <c r="AK292" s="24"/>
      <c r="AL292" s="24"/>
    </row>
    <row r="293" ht="16.5" customHeight="1">
      <c r="A293" s="121">
        <v>45548.0</v>
      </c>
      <c r="B293" s="13">
        <f t="shared" si="93"/>
        <v>0.000000002758447692</v>
      </c>
      <c r="C293" s="13">
        <v>0.0</v>
      </c>
      <c r="D293" s="13">
        <f t="shared" si="92"/>
        <v>0</v>
      </c>
      <c r="E293" s="34"/>
      <c r="F293" s="13">
        <f t="shared" si="94"/>
        <v>0</v>
      </c>
      <c r="G293" s="36"/>
      <c r="H293" s="24"/>
      <c r="I293" s="88">
        <v>0.0</v>
      </c>
      <c r="J293" s="34"/>
      <c r="K293" s="34"/>
      <c r="L293" s="36">
        <f t="shared" si="95"/>
        <v>0</v>
      </c>
      <c r="M293" s="34">
        <v>0.0</v>
      </c>
      <c r="N293" s="34"/>
      <c r="O293" s="34"/>
      <c r="P293" s="104">
        <f t="shared" si="96"/>
        <v>0</v>
      </c>
      <c r="Q293" s="34">
        <v>0.0</v>
      </c>
      <c r="R293" s="34"/>
      <c r="S293" s="34"/>
      <c r="T293" s="36">
        <f t="shared" si="97"/>
        <v>0</v>
      </c>
      <c r="U293" s="34">
        <v>0.0</v>
      </c>
      <c r="V293" s="34"/>
      <c r="W293" s="34"/>
      <c r="X293" s="36">
        <f t="shared" si="98"/>
        <v>0</v>
      </c>
      <c r="Y293" s="34">
        <v>0.0</v>
      </c>
      <c r="Z293" s="34"/>
      <c r="AA293" s="34"/>
      <c r="AB293" s="36">
        <f t="shared" si="99"/>
        <v>0</v>
      </c>
      <c r="AC293" s="34">
        <v>0.0</v>
      </c>
      <c r="AD293" s="34"/>
      <c r="AE293" s="34"/>
      <c r="AF293" s="36">
        <f t="shared" si="100"/>
        <v>0</v>
      </c>
      <c r="AG293" s="24"/>
      <c r="AH293" s="24"/>
      <c r="AI293" s="24"/>
      <c r="AJ293" s="24"/>
      <c r="AK293" s="24"/>
      <c r="AL293" s="24"/>
    </row>
    <row r="294" ht="16.5" customHeight="1">
      <c r="A294" s="121">
        <v>45549.0</v>
      </c>
      <c r="B294" s="13">
        <f t="shared" si="93"/>
        <v>0.000000002758447692</v>
      </c>
      <c r="C294" s="13">
        <v>0.0</v>
      </c>
      <c r="D294" s="13">
        <f t="shared" si="92"/>
        <v>0</v>
      </c>
      <c r="E294" s="34"/>
      <c r="F294" s="13">
        <f t="shared" si="94"/>
        <v>0</v>
      </c>
      <c r="G294" s="36"/>
      <c r="H294" s="24"/>
      <c r="I294" s="88">
        <v>0.0</v>
      </c>
      <c r="J294" s="34"/>
      <c r="K294" s="34"/>
      <c r="L294" s="36">
        <f t="shared" si="95"/>
        <v>0</v>
      </c>
      <c r="M294" s="34">
        <v>0.0</v>
      </c>
      <c r="N294" s="34"/>
      <c r="O294" s="34"/>
      <c r="P294" s="104">
        <f t="shared" si="96"/>
        <v>0</v>
      </c>
      <c r="Q294" s="34">
        <v>0.0</v>
      </c>
      <c r="R294" s="34"/>
      <c r="S294" s="34"/>
      <c r="T294" s="36">
        <f t="shared" si="97"/>
        <v>0</v>
      </c>
      <c r="U294" s="34">
        <v>0.0</v>
      </c>
      <c r="V294" s="34"/>
      <c r="W294" s="34"/>
      <c r="X294" s="36">
        <f t="shared" si="98"/>
        <v>0</v>
      </c>
      <c r="Y294" s="34">
        <v>0.0</v>
      </c>
      <c r="Z294" s="34"/>
      <c r="AA294" s="34"/>
      <c r="AB294" s="36">
        <f t="shared" si="99"/>
        <v>0</v>
      </c>
      <c r="AC294" s="34">
        <v>0.0</v>
      </c>
      <c r="AD294" s="34"/>
      <c r="AE294" s="34"/>
      <c r="AF294" s="36">
        <f t="shared" si="100"/>
        <v>0</v>
      </c>
      <c r="AG294" s="24"/>
      <c r="AH294" s="24"/>
      <c r="AI294" s="24"/>
      <c r="AJ294" s="24"/>
      <c r="AK294" s="24"/>
      <c r="AL294" s="24"/>
    </row>
    <row r="295" ht="16.5" customHeight="1">
      <c r="A295" s="121">
        <v>45550.0</v>
      </c>
      <c r="B295" s="13">
        <f t="shared" si="93"/>
        <v>0.000000002758447692</v>
      </c>
      <c r="C295" s="13">
        <v>0.0</v>
      </c>
      <c r="D295" s="13">
        <f t="shared" si="92"/>
        <v>0</v>
      </c>
      <c r="E295" s="34"/>
      <c r="F295" s="13">
        <f t="shared" si="94"/>
        <v>0</v>
      </c>
      <c r="G295" s="36"/>
      <c r="H295" s="24"/>
      <c r="I295" s="88">
        <v>0.0</v>
      </c>
      <c r="J295" s="34"/>
      <c r="K295" s="34"/>
      <c r="L295" s="36">
        <f t="shared" si="95"/>
        <v>0</v>
      </c>
      <c r="M295" s="34">
        <v>0.0</v>
      </c>
      <c r="N295" s="34"/>
      <c r="O295" s="34"/>
      <c r="P295" s="104">
        <f t="shared" si="96"/>
        <v>0</v>
      </c>
      <c r="Q295" s="34">
        <v>0.0</v>
      </c>
      <c r="R295" s="34"/>
      <c r="S295" s="34"/>
      <c r="T295" s="36">
        <f t="shared" si="97"/>
        <v>0</v>
      </c>
      <c r="U295" s="34">
        <v>0.0</v>
      </c>
      <c r="V295" s="34"/>
      <c r="W295" s="34"/>
      <c r="X295" s="36">
        <f t="shared" si="98"/>
        <v>0</v>
      </c>
      <c r="Y295" s="34">
        <v>0.0</v>
      </c>
      <c r="Z295" s="34"/>
      <c r="AA295" s="34"/>
      <c r="AB295" s="36">
        <f t="shared" si="99"/>
        <v>0</v>
      </c>
      <c r="AC295" s="34">
        <v>0.0</v>
      </c>
      <c r="AD295" s="34"/>
      <c r="AE295" s="34"/>
      <c r="AF295" s="36">
        <f t="shared" si="100"/>
        <v>0</v>
      </c>
      <c r="AG295" s="24"/>
      <c r="AH295" s="24"/>
      <c r="AI295" s="24"/>
      <c r="AJ295" s="24"/>
      <c r="AK295" s="24"/>
      <c r="AL295" s="24"/>
    </row>
    <row r="296" ht="16.5" customHeight="1">
      <c r="A296" s="121">
        <v>45551.0</v>
      </c>
      <c r="B296" s="13">
        <f t="shared" si="93"/>
        <v>0.000000002758447692</v>
      </c>
      <c r="C296" s="13">
        <v>0.0</v>
      </c>
      <c r="D296" s="13">
        <f t="shared" si="92"/>
        <v>0</v>
      </c>
      <c r="E296" s="34"/>
      <c r="F296" s="13">
        <f t="shared" si="94"/>
        <v>0</v>
      </c>
      <c r="G296" s="36"/>
      <c r="H296" s="24"/>
      <c r="I296" s="88">
        <v>0.0</v>
      </c>
      <c r="J296" s="34"/>
      <c r="K296" s="34"/>
      <c r="L296" s="36">
        <f t="shared" si="95"/>
        <v>0</v>
      </c>
      <c r="M296" s="34">
        <v>0.0</v>
      </c>
      <c r="N296" s="34"/>
      <c r="O296" s="34"/>
      <c r="P296" s="104">
        <f t="shared" si="96"/>
        <v>0</v>
      </c>
      <c r="Q296" s="34">
        <v>0.0</v>
      </c>
      <c r="R296" s="34"/>
      <c r="S296" s="34"/>
      <c r="T296" s="36">
        <f t="shared" si="97"/>
        <v>0</v>
      </c>
      <c r="U296" s="34">
        <v>0.0</v>
      </c>
      <c r="V296" s="34"/>
      <c r="W296" s="34"/>
      <c r="X296" s="36">
        <f t="shared" si="98"/>
        <v>0</v>
      </c>
      <c r="Y296" s="34">
        <v>0.0</v>
      </c>
      <c r="Z296" s="34"/>
      <c r="AA296" s="34"/>
      <c r="AB296" s="36">
        <f t="shared" si="99"/>
        <v>0</v>
      </c>
      <c r="AC296" s="34">
        <v>0.0</v>
      </c>
      <c r="AD296" s="34"/>
      <c r="AE296" s="34"/>
      <c r="AF296" s="36">
        <f t="shared" si="100"/>
        <v>0</v>
      </c>
      <c r="AG296" s="24"/>
      <c r="AH296" s="24"/>
      <c r="AI296" s="24"/>
      <c r="AJ296" s="24"/>
      <c r="AK296" s="24"/>
      <c r="AL296" s="24"/>
    </row>
    <row r="297" ht="16.5" customHeight="1">
      <c r="A297" s="121">
        <v>45552.0</v>
      </c>
      <c r="B297" s="13">
        <f t="shared" si="93"/>
        <v>0.000000002758447692</v>
      </c>
      <c r="C297" s="13">
        <v>0.0</v>
      </c>
      <c r="D297" s="13">
        <f t="shared" si="92"/>
        <v>0</v>
      </c>
      <c r="E297" s="34"/>
      <c r="F297" s="13">
        <f t="shared" si="94"/>
        <v>0</v>
      </c>
      <c r="G297" s="36"/>
      <c r="H297" s="24"/>
      <c r="I297" s="88">
        <v>0.0</v>
      </c>
      <c r="J297" s="34"/>
      <c r="K297" s="34"/>
      <c r="L297" s="36">
        <f t="shared" si="95"/>
        <v>0</v>
      </c>
      <c r="M297" s="34">
        <v>0.0</v>
      </c>
      <c r="N297" s="34"/>
      <c r="O297" s="34"/>
      <c r="P297" s="104">
        <f t="shared" si="96"/>
        <v>0</v>
      </c>
      <c r="Q297" s="34">
        <v>0.0</v>
      </c>
      <c r="R297" s="34"/>
      <c r="S297" s="34"/>
      <c r="T297" s="36">
        <f t="shared" si="97"/>
        <v>0</v>
      </c>
      <c r="U297" s="34">
        <v>0.0</v>
      </c>
      <c r="V297" s="34"/>
      <c r="W297" s="34"/>
      <c r="X297" s="36">
        <f t="shared" si="98"/>
        <v>0</v>
      </c>
      <c r="Y297" s="34">
        <v>0.0</v>
      </c>
      <c r="Z297" s="34"/>
      <c r="AA297" s="34"/>
      <c r="AB297" s="36">
        <f t="shared" si="99"/>
        <v>0</v>
      </c>
      <c r="AC297" s="34">
        <v>0.0</v>
      </c>
      <c r="AD297" s="34"/>
      <c r="AE297" s="34"/>
      <c r="AF297" s="36">
        <f t="shared" si="100"/>
        <v>0</v>
      </c>
      <c r="AG297" s="24"/>
      <c r="AH297" s="24"/>
      <c r="AI297" s="24"/>
      <c r="AJ297" s="24"/>
      <c r="AK297" s="24"/>
      <c r="AL297" s="24"/>
    </row>
    <row r="298" ht="16.5" customHeight="1">
      <c r="A298" s="121">
        <v>45553.0</v>
      </c>
      <c r="B298" s="13">
        <f t="shared" si="93"/>
        <v>0.000000002758447692</v>
      </c>
      <c r="C298" s="13">
        <v>0.0</v>
      </c>
      <c r="D298" s="13">
        <f t="shared" si="92"/>
        <v>0</v>
      </c>
      <c r="E298" s="34"/>
      <c r="F298" s="13">
        <f t="shared" si="94"/>
        <v>0</v>
      </c>
      <c r="G298" s="36"/>
      <c r="H298" s="24"/>
      <c r="I298" s="88">
        <v>0.0</v>
      </c>
      <c r="J298" s="34"/>
      <c r="K298" s="34"/>
      <c r="L298" s="36">
        <f t="shared" si="95"/>
        <v>0</v>
      </c>
      <c r="M298" s="34">
        <v>0.0</v>
      </c>
      <c r="N298" s="34"/>
      <c r="O298" s="34"/>
      <c r="P298" s="104">
        <f t="shared" si="96"/>
        <v>0</v>
      </c>
      <c r="Q298" s="34">
        <v>0.0</v>
      </c>
      <c r="R298" s="34"/>
      <c r="S298" s="34"/>
      <c r="T298" s="36">
        <f t="shared" si="97"/>
        <v>0</v>
      </c>
      <c r="U298" s="34">
        <v>0.0</v>
      </c>
      <c r="V298" s="34"/>
      <c r="W298" s="34"/>
      <c r="X298" s="36">
        <f t="shared" si="98"/>
        <v>0</v>
      </c>
      <c r="Y298" s="34">
        <v>0.0</v>
      </c>
      <c r="Z298" s="34"/>
      <c r="AA298" s="34"/>
      <c r="AB298" s="36">
        <f t="shared" si="99"/>
        <v>0</v>
      </c>
      <c r="AC298" s="34">
        <v>0.0</v>
      </c>
      <c r="AD298" s="34"/>
      <c r="AE298" s="34"/>
      <c r="AF298" s="36">
        <f t="shared" si="100"/>
        <v>0</v>
      </c>
      <c r="AG298" s="24"/>
      <c r="AH298" s="24"/>
      <c r="AI298" s="24"/>
      <c r="AJ298" s="24"/>
      <c r="AK298" s="24"/>
      <c r="AL298" s="24"/>
    </row>
    <row r="299" ht="16.5" customHeight="1">
      <c r="A299" s="121">
        <v>45554.0</v>
      </c>
      <c r="B299" s="13">
        <f t="shared" si="93"/>
        <v>0.000000002758447692</v>
      </c>
      <c r="C299" s="13">
        <v>0.0</v>
      </c>
      <c r="D299" s="13">
        <f t="shared" si="92"/>
        <v>0</v>
      </c>
      <c r="E299" s="34"/>
      <c r="F299" s="13">
        <f t="shared" si="94"/>
        <v>0</v>
      </c>
      <c r="G299" s="36"/>
      <c r="H299" s="24"/>
      <c r="I299" s="88">
        <v>0.0</v>
      </c>
      <c r="J299" s="34"/>
      <c r="K299" s="34"/>
      <c r="L299" s="36">
        <f t="shared" si="95"/>
        <v>0</v>
      </c>
      <c r="M299" s="34">
        <v>0.0</v>
      </c>
      <c r="N299" s="34"/>
      <c r="O299" s="34"/>
      <c r="P299" s="104">
        <f t="shared" si="96"/>
        <v>0</v>
      </c>
      <c r="Q299" s="34">
        <v>0.0</v>
      </c>
      <c r="R299" s="34"/>
      <c r="S299" s="34"/>
      <c r="T299" s="36">
        <f t="shared" si="97"/>
        <v>0</v>
      </c>
      <c r="U299" s="34">
        <v>0.0</v>
      </c>
      <c r="V299" s="34"/>
      <c r="W299" s="34"/>
      <c r="X299" s="36">
        <f t="shared" si="98"/>
        <v>0</v>
      </c>
      <c r="Y299" s="34">
        <v>0.0</v>
      </c>
      <c r="Z299" s="34"/>
      <c r="AA299" s="34"/>
      <c r="AB299" s="36">
        <f t="shared" si="99"/>
        <v>0</v>
      </c>
      <c r="AC299" s="34">
        <v>0.0</v>
      </c>
      <c r="AD299" s="34"/>
      <c r="AE299" s="34"/>
      <c r="AF299" s="36">
        <f t="shared" si="100"/>
        <v>0</v>
      </c>
      <c r="AG299" s="24"/>
      <c r="AH299" s="24"/>
      <c r="AI299" s="24"/>
      <c r="AJ299" s="24"/>
      <c r="AK299" s="24"/>
      <c r="AL299" s="24"/>
    </row>
    <row r="300" ht="16.5" customHeight="1">
      <c r="A300" s="121">
        <v>45555.0</v>
      </c>
      <c r="B300" s="13">
        <f t="shared" si="93"/>
        <v>0.000000002758447692</v>
      </c>
      <c r="C300" s="13">
        <v>0.0</v>
      </c>
      <c r="D300" s="13">
        <f t="shared" si="92"/>
        <v>0</v>
      </c>
      <c r="E300" s="34"/>
      <c r="F300" s="13">
        <f t="shared" si="94"/>
        <v>0</v>
      </c>
      <c r="G300" s="36"/>
      <c r="H300" s="24"/>
      <c r="I300" s="88">
        <v>0.0</v>
      </c>
      <c r="J300" s="34"/>
      <c r="K300" s="34"/>
      <c r="L300" s="36">
        <f t="shared" si="95"/>
        <v>0</v>
      </c>
      <c r="M300" s="34">
        <v>0.0</v>
      </c>
      <c r="N300" s="34"/>
      <c r="O300" s="34"/>
      <c r="P300" s="104">
        <f t="shared" si="96"/>
        <v>0</v>
      </c>
      <c r="Q300" s="34">
        <v>0.0</v>
      </c>
      <c r="R300" s="34"/>
      <c r="S300" s="34"/>
      <c r="T300" s="36">
        <f t="shared" si="97"/>
        <v>0</v>
      </c>
      <c r="U300" s="34">
        <v>0.0</v>
      </c>
      <c r="V300" s="34"/>
      <c r="W300" s="34"/>
      <c r="X300" s="36">
        <f t="shared" si="98"/>
        <v>0</v>
      </c>
      <c r="Y300" s="34">
        <v>0.0</v>
      </c>
      <c r="Z300" s="34"/>
      <c r="AA300" s="34"/>
      <c r="AB300" s="36">
        <f t="shared" si="99"/>
        <v>0</v>
      </c>
      <c r="AC300" s="34">
        <v>0.0</v>
      </c>
      <c r="AD300" s="34"/>
      <c r="AE300" s="34"/>
      <c r="AF300" s="36">
        <f t="shared" si="100"/>
        <v>0</v>
      </c>
      <c r="AG300" s="24"/>
      <c r="AH300" s="24"/>
      <c r="AI300" s="24"/>
      <c r="AJ300" s="24"/>
      <c r="AK300" s="24"/>
      <c r="AL300" s="24"/>
    </row>
    <row r="301" ht="16.5" customHeight="1">
      <c r="A301" s="121">
        <v>45556.0</v>
      </c>
      <c r="B301" s="13">
        <f t="shared" si="93"/>
        <v>0.000000002758447692</v>
      </c>
      <c r="C301" s="13">
        <v>0.0</v>
      </c>
      <c r="D301" s="13">
        <f t="shared" si="92"/>
        <v>0</v>
      </c>
      <c r="E301" s="34"/>
      <c r="F301" s="13">
        <f t="shared" si="94"/>
        <v>0</v>
      </c>
      <c r="G301" s="36"/>
      <c r="H301" s="24"/>
      <c r="I301" s="88">
        <v>0.0</v>
      </c>
      <c r="J301" s="34"/>
      <c r="K301" s="34"/>
      <c r="L301" s="36">
        <f t="shared" si="95"/>
        <v>0</v>
      </c>
      <c r="M301" s="34">
        <v>0.0</v>
      </c>
      <c r="N301" s="34"/>
      <c r="O301" s="34"/>
      <c r="P301" s="104">
        <f t="shared" si="96"/>
        <v>0</v>
      </c>
      <c r="Q301" s="34">
        <v>0.0</v>
      </c>
      <c r="R301" s="34"/>
      <c r="S301" s="34"/>
      <c r="T301" s="36">
        <f t="shared" si="97"/>
        <v>0</v>
      </c>
      <c r="U301" s="34">
        <v>0.0</v>
      </c>
      <c r="V301" s="34"/>
      <c r="W301" s="34"/>
      <c r="X301" s="36">
        <f t="shared" si="98"/>
        <v>0</v>
      </c>
      <c r="Y301" s="34">
        <v>0.0</v>
      </c>
      <c r="Z301" s="34"/>
      <c r="AA301" s="34"/>
      <c r="AB301" s="36">
        <f t="shared" si="99"/>
        <v>0</v>
      </c>
      <c r="AC301" s="34">
        <v>0.0</v>
      </c>
      <c r="AD301" s="34"/>
      <c r="AE301" s="34"/>
      <c r="AF301" s="36">
        <f t="shared" si="100"/>
        <v>0</v>
      </c>
      <c r="AG301" s="24"/>
      <c r="AH301" s="24"/>
      <c r="AI301" s="24"/>
      <c r="AJ301" s="24"/>
      <c r="AK301" s="24"/>
      <c r="AL301" s="24"/>
    </row>
    <row r="302" ht="16.5" customHeight="1">
      <c r="A302" s="121">
        <v>45557.0</v>
      </c>
      <c r="B302" s="13">
        <f t="shared" si="93"/>
        <v>0.000000002758447692</v>
      </c>
      <c r="C302" s="13">
        <v>0.0</v>
      </c>
      <c r="D302" s="13">
        <f t="shared" si="92"/>
        <v>0</v>
      </c>
      <c r="E302" s="34"/>
      <c r="F302" s="13">
        <f t="shared" si="94"/>
        <v>0</v>
      </c>
      <c r="G302" s="36"/>
      <c r="H302" s="24"/>
      <c r="I302" s="88">
        <v>0.0</v>
      </c>
      <c r="J302" s="34"/>
      <c r="K302" s="34"/>
      <c r="L302" s="36">
        <f t="shared" si="95"/>
        <v>0</v>
      </c>
      <c r="M302" s="34">
        <v>0.0</v>
      </c>
      <c r="N302" s="34"/>
      <c r="O302" s="34"/>
      <c r="P302" s="104">
        <f t="shared" si="96"/>
        <v>0</v>
      </c>
      <c r="Q302" s="34">
        <v>0.0</v>
      </c>
      <c r="R302" s="34"/>
      <c r="S302" s="34"/>
      <c r="T302" s="36">
        <f t="shared" si="97"/>
        <v>0</v>
      </c>
      <c r="U302" s="34">
        <v>0.0</v>
      </c>
      <c r="V302" s="34"/>
      <c r="W302" s="34"/>
      <c r="X302" s="36">
        <f t="shared" si="98"/>
        <v>0</v>
      </c>
      <c r="Y302" s="34">
        <v>0.0</v>
      </c>
      <c r="Z302" s="34"/>
      <c r="AA302" s="34"/>
      <c r="AB302" s="36">
        <f t="shared" si="99"/>
        <v>0</v>
      </c>
      <c r="AC302" s="34">
        <v>0.0</v>
      </c>
      <c r="AD302" s="34"/>
      <c r="AE302" s="34"/>
      <c r="AF302" s="36">
        <f t="shared" si="100"/>
        <v>0</v>
      </c>
      <c r="AG302" s="24"/>
      <c r="AH302" s="24"/>
      <c r="AI302" s="24"/>
      <c r="AJ302" s="24"/>
      <c r="AK302" s="24"/>
      <c r="AL302" s="24"/>
    </row>
    <row r="303" ht="16.5" customHeight="1">
      <c r="A303" s="121">
        <v>45558.0</v>
      </c>
      <c r="B303" s="13">
        <f t="shared" si="93"/>
        <v>0.000000002758447692</v>
      </c>
      <c r="C303" s="13">
        <v>0.0</v>
      </c>
      <c r="D303" s="13">
        <f t="shared" si="92"/>
        <v>0</v>
      </c>
      <c r="E303" s="34"/>
      <c r="F303" s="13">
        <f t="shared" si="94"/>
        <v>0</v>
      </c>
      <c r="G303" s="36"/>
      <c r="H303" s="24"/>
      <c r="I303" s="88">
        <v>0.0</v>
      </c>
      <c r="J303" s="34"/>
      <c r="K303" s="34"/>
      <c r="L303" s="36">
        <f t="shared" si="95"/>
        <v>0</v>
      </c>
      <c r="M303" s="34">
        <v>0.0</v>
      </c>
      <c r="N303" s="34"/>
      <c r="O303" s="34"/>
      <c r="P303" s="104">
        <f t="shared" si="96"/>
        <v>0</v>
      </c>
      <c r="Q303" s="34">
        <v>0.0</v>
      </c>
      <c r="R303" s="34"/>
      <c r="S303" s="34"/>
      <c r="T303" s="36">
        <f t="shared" si="97"/>
        <v>0</v>
      </c>
      <c r="U303" s="34">
        <v>0.0</v>
      </c>
      <c r="V303" s="34"/>
      <c r="W303" s="34"/>
      <c r="X303" s="36">
        <f t="shared" si="98"/>
        <v>0</v>
      </c>
      <c r="Y303" s="34">
        <v>0.0</v>
      </c>
      <c r="Z303" s="34"/>
      <c r="AA303" s="34"/>
      <c r="AB303" s="36">
        <f t="shared" si="99"/>
        <v>0</v>
      </c>
      <c r="AC303" s="34">
        <v>0.0</v>
      </c>
      <c r="AD303" s="34"/>
      <c r="AE303" s="34"/>
      <c r="AF303" s="36">
        <f t="shared" si="100"/>
        <v>0</v>
      </c>
      <c r="AG303" s="24"/>
      <c r="AH303" s="24"/>
      <c r="AI303" s="24"/>
      <c r="AJ303" s="24"/>
      <c r="AK303" s="24"/>
      <c r="AL303" s="24"/>
    </row>
    <row r="304" ht="16.5" customHeight="1">
      <c r="A304" s="121">
        <v>45559.0</v>
      </c>
      <c r="B304" s="13">
        <f t="shared" si="93"/>
        <v>0.000000002758447692</v>
      </c>
      <c r="C304" s="13">
        <v>0.0</v>
      </c>
      <c r="D304" s="13">
        <f t="shared" si="92"/>
        <v>0</v>
      </c>
      <c r="E304" s="34"/>
      <c r="F304" s="13">
        <f t="shared" si="94"/>
        <v>0</v>
      </c>
      <c r="G304" s="36"/>
      <c r="H304" s="24"/>
      <c r="I304" s="88">
        <v>0.0</v>
      </c>
      <c r="J304" s="34"/>
      <c r="K304" s="34"/>
      <c r="L304" s="36">
        <f t="shared" si="95"/>
        <v>0</v>
      </c>
      <c r="M304" s="34">
        <v>0.0</v>
      </c>
      <c r="N304" s="34"/>
      <c r="O304" s="34"/>
      <c r="P304" s="104">
        <f t="shared" si="96"/>
        <v>0</v>
      </c>
      <c r="Q304" s="34">
        <v>0.0</v>
      </c>
      <c r="R304" s="34"/>
      <c r="S304" s="34"/>
      <c r="T304" s="36">
        <f t="shared" si="97"/>
        <v>0</v>
      </c>
      <c r="U304" s="34">
        <v>0.0</v>
      </c>
      <c r="V304" s="34"/>
      <c r="W304" s="34"/>
      <c r="X304" s="36">
        <f t="shared" si="98"/>
        <v>0</v>
      </c>
      <c r="Y304" s="34">
        <v>0.0</v>
      </c>
      <c r="Z304" s="34"/>
      <c r="AA304" s="34"/>
      <c r="AB304" s="36">
        <f t="shared" si="99"/>
        <v>0</v>
      </c>
      <c r="AC304" s="34">
        <v>0.0</v>
      </c>
      <c r="AD304" s="34"/>
      <c r="AE304" s="34"/>
      <c r="AF304" s="36">
        <f t="shared" si="100"/>
        <v>0</v>
      </c>
      <c r="AG304" s="24"/>
      <c r="AH304" s="24"/>
      <c r="AI304" s="24"/>
      <c r="AJ304" s="24"/>
      <c r="AK304" s="24"/>
      <c r="AL304" s="24"/>
    </row>
    <row r="305" ht="16.5" customHeight="1">
      <c r="A305" s="121">
        <v>45560.0</v>
      </c>
      <c r="B305" s="13">
        <f t="shared" si="93"/>
        <v>0.000000002758447692</v>
      </c>
      <c r="C305" s="13">
        <v>0.0</v>
      </c>
      <c r="D305" s="13">
        <f t="shared" si="92"/>
        <v>0</v>
      </c>
      <c r="E305" s="34"/>
      <c r="F305" s="13">
        <f t="shared" si="94"/>
        <v>0</v>
      </c>
      <c r="G305" s="36"/>
      <c r="H305" s="24"/>
      <c r="I305" s="88">
        <v>0.0</v>
      </c>
      <c r="J305" s="34"/>
      <c r="K305" s="34"/>
      <c r="L305" s="36">
        <f t="shared" si="95"/>
        <v>0</v>
      </c>
      <c r="M305" s="34">
        <v>0.0</v>
      </c>
      <c r="N305" s="34"/>
      <c r="O305" s="34"/>
      <c r="P305" s="104">
        <f t="shared" si="96"/>
        <v>0</v>
      </c>
      <c r="Q305" s="34">
        <v>0.0</v>
      </c>
      <c r="R305" s="34"/>
      <c r="S305" s="34"/>
      <c r="T305" s="36">
        <f t="shared" si="97"/>
        <v>0</v>
      </c>
      <c r="U305" s="34">
        <v>0.0</v>
      </c>
      <c r="V305" s="34"/>
      <c r="W305" s="34"/>
      <c r="X305" s="36">
        <f t="shared" si="98"/>
        <v>0</v>
      </c>
      <c r="Y305" s="34">
        <v>0.0</v>
      </c>
      <c r="Z305" s="34"/>
      <c r="AA305" s="34"/>
      <c r="AB305" s="36">
        <f t="shared" si="99"/>
        <v>0</v>
      </c>
      <c r="AC305" s="34">
        <v>0.0</v>
      </c>
      <c r="AD305" s="34"/>
      <c r="AE305" s="34"/>
      <c r="AF305" s="36">
        <f t="shared" si="100"/>
        <v>0</v>
      </c>
      <c r="AG305" s="24"/>
      <c r="AH305" s="24"/>
      <c r="AI305" s="24"/>
      <c r="AJ305" s="24"/>
      <c r="AK305" s="24"/>
      <c r="AL305" s="24"/>
    </row>
    <row r="306" ht="16.5" customHeight="1">
      <c r="A306" s="121">
        <v>45561.0</v>
      </c>
      <c r="B306" s="13">
        <f t="shared" si="93"/>
        <v>0.000000002758447692</v>
      </c>
      <c r="C306" s="13">
        <v>0.0</v>
      </c>
      <c r="D306" s="13">
        <f t="shared" si="92"/>
        <v>0</v>
      </c>
      <c r="E306" s="34"/>
      <c r="F306" s="13">
        <f t="shared" si="94"/>
        <v>0</v>
      </c>
      <c r="G306" s="36"/>
      <c r="H306" s="24"/>
      <c r="I306" s="88">
        <v>0.0</v>
      </c>
      <c r="J306" s="34"/>
      <c r="K306" s="34"/>
      <c r="L306" s="36">
        <f t="shared" si="95"/>
        <v>0</v>
      </c>
      <c r="M306" s="34">
        <v>0.0</v>
      </c>
      <c r="N306" s="34"/>
      <c r="O306" s="34"/>
      <c r="P306" s="104">
        <f t="shared" si="96"/>
        <v>0</v>
      </c>
      <c r="Q306" s="34">
        <v>0.0</v>
      </c>
      <c r="R306" s="34"/>
      <c r="S306" s="34"/>
      <c r="T306" s="36">
        <f t="shared" si="97"/>
        <v>0</v>
      </c>
      <c r="U306" s="34">
        <v>0.0</v>
      </c>
      <c r="V306" s="34"/>
      <c r="W306" s="34"/>
      <c r="X306" s="36">
        <f t="shared" si="98"/>
        <v>0</v>
      </c>
      <c r="Y306" s="34">
        <v>0.0</v>
      </c>
      <c r="Z306" s="34"/>
      <c r="AA306" s="34"/>
      <c r="AB306" s="36">
        <f t="shared" si="99"/>
        <v>0</v>
      </c>
      <c r="AC306" s="34">
        <v>0.0</v>
      </c>
      <c r="AD306" s="34"/>
      <c r="AE306" s="34"/>
      <c r="AF306" s="36">
        <f t="shared" si="100"/>
        <v>0</v>
      </c>
      <c r="AG306" s="24"/>
      <c r="AH306" s="24"/>
      <c r="AI306" s="24"/>
      <c r="AJ306" s="24"/>
      <c r="AK306" s="24"/>
      <c r="AL306" s="24"/>
    </row>
    <row r="307" ht="16.5" customHeight="1">
      <c r="A307" s="121">
        <v>45562.0</v>
      </c>
      <c r="B307" s="13">
        <f t="shared" si="93"/>
        <v>0.000000002758447692</v>
      </c>
      <c r="C307" s="13">
        <v>0.0</v>
      </c>
      <c r="D307" s="13">
        <f t="shared" si="92"/>
        <v>0</v>
      </c>
      <c r="E307" s="34"/>
      <c r="F307" s="13">
        <f t="shared" si="94"/>
        <v>0</v>
      </c>
      <c r="G307" s="36"/>
      <c r="H307" s="24"/>
      <c r="I307" s="88">
        <v>0.0</v>
      </c>
      <c r="J307" s="34"/>
      <c r="K307" s="34"/>
      <c r="L307" s="36">
        <f t="shared" si="95"/>
        <v>0</v>
      </c>
      <c r="M307" s="34">
        <v>0.0</v>
      </c>
      <c r="N307" s="34"/>
      <c r="O307" s="34"/>
      <c r="P307" s="104">
        <f t="shared" si="96"/>
        <v>0</v>
      </c>
      <c r="Q307" s="34">
        <v>0.0</v>
      </c>
      <c r="R307" s="34"/>
      <c r="S307" s="34"/>
      <c r="T307" s="36">
        <f t="shared" si="97"/>
        <v>0</v>
      </c>
      <c r="U307" s="34">
        <v>0.0</v>
      </c>
      <c r="V307" s="34"/>
      <c r="W307" s="34"/>
      <c r="X307" s="36">
        <f t="shared" si="98"/>
        <v>0</v>
      </c>
      <c r="Y307" s="34">
        <v>0.0</v>
      </c>
      <c r="Z307" s="34"/>
      <c r="AA307" s="34"/>
      <c r="AB307" s="36">
        <f t="shared" si="99"/>
        <v>0</v>
      </c>
      <c r="AC307" s="34">
        <v>0.0</v>
      </c>
      <c r="AD307" s="34"/>
      <c r="AE307" s="34"/>
      <c r="AF307" s="36">
        <f t="shared" si="100"/>
        <v>0</v>
      </c>
      <c r="AG307" s="24"/>
      <c r="AH307" s="24"/>
      <c r="AI307" s="24"/>
      <c r="AJ307" s="24"/>
      <c r="AK307" s="24"/>
      <c r="AL307" s="24"/>
    </row>
    <row r="308" ht="16.5" customHeight="1">
      <c r="A308" s="121">
        <v>45563.0</v>
      </c>
      <c r="B308" s="13">
        <f t="shared" si="93"/>
        <v>0.000000002758447692</v>
      </c>
      <c r="C308" s="13">
        <v>0.0</v>
      </c>
      <c r="D308" s="13">
        <f t="shared" si="92"/>
        <v>0</v>
      </c>
      <c r="E308" s="34"/>
      <c r="F308" s="13">
        <f t="shared" si="94"/>
        <v>0</v>
      </c>
      <c r="G308" s="36"/>
      <c r="H308" s="24"/>
      <c r="I308" s="88">
        <v>0.0</v>
      </c>
      <c r="J308" s="34"/>
      <c r="K308" s="34"/>
      <c r="L308" s="36">
        <f t="shared" si="95"/>
        <v>0</v>
      </c>
      <c r="M308" s="34">
        <v>0.0</v>
      </c>
      <c r="N308" s="34"/>
      <c r="O308" s="34"/>
      <c r="P308" s="104">
        <f t="shared" si="96"/>
        <v>0</v>
      </c>
      <c r="Q308" s="34">
        <v>0.0</v>
      </c>
      <c r="R308" s="34"/>
      <c r="S308" s="34"/>
      <c r="T308" s="36">
        <f t="shared" si="97"/>
        <v>0</v>
      </c>
      <c r="U308" s="34">
        <v>0.0</v>
      </c>
      <c r="V308" s="34"/>
      <c r="W308" s="34"/>
      <c r="X308" s="36">
        <f t="shared" si="98"/>
        <v>0</v>
      </c>
      <c r="Y308" s="34">
        <v>0.0</v>
      </c>
      <c r="Z308" s="34"/>
      <c r="AA308" s="34"/>
      <c r="AB308" s="36">
        <f t="shared" si="99"/>
        <v>0</v>
      </c>
      <c r="AC308" s="34">
        <v>0.0</v>
      </c>
      <c r="AD308" s="34"/>
      <c r="AE308" s="34"/>
      <c r="AF308" s="36">
        <f t="shared" si="100"/>
        <v>0</v>
      </c>
      <c r="AG308" s="24"/>
      <c r="AH308" s="24"/>
      <c r="AI308" s="24"/>
      <c r="AJ308" s="24"/>
      <c r="AK308" s="24"/>
      <c r="AL308" s="24"/>
    </row>
    <row r="309" ht="16.5" customHeight="1">
      <c r="A309" s="121">
        <v>45564.0</v>
      </c>
      <c r="B309" s="13">
        <f t="shared" si="93"/>
        <v>0.000000002758447692</v>
      </c>
      <c r="C309" s="13">
        <v>0.0</v>
      </c>
      <c r="D309" s="13">
        <f t="shared" si="92"/>
        <v>0</v>
      </c>
      <c r="E309" s="34"/>
      <c r="F309" s="13">
        <f t="shared" si="94"/>
        <v>0</v>
      </c>
      <c r="G309" s="36"/>
      <c r="H309" s="24"/>
      <c r="I309" s="88">
        <v>0.0</v>
      </c>
      <c r="J309" s="34"/>
      <c r="K309" s="34"/>
      <c r="L309" s="36">
        <f t="shared" si="95"/>
        <v>0</v>
      </c>
      <c r="M309" s="34">
        <v>0.0</v>
      </c>
      <c r="N309" s="34"/>
      <c r="O309" s="34"/>
      <c r="P309" s="104">
        <f t="shared" si="96"/>
        <v>0</v>
      </c>
      <c r="Q309" s="34">
        <v>0.0</v>
      </c>
      <c r="R309" s="34"/>
      <c r="S309" s="34"/>
      <c r="T309" s="36">
        <f t="shared" si="97"/>
        <v>0</v>
      </c>
      <c r="U309" s="34">
        <v>0.0</v>
      </c>
      <c r="V309" s="34"/>
      <c r="W309" s="34"/>
      <c r="X309" s="36">
        <f t="shared" si="98"/>
        <v>0</v>
      </c>
      <c r="Y309" s="34">
        <v>0.0</v>
      </c>
      <c r="Z309" s="34"/>
      <c r="AA309" s="34"/>
      <c r="AB309" s="36">
        <f t="shared" si="99"/>
        <v>0</v>
      </c>
      <c r="AC309" s="34">
        <v>0.0</v>
      </c>
      <c r="AD309" s="34"/>
      <c r="AE309" s="34"/>
      <c r="AF309" s="36">
        <f t="shared" si="100"/>
        <v>0</v>
      </c>
      <c r="AG309" s="24"/>
      <c r="AH309" s="24"/>
      <c r="AI309" s="24"/>
      <c r="AJ309" s="24"/>
      <c r="AK309" s="24"/>
      <c r="AL309" s="24"/>
    </row>
    <row r="310" ht="16.5" customHeight="1">
      <c r="A310" s="122">
        <v>45565.0</v>
      </c>
      <c r="B310" s="20">
        <f t="shared" si="93"/>
        <v>0.000000002758447692</v>
      </c>
      <c r="C310" s="20">
        <v>0.0</v>
      </c>
      <c r="D310" s="20">
        <f t="shared" si="92"/>
        <v>0</v>
      </c>
      <c r="E310" s="38"/>
      <c r="F310" s="20">
        <f t="shared" si="94"/>
        <v>0</v>
      </c>
      <c r="G310" s="40"/>
      <c r="H310" s="24"/>
      <c r="I310" s="93">
        <v>0.0</v>
      </c>
      <c r="J310" s="38"/>
      <c r="K310" s="38"/>
      <c r="L310" s="40">
        <f t="shared" si="95"/>
        <v>0</v>
      </c>
      <c r="M310" s="38">
        <v>0.0</v>
      </c>
      <c r="N310" s="38"/>
      <c r="O310" s="38"/>
      <c r="P310" s="110">
        <f t="shared" si="96"/>
        <v>0</v>
      </c>
      <c r="Q310" s="38">
        <v>0.0</v>
      </c>
      <c r="R310" s="38"/>
      <c r="S310" s="38"/>
      <c r="T310" s="40">
        <f t="shared" si="97"/>
        <v>0</v>
      </c>
      <c r="U310" s="38">
        <v>0.0</v>
      </c>
      <c r="V310" s="38"/>
      <c r="W310" s="38"/>
      <c r="X310" s="40">
        <f t="shared" si="98"/>
        <v>0</v>
      </c>
      <c r="Y310" s="38">
        <v>0.0</v>
      </c>
      <c r="Z310" s="38"/>
      <c r="AA310" s="38"/>
      <c r="AB310" s="40">
        <f t="shared" si="99"/>
        <v>0</v>
      </c>
      <c r="AC310" s="38">
        <v>0.0</v>
      </c>
      <c r="AD310" s="38"/>
      <c r="AE310" s="38"/>
      <c r="AF310" s="40">
        <f t="shared" si="100"/>
        <v>0</v>
      </c>
      <c r="AG310" s="24"/>
      <c r="AH310" s="24"/>
      <c r="AI310" s="24"/>
      <c r="AJ310" s="24"/>
      <c r="AK310" s="24"/>
      <c r="AL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</row>
    <row r="312" ht="16.5" customHeight="1">
      <c r="A312" s="43" t="str">
        <f>"carry over "&amp;A279</f>
        <v>carry over September</v>
      </c>
      <c r="B312" s="44">
        <f>B310</f>
        <v>0.000000002758447692</v>
      </c>
      <c r="C312" s="44"/>
      <c r="D312" s="44"/>
      <c r="E312" s="45"/>
      <c r="F312" s="44"/>
      <c r="G312" s="46"/>
      <c r="H312" s="24"/>
      <c r="I312" s="25" t="s">
        <v>74</v>
      </c>
      <c r="J312" s="26" t="str">
        <f>J311</f>
        <v/>
      </c>
      <c r="K312" s="26"/>
      <c r="L312" s="27"/>
      <c r="M312" s="25" t="s">
        <v>74</v>
      </c>
      <c r="N312" s="26"/>
      <c r="O312" s="26"/>
      <c r="P312" s="27"/>
      <c r="Q312" s="25" t="s">
        <v>74</v>
      </c>
      <c r="R312" s="26" t="str">
        <f>R311</f>
        <v/>
      </c>
      <c r="S312" s="26"/>
      <c r="T312" s="27"/>
      <c r="U312" s="25" t="s">
        <v>74</v>
      </c>
      <c r="V312" s="26" t="str">
        <f>V311</f>
        <v/>
      </c>
      <c r="W312" s="26"/>
      <c r="X312" s="27"/>
      <c r="Y312" s="25" t="s">
        <v>74</v>
      </c>
      <c r="Z312" s="26" t="str">
        <f>Z311</f>
        <v/>
      </c>
      <c r="AA312" s="26"/>
      <c r="AB312" s="27"/>
      <c r="AC312" s="25" t="s">
        <v>74</v>
      </c>
      <c r="AD312" s="26" t="str">
        <f>AD311</f>
        <v/>
      </c>
      <c r="AE312" s="26"/>
      <c r="AF312" s="27"/>
      <c r="AG312" s="24"/>
      <c r="AH312" s="24"/>
      <c r="AI312" s="24"/>
      <c r="AJ312" s="24"/>
      <c r="AK312" s="24"/>
      <c r="AL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</v>
      </c>
      <c r="H313" s="51"/>
      <c r="I313" s="76" t="s">
        <v>120</v>
      </c>
      <c r="J313" s="77"/>
      <c r="K313" s="77"/>
      <c r="L313" s="78">
        <f>SUM(L315:L345)</f>
        <v>0</v>
      </c>
      <c r="M313" s="76" t="s">
        <v>121</v>
      </c>
      <c r="N313" s="77"/>
      <c r="O313" s="77"/>
      <c r="P313" s="78">
        <f>SUM(P315:P345)</f>
        <v>0</v>
      </c>
      <c r="Q313" s="79" t="s">
        <v>122</v>
      </c>
      <c r="R313" s="77"/>
      <c r="S313" s="77"/>
      <c r="T313" s="102">
        <f>SUM(T315:T345)</f>
        <v>0</v>
      </c>
      <c r="U313" s="79" t="s">
        <v>123</v>
      </c>
      <c r="V313" s="77"/>
      <c r="W313" s="77"/>
      <c r="X313" s="78">
        <f>SUM(X315:X345)</f>
        <v>0</v>
      </c>
      <c r="Y313" s="79" t="s">
        <v>124</v>
      </c>
      <c r="Z313" s="77"/>
      <c r="AA313" s="77"/>
      <c r="AB313" s="78">
        <f>SUM(AB315:AB345)</f>
        <v>0</v>
      </c>
      <c r="AC313" s="76" t="s">
        <v>125</v>
      </c>
      <c r="AD313" s="77"/>
      <c r="AE313" s="77"/>
      <c r="AF313" s="78">
        <f>SUM(AF315:AF345)</f>
        <v>0</v>
      </c>
      <c r="AG313" s="51"/>
      <c r="AH313" s="51"/>
      <c r="AI313" s="51"/>
      <c r="AJ313" s="51"/>
      <c r="AK313" s="51"/>
      <c r="AL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125" t="s">
        <v>22</v>
      </c>
      <c r="J314" s="125" t="s">
        <v>72</v>
      </c>
      <c r="K314" s="125" t="s">
        <v>24</v>
      </c>
      <c r="L314" s="125" t="s">
        <v>25</v>
      </c>
      <c r="M314" s="125" t="s">
        <v>22</v>
      </c>
      <c r="N314" s="125" t="s">
        <v>72</v>
      </c>
      <c r="O314" s="125" t="s">
        <v>24</v>
      </c>
      <c r="P314" s="125" t="s">
        <v>25</v>
      </c>
      <c r="Q314" s="125" t="s">
        <v>22</v>
      </c>
      <c r="R314" s="125" t="s">
        <v>72</v>
      </c>
      <c r="S314" s="125" t="s">
        <v>24</v>
      </c>
      <c r="T314" s="125" t="s">
        <v>25</v>
      </c>
      <c r="U314" s="81" t="s">
        <v>22</v>
      </c>
      <c r="V314" s="81" t="s">
        <v>72</v>
      </c>
      <c r="W314" s="81" t="s">
        <v>24</v>
      </c>
      <c r="X314" s="125" t="s">
        <v>25</v>
      </c>
      <c r="Y314" s="125" t="s">
        <v>22</v>
      </c>
      <c r="Z314" s="125" t="s">
        <v>72</v>
      </c>
      <c r="AA314" s="125" t="s">
        <v>24</v>
      </c>
      <c r="AB314" s="125" t="s">
        <v>25</v>
      </c>
      <c r="AC314" s="125" t="s">
        <v>22</v>
      </c>
      <c r="AD314" s="125" t="s">
        <v>72</v>
      </c>
      <c r="AE314" s="125" t="s">
        <v>24</v>
      </c>
      <c r="AF314" s="125" t="s">
        <v>25</v>
      </c>
      <c r="AG314" s="82" t="s">
        <v>73</v>
      </c>
      <c r="AH314" s="24"/>
      <c r="AI314" s="24"/>
      <c r="AJ314" s="24"/>
      <c r="AK314" s="24"/>
      <c r="AL314" s="24"/>
    </row>
    <row r="315" ht="16.5" customHeight="1">
      <c r="A315" s="123">
        <v>45566.0</v>
      </c>
      <c r="B315" s="22">
        <f>(B312+C315)+((B312+C315)*D315)</f>
        <v>0.000000002758447692</v>
      </c>
      <c r="C315" s="22">
        <v>0.0</v>
      </c>
      <c r="D315" s="22">
        <f t="shared" ref="D315:D345" si="101">(0/10000)</f>
        <v>0</v>
      </c>
      <c r="E315" s="52"/>
      <c r="F315" s="22">
        <f>(B315-B312)-C315</f>
        <v>0</v>
      </c>
      <c r="G315" s="53"/>
      <c r="H315" s="24"/>
      <c r="I315" s="84">
        <v>0.0</v>
      </c>
      <c r="J315" s="52"/>
      <c r="K315" s="52"/>
      <c r="L315" s="53">
        <f>IF(J315-J310&lt;0,0,J315-J310)</f>
        <v>0</v>
      </c>
      <c r="M315" s="112">
        <v>0.0</v>
      </c>
      <c r="N315" s="114"/>
      <c r="O315" s="114"/>
      <c r="P315" s="53">
        <f>IF(N315-N310&lt;0,0,N315-N310)</f>
        <v>0</v>
      </c>
      <c r="Q315" s="84">
        <v>0.0</v>
      </c>
      <c r="R315" s="52"/>
      <c r="S315" s="52"/>
      <c r="T315" s="53">
        <f>IF(R315-R310&lt;0,0,R315-R310)</f>
        <v>0</v>
      </c>
      <c r="U315" s="84">
        <v>0.0</v>
      </c>
      <c r="V315" s="52"/>
      <c r="W315" s="52"/>
      <c r="X315" s="53">
        <f>IF(V315-V310&lt;0,0,V315-V310)</f>
        <v>0</v>
      </c>
      <c r="Y315" s="84">
        <v>0.0</v>
      </c>
      <c r="Z315" s="52"/>
      <c r="AA315" s="52"/>
      <c r="AB315" s="53">
        <f>IF(Z315-Z310&lt;0,0,Z315-Z310)</f>
        <v>0</v>
      </c>
      <c r="AC315" s="84">
        <v>0.0</v>
      </c>
      <c r="AD315" s="52"/>
      <c r="AE315" s="52"/>
      <c r="AF315" s="53">
        <f>IF(AD315-AD310&lt;0,0,AD315-AD310)</f>
        <v>0</v>
      </c>
      <c r="AG315" s="24"/>
      <c r="AH315" s="24"/>
      <c r="AI315" s="24"/>
      <c r="AJ315" s="24"/>
      <c r="AK315" s="24"/>
      <c r="AL315" s="24"/>
    </row>
    <row r="316" ht="16.5" customHeight="1">
      <c r="A316" s="121">
        <v>45567.0</v>
      </c>
      <c r="B316" s="13">
        <f t="shared" ref="B316:B345" si="102">(B315+C316)+((B315+C316)*D316)</f>
        <v>0.000000002758447692</v>
      </c>
      <c r="C316" s="13">
        <v>0.0</v>
      </c>
      <c r="D316" s="13">
        <f t="shared" si="101"/>
        <v>0</v>
      </c>
      <c r="E316" s="34"/>
      <c r="F316" s="13">
        <f t="shared" ref="F316:F345" si="103">(B316-B315)-C316</f>
        <v>0</v>
      </c>
      <c r="G316" s="36"/>
      <c r="H316" s="24"/>
      <c r="I316" s="88">
        <v>0.0</v>
      </c>
      <c r="J316" s="34"/>
      <c r="K316" s="34"/>
      <c r="L316" s="36">
        <f t="shared" ref="L316:L345" si="104">IF(J316-J315&lt;0,0,J316-J315)</f>
        <v>0</v>
      </c>
      <c r="M316" s="115">
        <v>0.0</v>
      </c>
      <c r="N316" s="103"/>
      <c r="O316" s="103"/>
      <c r="P316" s="104">
        <f t="shared" ref="P316:P345" si="105">IF(N316-N315&lt;0,0,N316-N315)</f>
        <v>0</v>
      </c>
      <c r="Q316" s="88">
        <v>0.0</v>
      </c>
      <c r="R316" s="34"/>
      <c r="S316" s="34"/>
      <c r="T316" s="36">
        <f t="shared" ref="T316:T345" si="106">IF(R316-R315&lt;0,0,R316-R315)</f>
        <v>0</v>
      </c>
      <c r="U316" s="88">
        <v>0.0</v>
      </c>
      <c r="V316" s="34"/>
      <c r="W316" s="34"/>
      <c r="X316" s="36">
        <f t="shared" ref="X316:X345" si="107">IF(V316-V315&lt;0,0,V316-V315)</f>
        <v>0</v>
      </c>
      <c r="Y316" s="88">
        <v>0.0</v>
      </c>
      <c r="Z316" s="34"/>
      <c r="AA316" s="34"/>
      <c r="AB316" s="36">
        <f t="shared" ref="AB316:AB345" si="108">IF(Z316-Z315&lt;0,0,Z316-Z315)</f>
        <v>0</v>
      </c>
      <c r="AC316" s="88">
        <v>0.0</v>
      </c>
      <c r="AD316" s="34"/>
      <c r="AE316" s="34"/>
      <c r="AF316" s="36">
        <f t="shared" ref="AF316:AF345" si="109">IF(AD316-AD315&lt;0,0,AD316-AD315)</f>
        <v>0</v>
      </c>
      <c r="AG316" s="24"/>
      <c r="AH316" s="24"/>
      <c r="AI316" s="24"/>
      <c r="AJ316" s="24"/>
      <c r="AK316" s="24"/>
      <c r="AL316" s="24"/>
    </row>
    <row r="317" ht="16.5" customHeight="1">
      <c r="A317" s="121">
        <v>45568.0</v>
      </c>
      <c r="B317" s="13">
        <f t="shared" si="102"/>
        <v>0.000000002758447692</v>
      </c>
      <c r="C317" s="13">
        <v>0.0</v>
      </c>
      <c r="D317" s="13">
        <f t="shared" si="101"/>
        <v>0</v>
      </c>
      <c r="E317" s="34"/>
      <c r="F317" s="13">
        <f t="shared" si="103"/>
        <v>0</v>
      </c>
      <c r="G317" s="36"/>
      <c r="H317" s="24"/>
      <c r="I317" s="88">
        <v>0.0</v>
      </c>
      <c r="J317" s="34"/>
      <c r="K317" s="34"/>
      <c r="L317" s="36">
        <f t="shared" si="104"/>
        <v>0</v>
      </c>
      <c r="M317" s="115">
        <v>0.0</v>
      </c>
      <c r="N317" s="103"/>
      <c r="O317" s="103"/>
      <c r="P317" s="104">
        <f t="shared" si="105"/>
        <v>0</v>
      </c>
      <c r="Q317" s="88">
        <v>0.0</v>
      </c>
      <c r="R317" s="34"/>
      <c r="S317" s="34"/>
      <c r="T317" s="36">
        <f t="shared" si="106"/>
        <v>0</v>
      </c>
      <c r="U317" s="88">
        <v>0.0</v>
      </c>
      <c r="V317" s="34"/>
      <c r="W317" s="34"/>
      <c r="X317" s="36">
        <f t="shared" si="107"/>
        <v>0</v>
      </c>
      <c r="Y317" s="88">
        <v>0.0</v>
      </c>
      <c r="Z317" s="34"/>
      <c r="AA317" s="34"/>
      <c r="AB317" s="36">
        <f t="shared" si="108"/>
        <v>0</v>
      </c>
      <c r="AC317" s="88">
        <v>0.0</v>
      </c>
      <c r="AD317" s="34"/>
      <c r="AE317" s="34"/>
      <c r="AF317" s="36">
        <f t="shared" si="109"/>
        <v>0</v>
      </c>
      <c r="AG317" s="24"/>
      <c r="AH317" s="24"/>
      <c r="AI317" s="24"/>
      <c r="AJ317" s="24"/>
      <c r="AK317" s="24"/>
      <c r="AL317" s="24"/>
    </row>
    <row r="318" ht="16.5" customHeight="1">
      <c r="A318" s="121">
        <v>45569.0</v>
      </c>
      <c r="B318" s="13">
        <f t="shared" si="102"/>
        <v>0.000000002758447692</v>
      </c>
      <c r="C318" s="13">
        <v>0.0</v>
      </c>
      <c r="D318" s="13">
        <f t="shared" si="101"/>
        <v>0</v>
      </c>
      <c r="E318" s="34"/>
      <c r="F318" s="13">
        <f t="shared" si="103"/>
        <v>0</v>
      </c>
      <c r="G318" s="36"/>
      <c r="H318" s="24"/>
      <c r="I318" s="88">
        <v>0.0</v>
      </c>
      <c r="J318" s="34"/>
      <c r="K318" s="34"/>
      <c r="L318" s="36">
        <f t="shared" si="104"/>
        <v>0</v>
      </c>
      <c r="M318" s="115">
        <v>0.0</v>
      </c>
      <c r="N318" s="103"/>
      <c r="O318" s="103"/>
      <c r="P318" s="104">
        <f t="shared" si="105"/>
        <v>0</v>
      </c>
      <c r="Q318" s="88">
        <v>0.0</v>
      </c>
      <c r="R318" s="34"/>
      <c r="S318" s="34"/>
      <c r="T318" s="36">
        <f t="shared" si="106"/>
        <v>0</v>
      </c>
      <c r="U318" s="88">
        <v>0.0</v>
      </c>
      <c r="V318" s="34"/>
      <c r="W318" s="34"/>
      <c r="X318" s="36">
        <f t="shared" si="107"/>
        <v>0</v>
      </c>
      <c r="Y318" s="88">
        <v>0.0</v>
      </c>
      <c r="Z318" s="34"/>
      <c r="AA318" s="34"/>
      <c r="AB318" s="36">
        <f t="shared" si="108"/>
        <v>0</v>
      </c>
      <c r="AC318" s="88">
        <v>0.0</v>
      </c>
      <c r="AD318" s="34"/>
      <c r="AE318" s="34"/>
      <c r="AF318" s="36">
        <f t="shared" si="109"/>
        <v>0</v>
      </c>
      <c r="AG318" s="24"/>
      <c r="AH318" s="24"/>
      <c r="AI318" s="24"/>
      <c r="AJ318" s="24"/>
      <c r="AK318" s="24"/>
      <c r="AL318" s="24"/>
    </row>
    <row r="319" ht="16.5" customHeight="1">
      <c r="A319" s="121">
        <v>45570.0</v>
      </c>
      <c r="B319" s="13">
        <f t="shared" si="102"/>
        <v>0.000000002758447692</v>
      </c>
      <c r="C319" s="13">
        <v>0.0</v>
      </c>
      <c r="D319" s="13">
        <f t="shared" si="101"/>
        <v>0</v>
      </c>
      <c r="E319" s="34"/>
      <c r="F319" s="13">
        <f t="shared" si="103"/>
        <v>0</v>
      </c>
      <c r="G319" s="36"/>
      <c r="H319" s="24"/>
      <c r="I319" s="88">
        <v>0.0</v>
      </c>
      <c r="J319" s="34"/>
      <c r="K319" s="34"/>
      <c r="L319" s="36">
        <f t="shared" si="104"/>
        <v>0</v>
      </c>
      <c r="M319" s="115">
        <v>0.0</v>
      </c>
      <c r="N319" s="34"/>
      <c r="O319" s="34"/>
      <c r="P319" s="104">
        <f t="shared" si="105"/>
        <v>0</v>
      </c>
      <c r="Q319" s="88">
        <v>0.0</v>
      </c>
      <c r="R319" s="34"/>
      <c r="S319" s="34"/>
      <c r="T319" s="36">
        <f t="shared" si="106"/>
        <v>0</v>
      </c>
      <c r="U319" s="88">
        <v>0.0</v>
      </c>
      <c r="V319" s="34"/>
      <c r="W319" s="34"/>
      <c r="X319" s="36">
        <f t="shared" si="107"/>
        <v>0</v>
      </c>
      <c r="Y319" s="88">
        <v>0.0</v>
      </c>
      <c r="Z319" s="34"/>
      <c r="AA319" s="34"/>
      <c r="AB319" s="36">
        <f t="shared" si="108"/>
        <v>0</v>
      </c>
      <c r="AC319" s="88">
        <v>0.0</v>
      </c>
      <c r="AD319" s="34"/>
      <c r="AE319" s="34"/>
      <c r="AF319" s="36">
        <f t="shared" si="109"/>
        <v>0</v>
      </c>
      <c r="AG319" s="24"/>
      <c r="AH319" s="24"/>
      <c r="AI319" s="24"/>
      <c r="AJ319" s="24"/>
      <c r="AK319" s="24"/>
      <c r="AL319" s="24"/>
    </row>
    <row r="320" ht="16.5" customHeight="1">
      <c r="A320" s="121">
        <v>45571.0</v>
      </c>
      <c r="B320" s="13">
        <f t="shared" si="102"/>
        <v>0.000000002758447692</v>
      </c>
      <c r="C320" s="13">
        <v>0.0</v>
      </c>
      <c r="D320" s="13">
        <f t="shared" si="101"/>
        <v>0</v>
      </c>
      <c r="E320" s="34"/>
      <c r="F320" s="13">
        <f t="shared" si="103"/>
        <v>0</v>
      </c>
      <c r="G320" s="36"/>
      <c r="H320" s="24"/>
      <c r="I320" s="88">
        <v>0.0</v>
      </c>
      <c r="J320" s="34"/>
      <c r="K320" s="34"/>
      <c r="L320" s="36">
        <f t="shared" si="104"/>
        <v>0</v>
      </c>
      <c r="M320" s="115">
        <v>0.0</v>
      </c>
      <c r="N320" s="103"/>
      <c r="O320" s="103"/>
      <c r="P320" s="104">
        <f t="shared" si="105"/>
        <v>0</v>
      </c>
      <c r="Q320" s="88">
        <v>0.0</v>
      </c>
      <c r="R320" s="34"/>
      <c r="S320" s="34"/>
      <c r="T320" s="36">
        <f t="shared" si="106"/>
        <v>0</v>
      </c>
      <c r="U320" s="88">
        <v>0.0</v>
      </c>
      <c r="V320" s="34"/>
      <c r="W320" s="34"/>
      <c r="X320" s="36">
        <f t="shared" si="107"/>
        <v>0</v>
      </c>
      <c r="Y320" s="88">
        <v>0.0</v>
      </c>
      <c r="Z320" s="34"/>
      <c r="AA320" s="34"/>
      <c r="AB320" s="36">
        <f t="shared" si="108"/>
        <v>0</v>
      </c>
      <c r="AC320" s="88">
        <v>0.0</v>
      </c>
      <c r="AD320" s="34"/>
      <c r="AE320" s="34"/>
      <c r="AF320" s="36">
        <f t="shared" si="109"/>
        <v>0</v>
      </c>
      <c r="AG320" s="24"/>
      <c r="AH320" s="24"/>
      <c r="AI320" s="24"/>
      <c r="AJ320" s="24"/>
      <c r="AK320" s="24"/>
      <c r="AL320" s="24"/>
    </row>
    <row r="321" ht="16.5" customHeight="1">
      <c r="A321" s="121">
        <v>45572.0</v>
      </c>
      <c r="B321" s="13">
        <f t="shared" si="102"/>
        <v>0.000000002758447692</v>
      </c>
      <c r="C321" s="13">
        <v>0.0</v>
      </c>
      <c r="D321" s="13">
        <f t="shared" si="101"/>
        <v>0</v>
      </c>
      <c r="E321" s="34"/>
      <c r="F321" s="13">
        <f t="shared" si="103"/>
        <v>0</v>
      </c>
      <c r="G321" s="36"/>
      <c r="H321" s="24"/>
      <c r="I321" s="88">
        <v>0.0</v>
      </c>
      <c r="J321" s="34"/>
      <c r="K321" s="34"/>
      <c r="L321" s="36">
        <f t="shared" si="104"/>
        <v>0</v>
      </c>
      <c r="M321" s="88">
        <v>0.0</v>
      </c>
      <c r="N321" s="34"/>
      <c r="O321" s="34"/>
      <c r="P321" s="104">
        <f t="shared" si="105"/>
        <v>0</v>
      </c>
      <c r="Q321" s="88">
        <v>0.0</v>
      </c>
      <c r="R321" s="34"/>
      <c r="S321" s="34"/>
      <c r="T321" s="36">
        <f t="shared" si="106"/>
        <v>0</v>
      </c>
      <c r="U321" s="88">
        <v>0.0</v>
      </c>
      <c r="V321" s="34"/>
      <c r="W321" s="34"/>
      <c r="X321" s="36">
        <f t="shared" si="107"/>
        <v>0</v>
      </c>
      <c r="Y321" s="88">
        <v>0.0</v>
      </c>
      <c r="Z321" s="34"/>
      <c r="AA321" s="34"/>
      <c r="AB321" s="36">
        <f t="shared" si="108"/>
        <v>0</v>
      </c>
      <c r="AC321" s="88">
        <v>0.0</v>
      </c>
      <c r="AD321" s="34"/>
      <c r="AE321" s="34"/>
      <c r="AF321" s="36">
        <f t="shared" si="109"/>
        <v>0</v>
      </c>
      <c r="AG321" s="24"/>
      <c r="AH321" s="24"/>
      <c r="AI321" s="24"/>
      <c r="AJ321" s="24"/>
      <c r="AK321" s="24"/>
      <c r="AL321" s="24"/>
    </row>
    <row r="322" ht="16.5" customHeight="1">
      <c r="A322" s="121">
        <v>45573.0</v>
      </c>
      <c r="B322" s="13">
        <f t="shared" si="102"/>
        <v>0.000000002758447692</v>
      </c>
      <c r="C322" s="13">
        <v>0.0</v>
      </c>
      <c r="D322" s="13">
        <f t="shared" si="101"/>
        <v>0</v>
      </c>
      <c r="E322" s="34"/>
      <c r="F322" s="13">
        <f t="shared" si="103"/>
        <v>0</v>
      </c>
      <c r="G322" s="36"/>
      <c r="H322" s="24"/>
      <c r="I322" s="88">
        <v>0.0</v>
      </c>
      <c r="J322" s="34"/>
      <c r="K322" s="34"/>
      <c r="L322" s="36">
        <f t="shared" si="104"/>
        <v>0</v>
      </c>
      <c r="M322" s="88">
        <v>0.0</v>
      </c>
      <c r="N322" s="34"/>
      <c r="O322" s="34"/>
      <c r="P322" s="104">
        <f t="shared" si="105"/>
        <v>0</v>
      </c>
      <c r="Q322" s="88">
        <v>0.0</v>
      </c>
      <c r="R322" s="34"/>
      <c r="S322" s="34"/>
      <c r="T322" s="36">
        <f t="shared" si="106"/>
        <v>0</v>
      </c>
      <c r="U322" s="88">
        <v>0.0</v>
      </c>
      <c r="V322" s="34"/>
      <c r="W322" s="34"/>
      <c r="X322" s="36">
        <f t="shared" si="107"/>
        <v>0</v>
      </c>
      <c r="Y322" s="88">
        <v>0.0</v>
      </c>
      <c r="Z322" s="34"/>
      <c r="AA322" s="34"/>
      <c r="AB322" s="36">
        <f t="shared" si="108"/>
        <v>0</v>
      </c>
      <c r="AC322" s="88">
        <v>0.0</v>
      </c>
      <c r="AD322" s="34"/>
      <c r="AE322" s="34"/>
      <c r="AF322" s="36">
        <f t="shared" si="109"/>
        <v>0</v>
      </c>
      <c r="AG322" s="24"/>
      <c r="AH322" s="24"/>
      <c r="AI322" s="24"/>
      <c r="AJ322" s="24"/>
      <c r="AK322" s="24"/>
      <c r="AL322" s="24"/>
    </row>
    <row r="323" ht="16.5" customHeight="1">
      <c r="A323" s="121">
        <v>45574.0</v>
      </c>
      <c r="B323" s="13">
        <f t="shared" si="102"/>
        <v>0.000000002758447692</v>
      </c>
      <c r="C323" s="13">
        <v>0.0</v>
      </c>
      <c r="D323" s="13">
        <f t="shared" si="101"/>
        <v>0</v>
      </c>
      <c r="E323" s="34"/>
      <c r="F323" s="13">
        <f t="shared" si="103"/>
        <v>0</v>
      </c>
      <c r="G323" s="36"/>
      <c r="H323" s="24"/>
      <c r="I323" s="88">
        <v>0.0</v>
      </c>
      <c r="J323" s="34"/>
      <c r="K323" s="34"/>
      <c r="L323" s="36">
        <f t="shared" si="104"/>
        <v>0</v>
      </c>
      <c r="M323" s="88">
        <v>0.0</v>
      </c>
      <c r="N323" s="34"/>
      <c r="O323" s="34"/>
      <c r="P323" s="104">
        <f t="shared" si="105"/>
        <v>0</v>
      </c>
      <c r="Q323" s="88">
        <v>0.0</v>
      </c>
      <c r="R323" s="34"/>
      <c r="S323" s="34"/>
      <c r="T323" s="36">
        <f t="shared" si="106"/>
        <v>0</v>
      </c>
      <c r="U323" s="88">
        <v>0.0</v>
      </c>
      <c r="V323" s="34"/>
      <c r="W323" s="34"/>
      <c r="X323" s="36">
        <f t="shared" si="107"/>
        <v>0</v>
      </c>
      <c r="Y323" s="88">
        <v>0.0</v>
      </c>
      <c r="Z323" s="34"/>
      <c r="AA323" s="34"/>
      <c r="AB323" s="36">
        <f t="shared" si="108"/>
        <v>0</v>
      </c>
      <c r="AC323" s="88">
        <v>0.0</v>
      </c>
      <c r="AD323" s="34"/>
      <c r="AE323" s="34"/>
      <c r="AF323" s="36">
        <f t="shared" si="109"/>
        <v>0</v>
      </c>
      <c r="AG323" s="24"/>
      <c r="AH323" s="24"/>
      <c r="AI323" s="24"/>
      <c r="AJ323" s="24"/>
      <c r="AK323" s="24"/>
      <c r="AL323" s="24"/>
    </row>
    <row r="324" ht="16.5" customHeight="1">
      <c r="A324" s="121">
        <v>45575.0</v>
      </c>
      <c r="B324" s="13">
        <f t="shared" si="102"/>
        <v>0.000000002758447692</v>
      </c>
      <c r="C324" s="13">
        <v>0.0</v>
      </c>
      <c r="D324" s="13">
        <f t="shared" si="101"/>
        <v>0</v>
      </c>
      <c r="E324" s="34"/>
      <c r="F324" s="13">
        <f t="shared" si="103"/>
        <v>0</v>
      </c>
      <c r="G324" s="36"/>
      <c r="H324" s="24"/>
      <c r="I324" s="88">
        <v>0.0</v>
      </c>
      <c r="J324" s="34"/>
      <c r="K324" s="34"/>
      <c r="L324" s="36">
        <f t="shared" si="104"/>
        <v>0</v>
      </c>
      <c r="M324" s="88">
        <v>0.0</v>
      </c>
      <c r="N324" s="34"/>
      <c r="O324" s="34"/>
      <c r="P324" s="104">
        <f t="shared" si="105"/>
        <v>0</v>
      </c>
      <c r="Q324" s="88">
        <v>0.0</v>
      </c>
      <c r="R324" s="34"/>
      <c r="S324" s="34"/>
      <c r="T324" s="36">
        <f t="shared" si="106"/>
        <v>0</v>
      </c>
      <c r="U324" s="88">
        <v>0.0</v>
      </c>
      <c r="V324" s="34"/>
      <c r="W324" s="34"/>
      <c r="X324" s="36">
        <f t="shared" si="107"/>
        <v>0</v>
      </c>
      <c r="Y324" s="88">
        <v>0.0</v>
      </c>
      <c r="Z324" s="34"/>
      <c r="AA324" s="34"/>
      <c r="AB324" s="36">
        <f t="shared" si="108"/>
        <v>0</v>
      </c>
      <c r="AC324" s="88">
        <v>0.0</v>
      </c>
      <c r="AD324" s="34"/>
      <c r="AE324" s="34"/>
      <c r="AF324" s="36">
        <f t="shared" si="109"/>
        <v>0</v>
      </c>
      <c r="AG324" s="24"/>
      <c r="AH324" s="24"/>
      <c r="AI324" s="24"/>
      <c r="AJ324" s="24"/>
      <c r="AK324" s="24"/>
      <c r="AL324" s="24"/>
    </row>
    <row r="325" ht="16.5" customHeight="1">
      <c r="A325" s="121">
        <v>45576.0</v>
      </c>
      <c r="B325" s="13">
        <f t="shared" si="102"/>
        <v>0.000000002758447692</v>
      </c>
      <c r="C325" s="13">
        <v>0.0</v>
      </c>
      <c r="D325" s="13">
        <f t="shared" si="101"/>
        <v>0</v>
      </c>
      <c r="E325" s="34"/>
      <c r="F325" s="13">
        <f t="shared" si="103"/>
        <v>0</v>
      </c>
      <c r="G325" s="36"/>
      <c r="H325" s="24"/>
      <c r="I325" s="88">
        <v>0.0</v>
      </c>
      <c r="J325" s="34"/>
      <c r="K325" s="34"/>
      <c r="L325" s="36">
        <f t="shared" si="104"/>
        <v>0</v>
      </c>
      <c r="M325" s="88">
        <v>0.0</v>
      </c>
      <c r="N325" s="34"/>
      <c r="O325" s="34"/>
      <c r="P325" s="104">
        <f t="shared" si="105"/>
        <v>0</v>
      </c>
      <c r="Q325" s="88">
        <v>0.0</v>
      </c>
      <c r="R325" s="34"/>
      <c r="S325" s="34"/>
      <c r="T325" s="36">
        <f t="shared" si="106"/>
        <v>0</v>
      </c>
      <c r="U325" s="88">
        <v>0.0</v>
      </c>
      <c r="V325" s="34"/>
      <c r="W325" s="34"/>
      <c r="X325" s="36">
        <f t="shared" si="107"/>
        <v>0</v>
      </c>
      <c r="Y325" s="88">
        <v>0.0</v>
      </c>
      <c r="Z325" s="34"/>
      <c r="AA325" s="34"/>
      <c r="AB325" s="36">
        <f t="shared" si="108"/>
        <v>0</v>
      </c>
      <c r="AC325" s="88">
        <v>0.0</v>
      </c>
      <c r="AD325" s="34"/>
      <c r="AE325" s="34"/>
      <c r="AF325" s="36">
        <f t="shared" si="109"/>
        <v>0</v>
      </c>
      <c r="AG325" s="24"/>
      <c r="AH325" s="24"/>
      <c r="AI325" s="24"/>
      <c r="AJ325" s="24"/>
      <c r="AK325" s="24"/>
      <c r="AL325" s="24"/>
    </row>
    <row r="326" ht="16.5" customHeight="1">
      <c r="A326" s="121">
        <v>45577.0</v>
      </c>
      <c r="B326" s="13">
        <f t="shared" si="102"/>
        <v>0.000000002758447692</v>
      </c>
      <c r="C326" s="13">
        <v>0.0</v>
      </c>
      <c r="D326" s="13">
        <f t="shared" si="101"/>
        <v>0</v>
      </c>
      <c r="E326" s="34"/>
      <c r="F326" s="13">
        <f t="shared" si="103"/>
        <v>0</v>
      </c>
      <c r="G326" s="36"/>
      <c r="H326" s="24"/>
      <c r="I326" s="88">
        <v>0.0</v>
      </c>
      <c r="J326" s="34"/>
      <c r="K326" s="34"/>
      <c r="L326" s="36">
        <f t="shared" si="104"/>
        <v>0</v>
      </c>
      <c r="M326" s="88">
        <v>0.0</v>
      </c>
      <c r="N326" s="34"/>
      <c r="O326" s="34"/>
      <c r="P326" s="104">
        <f t="shared" si="105"/>
        <v>0</v>
      </c>
      <c r="Q326" s="88">
        <v>0.0</v>
      </c>
      <c r="R326" s="34"/>
      <c r="S326" s="34"/>
      <c r="T326" s="36">
        <f t="shared" si="106"/>
        <v>0</v>
      </c>
      <c r="U326" s="88">
        <v>0.0</v>
      </c>
      <c r="V326" s="34"/>
      <c r="W326" s="34"/>
      <c r="X326" s="36">
        <f t="shared" si="107"/>
        <v>0</v>
      </c>
      <c r="Y326" s="88">
        <v>0.0</v>
      </c>
      <c r="Z326" s="34"/>
      <c r="AA326" s="34"/>
      <c r="AB326" s="36">
        <f t="shared" si="108"/>
        <v>0</v>
      </c>
      <c r="AC326" s="88">
        <v>0.0</v>
      </c>
      <c r="AD326" s="34"/>
      <c r="AE326" s="34"/>
      <c r="AF326" s="36">
        <f t="shared" si="109"/>
        <v>0</v>
      </c>
      <c r="AG326" s="24"/>
      <c r="AH326" s="24"/>
      <c r="AI326" s="24"/>
      <c r="AJ326" s="24"/>
      <c r="AK326" s="24"/>
      <c r="AL326" s="24"/>
    </row>
    <row r="327" ht="16.5" customHeight="1">
      <c r="A327" s="121">
        <v>45578.0</v>
      </c>
      <c r="B327" s="13">
        <f t="shared" si="102"/>
        <v>0.000000002758447692</v>
      </c>
      <c r="C327" s="13">
        <v>0.0</v>
      </c>
      <c r="D327" s="13">
        <f t="shared" si="101"/>
        <v>0</v>
      </c>
      <c r="E327" s="34"/>
      <c r="F327" s="13">
        <f t="shared" si="103"/>
        <v>0</v>
      </c>
      <c r="G327" s="36"/>
      <c r="H327" s="24"/>
      <c r="I327" s="88">
        <v>0.0</v>
      </c>
      <c r="J327" s="34"/>
      <c r="K327" s="34"/>
      <c r="L327" s="36">
        <f t="shared" si="104"/>
        <v>0</v>
      </c>
      <c r="M327" s="88">
        <v>0.0</v>
      </c>
      <c r="N327" s="34"/>
      <c r="O327" s="34"/>
      <c r="P327" s="104">
        <f t="shared" si="105"/>
        <v>0</v>
      </c>
      <c r="Q327" s="88">
        <v>0.0</v>
      </c>
      <c r="R327" s="34"/>
      <c r="S327" s="34"/>
      <c r="T327" s="36">
        <f t="shared" si="106"/>
        <v>0</v>
      </c>
      <c r="U327" s="88">
        <v>0.0</v>
      </c>
      <c r="V327" s="34"/>
      <c r="W327" s="34"/>
      <c r="X327" s="36">
        <f t="shared" si="107"/>
        <v>0</v>
      </c>
      <c r="Y327" s="88">
        <v>0.0</v>
      </c>
      <c r="Z327" s="34"/>
      <c r="AA327" s="34"/>
      <c r="AB327" s="36">
        <f t="shared" si="108"/>
        <v>0</v>
      </c>
      <c r="AC327" s="88">
        <v>0.0</v>
      </c>
      <c r="AD327" s="34"/>
      <c r="AE327" s="34"/>
      <c r="AF327" s="36">
        <f t="shared" si="109"/>
        <v>0</v>
      </c>
      <c r="AG327" s="24"/>
      <c r="AH327" s="24"/>
      <c r="AI327" s="24"/>
      <c r="AJ327" s="24"/>
      <c r="AK327" s="24"/>
      <c r="AL327" s="24"/>
    </row>
    <row r="328" ht="16.5" customHeight="1">
      <c r="A328" s="121">
        <v>45579.0</v>
      </c>
      <c r="B328" s="13">
        <f t="shared" si="102"/>
        <v>0.000000002758447692</v>
      </c>
      <c r="C328" s="13">
        <v>0.0</v>
      </c>
      <c r="D328" s="13">
        <f t="shared" si="101"/>
        <v>0</v>
      </c>
      <c r="E328" s="34"/>
      <c r="F328" s="13">
        <f t="shared" si="103"/>
        <v>0</v>
      </c>
      <c r="G328" s="36"/>
      <c r="H328" s="24"/>
      <c r="I328" s="88">
        <v>0.0</v>
      </c>
      <c r="J328" s="34"/>
      <c r="K328" s="34"/>
      <c r="L328" s="36">
        <f t="shared" si="104"/>
        <v>0</v>
      </c>
      <c r="M328" s="88">
        <v>0.0</v>
      </c>
      <c r="N328" s="34"/>
      <c r="O328" s="34"/>
      <c r="P328" s="104">
        <f t="shared" si="105"/>
        <v>0</v>
      </c>
      <c r="Q328" s="88">
        <v>0.0</v>
      </c>
      <c r="R328" s="34"/>
      <c r="S328" s="34"/>
      <c r="T328" s="36">
        <f t="shared" si="106"/>
        <v>0</v>
      </c>
      <c r="U328" s="88">
        <v>0.0</v>
      </c>
      <c r="V328" s="34"/>
      <c r="W328" s="34"/>
      <c r="X328" s="36">
        <f t="shared" si="107"/>
        <v>0</v>
      </c>
      <c r="Y328" s="88">
        <v>0.0</v>
      </c>
      <c r="Z328" s="34"/>
      <c r="AA328" s="34"/>
      <c r="AB328" s="36">
        <f t="shared" si="108"/>
        <v>0</v>
      </c>
      <c r="AC328" s="88">
        <v>0.0</v>
      </c>
      <c r="AD328" s="34"/>
      <c r="AE328" s="34"/>
      <c r="AF328" s="36">
        <f t="shared" si="109"/>
        <v>0</v>
      </c>
      <c r="AG328" s="24"/>
      <c r="AH328" s="24"/>
      <c r="AI328" s="24"/>
      <c r="AJ328" s="24"/>
      <c r="AK328" s="24"/>
      <c r="AL328" s="24"/>
    </row>
    <row r="329" ht="16.5" customHeight="1">
      <c r="A329" s="121">
        <v>45580.0</v>
      </c>
      <c r="B329" s="13">
        <f t="shared" si="102"/>
        <v>0.000000002758447692</v>
      </c>
      <c r="C329" s="13">
        <v>0.0</v>
      </c>
      <c r="D329" s="13">
        <f t="shared" si="101"/>
        <v>0</v>
      </c>
      <c r="E329" s="34"/>
      <c r="F329" s="13">
        <f t="shared" si="103"/>
        <v>0</v>
      </c>
      <c r="G329" s="36"/>
      <c r="H329" s="24"/>
      <c r="I329" s="88">
        <v>0.0</v>
      </c>
      <c r="J329" s="34"/>
      <c r="K329" s="34"/>
      <c r="L329" s="36">
        <f t="shared" si="104"/>
        <v>0</v>
      </c>
      <c r="M329" s="88">
        <v>0.0</v>
      </c>
      <c r="N329" s="34"/>
      <c r="O329" s="34"/>
      <c r="P329" s="104">
        <f t="shared" si="105"/>
        <v>0</v>
      </c>
      <c r="Q329" s="88">
        <v>0.0</v>
      </c>
      <c r="R329" s="34"/>
      <c r="S329" s="34"/>
      <c r="T329" s="36">
        <f t="shared" si="106"/>
        <v>0</v>
      </c>
      <c r="U329" s="88">
        <v>0.0</v>
      </c>
      <c r="V329" s="34"/>
      <c r="W329" s="34"/>
      <c r="X329" s="36">
        <f t="shared" si="107"/>
        <v>0</v>
      </c>
      <c r="Y329" s="88">
        <v>0.0</v>
      </c>
      <c r="Z329" s="34"/>
      <c r="AA329" s="34"/>
      <c r="AB329" s="36">
        <f t="shared" si="108"/>
        <v>0</v>
      </c>
      <c r="AC329" s="88">
        <v>0.0</v>
      </c>
      <c r="AD329" s="34"/>
      <c r="AE329" s="34"/>
      <c r="AF329" s="36">
        <f t="shared" si="109"/>
        <v>0</v>
      </c>
      <c r="AG329" s="24"/>
      <c r="AH329" s="24"/>
      <c r="AI329" s="24"/>
      <c r="AJ329" s="24"/>
      <c r="AK329" s="24"/>
      <c r="AL329" s="24"/>
    </row>
    <row r="330" ht="16.5" customHeight="1">
      <c r="A330" s="121">
        <v>45581.0</v>
      </c>
      <c r="B330" s="13">
        <f t="shared" si="102"/>
        <v>0.000000002758447692</v>
      </c>
      <c r="C330" s="13">
        <v>0.0</v>
      </c>
      <c r="D330" s="13">
        <f t="shared" si="101"/>
        <v>0</v>
      </c>
      <c r="E330" s="34"/>
      <c r="F330" s="13">
        <f t="shared" si="103"/>
        <v>0</v>
      </c>
      <c r="G330" s="36"/>
      <c r="H330" s="24"/>
      <c r="I330" s="88">
        <v>0.0</v>
      </c>
      <c r="J330" s="34"/>
      <c r="K330" s="34"/>
      <c r="L330" s="36">
        <f t="shared" si="104"/>
        <v>0</v>
      </c>
      <c r="M330" s="88">
        <v>0.0</v>
      </c>
      <c r="N330" s="34"/>
      <c r="O330" s="34"/>
      <c r="P330" s="104">
        <f t="shared" si="105"/>
        <v>0</v>
      </c>
      <c r="Q330" s="88">
        <v>0.0</v>
      </c>
      <c r="R330" s="34"/>
      <c r="S330" s="34"/>
      <c r="T330" s="36">
        <f t="shared" si="106"/>
        <v>0</v>
      </c>
      <c r="U330" s="88">
        <v>0.0</v>
      </c>
      <c r="V330" s="34"/>
      <c r="W330" s="34"/>
      <c r="X330" s="36">
        <f t="shared" si="107"/>
        <v>0</v>
      </c>
      <c r="Y330" s="88">
        <v>0.0</v>
      </c>
      <c r="Z330" s="34"/>
      <c r="AA330" s="34"/>
      <c r="AB330" s="36">
        <f t="shared" si="108"/>
        <v>0</v>
      </c>
      <c r="AC330" s="88">
        <v>0.0</v>
      </c>
      <c r="AD330" s="34"/>
      <c r="AE330" s="34"/>
      <c r="AF330" s="36">
        <f t="shared" si="109"/>
        <v>0</v>
      </c>
      <c r="AG330" s="24"/>
      <c r="AH330" s="24"/>
      <c r="AI330" s="24"/>
      <c r="AJ330" s="24"/>
      <c r="AK330" s="24"/>
      <c r="AL330" s="24"/>
    </row>
    <row r="331" ht="16.5" customHeight="1">
      <c r="A331" s="121">
        <v>45582.0</v>
      </c>
      <c r="B331" s="13">
        <f t="shared" si="102"/>
        <v>0.000000002758447692</v>
      </c>
      <c r="C331" s="13">
        <v>0.0</v>
      </c>
      <c r="D331" s="13">
        <f t="shared" si="101"/>
        <v>0</v>
      </c>
      <c r="E331" s="34"/>
      <c r="F331" s="13">
        <f t="shared" si="103"/>
        <v>0</v>
      </c>
      <c r="G331" s="36"/>
      <c r="H331" s="24"/>
      <c r="I331" s="88">
        <v>0.0</v>
      </c>
      <c r="J331" s="34"/>
      <c r="K331" s="34"/>
      <c r="L331" s="36">
        <f t="shared" si="104"/>
        <v>0</v>
      </c>
      <c r="M331" s="88">
        <v>0.0</v>
      </c>
      <c r="N331" s="34"/>
      <c r="O331" s="34"/>
      <c r="P331" s="104">
        <f t="shared" si="105"/>
        <v>0</v>
      </c>
      <c r="Q331" s="88">
        <v>0.0</v>
      </c>
      <c r="R331" s="34"/>
      <c r="S331" s="34"/>
      <c r="T331" s="36">
        <f t="shared" si="106"/>
        <v>0</v>
      </c>
      <c r="U331" s="88">
        <v>0.0</v>
      </c>
      <c r="V331" s="34"/>
      <c r="W331" s="34"/>
      <c r="X331" s="36">
        <f t="shared" si="107"/>
        <v>0</v>
      </c>
      <c r="Y331" s="88">
        <v>0.0</v>
      </c>
      <c r="Z331" s="34"/>
      <c r="AA331" s="34"/>
      <c r="AB331" s="36">
        <f t="shared" si="108"/>
        <v>0</v>
      </c>
      <c r="AC331" s="88">
        <v>0.0</v>
      </c>
      <c r="AD331" s="34"/>
      <c r="AE331" s="34"/>
      <c r="AF331" s="36">
        <f t="shared" si="109"/>
        <v>0</v>
      </c>
      <c r="AG331" s="24"/>
      <c r="AH331" s="24"/>
      <c r="AI331" s="24"/>
      <c r="AJ331" s="24"/>
      <c r="AK331" s="24"/>
      <c r="AL331" s="24"/>
    </row>
    <row r="332" ht="16.5" customHeight="1">
      <c r="A332" s="121">
        <v>45583.0</v>
      </c>
      <c r="B332" s="13">
        <f t="shared" si="102"/>
        <v>0.000000002758447692</v>
      </c>
      <c r="C332" s="13">
        <v>0.0</v>
      </c>
      <c r="D332" s="13">
        <f t="shared" si="101"/>
        <v>0</v>
      </c>
      <c r="E332" s="34"/>
      <c r="F332" s="13">
        <f t="shared" si="103"/>
        <v>0</v>
      </c>
      <c r="G332" s="36"/>
      <c r="H332" s="24"/>
      <c r="I332" s="88">
        <v>0.0</v>
      </c>
      <c r="J332" s="34"/>
      <c r="K332" s="34"/>
      <c r="L332" s="36">
        <f t="shared" si="104"/>
        <v>0</v>
      </c>
      <c r="M332" s="88">
        <v>0.0</v>
      </c>
      <c r="N332" s="34"/>
      <c r="O332" s="34"/>
      <c r="P332" s="104">
        <f t="shared" si="105"/>
        <v>0</v>
      </c>
      <c r="Q332" s="88">
        <v>0.0</v>
      </c>
      <c r="R332" s="34"/>
      <c r="S332" s="34"/>
      <c r="T332" s="36">
        <f t="shared" si="106"/>
        <v>0</v>
      </c>
      <c r="U332" s="88">
        <v>0.0</v>
      </c>
      <c r="V332" s="34"/>
      <c r="W332" s="34"/>
      <c r="X332" s="36">
        <f t="shared" si="107"/>
        <v>0</v>
      </c>
      <c r="Y332" s="88">
        <v>0.0</v>
      </c>
      <c r="Z332" s="34"/>
      <c r="AA332" s="34"/>
      <c r="AB332" s="36">
        <f t="shared" si="108"/>
        <v>0</v>
      </c>
      <c r="AC332" s="88">
        <v>0.0</v>
      </c>
      <c r="AD332" s="34"/>
      <c r="AE332" s="34"/>
      <c r="AF332" s="36">
        <f t="shared" si="109"/>
        <v>0</v>
      </c>
      <c r="AG332" s="24"/>
      <c r="AH332" s="24"/>
      <c r="AI332" s="24"/>
      <c r="AJ332" s="24"/>
      <c r="AK332" s="24"/>
      <c r="AL332" s="24"/>
    </row>
    <row r="333" ht="16.5" customHeight="1">
      <c r="A333" s="121">
        <v>45584.0</v>
      </c>
      <c r="B333" s="13">
        <f t="shared" si="102"/>
        <v>0.000000002758447692</v>
      </c>
      <c r="C333" s="13">
        <v>0.0</v>
      </c>
      <c r="D333" s="13">
        <f t="shared" si="101"/>
        <v>0</v>
      </c>
      <c r="E333" s="34"/>
      <c r="F333" s="13">
        <f t="shared" si="103"/>
        <v>0</v>
      </c>
      <c r="G333" s="36"/>
      <c r="H333" s="24"/>
      <c r="I333" s="88">
        <v>0.0</v>
      </c>
      <c r="J333" s="34"/>
      <c r="K333" s="34"/>
      <c r="L333" s="36">
        <f t="shared" si="104"/>
        <v>0</v>
      </c>
      <c r="M333" s="88">
        <v>0.0</v>
      </c>
      <c r="N333" s="34"/>
      <c r="O333" s="34"/>
      <c r="P333" s="104">
        <f t="shared" si="105"/>
        <v>0</v>
      </c>
      <c r="Q333" s="88">
        <v>0.0</v>
      </c>
      <c r="R333" s="34"/>
      <c r="S333" s="34"/>
      <c r="T333" s="36">
        <f t="shared" si="106"/>
        <v>0</v>
      </c>
      <c r="U333" s="88">
        <v>0.0</v>
      </c>
      <c r="V333" s="34"/>
      <c r="W333" s="34"/>
      <c r="X333" s="36">
        <f t="shared" si="107"/>
        <v>0</v>
      </c>
      <c r="Y333" s="88">
        <v>0.0</v>
      </c>
      <c r="Z333" s="34"/>
      <c r="AA333" s="34"/>
      <c r="AB333" s="36">
        <f t="shared" si="108"/>
        <v>0</v>
      </c>
      <c r="AC333" s="88">
        <v>0.0</v>
      </c>
      <c r="AD333" s="34"/>
      <c r="AE333" s="34"/>
      <c r="AF333" s="36">
        <f t="shared" si="109"/>
        <v>0</v>
      </c>
      <c r="AG333" s="24"/>
      <c r="AH333" s="24"/>
      <c r="AI333" s="24"/>
      <c r="AJ333" s="24"/>
      <c r="AK333" s="24"/>
      <c r="AL333" s="24"/>
    </row>
    <row r="334" ht="16.5" customHeight="1">
      <c r="A334" s="121">
        <v>45585.0</v>
      </c>
      <c r="B334" s="13">
        <f t="shared" si="102"/>
        <v>0.000000002758447692</v>
      </c>
      <c r="C334" s="13">
        <v>0.0</v>
      </c>
      <c r="D334" s="13">
        <f t="shared" si="101"/>
        <v>0</v>
      </c>
      <c r="E334" s="34"/>
      <c r="F334" s="13">
        <f t="shared" si="103"/>
        <v>0</v>
      </c>
      <c r="G334" s="36"/>
      <c r="H334" s="24"/>
      <c r="I334" s="88">
        <v>0.0</v>
      </c>
      <c r="J334" s="34"/>
      <c r="K334" s="34"/>
      <c r="L334" s="36">
        <f t="shared" si="104"/>
        <v>0</v>
      </c>
      <c r="M334" s="88">
        <v>0.0</v>
      </c>
      <c r="N334" s="34"/>
      <c r="O334" s="34"/>
      <c r="P334" s="104">
        <f t="shared" si="105"/>
        <v>0</v>
      </c>
      <c r="Q334" s="88">
        <v>0.0</v>
      </c>
      <c r="R334" s="34"/>
      <c r="S334" s="34"/>
      <c r="T334" s="36">
        <f t="shared" si="106"/>
        <v>0</v>
      </c>
      <c r="U334" s="88">
        <v>0.0</v>
      </c>
      <c r="V334" s="34"/>
      <c r="W334" s="34"/>
      <c r="X334" s="36">
        <f t="shared" si="107"/>
        <v>0</v>
      </c>
      <c r="Y334" s="88">
        <v>0.0</v>
      </c>
      <c r="Z334" s="34"/>
      <c r="AA334" s="34"/>
      <c r="AB334" s="36">
        <f t="shared" si="108"/>
        <v>0</v>
      </c>
      <c r="AC334" s="88">
        <v>0.0</v>
      </c>
      <c r="AD334" s="34"/>
      <c r="AE334" s="34"/>
      <c r="AF334" s="36">
        <f t="shared" si="109"/>
        <v>0</v>
      </c>
      <c r="AG334" s="24"/>
      <c r="AH334" s="24"/>
      <c r="AI334" s="24"/>
      <c r="AJ334" s="24"/>
      <c r="AK334" s="24"/>
      <c r="AL334" s="24"/>
    </row>
    <row r="335" ht="16.5" customHeight="1">
      <c r="A335" s="121">
        <v>45586.0</v>
      </c>
      <c r="B335" s="13">
        <f t="shared" si="102"/>
        <v>0.000000002758447692</v>
      </c>
      <c r="C335" s="13">
        <v>0.0</v>
      </c>
      <c r="D335" s="13">
        <f t="shared" si="101"/>
        <v>0</v>
      </c>
      <c r="E335" s="34"/>
      <c r="F335" s="13">
        <f t="shared" si="103"/>
        <v>0</v>
      </c>
      <c r="G335" s="36"/>
      <c r="H335" s="24"/>
      <c r="I335" s="88">
        <v>0.0</v>
      </c>
      <c r="J335" s="34"/>
      <c r="K335" s="34"/>
      <c r="L335" s="36">
        <f t="shared" si="104"/>
        <v>0</v>
      </c>
      <c r="M335" s="88">
        <v>0.0</v>
      </c>
      <c r="N335" s="34"/>
      <c r="O335" s="34"/>
      <c r="P335" s="104">
        <f t="shared" si="105"/>
        <v>0</v>
      </c>
      <c r="Q335" s="88">
        <v>0.0</v>
      </c>
      <c r="R335" s="34"/>
      <c r="S335" s="34"/>
      <c r="T335" s="36">
        <f t="shared" si="106"/>
        <v>0</v>
      </c>
      <c r="U335" s="88">
        <v>0.0</v>
      </c>
      <c r="V335" s="34"/>
      <c r="W335" s="34"/>
      <c r="X335" s="36">
        <f t="shared" si="107"/>
        <v>0</v>
      </c>
      <c r="Y335" s="88">
        <v>0.0</v>
      </c>
      <c r="Z335" s="34"/>
      <c r="AA335" s="34"/>
      <c r="AB335" s="36">
        <f t="shared" si="108"/>
        <v>0</v>
      </c>
      <c r="AC335" s="88">
        <v>0.0</v>
      </c>
      <c r="AD335" s="34"/>
      <c r="AE335" s="34"/>
      <c r="AF335" s="36">
        <f t="shared" si="109"/>
        <v>0</v>
      </c>
      <c r="AG335" s="24"/>
      <c r="AH335" s="24"/>
      <c r="AI335" s="24"/>
      <c r="AJ335" s="24"/>
      <c r="AK335" s="24"/>
      <c r="AL335" s="24"/>
    </row>
    <row r="336" ht="16.5" customHeight="1">
      <c r="A336" s="121">
        <v>45587.0</v>
      </c>
      <c r="B336" s="13">
        <f t="shared" si="102"/>
        <v>0.000000002758447692</v>
      </c>
      <c r="C336" s="13">
        <v>0.0</v>
      </c>
      <c r="D336" s="13">
        <f t="shared" si="101"/>
        <v>0</v>
      </c>
      <c r="E336" s="34"/>
      <c r="F336" s="13">
        <f t="shared" si="103"/>
        <v>0</v>
      </c>
      <c r="G336" s="36"/>
      <c r="H336" s="24"/>
      <c r="I336" s="88">
        <v>0.0</v>
      </c>
      <c r="J336" s="34"/>
      <c r="K336" s="34"/>
      <c r="L336" s="36">
        <f t="shared" si="104"/>
        <v>0</v>
      </c>
      <c r="M336" s="88">
        <v>0.0</v>
      </c>
      <c r="N336" s="34"/>
      <c r="O336" s="34"/>
      <c r="P336" s="104">
        <f t="shared" si="105"/>
        <v>0</v>
      </c>
      <c r="Q336" s="88">
        <v>0.0</v>
      </c>
      <c r="R336" s="34"/>
      <c r="S336" s="34"/>
      <c r="T336" s="36">
        <f t="shared" si="106"/>
        <v>0</v>
      </c>
      <c r="U336" s="88">
        <v>0.0</v>
      </c>
      <c r="V336" s="34"/>
      <c r="W336" s="34"/>
      <c r="X336" s="36">
        <f t="shared" si="107"/>
        <v>0</v>
      </c>
      <c r="Y336" s="88">
        <v>0.0</v>
      </c>
      <c r="Z336" s="34"/>
      <c r="AA336" s="34"/>
      <c r="AB336" s="36">
        <f t="shared" si="108"/>
        <v>0</v>
      </c>
      <c r="AC336" s="88">
        <v>0.0</v>
      </c>
      <c r="AD336" s="34"/>
      <c r="AE336" s="34"/>
      <c r="AF336" s="36">
        <f t="shared" si="109"/>
        <v>0</v>
      </c>
      <c r="AG336" s="24"/>
      <c r="AH336" s="24"/>
      <c r="AI336" s="24"/>
      <c r="AJ336" s="24"/>
      <c r="AK336" s="24"/>
      <c r="AL336" s="24"/>
    </row>
    <row r="337" ht="16.5" customHeight="1">
      <c r="A337" s="121">
        <v>45588.0</v>
      </c>
      <c r="B337" s="13">
        <f t="shared" si="102"/>
        <v>0.000000002758447692</v>
      </c>
      <c r="C337" s="13">
        <v>0.0</v>
      </c>
      <c r="D337" s="13">
        <f t="shared" si="101"/>
        <v>0</v>
      </c>
      <c r="E337" s="34"/>
      <c r="F337" s="13">
        <f t="shared" si="103"/>
        <v>0</v>
      </c>
      <c r="G337" s="36"/>
      <c r="H337" s="24"/>
      <c r="I337" s="88">
        <v>0.0</v>
      </c>
      <c r="J337" s="34"/>
      <c r="K337" s="34"/>
      <c r="L337" s="36">
        <f t="shared" si="104"/>
        <v>0</v>
      </c>
      <c r="M337" s="88">
        <v>0.0</v>
      </c>
      <c r="N337" s="34"/>
      <c r="O337" s="34"/>
      <c r="P337" s="104">
        <f t="shared" si="105"/>
        <v>0</v>
      </c>
      <c r="Q337" s="88">
        <v>0.0</v>
      </c>
      <c r="R337" s="34"/>
      <c r="S337" s="34"/>
      <c r="T337" s="36">
        <f t="shared" si="106"/>
        <v>0</v>
      </c>
      <c r="U337" s="88">
        <v>0.0</v>
      </c>
      <c r="V337" s="34"/>
      <c r="W337" s="34"/>
      <c r="X337" s="36">
        <f t="shared" si="107"/>
        <v>0</v>
      </c>
      <c r="Y337" s="88">
        <v>0.0</v>
      </c>
      <c r="Z337" s="34"/>
      <c r="AA337" s="34"/>
      <c r="AB337" s="36">
        <f t="shared" si="108"/>
        <v>0</v>
      </c>
      <c r="AC337" s="88">
        <v>0.0</v>
      </c>
      <c r="AD337" s="34"/>
      <c r="AE337" s="34"/>
      <c r="AF337" s="36">
        <f t="shared" si="109"/>
        <v>0</v>
      </c>
      <c r="AG337" s="24"/>
      <c r="AH337" s="24"/>
      <c r="AI337" s="24"/>
      <c r="AJ337" s="24"/>
      <c r="AK337" s="24"/>
      <c r="AL337" s="24"/>
    </row>
    <row r="338" ht="16.5" customHeight="1">
      <c r="A338" s="121">
        <v>45589.0</v>
      </c>
      <c r="B338" s="13">
        <f t="shared" si="102"/>
        <v>0.000000002758447692</v>
      </c>
      <c r="C338" s="13">
        <v>0.0</v>
      </c>
      <c r="D338" s="13">
        <f t="shared" si="101"/>
        <v>0</v>
      </c>
      <c r="E338" s="34"/>
      <c r="F338" s="13">
        <f t="shared" si="103"/>
        <v>0</v>
      </c>
      <c r="G338" s="36"/>
      <c r="H338" s="24"/>
      <c r="I338" s="88">
        <v>0.0</v>
      </c>
      <c r="J338" s="34"/>
      <c r="K338" s="34"/>
      <c r="L338" s="36">
        <f t="shared" si="104"/>
        <v>0</v>
      </c>
      <c r="M338" s="88">
        <v>0.0</v>
      </c>
      <c r="N338" s="34"/>
      <c r="O338" s="34"/>
      <c r="P338" s="104">
        <f t="shared" si="105"/>
        <v>0</v>
      </c>
      <c r="Q338" s="88">
        <v>0.0</v>
      </c>
      <c r="R338" s="34"/>
      <c r="S338" s="34"/>
      <c r="T338" s="36">
        <f t="shared" si="106"/>
        <v>0</v>
      </c>
      <c r="U338" s="88">
        <v>0.0</v>
      </c>
      <c r="V338" s="34"/>
      <c r="W338" s="34"/>
      <c r="X338" s="36">
        <f t="shared" si="107"/>
        <v>0</v>
      </c>
      <c r="Y338" s="88">
        <v>0.0</v>
      </c>
      <c r="Z338" s="34"/>
      <c r="AA338" s="34"/>
      <c r="AB338" s="36">
        <f t="shared" si="108"/>
        <v>0</v>
      </c>
      <c r="AC338" s="88">
        <v>0.0</v>
      </c>
      <c r="AD338" s="34"/>
      <c r="AE338" s="34"/>
      <c r="AF338" s="36">
        <f t="shared" si="109"/>
        <v>0</v>
      </c>
      <c r="AG338" s="24"/>
      <c r="AH338" s="24"/>
      <c r="AI338" s="24"/>
      <c r="AJ338" s="24"/>
      <c r="AK338" s="24"/>
      <c r="AL338" s="24"/>
    </row>
    <row r="339" ht="16.5" customHeight="1">
      <c r="A339" s="121">
        <v>45590.0</v>
      </c>
      <c r="B339" s="13">
        <f t="shared" si="102"/>
        <v>0.000000002758447692</v>
      </c>
      <c r="C339" s="13">
        <v>0.0</v>
      </c>
      <c r="D339" s="13">
        <f t="shared" si="101"/>
        <v>0</v>
      </c>
      <c r="E339" s="34"/>
      <c r="F339" s="13">
        <f t="shared" si="103"/>
        <v>0</v>
      </c>
      <c r="G339" s="36"/>
      <c r="H339" s="24"/>
      <c r="I339" s="88">
        <v>0.0</v>
      </c>
      <c r="J339" s="34"/>
      <c r="K339" s="34"/>
      <c r="L339" s="36">
        <f t="shared" si="104"/>
        <v>0</v>
      </c>
      <c r="M339" s="88">
        <v>0.0</v>
      </c>
      <c r="N339" s="34"/>
      <c r="O339" s="34"/>
      <c r="P339" s="104">
        <f t="shared" si="105"/>
        <v>0</v>
      </c>
      <c r="Q339" s="88">
        <v>0.0</v>
      </c>
      <c r="R339" s="34"/>
      <c r="S339" s="34"/>
      <c r="T339" s="36">
        <f t="shared" si="106"/>
        <v>0</v>
      </c>
      <c r="U339" s="88">
        <v>0.0</v>
      </c>
      <c r="V339" s="34"/>
      <c r="W339" s="34"/>
      <c r="X339" s="36">
        <f t="shared" si="107"/>
        <v>0</v>
      </c>
      <c r="Y339" s="88">
        <v>0.0</v>
      </c>
      <c r="Z339" s="34"/>
      <c r="AA339" s="34"/>
      <c r="AB339" s="36">
        <f t="shared" si="108"/>
        <v>0</v>
      </c>
      <c r="AC339" s="88">
        <v>0.0</v>
      </c>
      <c r="AD339" s="34"/>
      <c r="AE339" s="34"/>
      <c r="AF339" s="36">
        <f t="shared" si="109"/>
        <v>0</v>
      </c>
      <c r="AG339" s="24"/>
      <c r="AH339" s="24"/>
      <c r="AI339" s="24"/>
      <c r="AJ339" s="24"/>
      <c r="AK339" s="24"/>
      <c r="AL339" s="24"/>
    </row>
    <row r="340" ht="16.5" customHeight="1">
      <c r="A340" s="121">
        <v>45591.0</v>
      </c>
      <c r="B340" s="13">
        <f t="shared" si="102"/>
        <v>0.000000002758447692</v>
      </c>
      <c r="C340" s="13">
        <v>0.0</v>
      </c>
      <c r="D340" s="13">
        <f t="shared" si="101"/>
        <v>0</v>
      </c>
      <c r="E340" s="34"/>
      <c r="F340" s="13">
        <f t="shared" si="103"/>
        <v>0</v>
      </c>
      <c r="G340" s="36"/>
      <c r="H340" s="24"/>
      <c r="I340" s="88">
        <v>0.0</v>
      </c>
      <c r="J340" s="34"/>
      <c r="K340" s="34"/>
      <c r="L340" s="36">
        <f t="shared" si="104"/>
        <v>0</v>
      </c>
      <c r="M340" s="88">
        <v>0.0</v>
      </c>
      <c r="N340" s="34"/>
      <c r="O340" s="34"/>
      <c r="P340" s="104">
        <f t="shared" si="105"/>
        <v>0</v>
      </c>
      <c r="Q340" s="88">
        <v>0.0</v>
      </c>
      <c r="R340" s="34"/>
      <c r="S340" s="34"/>
      <c r="T340" s="36">
        <f t="shared" si="106"/>
        <v>0</v>
      </c>
      <c r="U340" s="88">
        <v>0.0</v>
      </c>
      <c r="V340" s="34"/>
      <c r="W340" s="34"/>
      <c r="X340" s="36">
        <f t="shared" si="107"/>
        <v>0</v>
      </c>
      <c r="Y340" s="88">
        <v>0.0</v>
      </c>
      <c r="Z340" s="34"/>
      <c r="AA340" s="34"/>
      <c r="AB340" s="36">
        <f t="shared" si="108"/>
        <v>0</v>
      </c>
      <c r="AC340" s="88">
        <v>0.0</v>
      </c>
      <c r="AD340" s="34"/>
      <c r="AE340" s="34"/>
      <c r="AF340" s="36">
        <f t="shared" si="109"/>
        <v>0</v>
      </c>
      <c r="AG340" s="24"/>
      <c r="AH340" s="24"/>
      <c r="AI340" s="24"/>
      <c r="AJ340" s="24"/>
      <c r="AK340" s="24"/>
      <c r="AL340" s="24"/>
    </row>
    <row r="341" ht="16.5" customHeight="1">
      <c r="A341" s="121">
        <v>45592.0</v>
      </c>
      <c r="B341" s="13">
        <f t="shared" si="102"/>
        <v>0.000000002758447692</v>
      </c>
      <c r="C341" s="13">
        <v>0.0</v>
      </c>
      <c r="D341" s="13">
        <f t="shared" si="101"/>
        <v>0</v>
      </c>
      <c r="E341" s="34"/>
      <c r="F341" s="13">
        <f t="shared" si="103"/>
        <v>0</v>
      </c>
      <c r="G341" s="36"/>
      <c r="H341" s="24"/>
      <c r="I341" s="88">
        <v>0.0</v>
      </c>
      <c r="J341" s="34"/>
      <c r="K341" s="34"/>
      <c r="L341" s="36">
        <f t="shared" si="104"/>
        <v>0</v>
      </c>
      <c r="M341" s="88">
        <v>0.0</v>
      </c>
      <c r="N341" s="34"/>
      <c r="O341" s="34"/>
      <c r="P341" s="104">
        <f t="shared" si="105"/>
        <v>0</v>
      </c>
      <c r="Q341" s="88">
        <v>0.0</v>
      </c>
      <c r="R341" s="34"/>
      <c r="S341" s="34"/>
      <c r="T341" s="36">
        <f t="shared" si="106"/>
        <v>0</v>
      </c>
      <c r="U341" s="88">
        <v>0.0</v>
      </c>
      <c r="V341" s="34"/>
      <c r="W341" s="34"/>
      <c r="X341" s="36">
        <f t="shared" si="107"/>
        <v>0</v>
      </c>
      <c r="Y341" s="88">
        <v>0.0</v>
      </c>
      <c r="Z341" s="34"/>
      <c r="AA341" s="34"/>
      <c r="AB341" s="36">
        <f t="shared" si="108"/>
        <v>0</v>
      </c>
      <c r="AC341" s="88">
        <v>0.0</v>
      </c>
      <c r="AD341" s="34"/>
      <c r="AE341" s="34"/>
      <c r="AF341" s="36">
        <f t="shared" si="109"/>
        <v>0</v>
      </c>
      <c r="AG341" s="24"/>
      <c r="AH341" s="24"/>
      <c r="AI341" s="24"/>
      <c r="AJ341" s="24"/>
      <c r="AK341" s="24"/>
      <c r="AL341" s="24"/>
    </row>
    <row r="342" ht="16.5" customHeight="1">
      <c r="A342" s="121">
        <v>45593.0</v>
      </c>
      <c r="B342" s="13">
        <f t="shared" si="102"/>
        <v>0.000000002758447692</v>
      </c>
      <c r="C342" s="13">
        <v>0.0</v>
      </c>
      <c r="D342" s="13">
        <f t="shared" si="101"/>
        <v>0</v>
      </c>
      <c r="E342" s="34"/>
      <c r="F342" s="13">
        <f t="shared" si="103"/>
        <v>0</v>
      </c>
      <c r="G342" s="36"/>
      <c r="H342" s="24"/>
      <c r="I342" s="88">
        <v>0.0</v>
      </c>
      <c r="J342" s="34"/>
      <c r="K342" s="34"/>
      <c r="L342" s="36">
        <f t="shared" si="104"/>
        <v>0</v>
      </c>
      <c r="M342" s="88">
        <v>0.0</v>
      </c>
      <c r="N342" s="34"/>
      <c r="O342" s="34"/>
      <c r="P342" s="104">
        <f t="shared" si="105"/>
        <v>0</v>
      </c>
      <c r="Q342" s="88">
        <v>0.0</v>
      </c>
      <c r="R342" s="34"/>
      <c r="S342" s="34"/>
      <c r="T342" s="36">
        <f t="shared" si="106"/>
        <v>0</v>
      </c>
      <c r="U342" s="88">
        <v>0.0</v>
      </c>
      <c r="V342" s="34"/>
      <c r="W342" s="34"/>
      <c r="X342" s="36">
        <f t="shared" si="107"/>
        <v>0</v>
      </c>
      <c r="Y342" s="88">
        <v>0.0</v>
      </c>
      <c r="Z342" s="34"/>
      <c r="AA342" s="34"/>
      <c r="AB342" s="36">
        <f t="shared" si="108"/>
        <v>0</v>
      </c>
      <c r="AC342" s="88">
        <v>0.0</v>
      </c>
      <c r="AD342" s="34"/>
      <c r="AE342" s="34"/>
      <c r="AF342" s="36">
        <f t="shared" si="109"/>
        <v>0</v>
      </c>
      <c r="AG342" s="24"/>
      <c r="AH342" s="24"/>
      <c r="AI342" s="24"/>
      <c r="AJ342" s="24"/>
      <c r="AK342" s="24"/>
      <c r="AL342" s="24"/>
    </row>
    <row r="343" ht="16.5" customHeight="1">
      <c r="A343" s="121">
        <v>45594.0</v>
      </c>
      <c r="B343" s="13">
        <f t="shared" si="102"/>
        <v>0.000000002758447692</v>
      </c>
      <c r="C343" s="13">
        <v>0.0</v>
      </c>
      <c r="D343" s="13">
        <f t="shared" si="101"/>
        <v>0</v>
      </c>
      <c r="E343" s="34"/>
      <c r="F343" s="13">
        <f t="shared" si="103"/>
        <v>0</v>
      </c>
      <c r="G343" s="36"/>
      <c r="H343" s="24"/>
      <c r="I343" s="88">
        <v>0.0</v>
      </c>
      <c r="J343" s="34"/>
      <c r="K343" s="34"/>
      <c r="L343" s="36">
        <f t="shared" si="104"/>
        <v>0</v>
      </c>
      <c r="M343" s="88">
        <v>0.0</v>
      </c>
      <c r="N343" s="34"/>
      <c r="O343" s="34"/>
      <c r="P343" s="104">
        <f t="shared" si="105"/>
        <v>0</v>
      </c>
      <c r="Q343" s="88">
        <v>0.0</v>
      </c>
      <c r="R343" s="34"/>
      <c r="S343" s="34"/>
      <c r="T343" s="36">
        <f t="shared" si="106"/>
        <v>0</v>
      </c>
      <c r="U343" s="88">
        <v>0.0</v>
      </c>
      <c r="V343" s="34"/>
      <c r="W343" s="34"/>
      <c r="X343" s="36">
        <f t="shared" si="107"/>
        <v>0</v>
      </c>
      <c r="Y343" s="88">
        <v>0.0</v>
      </c>
      <c r="Z343" s="34"/>
      <c r="AA343" s="34"/>
      <c r="AB343" s="36">
        <f t="shared" si="108"/>
        <v>0</v>
      </c>
      <c r="AC343" s="88">
        <v>0.0</v>
      </c>
      <c r="AD343" s="34"/>
      <c r="AE343" s="34"/>
      <c r="AF343" s="36">
        <f t="shared" si="109"/>
        <v>0</v>
      </c>
      <c r="AG343" s="24"/>
      <c r="AH343" s="24"/>
      <c r="AI343" s="24"/>
      <c r="AJ343" s="24"/>
      <c r="AK343" s="24"/>
      <c r="AL343" s="24"/>
    </row>
    <row r="344" ht="16.5" customHeight="1">
      <c r="A344" s="121">
        <v>45594.0</v>
      </c>
      <c r="B344" s="13">
        <f t="shared" si="102"/>
        <v>0.000000002758447692</v>
      </c>
      <c r="C344" s="13">
        <v>0.0</v>
      </c>
      <c r="D344" s="13">
        <f t="shared" si="101"/>
        <v>0</v>
      </c>
      <c r="E344" s="34"/>
      <c r="F344" s="13">
        <f t="shared" si="103"/>
        <v>0</v>
      </c>
      <c r="G344" s="36"/>
      <c r="H344" s="24"/>
      <c r="I344" s="88">
        <v>0.0</v>
      </c>
      <c r="J344" s="34"/>
      <c r="K344" s="34"/>
      <c r="L344" s="36">
        <f t="shared" si="104"/>
        <v>0</v>
      </c>
      <c r="M344" s="88">
        <v>0.0</v>
      </c>
      <c r="N344" s="34"/>
      <c r="O344" s="34"/>
      <c r="P344" s="104">
        <f t="shared" si="105"/>
        <v>0</v>
      </c>
      <c r="Q344" s="88">
        <v>0.0</v>
      </c>
      <c r="R344" s="34"/>
      <c r="S344" s="34"/>
      <c r="T344" s="36">
        <f t="shared" si="106"/>
        <v>0</v>
      </c>
      <c r="U344" s="88">
        <v>0.0</v>
      </c>
      <c r="V344" s="34"/>
      <c r="W344" s="34"/>
      <c r="X344" s="36">
        <f t="shared" si="107"/>
        <v>0</v>
      </c>
      <c r="Y344" s="88">
        <v>0.0</v>
      </c>
      <c r="Z344" s="34"/>
      <c r="AA344" s="34"/>
      <c r="AB344" s="36">
        <f t="shared" si="108"/>
        <v>0</v>
      </c>
      <c r="AC344" s="88">
        <v>0.0</v>
      </c>
      <c r="AD344" s="34"/>
      <c r="AE344" s="34"/>
      <c r="AF344" s="36">
        <f t="shared" si="109"/>
        <v>0</v>
      </c>
      <c r="AG344" s="24"/>
      <c r="AH344" s="24"/>
      <c r="AI344" s="24"/>
      <c r="AJ344" s="24"/>
      <c r="AK344" s="24"/>
      <c r="AL344" s="24"/>
    </row>
    <row r="345" ht="16.5" customHeight="1">
      <c r="A345" s="122">
        <v>45596.0</v>
      </c>
      <c r="B345" s="20">
        <f t="shared" si="102"/>
        <v>0.000000002758447692</v>
      </c>
      <c r="C345" s="20">
        <v>0.0</v>
      </c>
      <c r="D345" s="20">
        <f t="shared" si="101"/>
        <v>0</v>
      </c>
      <c r="E345" s="38"/>
      <c r="F345" s="20">
        <f t="shared" si="103"/>
        <v>0</v>
      </c>
      <c r="G345" s="40"/>
      <c r="H345" s="24"/>
      <c r="I345" s="126">
        <v>0.0</v>
      </c>
      <c r="J345" s="127"/>
      <c r="K345" s="127"/>
      <c r="L345" s="40">
        <f t="shared" si="104"/>
        <v>0</v>
      </c>
      <c r="M345" s="126">
        <v>0.0</v>
      </c>
      <c r="N345" s="127"/>
      <c r="O345" s="127"/>
      <c r="P345" s="110">
        <f t="shared" si="105"/>
        <v>0</v>
      </c>
      <c r="Q345" s="126">
        <v>0.0</v>
      </c>
      <c r="R345" s="127"/>
      <c r="S345" s="127"/>
      <c r="T345" s="40">
        <f t="shared" si="106"/>
        <v>0</v>
      </c>
      <c r="U345" s="126">
        <v>0.0</v>
      </c>
      <c r="V345" s="127"/>
      <c r="W345" s="127"/>
      <c r="X345" s="40">
        <f t="shared" si="107"/>
        <v>0</v>
      </c>
      <c r="Y345" s="126">
        <v>0.0</v>
      </c>
      <c r="Z345" s="127"/>
      <c r="AA345" s="127"/>
      <c r="AB345" s="40">
        <f t="shared" si="108"/>
        <v>0</v>
      </c>
      <c r="AC345" s="126">
        <v>0.0</v>
      </c>
      <c r="AD345" s="127"/>
      <c r="AE345" s="127"/>
      <c r="AF345" s="40">
        <f t="shared" si="109"/>
        <v>0</v>
      </c>
      <c r="AG345" s="24"/>
      <c r="AH345" s="24"/>
      <c r="AI345" s="24"/>
      <c r="AJ345" s="24"/>
      <c r="AK345" s="24"/>
      <c r="AL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</row>
    <row r="347" ht="16.5" customHeight="1">
      <c r="A347" s="43" t="str">
        <f>"carry over "&amp;A313</f>
        <v>carry over October</v>
      </c>
      <c r="B347" s="44">
        <f>B345</f>
        <v>0.000000002758447692</v>
      </c>
      <c r="C347" s="44"/>
      <c r="D347" s="44"/>
      <c r="E347" s="45"/>
      <c r="F347" s="44"/>
      <c r="G347" s="46"/>
      <c r="H347" s="24"/>
      <c r="I347" s="98" t="s">
        <v>74</v>
      </c>
      <c r="J347" s="99" t="str">
        <f>J345</f>
        <v/>
      </c>
      <c r="K347" s="99"/>
      <c r="L347" s="100"/>
      <c r="M347" s="98" t="s">
        <v>74</v>
      </c>
      <c r="N347" s="99"/>
      <c r="O347" s="99"/>
      <c r="P347" s="100"/>
      <c r="Q347" s="98" t="s">
        <v>74</v>
      </c>
      <c r="R347" s="99" t="str">
        <f>R345</f>
        <v/>
      </c>
      <c r="S347" s="99"/>
      <c r="T347" s="100"/>
      <c r="U347" s="25" t="s">
        <v>74</v>
      </c>
      <c r="V347" s="26" t="str">
        <f>V345</f>
        <v/>
      </c>
      <c r="W347" s="26"/>
      <c r="X347" s="27"/>
      <c r="Y347" s="98" t="s">
        <v>74</v>
      </c>
      <c r="Z347" s="99" t="str">
        <f>Z345</f>
        <v/>
      </c>
      <c r="AA347" s="99"/>
      <c r="AB347" s="100"/>
      <c r="AC347" s="98" t="s">
        <v>74</v>
      </c>
      <c r="AD347" s="99" t="str">
        <f>AD345</f>
        <v/>
      </c>
      <c r="AE347" s="99"/>
      <c r="AF347" s="100"/>
      <c r="AG347" s="24"/>
      <c r="AH347" s="24"/>
      <c r="AI347" s="24"/>
      <c r="AJ347" s="24"/>
      <c r="AK347" s="24"/>
      <c r="AL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</v>
      </c>
      <c r="H348" s="101"/>
      <c r="I348" s="76" t="s">
        <v>126</v>
      </c>
      <c r="J348" s="77"/>
      <c r="K348" s="77"/>
      <c r="L348" s="78">
        <f>SUM(L350:L380)</f>
        <v>0</v>
      </c>
      <c r="M348" s="76" t="s">
        <v>127</v>
      </c>
      <c r="N348" s="77"/>
      <c r="O348" s="77"/>
      <c r="P348" s="78">
        <f>SUM(P350:P379)</f>
        <v>0</v>
      </c>
      <c r="Q348" s="79" t="s">
        <v>128</v>
      </c>
      <c r="R348" s="77"/>
      <c r="S348" s="77"/>
      <c r="T348" s="102">
        <f>SUM(T350:T380)</f>
        <v>0</v>
      </c>
      <c r="U348" s="79" t="s">
        <v>129</v>
      </c>
      <c r="V348" s="77"/>
      <c r="W348" s="77"/>
      <c r="X348" s="78">
        <f>SUM(X350:X380)</f>
        <v>0</v>
      </c>
      <c r="Y348" s="79" t="s">
        <v>130</v>
      </c>
      <c r="Z348" s="77"/>
      <c r="AA348" s="77"/>
      <c r="AB348" s="78">
        <f>SUM(AB350:AB380)</f>
        <v>0</v>
      </c>
      <c r="AC348" s="76" t="s">
        <v>131</v>
      </c>
      <c r="AD348" s="77"/>
      <c r="AE348" s="77"/>
      <c r="AF348" s="78">
        <f>SUM(AF350:AF380)</f>
        <v>0</v>
      </c>
      <c r="AG348" s="51"/>
      <c r="AH348" s="51"/>
      <c r="AI348" s="51"/>
      <c r="AJ348" s="51"/>
      <c r="AK348" s="51"/>
      <c r="AL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81" t="s">
        <v>22</v>
      </c>
      <c r="J349" s="81" t="s">
        <v>72</v>
      </c>
      <c r="K349" s="81" t="s">
        <v>24</v>
      </c>
      <c r="L349" s="81" t="s">
        <v>25</v>
      </c>
      <c r="M349" s="81" t="s">
        <v>22</v>
      </c>
      <c r="N349" s="81" t="s">
        <v>72</v>
      </c>
      <c r="O349" s="81" t="s">
        <v>24</v>
      </c>
      <c r="P349" s="81" t="s">
        <v>25</v>
      </c>
      <c r="Q349" s="81" t="s">
        <v>22</v>
      </c>
      <c r="R349" s="81" t="s">
        <v>72</v>
      </c>
      <c r="S349" s="81" t="s">
        <v>24</v>
      </c>
      <c r="T349" s="81" t="s">
        <v>25</v>
      </c>
      <c r="U349" s="81" t="s">
        <v>22</v>
      </c>
      <c r="V349" s="81" t="s">
        <v>72</v>
      </c>
      <c r="W349" s="81" t="s">
        <v>24</v>
      </c>
      <c r="X349" s="81" t="s">
        <v>25</v>
      </c>
      <c r="Y349" s="81" t="s">
        <v>22</v>
      </c>
      <c r="Z349" s="81" t="s">
        <v>72</v>
      </c>
      <c r="AA349" s="81" t="s">
        <v>24</v>
      </c>
      <c r="AB349" s="81" t="s">
        <v>25</v>
      </c>
      <c r="AC349" s="81" t="s">
        <v>22</v>
      </c>
      <c r="AD349" s="81" t="s">
        <v>72</v>
      </c>
      <c r="AE349" s="81" t="s">
        <v>24</v>
      </c>
      <c r="AF349" s="81" t="s">
        <v>25</v>
      </c>
      <c r="AG349" s="82" t="s">
        <v>73</v>
      </c>
      <c r="AH349" s="24"/>
      <c r="AI349" s="24"/>
      <c r="AJ349" s="24"/>
      <c r="AK349" s="24"/>
      <c r="AL349" s="24"/>
    </row>
    <row r="350" ht="16.5" customHeight="1">
      <c r="A350" s="123">
        <v>45597.0</v>
      </c>
      <c r="B350" s="22">
        <f>(B347+C350)+((B347+C350)*D350)</f>
        <v>0.000000002758447692</v>
      </c>
      <c r="C350" s="22">
        <v>0.0</v>
      </c>
      <c r="D350" s="22">
        <f t="shared" ref="D350:D379" si="110">(0/10000)</f>
        <v>0</v>
      </c>
      <c r="E350" s="52"/>
      <c r="F350" s="22">
        <f>(B350-B347)-C350</f>
        <v>0</v>
      </c>
      <c r="G350" s="53"/>
      <c r="H350" s="24"/>
      <c r="I350" s="84">
        <v>0.0</v>
      </c>
      <c r="J350" s="52"/>
      <c r="K350" s="52"/>
      <c r="L350" s="53">
        <f>IF(J350-J345&lt;0,0,J350-J345)</f>
        <v>0</v>
      </c>
      <c r="M350" s="34">
        <v>0.0</v>
      </c>
      <c r="N350" s="34"/>
      <c r="O350" s="34"/>
      <c r="P350" s="53">
        <f>IF(N350-N345&lt;0,0,N350-N345)</f>
        <v>0</v>
      </c>
      <c r="Q350" s="52">
        <v>0.0</v>
      </c>
      <c r="R350" s="52"/>
      <c r="S350" s="52"/>
      <c r="T350" s="53">
        <f>IF(R350-R345&lt;0,0,R350-R345)</f>
        <v>0</v>
      </c>
      <c r="U350" s="52">
        <v>0.0</v>
      </c>
      <c r="V350" s="52"/>
      <c r="W350" s="52"/>
      <c r="X350" s="53">
        <f>IF(V350-V345&lt;0,0,V350-V345)</f>
        <v>0</v>
      </c>
      <c r="Y350" s="52">
        <v>0.0</v>
      </c>
      <c r="Z350" s="52"/>
      <c r="AA350" s="52"/>
      <c r="AB350" s="53">
        <f>IF(Z350-Z345&lt;0,0,Z350-Z345)</f>
        <v>0</v>
      </c>
      <c r="AC350" s="52">
        <v>0.0</v>
      </c>
      <c r="AD350" s="52"/>
      <c r="AE350" s="52"/>
      <c r="AF350" s="53">
        <f>IF(AD350-AD345&lt;0,0,AD350-AD345)</f>
        <v>0</v>
      </c>
      <c r="AG350" s="24"/>
      <c r="AH350" s="24"/>
      <c r="AI350" s="24"/>
      <c r="AJ350" s="24"/>
      <c r="AK350" s="24"/>
      <c r="AL350" s="24"/>
    </row>
    <row r="351" ht="16.5" customHeight="1">
      <c r="A351" s="121">
        <v>45598.0</v>
      </c>
      <c r="B351" s="13">
        <f t="shared" ref="B351:B379" si="111">(B350+C351)+((B350+C351)*D351)</f>
        <v>0.000000002758447692</v>
      </c>
      <c r="C351" s="13">
        <v>0.0</v>
      </c>
      <c r="D351" s="13">
        <f t="shared" si="110"/>
        <v>0</v>
      </c>
      <c r="E351" s="34"/>
      <c r="F351" s="13">
        <f t="shared" ref="F351:F379" si="112">(B351-B350)-C351</f>
        <v>0</v>
      </c>
      <c r="G351" s="36"/>
      <c r="H351" s="24"/>
      <c r="I351" s="88">
        <v>0.0</v>
      </c>
      <c r="J351" s="34"/>
      <c r="K351" s="34"/>
      <c r="L351" s="36">
        <f t="shared" ref="L351:L379" si="113">IF(J351-J350&lt;0,0,J351-J350)</f>
        <v>0</v>
      </c>
      <c r="M351" s="34">
        <v>0.0</v>
      </c>
      <c r="N351" s="34"/>
      <c r="O351" s="34"/>
      <c r="P351" s="104">
        <f t="shared" ref="P351:P379" si="114">IF(N351-N350&lt;0,0,N351-N350)</f>
        <v>0</v>
      </c>
      <c r="Q351" s="34">
        <v>0.0</v>
      </c>
      <c r="R351" s="34"/>
      <c r="S351" s="34"/>
      <c r="T351" s="36">
        <f t="shared" ref="T351:T379" si="115">IF(R351-R350&lt;0,0,R351-R350)</f>
        <v>0</v>
      </c>
      <c r="U351" s="34">
        <v>0.0</v>
      </c>
      <c r="V351" s="34"/>
      <c r="W351" s="34"/>
      <c r="X351" s="36">
        <f t="shared" ref="X351:X379" si="116">IF(V351-V350&lt;0,0,V351-V350)</f>
        <v>0</v>
      </c>
      <c r="Y351" s="34">
        <v>0.0</v>
      </c>
      <c r="Z351" s="34"/>
      <c r="AA351" s="34"/>
      <c r="AB351" s="36">
        <f t="shared" ref="AB351:AB379" si="117">IF(Z351-Z350&lt;0,0,Z351-Z350)</f>
        <v>0</v>
      </c>
      <c r="AC351" s="34">
        <v>0.0</v>
      </c>
      <c r="AD351" s="34"/>
      <c r="AE351" s="34"/>
      <c r="AF351" s="36">
        <f t="shared" ref="AF351:AF379" si="118">IF(AD351-AD350&lt;0,0,AD351-AD350)</f>
        <v>0</v>
      </c>
      <c r="AG351" s="24"/>
      <c r="AH351" s="24"/>
      <c r="AI351" s="24"/>
      <c r="AJ351" s="24"/>
      <c r="AK351" s="24"/>
      <c r="AL351" s="24"/>
    </row>
    <row r="352" ht="16.5" customHeight="1">
      <c r="A352" s="121">
        <v>45599.0</v>
      </c>
      <c r="B352" s="13">
        <f t="shared" si="111"/>
        <v>0.000000002758447692</v>
      </c>
      <c r="C352" s="13">
        <v>0.0</v>
      </c>
      <c r="D352" s="13">
        <f t="shared" si="110"/>
        <v>0</v>
      </c>
      <c r="E352" s="34"/>
      <c r="F352" s="13">
        <f t="shared" si="112"/>
        <v>0</v>
      </c>
      <c r="G352" s="36"/>
      <c r="H352" s="24"/>
      <c r="I352" s="88">
        <v>0.0</v>
      </c>
      <c r="J352" s="34"/>
      <c r="K352" s="34"/>
      <c r="L352" s="36">
        <f t="shared" si="113"/>
        <v>0</v>
      </c>
      <c r="M352" s="34">
        <v>0.0</v>
      </c>
      <c r="N352" s="34"/>
      <c r="O352" s="34"/>
      <c r="P352" s="104">
        <f t="shared" si="114"/>
        <v>0</v>
      </c>
      <c r="Q352" s="34">
        <v>0.0</v>
      </c>
      <c r="R352" s="34"/>
      <c r="S352" s="34"/>
      <c r="T352" s="36">
        <f t="shared" si="115"/>
        <v>0</v>
      </c>
      <c r="U352" s="34">
        <v>0.0</v>
      </c>
      <c r="V352" s="34"/>
      <c r="W352" s="34"/>
      <c r="X352" s="36">
        <f t="shared" si="116"/>
        <v>0</v>
      </c>
      <c r="Y352" s="34">
        <v>0.0</v>
      </c>
      <c r="Z352" s="34"/>
      <c r="AA352" s="34"/>
      <c r="AB352" s="36">
        <f t="shared" si="117"/>
        <v>0</v>
      </c>
      <c r="AC352" s="34">
        <v>0.0</v>
      </c>
      <c r="AD352" s="34"/>
      <c r="AE352" s="34"/>
      <c r="AF352" s="36">
        <f t="shared" si="118"/>
        <v>0</v>
      </c>
      <c r="AG352" s="24"/>
      <c r="AH352" s="24"/>
      <c r="AI352" s="24"/>
      <c r="AJ352" s="24"/>
      <c r="AK352" s="24"/>
      <c r="AL352" s="24"/>
    </row>
    <row r="353" ht="16.5" customHeight="1">
      <c r="A353" s="121">
        <v>45600.0</v>
      </c>
      <c r="B353" s="13">
        <f t="shared" si="111"/>
        <v>0.000000002758447692</v>
      </c>
      <c r="C353" s="13">
        <v>0.0</v>
      </c>
      <c r="D353" s="13">
        <f t="shared" si="110"/>
        <v>0</v>
      </c>
      <c r="E353" s="34"/>
      <c r="F353" s="13">
        <f t="shared" si="112"/>
        <v>0</v>
      </c>
      <c r="G353" s="36"/>
      <c r="H353" s="24"/>
      <c r="I353" s="88">
        <v>0.0</v>
      </c>
      <c r="J353" s="34"/>
      <c r="K353" s="34"/>
      <c r="L353" s="36">
        <f t="shared" si="113"/>
        <v>0</v>
      </c>
      <c r="M353" s="34">
        <v>0.0</v>
      </c>
      <c r="N353" s="34"/>
      <c r="O353" s="34"/>
      <c r="P353" s="104">
        <f t="shared" si="114"/>
        <v>0</v>
      </c>
      <c r="Q353" s="34">
        <v>0.0</v>
      </c>
      <c r="R353" s="34"/>
      <c r="S353" s="34"/>
      <c r="T353" s="36">
        <f t="shared" si="115"/>
        <v>0</v>
      </c>
      <c r="U353" s="34">
        <v>0.0</v>
      </c>
      <c r="V353" s="34"/>
      <c r="W353" s="34"/>
      <c r="X353" s="36">
        <f t="shared" si="116"/>
        <v>0</v>
      </c>
      <c r="Y353" s="34">
        <v>0.0</v>
      </c>
      <c r="Z353" s="34"/>
      <c r="AA353" s="34"/>
      <c r="AB353" s="36">
        <f t="shared" si="117"/>
        <v>0</v>
      </c>
      <c r="AC353" s="34">
        <v>0.0</v>
      </c>
      <c r="AD353" s="34"/>
      <c r="AE353" s="34"/>
      <c r="AF353" s="36">
        <f t="shared" si="118"/>
        <v>0</v>
      </c>
      <c r="AG353" s="24"/>
      <c r="AH353" s="24"/>
      <c r="AI353" s="24"/>
      <c r="AJ353" s="24"/>
      <c r="AK353" s="24"/>
      <c r="AL353" s="24"/>
    </row>
    <row r="354" ht="16.5" customHeight="1">
      <c r="A354" s="121">
        <v>45601.0</v>
      </c>
      <c r="B354" s="13">
        <f t="shared" si="111"/>
        <v>0.000000002758447692</v>
      </c>
      <c r="C354" s="13">
        <v>0.0</v>
      </c>
      <c r="D354" s="13">
        <f t="shared" si="110"/>
        <v>0</v>
      </c>
      <c r="E354" s="34"/>
      <c r="F354" s="13">
        <f t="shared" si="112"/>
        <v>0</v>
      </c>
      <c r="G354" s="36"/>
      <c r="H354" s="24"/>
      <c r="I354" s="88">
        <v>0.0</v>
      </c>
      <c r="J354" s="34"/>
      <c r="K354" s="34"/>
      <c r="L354" s="36">
        <f t="shared" si="113"/>
        <v>0</v>
      </c>
      <c r="M354" s="34">
        <v>0.0</v>
      </c>
      <c r="N354" s="34"/>
      <c r="O354" s="34"/>
      <c r="P354" s="104">
        <f t="shared" si="114"/>
        <v>0</v>
      </c>
      <c r="Q354" s="34">
        <v>0.0</v>
      </c>
      <c r="R354" s="34"/>
      <c r="S354" s="34"/>
      <c r="T354" s="36">
        <f t="shared" si="115"/>
        <v>0</v>
      </c>
      <c r="U354" s="34">
        <v>0.0</v>
      </c>
      <c r="V354" s="34"/>
      <c r="W354" s="34"/>
      <c r="X354" s="36">
        <f t="shared" si="116"/>
        <v>0</v>
      </c>
      <c r="Y354" s="34">
        <v>0.0</v>
      </c>
      <c r="Z354" s="34"/>
      <c r="AA354" s="34"/>
      <c r="AB354" s="36">
        <f t="shared" si="117"/>
        <v>0</v>
      </c>
      <c r="AC354" s="34">
        <v>0.0</v>
      </c>
      <c r="AD354" s="34"/>
      <c r="AE354" s="34"/>
      <c r="AF354" s="36">
        <f t="shared" si="118"/>
        <v>0</v>
      </c>
      <c r="AG354" s="24"/>
      <c r="AH354" s="24"/>
      <c r="AI354" s="24"/>
      <c r="AJ354" s="24"/>
      <c r="AK354" s="24"/>
      <c r="AL354" s="24"/>
    </row>
    <row r="355" ht="16.5" customHeight="1">
      <c r="A355" s="121">
        <v>45602.0</v>
      </c>
      <c r="B355" s="13">
        <f t="shared" si="111"/>
        <v>0.000000002758447692</v>
      </c>
      <c r="C355" s="13">
        <v>0.0</v>
      </c>
      <c r="D355" s="13">
        <f t="shared" si="110"/>
        <v>0</v>
      </c>
      <c r="E355" s="34"/>
      <c r="F355" s="13">
        <f t="shared" si="112"/>
        <v>0</v>
      </c>
      <c r="G355" s="36"/>
      <c r="H355" s="24"/>
      <c r="I355" s="88">
        <v>0.0</v>
      </c>
      <c r="J355" s="34"/>
      <c r="K355" s="34"/>
      <c r="L355" s="36">
        <f t="shared" si="113"/>
        <v>0</v>
      </c>
      <c r="M355" s="34">
        <v>0.0</v>
      </c>
      <c r="N355" s="103"/>
      <c r="O355" s="103"/>
      <c r="P355" s="104">
        <f t="shared" si="114"/>
        <v>0</v>
      </c>
      <c r="Q355" s="34">
        <v>0.0</v>
      </c>
      <c r="R355" s="34"/>
      <c r="S355" s="34"/>
      <c r="T355" s="36">
        <f t="shared" si="115"/>
        <v>0</v>
      </c>
      <c r="U355" s="34">
        <v>0.0</v>
      </c>
      <c r="V355" s="34"/>
      <c r="W355" s="34"/>
      <c r="X355" s="36">
        <f t="shared" si="116"/>
        <v>0</v>
      </c>
      <c r="Y355" s="34">
        <v>0.0</v>
      </c>
      <c r="Z355" s="34"/>
      <c r="AA355" s="34"/>
      <c r="AB355" s="36">
        <f t="shared" si="117"/>
        <v>0</v>
      </c>
      <c r="AC355" s="34">
        <v>0.0</v>
      </c>
      <c r="AD355" s="34"/>
      <c r="AE355" s="34"/>
      <c r="AF355" s="36">
        <f t="shared" si="118"/>
        <v>0</v>
      </c>
      <c r="AG355" s="24"/>
      <c r="AH355" s="24"/>
      <c r="AI355" s="24"/>
      <c r="AJ355" s="24"/>
      <c r="AK355" s="24"/>
      <c r="AL355" s="24"/>
    </row>
    <row r="356" ht="16.5" customHeight="1">
      <c r="A356" s="121">
        <v>45603.0</v>
      </c>
      <c r="B356" s="13">
        <f t="shared" si="111"/>
        <v>0.000000002758447692</v>
      </c>
      <c r="C356" s="13">
        <v>0.0</v>
      </c>
      <c r="D356" s="13">
        <f t="shared" si="110"/>
        <v>0</v>
      </c>
      <c r="E356" s="34"/>
      <c r="F356" s="13">
        <f t="shared" si="112"/>
        <v>0</v>
      </c>
      <c r="G356" s="36"/>
      <c r="H356" s="24"/>
      <c r="I356" s="88">
        <v>0.0</v>
      </c>
      <c r="J356" s="34"/>
      <c r="K356" s="34"/>
      <c r="L356" s="36">
        <f t="shared" si="113"/>
        <v>0</v>
      </c>
      <c r="M356" s="34">
        <v>0.0</v>
      </c>
      <c r="N356" s="34"/>
      <c r="O356" s="34"/>
      <c r="P356" s="104">
        <f t="shared" si="114"/>
        <v>0</v>
      </c>
      <c r="Q356" s="34">
        <v>0.0</v>
      </c>
      <c r="R356" s="34"/>
      <c r="S356" s="34"/>
      <c r="T356" s="36">
        <f t="shared" si="115"/>
        <v>0</v>
      </c>
      <c r="U356" s="34">
        <v>0.0</v>
      </c>
      <c r="V356" s="34"/>
      <c r="W356" s="34"/>
      <c r="X356" s="36">
        <f t="shared" si="116"/>
        <v>0</v>
      </c>
      <c r="Y356" s="34">
        <v>0.0</v>
      </c>
      <c r="Z356" s="34"/>
      <c r="AA356" s="34"/>
      <c r="AB356" s="36">
        <f t="shared" si="117"/>
        <v>0</v>
      </c>
      <c r="AC356" s="34">
        <v>0.0</v>
      </c>
      <c r="AD356" s="34"/>
      <c r="AE356" s="34"/>
      <c r="AF356" s="36">
        <f t="shared" si="118"/>
        <v>0</v>
      </c>
      <c r="AG356" s="24"/>
      <c r="AH356" s="24"/>
      <c r="AI356" s="24"/>
      <c r="AJ356" s="24"/>
      <c r="AK356" s="24"/>
      <c r="AL356" s="24"/>
    </row>
    <row r="357" ht="16.5" customHeight="1">
      <c r="A357" s="121">
        <v>45604.0</v>
      </c>
      <c r="B357" s="13">
        <f t="shared" si="111"/>
        <v>0.000000002758447692</v>
      </c>
      <c r="C357" s="13">
        <v>0.0</v>
      </c>
      <c r="D357" s="13">
        <f t="shared" si="110"/>
        <v>0</v>
      </c>
      <c r="E357" s="34"/>
      <c r="F357" s="13">
        <f t="shared" si="112"/>
        <v>0</v>
      </c>
      <c r="G357" s="36"/>
      <c r="H357" s="24"/>
      <c r="I357" s="88">
        <v>0.0</v>
      </c>
      <c r="J357" s="34"/>
      <c r="K357" s="34"/>
      <c r="L357" s="36">
        <f t="shared" si="113"/>
        <v>0</v>
      </c>
      <c r="M357" s="34">
        <v>0.0</v>
      </c>
      <c r="N357" s="34"/>
      <c r="O357" s="34"/>
      <c r="P357" s="104">
        <f t="shared" si="114"/>
        <v>0</v>
      </c>
      <c r="Q357" s="34">
        <v>0.0</v>
      </c>
      <c r="R357" s="34"/>
      <c r="S357" s="34"/>
      <c r="T357" s="36">
        <f t="shared" si="115"/>
        <v>0</v>
      </c>
      <c r="U357" s="34">
        <v>0.0</v>
      </c>
      <c r="V357" s="34"/>
      <c r="W357" s="34"/>
      <c r="X357" s="36">
        <f t="shared" si="116"/>
        <v>0</v>
      </c>
      <c r="Y357" s="34">
        <v>0.0</v>
      </c>
      <c r="Z357" s="34"/>
      <c r="AA357" s="34"/>
      <c r="AB357" s="36">
        <f t="shared" si="117"/>
        <v>0</v>
      </c>
      <c r="AC357" s="34">
        <v>0.0</v>
      </c>
      <c r="AD357" s="34"/>
      <c r="AE357" s="34"/>
      <c r="AF357" s="36">
        <f t="shared" si="118"/>
        <v>0</v>
      </c>
      <c r="AG357" s="24"/>
      <c r="AH357" s="24"/>
      <c r="AI357" s="24"/>
      <c r="AJ357" s="24"/>
      <c r="AK357" s="24"/>
      <c r="AL357" s="24"/>
    </row>
    <row r="358" ht="16.5" customHeight="1">
      <c r="A358" s="121">
        <v>45605.0</v>
      </c>
      <c r="B358" s="13">
        <f t="shared" si="111"/>
        <v>0.000000002758447692</v>
      </c>
      <c r="C358" s="13">
        <v>0.0</v>
      </c>
      <c r="D358" s="13">
        <f t="shared" si="110"/>
        <v>0</v>
      </c>
      <c r="E358" s="34"/>
      <c r="F358" s="13">
        <f t="shared" si="112"/>
        <v>0</v>
      </c>
      <c r="G358" s="36"/>
      <c r="H358" s="24"/>
      <c r="I358" s="88">
        <v>0.0</v>
      </c>
      <c r="J358" s="34"/>
      <c r="K358" s="34"/>
      <c r="L358" s="36">
        <f t="shared" si="113"/>
        <v>0</v>
      </c>
      <c r="M358" s="34">
        <v>0.0</v>
      </c>
      <c r="N358" s="34"/>
      <c r="O358" s="34"/>
      <c r="P358" s="104">
        <f t="shared" si="114"/>
        <v>0</v>
      </c>
      <c r="Q358" s="34">
        <v>0.0</v>
      </c>
      <c r="R358" s="34"/>
      <c r="S358" s="34"/>
      <c r="T358" s="36">
        <f t="shared" si="115"/>
        <v>0</v>
      </c>
      <c r="U358" s="34">
        <v>0.0</v>
      </c>
      <c r="V358" s="34"/>
      <c r="W358" s="34"/>
      <c r="X358" s="36">
        <f t="shared" si="116"/>
        <v>0</v>
      </c>
      <c r="Y358" s="34">
        <v>0.0</v>
      </c>
      <c r="Z358" s="34"/>
      <c r="AA358" s="34"/>
      <c r="AB358" s="36">
        <f t="shared" si="117"/>
        <v>0</v>
      </c>
      <c r="AC358" s="34">
        <v>0.0</v>
      </c>
      <c r="AD358" s="34"/>
      <c r="AE358" s="34"/>
      <c r="AF358" s="36">
        <f t="shared" si="118"/>
        <v>0</v>
      </c>
      <c r="AG358" s="24"/>
      <c r="AH358" s="24"/>
      <c r="AI358" s="24"/>
      <c r="AJ358" s="24"/>
      <c r="AK358" s="24"/>
      <c r="AL358" s="24"/>
    </row>
    <row r="359" ht="16.5" customHeight="1">
      <c r="A359" s="121">
        <v>45606.0</v>
      </c>
      <c r="B359" s="13">
        <f t="shared" si="111"/>
        <v>0.000000002758447692</v>
      </c>
      <c r="C359" s="13">
        <v>0.0</v>
      </c>
      <c r="D359" s="13">
        <f t="shared" si="110"/>
        <v>0</v>
      </c>
      <c r="E359" s="34"/>
      <c r="F359" s="13">
        <f t="shared" si="112"/>
        <v>0</v>
      </c>
      <c r="G359" s="36"/>
      <c r="H359" s="24"/>
      <c r="I359" s="88">
        <v>0.0</v>
      </c>
      <c r="J359" s="34"/>
      <c r="K359" s="34"/>
      <c r="L359" s="36">
        <f t="shared" si="113"/>
        <v>0</v>
      </c>
      <c r="M359" s="34">
        <v>0.0</v>
      </c>
      <c r="N359" s="34"/>
      <c r="O359" s="34"/>
      <c r="P359" s="104">
        <f t="shared" si="114"/>
        <v>0</v>
      </c>
      <c r="Q359" s="34">
        <v>0.0</v>
      </c>
      <c r="R359" s="34"/>
      <c r="S359" s="34"/>
      <c r="T359" s="36">
        <f t="shared" si="115"/>
        <v>0</v>
      </c>
      <c r="U359" s="34">
        <v>0.0</v>
      </c>
      <c r="V359" s="34"/>
      <c r="W359" s="34"/>
      <c r="X359" s="36">
        <f t="shared" si="116"/>
        <v>0</v>
      </c>
      <c r="Y359" s="34">
        <v>0.0</v>
      </c>
      <c r="Z359" s="34"/>
      <c r="AA359" s="34"/>
      <c r="AB359" s="36">
        <f t="shared" si="117"/>
        <v>0</v>
      </c>
      <c r="AC359" s="34">
        <v>0.0</v>
      </c>
      <c r="AD359" s="34"/>
      <c r="AE359" s="34"/>
      <c r="AF359" s="36">
        <f t="shared" si="118"/>
        <v>0</v>
      </c>
      <c r="AG359" s="24"/>
      <c r="AH359" s="24"/>
      <c r="AI359" s="24"/>
      <c r="AJ359" s="24"/>
      <c r="AK359" s="24"/>
      <c r="AL359" s="24"/>
    </row>
    <row r="360" ht="16.5" customHeight="1">
      <c r="A360" s="121">
        <v>45607.0</v>
      </c>
      <c r="B360" s="13">
        <f t="shared" si="111"/>
        <v>0.000000002758447692</v>
      </c>
      <c r="C360" s="13">
        <v>0.0</v>
      </c>
      <c r="D360" s="13">
        <f t="shared" si="110"/>
        <v>0</v>
      </c>
      <c r="E360" s="34"/>
      <c r="F360" s="13">
        <f t="shared" si="112"/>
        <v>0</v>
      </c>
      <c r="G360" s="36"/>
      <c r="H360" s="24"/>
      <c r="I360" s="88">
        <v>0.0</v>
      </c>
      <c r="J360" s="34"/>
      <c r="K360" s="34"/>
      <c r="L360" s="36">
        <f t="shared" si="113"/>
        <v>0</v>
      </c>
      <c r="M360" s="34">
        <v>0.0</v>
      </c>
      <c r="N360" s="34"/>
      <c r="O360" s="34"/>
      <c r="P360" s="104">
        <f t="shared" si="114"/>
        <v>0</v>
      </c>
      <c r="Q360" s="34">
        <v>0.0</v>
      </c>
      <c r="R360" s="34"/>
      <c r="S360" s="34"/>
      <c r="T360" s="36">
        <f t="shared" si="115"/>
        <v>0</v>
      </c>
      <c r="U360" s="34">
        <v>0.0</v>
      </c>
      <c r="V360" s="34"/>
      <c r="W360" s="34"/>
      <c r="X360" s="36">
        <f t="shared" si="116"/>
        <v>0</v>
      </c>
      <c r="Y360" s="34">
        <v>0.0</v>
      </c>
      <c r="Z360" s="34"/>
      <c r="AA360" s="34"/>
      <c r="AB360" s="36">
        <f t="shared" si="117"/>
        <v>0</v>
      </c>
      <c r="AC360" s="34">
        <v>0.0</v>
      </c>
      <c r="AD360" s="34"/>
      <c r="AE360" s="34"/>
      <c r="AF360" s="36">
        <f t="shared" si="118"/>
        <v>0</v>
      </c>
      <c r="AG360" s="24"/>
      <c r="AH360" s="24"/>
      <c r="AI360" s="24"/>
      <c r="AJ360" s="24"/>
      <c r="AK360" s="24"/>
      <c r="AL360" s="24"/>
    </row>
    <row r="361" ht="16.5" customHeight="1">
      <c r="A361" s="121">
        <v>45608.0</v>
      </c>
      <c r="B361" s="13">
        <f t="shared" si="111"/>
        <v>0.000000002758447692</v>
      </c>
      <c r="C361" s="13">
        <v>0.0</v>
      </c>
      <c r="D361" s="13">
        <f t="shared" si="110"/>
        <v>0</v>
      </c>
      <c r="E361" s="34"/>
      <c r="F361" s="13">
        <f t="shared" si="112"/>
        <v>0</v>
      </c>
      <c r="G361" s="36"/>
      <c r="H361" s="24"/>
      <c r="I361" s="88">
        <v>0.0</v>
      </c>
      <c r="J361" s="34"/>
      <c r="K361" s="34"/>
      <c r="L361" s="36">
        <f t="shared" si="113"/>
        <v>0</v>
      </c>
      <c r="M361" s="34">
        <v>0.0</v>
      </c>
      <c r="N361" s="34"/>
      <c r="O361" s="34"/>
      <c r="P361" s="104">
        <f t="shared" si="114"/>
        <v>0</v>
      </c>
      <c r="Q361" s="34">
        <v>0.0</v>
      </c>
      <c r="R361" s="34"/>
      <c r="S361" s="34"/>
      <c r="T361" s="36">
        <f t="shared" si="115"/>
        <v>0</v>
      </c>
      <c r="U361" s="34">
        <v>0.0</v>
      </c>
      <c r="V361" s="34"/>
      <c r="W361" s="34"/>
      <c r="X361" s="36">
        <f t="shared" si="116"/>
        <v>0</v>
      </c>
      <c r="Y361" s="34">
        <v>0.0</v>
      </c>
      <c r="Z361" s="34"/>
      <c r="AA361" s="34"/>
      <c r="AB361" s="36">
        <f t="shared" si="117"/>
        <v>0</v>
      </c>
      <c r="AC361" s="34">
        <v>0.0</v>
      </c>
      <c r="AD361" s="34"/>
      <c r="AE361" s="34"/>
      <c r="AF361" s="36">
        <f t="shared" si="118"/>
        <v>0</v>
      </c>
      <c r="AG361" s="24"/>
      <c r="AH361" s="24"/>
      <c r="AI361" s="24"/>
      <c r="AJ361" s="24"/>
      <c r="AK361" s="24"/>
      <c r="AL361" s="24"/>
    </row>
    <row r="362" ht="16.5" customHeight="1">
      <c r="A362" s="121">
        <v>45609.0</v>
      </c>
      <c r="B362" s="13">
        <f t="shared" si="111"/>
        <v>0.000000002758447692</v>
      </c>
      <c r="C362" s="13">
        <v>0.0</v>
      </c>
      <c r="D362" s="13">
        <f t="shared" si="110"/>
        <v>0</v>
      </c>
      <c r="E362" s="34"/>
      <c r="F362" s="13">
        <f t="shared" si="112"/>
        <v>0</v>
      </c>
      <c r="G362" s="36"/>
      <c r="H362" s="24"/>
      <c r="I362" s="88">
        <v>0.0</v>
      </c>
      <c r="J362" s="34"/>
      <c r="K362" s="34"/>
      <c r="L362" s="36">
        <f t="shared" si="113"/>
        <v>0</v>
      </c>
      <c r="M362" s="34">
        <v>0.0</v>
      </c>
      <c r="N362" s="34"/>
      <c r="O362" s="34"/>
      <c r="P362" s="104">
        <f t="shared" si="114"/>
        <v>0</v>
      </c>
      <c r="Q362" s="34">
        <v>0.0</v>
      </c>
      <c r="R362" s="34"/>
      <c r="S362" s="34"/>
      <c r="T362" s="36">
        <f t="shared" si="115"/>
        <v>0</v>
      </c>
      <c r="U362" s="34">
        <v>0.0</v>
      </c>
      <c r="V362" s="34"/>
      <c r="W362" s="34"/>
      <c r="X362" s="36">
        <f t="shared" si="116"/>
        <v>0</v>
      </c>
      <c r="Y362" s="34">
        <v>0.0</v>
      </c>
      <c r="Z362" s="34"/>
      <c r="AA362" s="34"/>
      <c r="AB362" s="36">
        <f t="shared" si="117"/>
        <v>0</v>
      </c>
      <c r="AC362" s="34">
        <v>0.0</v>
      </c>
      <c r="AD362" s="34"/>
      <c r="AE362" s="34"/>
      <c r="AF362" s="36">
        <f t="shared" si="118"/>
        <v>0</v>
      </c>
      <c r="AG362" s="24"/>
      <c r="AH362" s="24"/>
      <c r="AI362" s="24"/>
      <c r="AJ362" s="24"/>
      <c r="AK362" s="24"/>
      <c r="AL362" s="24"/>
    </row>
    <row r="363" ht="16.5" customHeight="1">
      <c r="A363" s="121">
        <v>45610.0</v>
      </c>
      <c r="B363" s="13">
        <f t="shared" si="111"/>
        <v>0.000000002758447692</v>
      </c>
      <c r="C363" s="13">
        <v>0.0</v>
      </c>
      <c r="D363" s="13">
        <f t="shared" si="110"/>
        <v>0</v>
      </c>
      <c r="E363" s="34"/>
      <c r="F363" s="13">
        <f t="shared" si="112"/>
        <v>0</v>
      </c>
      <c r="G363" s="36"/>
      <c r="H363" s="24"/>
      <c r="I363" s="88">
        <v>0.0</v>
      </c>
      <c r="J363" s="34"/>
      <c r="K363" s="34"/>
      <c r="L363" s="36">
        <f t="shared" si="113"/>
        <v>0</v>
      </c>
      <c r="M363" s="34">
        <v>0.0</v>
      </c>
      <c r="N363" s="34"/>
      <c r="O363" s="34"/>
      <c r="P363" s="104">
        <f t="shared" si="114"/>
        <v>0</v>
      </c>
      <c r="Q363" s="34">
        <v>0.0</v>
      </c>
      <c r="R363" s="34"/>
      <c r="S363" s="34"/>
      <c r="T363" s="36">
        <f t="shared" si="115"/>
        <v>0</v>
      </c>
      <c r="U363" s="34">
        <v>0.0</v>
      </c>
      <c r="V363" s="34"/>
      <c r="W363" s="34"/>
      <c r="X363" s="36">
        <f t="shared" si="116"/>
        <v>0</v>
      </c>
      <c r="Y363" s="34">
        <v>0.0</v>
      </c>
      <c r="Z363" s="34"/>
      <c r="AA363" s="34"/>
      <c r="AB363" s="36">
        <f t="shared" si="117"/>
        <v>0</v>
      </c>
      <c r="AC363" s="34">
        <v>0.0</v>
      </c>
      <c r="AD363" s="34"/>
      <c r="AE363" s="34"/>
      <c r="AF363" s="36">
        <f t="shared" si="118"/>
        <v>0</v>
      </c>
      <c r="AG363" s="24"/>
      <c r="AH363" s="24"/>
      <c r="AI363" s="24"/>
      <c r="AJ363" s="24"/>
      <c r="AK363" s="24"/>
      <c r="AL363" s="24"/>
    </row>
    <row r="364" ht="16.5" customHeight="1">
      <c r="A364" s="121">
        <v>45611.0</v>
      </c>
      <c r="B364" s="13">
        <f t="shared" si="111"/>
        <v>0.000000002758447692</v>
      </c>
      <c r="C364" s="13">
        <v>0.0</v>
      </c>
      <c r="D364" s="13">
        <f t="shared" si="110"/>
        <v>0</v>
      </c>
      <c r="E364" s="34"/>
      <c r="F364" s="13">
        <f t="shared" si="112"/>
        <v>0</v>
      </c>
      <c r="G364" s="36"/>
      <c r="H364" s="24"/>
      <c r="I364" s="88">
        <v>0.0</v>
      </c>
      <c r="J364" s="34"/>
      <c r="K364" s="34"/>
      <c r="L364" s="36">
        <f t="shared" si="113"/>
        <v>0</v>
      </c>
      <c r="M364" s="34">
        <v>0.0</v>
      </c>
      <c r="N364" s="34"/>
      <c r="O364" s="34"/>
      <c r="P364" s="104">
        <f t="shared" si="114"/>
        <v>0</v>
      </c>
      <c r="Q364" s="34">
        <v>0.0</v>
      </c>
      <c r="R364" s="34"/>
      <c r="S364" s="34"/>
      <c r="T364" s="36">
        <f t="shared" si="115"/>
        <v>0</v>
      </c>
      <c r="U364" s="34">
        <v>0.0</v>
      </c>
      <c r="V364" s="34"/>
      <c r="W364" s="34"/>
      <c r="X364" s="36">
        <f t="shared" si="116"/>
        <v>0</v>
      </c>
      <c r="Y364" s="34">
        <v>0.0</v>
      </c>
      <c r="Z364" s="34"/>
      <c r="AA364" s="34"/>
      <c r="AB364" s="36">
        <f t="shared" si="117"/>
        <v>0</v>
      </c>
      <c r="AC364" s="34">
        <v>0.0</v>
      </c>
      <c r="AD364" s="34"/>
      <c r="AE364" s="34"/>
      <c r="AF364" s="36">
        <f t="shared" si="118"/>
        <v>0</v>
      </c>
      <c r="AG364" s="24"/>
      <c r="AH364" s="24"/>
      <c r="AI364" s="24"/>
      <c r="AJ364" s="24"/>
      <c r="AK364" s="24"/>
      <c r="AL364" s="24"/>
    </row>
    <row r="365" ht="16.5" customHeight="1">
      <c r="A365" s="121">
        <v>45612.0</v>
      </c>
      <c r="B365" s="13">
        <f t="shared" si="111"/>
        <v>0.000000002758447692</v>
      </c>
      <c r="C365" s="13">
        <v>0.0</v>
      </c>
      <c r="D365" s="13">
        <f t="shared" si="110"/>
        <v>0</v>
      </c>
      <c r="E365" s="34"/>
      <c r="F365" s="13">
        <f t="shared" si="112"/>
        <v>0</v>
      </c>
      <c r="G365" s="36"/>
      <c r="H365" s="24"/>
      <c r="I365" s="88">
        <v>0.0</v>
      </c>
      <c r="J365" s="34"/>
      <c r="K365" s="34"/>
      <c r="L365" s="36">
        <f t="shared" si="113"/>
        <v>0</v>
      </c>
      <c r="M365" s="34">
        <v>0.0</v>
      </c>
      <c r="N365" s="34"/>
      <c r="O365" s="34"/>
      <c r="P365" s="104">
        <f t="shared" si="114"/>
        <v>0</v>
      </c>
      <c r="Q365" s="34">
        <v>0.0</v>
      </c>
      <c r="R365" s="34"/>
      <c r="S365" s="34"/>
      <c r="T365" s="36">
        <f t="shared" si="115"/>
        <v>0</v>
      </c>
      <c r="U365" s="34">
        <v>0.0</v>
      </c>
      <c r="V365" s="34"/>
      <c r="W365" s="34"/>
      <c r="X365" s="36">
        <f t="shared" si="116"/>
        <v>0</v>
      </c>
      <c r="Y365" s="34">
        <v>0.0</v>
      </c>
      <c r="Z365" s="34"/>
      <c r="AA365" s="34"/>
      <c r="AB365" s="36">
        <f t="shared" si="117"/>
        <v>0</v>
      </c>
      <c r="AC365" s="34">
        <v>0.0</v>
      </c>
      <c r="AD365" s="34"/>
      <c r="AE365" s="34"/>
      <c r="AF365" s="36">
        <f t="shared" si="118"/>
        <v>0</v>
      </c>
      <c r="AG365" s="24"/>
      <c r="AH365" s="24"/>
      <c r="AI365" s="24"/>
      <c r="AJ365" s="24"/>
      <c r="AK365" s="24"/>
      <c r="AL365" s="24"/>
    </row>
    <row r="366" ht="16.5" customHeight="1">
      <c r="A366" s="121">
        <v>45613.0</v>
      </c>
      <c r="B366" s="13">
        <f t="shared" si="111"/>
        <v>0.000000002758447692</v>
      </c>
      <c r="C366" s="13">
        <v>0.0</v>
      </c>
      <c r="D366" s="13">
        <f t="shared" si="110"/>
        <v>0</v>
      </c>
      <c r="E366" s="34"/>
      <c r="F366" s="13">
        <f t="shared" si="112"/>
        <v>0</v>
      </c>
      <c r="G366" s="36"/>
      <c r="H366" s="24"/>
      <c r="I366" s="88">
        <v>0.0</v>
      </c>
      <c r="J366" s="34"/>
      <c r="K366" s="34"/>
      <c r="L366" s="36">
        <f t="shared" si="113"/>
        <v>0</v>
      </c>
      <c r="M366" s="34">
        <v>0.0</v>
      </c>
      <c r="N366" s="34"/>
      <c r="O366" s="34"/>
      <c r="P366" s="104">
        <f t="shared" si="114"/>
        <v>0</v>
      </c>
      <c r="Q366" s="34">
        <v>0.0</v>
      </c>
      <c r="R366" s="34"/>
      <c r="S366" s="34"/>
      <c r="T366" s="36">
        <f t="shared" si="115"/>
        <v>0</v>
      </c>
      <c r="U366" s="34">
        <v>0.0</v>
      </c>
      <c r="V366" s="34"/>
      <c r="W366" s="34"/>
      <c r="X366" s="36">
        <f t="shared" si="116"/>
        <v>0</v>
      </c>
      <c r="Y366" s="34">
        <v>0.0</v>
      </c>
      <c r="Z366" s="34"/>
      <c r="AA366" s="34"/>
      <c r="AB366" s="36">
        <f t="shared" si="117"/>
        <v>0</v>
      </c>
      <c r="AC366" s="34">
        <v>0.0</v>
      </c>
      <c r="AD366" s="34"/>
      <c r="AE366" s="34"/>
      <c r="AF366" s="36">
        <f t="shared" si="118"/>
        <v>0</v>
      </c>
      <c r="AG366" s="24"/>
      <c r="AH366" s="24"/>
      <c r="AI366" s="24"/>
      <c r="AJ366" s="24"/>
      <c r="AK366" s="24"/>
      <c r="AL366" s="24"/>
    </row>
    <row r="367" ht="16.5" customHeight="1">
      <c r="A367" s="121">
        <v>45614.0</v>
      </c>
      <c r="B367" s="13">
        <f t="shared" si="111"/>
        <v>0.000000002758447692</v>
      </c>
      <c r="C367" s="13">
        <v>0.0</v>
      </c>
      <c r="D367" s="13">
        <f t="shared" si="110"/>
        <v>0</v>
      </c>
      <c r="E367" s="34"/>
      <c r="F367" s="13">
        <f t="shared" si="112"/>
        <v>0</v>
      </c>
      <c r="G367" s="36"/>
      <c r="H367" s="24"/>
      <c r="I367" s="88">
        <v>0.0</v>
      </c>
      <c r="J367" s="34"/>
      <c r="K367" s="34"/>
      <c r="L367" s="36">
        <f t="shared" si="113"/>
        <v>0</v>
      </c>
      <c r="M367" s="34">
        <v>0.0</v>
      </c>
      <c r="N367" s="34"/>
      <c r="O367" s="34"/>
      <c r="P367" s="104">
        <f t="shared" si="114"/>
        <v>0</v>
      </c>
      <c r="Q367" s="34">
        <v>0.0</v>
      </c>
      <c r="R367" s="34"/>
      <c r="S367" s="34"/>
      <c r="T367" s="36">
        <f t="shared" si="115"/>
        <v>0</v>
      </c>
      <c r="U367" s="34">
        <v>0.0</v>
      </c>
      <c r="V367" s="34"/>
      <c r="W367" s="34"/>
      <c r="X367" s="36">
        <f t="shared" si="116"/>
        <v>0</v>
      </c>
      <c r="Y367" s="34">
        <v>0.0</v>
      </c>
      <c r="Z367" s="34"/>
      <c r="AA367" s="34"/>
      <c r="AB367" s="36">
        <f t="shared" si="117"/>
        <v>0</v>
      </c>
      <c r="AC367" s="34">
        <v>0.0</v>
      </c>
      <c r="AD367" s="34"/>
      <c r="AE367" s="34"/>
      <c r="AF367" s="36">
        <f t="shared" si="118"/>
        <v>0</v>
      </c>
      <c r="AG367" s="24"/>
      <c r="AH367" s="24"/>
      <c r="AI367" s="24"/>
      <c r="AJ367" s="24"/>
      <c r="AK367" s="24"/>
      <c r="AL367" s="24"/>
    </row>
    <row r="368" ht="16.5" customHeight="1">
      <c r="A368" s="121">
        <v>45615.0</v>
      </c>
      <c r="B368" s="13">
        <f t="shared" si="111"/>
        <v>0.000000002758447692</v>
      </c>
      <c r="C368" s="13">
        <v>0.0</v>
      </c>
      <c r="D368" s="13">
        <f t="shared" si="110"/>
        <v>0</v>
      </c>
      <c r="E368" s="34"/>
      <c r="F368" s="13">
        <f t="shared" si="112"/>
        <v>0</v>
      </c>
      <c r="G368" s="36"/>
      <c r="H368" s="24"/>
      <c r="I368" s="88">
        <v>0.0</v>
      </c>
      <c r="J368" s="34"/>
      <c r="K368" s="34"/>
      <c r="L368" s="36">
        <f t="shared" si="113"/>
        <v>0</v>
      </c>
      <c r="M368" s="34">
        <v>0.0</v>
      </c>
      <c r="N368" s="34"/>
      <c r="O368" s="34"/>
      <c r="P368" s="104">
        <f t="shared" si="114"/>
        <v>0</v>
      </c>
      <c r="Q368" s="34">
        <v>0.0</v>
      </c>
      <c r="R368" s="34"/>
      <c r="S368" s="34"/>
      <c r="T368" s="36">
        <f t="shared" si="115"/>
        <v>0</v>
      </c>
      <c r="U368" s="34">
        <v>0.0</v>
      </c>
      <c r="V368" s="34"/>
      <c r="W368" s="34"/>
      <c r="X368" s="36">
        <f t="shared" si="116"/>
        <v>0</v>
      </c>
      <c r="Y368" s="34">
        <v>0.0</v>
      </c>
      <c r="Z368" s="34"/>
      <c r="AA368" s="34"/>
      <c r="AB368" s="36">
        <f t="shared" si="117"/>
        <v>0</v>
      </c>
      <c r="AC368" s="34">
        <v>0.0</v>
      </c>
      <c r="AD368" s="34"/>
      <c r="AE368" s="34"/>
      <c r="AF368" s="36">
        <f t="shared" si="118"/>
        <v>0</v>
      </c>
      <c r="AG368" s="24"/>
      <c r="AH368" s="24"/>
      <c r="AI368" s="24"/>
      <c r="AJ368" s="24"/>
      <c r="AK368" s="24"/>
      <c r="AL368" s="24"/>
    </row>
    <row r="369" ht="16.5" customHeight="1">
      <c r="A369" s="121">
        <v>45616.0</v>
      </c>
      <c r="B369" s="13">
        <f t="shared" si="111"/>
        <v>0.000000002758447692</v>
      </c>
      <c r="C369" s="13">
        <v>0.0</v>
      </c>
      <c r="D369" s="13">
        <f t="shared" si="110"/>
        <v>0</v>
      </c>
      <c r="E369" s="34"/>
      <c r="F369" s="13">
        <f t="shared" si="112"/>
        <v>0</v>
      </c>
      <c r="G369" s="36"/>
      <c r="H369" s="24"/>
      <c r="I369" s="88">
        <v>0.0</v>
      </c>
      <c r="J369" s="34"/>
      <c r="K369" s="34"/>
      <c r="L369" s="36">
        <f t="shared" si="113"/>
        <v>0</v>
      </c>
      <c r="M369" s="34">
        <v>0.0</v>
      </c>
      <c r="N369" s="34"/>
      <c r="O369" s="34"/>
      <c r="P369" s="104">
        <f t="shared" si="114"/>
        <v>0</v>
      </c>
      <c r="Q369" s="34">
        <v>0.0</v>
      </c>
      <c r="R369" s="34"/>
      <c r="S369" s="34"/>
      <c r="T369" s="36">
        <f t="shared" si="115"/>
        <v>0</v>
      </c>
      <c r="U369" s="34">
        <v>0.0</v>
      </c>
      <c r="V369" s="34"/>
      <c r="W369" s="34"/>
      <c r="X369" s="36">
        <f t="shared" si="116"/>
        <v>0</v>
      </c>
      <c r="Y369" s="34">
        <v>0.0</v>
      </c>
      <c r="Z369" s="34"/>
      <c r="AA369" s="34"/>
      <c r="AB369" s="36">
        <f t="shared" si="117"/>
        <v>0</v>
      </c>
      <c r="AC369" s="34">
        <v>0.0</v>
      </c>
      <c r="AD369" s="34"/>
      <c r="AE369" s="34"/>
      <c r="AF369" s="36">
        <f t="shared" si="118"/>
        <v>0</v>
      </c>
      <c r="AG369" s="24"/>
      <c r="AH369" s="24"/>
      <c r="AI369" s="24"/>
      <c r="AJ369" s="24"/>
      <c r="AK369" s="24"/>
      <c r="AL369" s="24"/>
    </row>
    <row r="370" ht="16.5" customHeight="1">
      <c r="A370" s="121">
        <v>45617.0</v>
      </c>
      <c r="B370" s="13">
        <f t="shared" si="111"/>
        <v>0.000000002758447692</v>
      </c>
      <c r="C370" s="13">
        <v>0.0</v>
      </c>
      <c r="D370" s="13">
        <f t="shared" si="110"/>
        <v>0</v>
      </c>
      <c r="E370" s="34"/>
      <c r="F370" s="13">
        <f t="shared" si="112"/>
        <v>0</v>
      </c>
      <c r="G370" s="36"/>
      <c r="H370" s="24"/>
      <c r="I370" s="88">
        <v>0.0</v>
      </c>
      <c r="J370" s="34"/>
      <c r="K370" s="34"/>
      <c r="L370" s="36">
        <f t="shared" si="113"/>
        <v>0</v>
      </c>
      <c r="M370" s="34">
        <v>0.0</v>
      </c>
      <c r="N370" s="34"/>
      <c r="O370" s="34"/>
      <c r="P370" s="104">
        <f t="shared" si="114"/>
        <v>0</v>
      </c>
      <c r="Q370" s="34">
        <v>0.0</v>
      </c>
      <c r="R370" s="34"/>
      <c r="S370" s="34"/>
      <c r="T370" s="36">
        <f t="shared" si="115"/>
        <v>0</v>
      </c>
      <c r="U370" s="34">
        <v>0.0</v>
      </c>
      <c r="V370" s="34"/>
      <c r="W370" s="34"/>
      <c r="X370" s="36">
        <f t="shared" si="116"/>
        <v>0</v>
      </c>
      <c r="Y370" s="34">
        <v>0.0</v>
      </c>
      <c r="Z370" s="34"/>
      <c r="AA370" s="34"/>
      <c r="AB370" s="36">
        <f t="shared" si="117"/>
        <v>0</v>
      </c>
      <c r="AC370" s="34">
        <v>0.0</v>
      </c>
      <c r="AD370" s="34"/>
      <c r="AE370" s="34"/>
      <c r="AF370" s="36">
        <f t="shared" si="118"/>
        <v>0</v>
      </c>
      <c r="AG370" s="24"/>
      <c r="AH370" s="24"/>
      <c r="AI370" s="24"/>
      <c r="AJ370" s="24"/>
      <c r="AK370" s="24"/>
      <c r="AL370" s="24"/>
    </row>
    <row r="371" ht="16.5" customHeight="1">
      <c r="A371" s="121">
        <v>45618.0</v>
      </c>
      <c r="B371" s="13">
        <f t="shared" si="111"/>
        <v>0.000000002758447692</v>
      </c>
      <c r="C371" s="13">
        <v>0.0</v>
      </c>
      <c r="D371" s="13">
        <f t="shared" si="110"/>
        <v>0</v>
      </c>
      <c r="E371" s="34"/>
      <c r="F371" s="13">
        <f t="shared" si="112"/>
        <v>0</v>
      </c>
      <c r="G371" s="36"/>
      <c r="H371" s="24"/>
      <c r="I371" s="88">
        <v>0.0</v>
      </c>
      <c r="J371" s="34"/>
      <c r="K371" s="34"/>
      <c r="L371" s="36">
        <f t="shared" si="113"/>
        <v>0</v>
      </c>
      <c r="M371" s="34">
        <v>0.0</v>
      </c>
      <c r="N371" s="34"/>
      <c r="O371" s="34"/>
      <c r="P371" s="104">
        <f t="shared" si="114"/>
        <v>0</v>
      </c>
      <c r="Q371" s="34">
        <v>0.0</v>
      </c>
      <c r="R371" s="34"/>
      <c r="S371" s="34"/>
      <c r="T371" s="36">
        <f t="shared" si="115"/>
        <v>0</v>
      </c>
      <c r="U371" s="34">
        <v>0.0</v>
      </c>
      <c r="V371" s="34"/>
      <c r="W371" s="34"/>
      <c r="X371" s="36">
        <f t="shared" si="116"/>
        <v>0</v>
      </c>
      <c r="Y371" s="34">
        <v>0.0</v>
      </c>
      <c r="Z371" s="34"/>
      <c r="AA371" s="34"/>
      <c r="AB371" s="36">
        <f t="shared" si="117"/>
        <v>0</v>
      </c>
      <c r="AC371" s="34">
        <v>0.0</v>
      </c>
      <c r="AD371" s="34"/>
      <c r="AE371" s="34"/>
      <c r="AF371" s="36">
        <f t="shared" si="118"/>
        <v>0</v>
      </c>
      <c r="AG371" s="24"/>
      <c r="AH371" s="24"/>
      <c r="AI371" s="24"/>
      <c r="AJ371" s="24"/>
      <c r="AK371" s="24"/>
      <c r="AL371" s="24"/>
    </row>
    <row r="372" ht="16.5" customHeight="1">
      <c r="A372" s="121">
        <v>45619.0</v>
      </c>
      <c r="B372" s="13">
        <f t="shared" si="111"/>
        <v>0.000000002758447692</v>
      </c>
      <c r="C372" s="13">
        <v>0.0</v>
      </c>
      <c r="D372" s="13">
        <f t="shared" si="110"/>
        <v>0</v>
      </c>
      <c r="E372" s="34"/>
      <c r="F372" s="13">
        <f t="shared" si="112"/>
        <v>0</v>
      </c>
      <c r="G372" s="36"/>
      <c r="H372" s="24"/>
      <c r="I372" s="88">
        <v>0.0</v>
      </c>
      <c r="J372" s="34"/>
      <c r="K372" s="34"/>
      <c r="L372" s="36">
        <f t="shared" si="113"/>
        <v>0</v>
      </c>
      <c r="M372" s="34">
        <v>0.0</v>
      </c>
      <c r="N372" s="34"/>
      <c r="O372" s="34"/>
      <c r="P372" s="104">
        <f t="shared" si="114"/>
        <v>0</v>
      </c>
      <c r="Q372" s="34">
        <v>0.0</v>
      </c>
      <c r="R372" s="34"/>
      <c r="S372" s="34"/>
      <c r="T372" s="36">
        <f t="shared" si="115"/>
        <v>0</v>
      </c>
      <c r="U372" s="34">
        <v>0.0</v>
      </c>
      <c r="V372" s="34"/>
      <c r="W372" s="34"/>
      <c r="X372" s="36">
        <f t="shared" si="116"/>
        <v>0</v>
      </c>
      <c r="Y372" s="34">
        <v>0.0</v>
      </c>
      <c r="Z372" s="34"/>
      <c r="AA372" s="34"/>
      <c r="AB372" s="36">
        <f t="shared" si="117"/>
        <v>0</v>
      </c>
      <c r="AC372" s="34">
        <v>0.0</v>
      </c>
      <c r="AD372" s="34"/>
      <c r="AE372" s="34"/>
      <c r="AF372" s="36">
        <f t="shared" si="118"/>
        <v>0</v>
      </c>
      <c r="AG372" s="24"/>
      <c r="AH372" s="24"/>
      <c r="AI372" s="24"/>
      <c r="AJ372" s="24"/>
      <c r="AK372" s="24"/>
      <c r="AL372" s="24"/>
    </row>
    <row r="373" ht="16.5" customHeight="1">
      <c r="A373" s="121">
        <v>45620.0</v>
      </c>
      <c r="B373" s="13">
        <f t="shared" si="111"/>
        <v>0.000000002758447692</v>
      </c>
      <c r="C373" s="13">
        <v>0.0</v>
      </c>
      <c r="D373" s="13">
        <f t="shared" si="110"/>
        <v>0</v>
      </c>
      <c r="E373" s="34"/>
      <c r="F373" s="13">
        <f t="shared" si="112"/>
        <v>0</v>
      </c>
      <c r="G373" s="36"/>
      <c r="H373" s="24"/>
      <c r="I373" s="88">
        <v>0.0</v>
      </c>
      <c r="J373" s="34"/>
      <c r="K373" s="34"/>
      <c r="L373" s="36">
        <f t="shared" si="113"/>
        <v>0</v>
      </c>
      <c r="M373" s="34">
        <v>0.0</v>
      </c>
      <c r="N373" s="34"/>
      <c r="O373" s="34"/>
      <c r="P373" s="104">
        <f t="shared" si="114"/>
        <v>0</v>
      </c>
      <c r="Q373" s="34">
        <v>0.0</v>
      </c>
      <c r="R373" s="34"/>
      <c r="S373" s="34"/>
      <c r="T373" s="36">
        <f t="shared" si="115"/>
        <v>0</v>
      </c>
      <c r="U373" s="34">
        <v>0.0</v>
      </c>
      <c r="V373" s="34"/>
      <c r="W373" s="34"/>
      <c r="X373" s="36">
        <f t="shared" si="116"/>
        <v>0</v>
      </c>
      <c r="Y373" s="34">
        <v>0.0</v>
      </c>
      <c r="Z373" s="34"/>
      <c r="AA373" s="34"/>
      <c r="AB373" s="36">
        <f t="shared" si="117"/>
        <v>0</v>
      </c>
      <c r="AC373" s="34">
        <v>0.0</v>
      </c>
      <c r="AD373" s="34"/>
      <c r="AE373" s="34"/>
      <c r="AF373" s="36">
        <f t="shared" si="118"/>
        <v>0</v>
      </c>
      <c r="AG373" s="24"/>
      <c r="AH373" s="24"/>
      <c r="AI373" s="24"/>
      <c r="AJ373" s="24"/>
      <c r="AK373" s="24"/>
      <c r="AL373" s="24"/>
    </row>
    <row r="374" ht="16.5" customHeight="1">
      <c r="A374" s="121">
        <v>45621.0</v>
      </c>
      <c r="B374" s="13">
        <f t="shared" si="111"/>
        <v>0.000000002758447692</v>
      </c>
      <c r="C374" s="13">
        <v>0.0</v>
      </c>
      <c r="D374" s="13">
        <f t="shared" si="110"/>
        <v>0</v>
      </c>
      <c r="E374" s="34"/>
      <c r="F374" s="13">
        <f t="shared" si="112"/>
        <v>0</v>
      </c>
      <c r="G374" s="36"/>
      <c r="H374" s="24"/>
      <c r="I374" s="88">
        <v>0.0</v>
      </c>
      <c r="J374" s="34"/>
      <c r="K374" s="34"/>
      <c r="L374" s="36">
        <f t="shared" si="113"/>
        <v>0</v>
      </c>
      <c r="M374" s="34">
        <v>0.0</v>
      </c>
      <c r="N374" s="34"/>
      <c r="O374" s="34"/>
      <c r="P374" s="104">
        <f t="shared" si="114"/>
        <v>0</v>
      </c>
      <c r="Q374" s="34">
        <v>0.0</v>
      </c>
      <c r="R374" s="34"/>
      <c r="S374" s="34"/>
      <c r="T374" s="36">
        <f t="shared" si="115"/>
        <v>0</v>
      </c>
      <c r="U374" s="34">
        <v>0.0</v>
      </c>
      <c r="V374" s="34"/>
      <c r="W374" s="34"/>
      <c r="X374" s="36">
        <f t="shared" si="116"/>
        <v>0</v>
      </c>
      <c r="Y374" s="34">
        <v>0.0</v>
      </c>
      <c r="Z374" s="34"/>
      <c r="AA374" s="34"/>
      <c r="AB374" s="36">
        <f t="shared" si="117"/>
        <v>0</v>
      </c>
      <c r="AC374" s="34">
        <v>0.0</v>
      </c>
      <c r="AD374" s="34"/>
      <c r="AE374" s="34"/>
      <c r="AF374" s="36">
        <f t="shared" si="118"/>
        <v>0</v>
      </c>
      <c r="AG374" s="24"/>
      <c r="AH374" s="24"/>
      <c r="AI374" s="24"/>
      <c r="AJ374" s="24"/>
      <c r="AK374" s="24"/>
      <c r="AL374" s="24"/>
    </row>
    <row r="375" ht="16.5" customHeight="1">
      <c r="A375" s="121">
        <v>45622.0</v>
      </c>
      <c r="B375" s="13">
        <f t="shared" si="111"/>
        <v>0.000000002758447692</v>
      </c>
      <c r="C375" s="13">
        <v>0.0</v>
      </c>
      <c r="D375" s="13">
        <f t="shared" si="110"/>
        <v>0</v>
      </c>
      <c r="E375" s="34"/>
      <c r="F375" s="13">
        <f t="shared" si="112"/>
        <v>0</v>
      </c>
      <c r="G375" s="36"/>
      <c r="H375" s="24"/>
      <c r="I375" s="88">
        <v>0.0</v>
      </c>
      <c r="J375" s="34"/>
      <c r="K375" s="34"/>
      <c r="L375" s="36">
        <f t="shared" si="113"/>
        <v>0</v>
      </c>
      <c r="M375" s="34">
        <v>0.0</v>
      </c>
      <c r="N375" s="34"/>
      <c r="O375" s="34"/>
      <c r="P375" s="104">
        <f t="shared" si="114"/>
        <v>0</v>
      </c>
      <c r="Q375" s="34">
        <v>0.0</v>
      </c>
      <c r="R375" s="34"/>
      <c r="S375" s="34"/>
      <c r="T375" s="36">
        <f t="shared" si="115"/>
        <v>0</v>
      </c>
      <c r="U375" s="34">
        <v>0.0</v>
      </c>
      <c r="V375" s="34"/>
      <c r="W375" s="34"/>
      <c r="X375" s="36">
        <f t="shared" si="116"/>
        <v>0</v>
      </c>
      <c r="Y375" s="34">
        <v>0.0</v>
      </c>
      <c r="Z375" s="34"/>
      <c r="AA375" s="34"/>
      <c r="AB375" s="36">
        <f t="shared" si="117"/>
        <v>0</v>
      </c>
      <c r="AC375" s="34">
        <v>0.0</v>
      </c>
      <c r="AD375" s="34"/>
      <c r="AE375" s="34"/>
      <c r="AF375" s="36">
        <f t="shared" si="118"/>
        <v>0</v>
      </c>
      <c r="AG375" s="24"/>
      <c r="AH375" s="24"/>
      <c r="AI375" s="24"/>
      <c r="AJ375" s="24"/>
      <c r="AK375" s="24"/>
      <c r="AL375" s="24"/>
    </row>
    <row r="376" ht="16.5" customHeight="1">
      <c r="A376" s="121">
        <v>45623.0</v>
      </c>
      <c r="B376" s="13">
        <f t="shared" si="111"/>
        <v>0.000000002758447692</v>
      </c>
      <c r="C376" s="13">
        <v>0.0</v>
      </c>
      <c r="D376" s="13">
        <f t="shared" si="110"/>
        <v>0</v>
      </c>
      <c r="E376" s="34"/>
      <c r="F376" s="13">
        <f t="shared" si="112"/>
        <v>0</v>
      </c>
      <c r="G376" s="36"/>
      <c r="H376" s="24"/>
      <c r="I376" s="88">
        <v>0.0</v>
      </c>
      <c r="J376" s="34"/>
      <c r="K376" s="34"/>
      <c r="L376" s="36">
        <f t="shared" si="113"/>
        <v>0</v>
      </c>
      <c r="M376" s="34">
        <v>0.0</v>
      </c>
      <c r="N376" s="34"/>
      <c r="O376" s="34"/>
      <c r="P376" s="104">
        <f t="shared" si="114"/>
        <v>0</v>
      </c>
      <c r="Q376" s="34">
        <v>0.0</v>
      </c>
      <c r="R376" s="34"/>
      <c r="S376" s="34"/>
      <c r="T376" s="36">
        <f t="shared" si="115"/>
        <v>0</v>
      </c>
      <c r="U376" s="34">
        <v>0.0</v>
      </c>
      <c r="V376" s="34"/>
      <c r="W376" s="34"/>
      <c r="X376" s="36">
        <f t="shared" si="116"/>
        <v>0</v>
      </c>
      <c r="Y376" s="34">
        <v>0.0</v>
      </c>
      <c r="Z376" s="34"/>
      <c r="AA376" s="34"/>
      <c r="AB376" s="36">
        <f t="shared" si="117"/>
        <v>0</v>
      </c>
      <c r="AC376" s="34">
        <v>0.0</v>
      </c>
      <c r="AD376" s="34"/>
      <c r="AE376" s="34"/>
      <c r="AF376" s="36">
        <f t="shared" si="118"/>
        <v>0</v>
      </c>
      <c r="AG376" s="24"/>
      <c r="AH376" s="24"/>
      <c r="AI376" s="24"/>
      <c r="AJ376" s="24"/>
      <c r="AK376" s="24"/>
      <c r="AL376" s="24"/>
    </row>
    <row r="377" ht="16.5" customHeight="1">
      <c r="A377" s="121">
        <v>45624.0</v>
      </c>
      <c r="B377" s="13">
        <f t="shared" si="111"/>
        <v>0.000000002758447692</v>
      </c>
      <c r="C377" s="13">
        <v>0.0</v>
      </c>
      <c r="D377" s="13">
        <f t="shared" si="110"/>
        <v>0</v>
      </c>
      <c r="E377" s="34"/>
      <c r="F377" s="13">
        <f t="shared" si="112"/>
        <v>0</v>
      </c>
      <c r="G377" s="36"/>
      <c r="H377" s="24"/>
      <c r="I377" s="88">
        <v>0.0</v>
      </c>
      <c r="J377" s="34"/>
      <c r="K377" s="34"/>
      <c r="L377" s="36">
        <f t="shared" si="113"/>
        <v>0</v>
      </c>
      <c r="M377" s="34">
        <v>0.0</v>
      </c>
      <c r="N377" s="34"/>
      <c r="O377" s="34"/>
      <c r="P377" s="104">
        <f t="shared" si="114"/>
        <v>0</v>
      </c>
      <c r="Q377" s="34">
        <v>0.0</v>
      </c>
      <c r="R377" s="34"/>
      <c r="S377" s="34"/>
      <c r="T377" s="36">
        <f t="shared" si="115"/>
        <v>0</v>
      </c>
      <c r="U377" s="34">
        <v>0.0</v>
      </c>
      <c r="V377" s="34"/>
      <c r="W377" s="34"/>
      <c r="X377" s="36">
        <f t="shared" si="116"/>
        <v>0</v>
      </c>
      <c r="Y377" s="34">
        <v>0.0</v>
      </c>
      <c r="Z377" s="34"/>
      <c r="AA377" s="34"/>
      <c r="AB377" s="36">
        <f t="shared" si="117"/>
        <v>0</v>
      </c>
      <c r="AC377" s="34">
        <v>0.0</v>
      </c>
      <c r="AD377" s="34"/>
      <c r="AE377" s="34"/>
      <c r="AF377" s="36">
        <f t="shared" si="118"/>
        <v>0</v>
      </c>
      <c r="AG377" s="24"/>
      <c r="AH377" s="24"/>
      <c r="AI377" s="24"/>
      <c r="AJ377" s="24"/>
      <c r="AK377" s="24"/>
      <c r="AL377" s="24"/>
    </row>
    <row r="378" ht="16.5" customHeight="1">
      <c r="A378" s="121">
        <v>45625.0</v>
      </c>
      <c r="B378" s="13">
        <f t="shared" si="111"/>
        <v>0.000000002758447692</v>
      </c>
      <c r="C378" s="13">
        <v>0.0</v>
      </c>
      <c r="D378" s="13">
        <f t="shared" si="110"/>
        <v>0</v>
      </c>
      <c r="E378" s="34"/>
      <c r="F378" s="13">
        <f t="shared" si="112"/>
        <v>0</v>
      </c>
      <c r="G378" s="36"/>
      <c r="H378" s="24"/>
      <c r="I378" s="88">
        <v>0.0</v>
      </c>
      <c r="J378" s="34"/>
      <c r="K378" s="34"/>
      <c r="L378" s="36">
        <f t="shared" si="113"/>
        <v>0</v>
      </c>
      <c r="M378" s="34">
        <v>0.0</v>
      </c>
      <c r="N378" s="34"/>
      <c r="O378" s="34"/>
      <c r="P378" s="104">
        <f t="shared" si="114"/>
        <v>0</v>
      </c>
      <c r="Q378" s="34">
        <v>0.0</v>
      </c>
      <c r="R378" s="34"/>
      <c r="S378" s="34"/>
      <c r="T378" s="36">
        <f t="shared" si="115"/>
        <v>0</v>
      </c>
      <c r="U378" s="34">
        <v>0.0</v>
      </c>
      <c r="V378" s="34"/>
      <c r="W378" s="34"/>
      <c r="X378" s="36">
        <f t="shared" si="116"/>
        <v>0</v>
      </c>
      <c r="Y378" s="34">
        <v>0.0</v>
      </c>
      <c r="Z378" s="34"/>
      <c r="AA378" s="34"/>
      <c r="AB378" s="36">
        <f t="shared" si="117"/>
        <v>0</v>
      </c>
      <c r="AC378" s="34">
        <v>0.0</v>
      </c>
      <c r="AD378" s="34"/>
      <c r="AE378" s="34"/>
      <c r="AF378" s="36">
        <f t="shared" si="118"/>
        <v>0</v>
      </c>
      <c r="AG378" s="24"/>
      <c r="AH378" s="24"/>
      <c r="AI378" s="24"/>
      <c r="AJ378" s="24"/>
      <c r="AK378" s="24"/>
      <c r="AL378" s="24"/>
    </row>
    <row r="379" ht="16.5" customHeight="1">
      <c r="A379" s="122">
        <v>45626.0</v>
      </c>
      <c r="B379" s="20">
        <f t="shared" si="111"/>
        <v>0.000000002758447692</v>
      </c>
      <c r="C379" s="20">
        <v>0.0</v>
      </c>
      <c r="D379" s="20">
        <f t="shared" si="110"/>
        <v>0</v>
      </c>
      <c r="E379" s="38"/>
      <c r="F379" s="20">
        <f t="shared" si="112"/>
        <v>0</v>
      </c>
      <c r="G379" s="40"/>
      <c r="H379" s="24"/>
      <c r="I379" s="93">
        <v>0.0</v>
      </c>
      <c r="J379" s="38"/>
      <c r="K379" s="38"/>
      <c r="L379" s="40">
        <f t="shared" si="113"/>
        <v>0</v>
      </c>
      <c r="M379" s="38">
        <v>0.0</v>
      </c>
      <c r="N379" s="38"/>
      <c r="O379" s="38"/>
      <c r="P379" s="110">
        <f t="shared" si="114"/>
        <v>0</v>
      </c>
      <c r="Q379" s="38">
        <v>0.0</v>
      </c>
      <c r="R379" s="38"/>
      <c r="S379" s="38"/>
      <c r="T379" s="40">
        <f t="shared" si="115"/>
        <v>0</v>
      </c>
      <c r="U379" s="38">
        <v>0.0</v>
      </c>
      <c r="V379" s="38"/>
      <c r="W379" s="38"/>
      <c r="X379" s="40">
        <f t="shared" si="116"/>
        <v>0</v>
      </c>
      <c r="Y379" s="38">
        <v>0.0</v>
      </c>
      <c r="Z379" s="38"/>
      <c r="AA379" s="38"/>
      <c r="AB379" s="40">
        <f t="shared" si="117"/>
        <v>0</v>
      </c>
      <c r="AC379" s="38">
        <v>0.0</v>
      </c>
      <c r="AD379" s="38"/>
      <c r="AE379" s="38"/>
      <c r="AF379" s="40">
        <f t="shared" si="118"/>
        <v>0</v>
      </c>
      <c r="AG379" s="24"/>
      <c r="AH379" s="24"/>
      <c r="AI379" s="24"/>
      <c r="AJ379" s="24"/>
      <c r="AK379" s="24"/>
      <c r="AL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</row>
    <row r="381" ht="16.5" customHeight="1">
      <c r="A381" s="43" t="str">
        <f>"carry over "&amp;A348</f>
        <v>carry over November</v>
      </c>
      <c r="B381" s="44">
        <f>B379</f>
        <v>0.000000002758447692</v>
      </c>
      <c r="C381" s="44"/>
      <c r="D381" s="44"/>
      <c r="E381" s="45"/>
      <c r="F381" s="44"/>
      <c r="G381" s="46"/>
      <c r="H381" s="24"/>
      <c r="I381" s="25" t="s">
        <v>74</v>
      </c>
      <c r="J381" s="26" t="str">
        <f>J380</f>
        <v/>
      </c>
      <c r="K381" s="26"/>
      <c r="L381" s="27"/>
      <c r="M381" s="25" t="s">
        <v>74</v>
      </c>
      <c r="N381" s="26"/>
      <c r="O381" s="26"/>
      <c r="P381" s="27"/>
      <c r="Q381" s="25" t="s">
        <v>74</v>
      </c>
      <c r="R381" s="26" t="str">
        <f>R380</f>
        <v/>
      </c>
      <c r="S381" s="26"/>
      <c r="T381" s="27"/>
      <c r="U381" s="98" t="s">
        <v>74</v>
      </c>
      <c r="V381" s="99" t="str">
        <f>V380</f>
        <v/>
      </c>
      <c r="W381" s="99"/>
      <c r="X381" s="100"/>
      <c r="Y381" s="25" t="s">
        <v>74</v>
      </c>
      <c r="Z381" s="26" t="str">
        <f>Z380</f>
        <v/>
      </c>
      <c r="AA381" s="26"/>
      <c r="AB381" s="27"/>
      <c r="AC381" s="25" t="s">
        <v>74</v>
      </c>
      <c r="AD381" s="26" t="str">
        <f>AD380</f>
        <v/>
      </c>
      <c r="AE381" s="26"/>
      <c r="AF381" s="27"/>
      <c r="AG381" s="24"/>
      <c r="AH381" s="24"/>
      <c r="AI381" s="24"/>
      <c r="AJ381" s="24"/>
      <c r="AK381" s="24"/>
      <c r="AL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0</v>
      </c>
      <c r="H382" s="51"/>
      <c r="I382" s="76" t="s">
        <v>132</v>
      </c>
      <c r="J382" s="77"/>
      <c r="K382" s="77"/>
      <c r="L382" s="78">
        <f>SUM(L384:L414)</f>
        <v>0</v>
      </c>
      <c r="M382" s="76" t="s">
        <v>133</v>
      </c>
      <c r="N382" s="77"/>
      <c r="O382" s="77"/>
      <c r="P382" s="78">
        <f>SUM(P384:P414)</f>
        <v>0</v>
      </c>
      <c r="Q382" s="79" t="s">
        <v>134</v>
      </c>
      <c r="R382" s="77"/>
      <c r="S382" s="77"/>
      <c r="T382" s="102">
        <f>SUM(T384:T414)</f>
        <v>0</v>
      </c>
      <c r="U382" s="79" t="s">
        <v>135</v>
      </c>
      <c r="V382" s="77"/>
      <c r="W382" s="77"/>
      <c r="X382" s="78">
        <f>SUM(X384:X414)</f>
        <v>0</v>
      </c>
      <c r="Y382" s="79" t="s">
        <v>136</v>
      </c>
      <c r="Z382" s="77"/>
      <c r="AA382" s="77"/>
      <c r="AB382" s="78">
        <f>SUM(AB384:AB414)</f>
        <v>0</v>
      </c>
      <c r="AC382" s="76" t="s">
        <v>137</v>
      </c>
      <c r="AD382" s="77"/>
      <c r="AE382" s="77"/>
      <c r="AF382" s="78">
        <f>SUM(AF384:AF414)</f>
        <v>0</v>
      </c>
      <c r="AG382" s="51"/>
      <c r="AH382" s="51"/>
      <c r="AI382" s="51"/>
      <c r="AJ382" s="51"/>
      <c r="AK382" s="51"/>
      <c r="AL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125" t="s">
        <v>22</v>
      </c>
      <c r="J383" s="125" t="s">
        <v>72</v>
      </c>
      <c r="K383" s="125" t="s">
        <v>24</v>
      </c>
      <c r="L383" s="125" t="s">
        <v>25</v>
      </c>
      <c r="M383" s="125" t="s">
        <v>22</v>
      </c>
      <c r="N383" s="125" t="s">
        <v>72</v>
      </c>
      <c r="O383" s="125" t="s">
        <v>24</v>
      </c>
      <c r="P383" s="125" t="s">
        <v>25</v>
      </c>
      <c r="Q383" s="125" t="s">
        <v>22</v>
      </c>
      <c r="R383" s="125" t="s">
        <v>72</v>
      </c>
      <c r="S383" s="125" t="s">
        <v>24</v>
      </c>
      <c r="T383" s="125" t="s">
        <v>25</v>
      </c>
      <c r="U383" s="81" t="s">
        <v>22</v>
      </c>
      <c r="V383" s="81" t="s">
        <v>72</v>
      </c>
      <c r="W383" s="81" t="s">
        <v>24</v>
      </c>
      <c r="X383" s="81" t="s">
        <v>25</v>
      </c>
      <c r="Y383" s="125" t="s">
        <v>22</v>
      </c>
      <c r="Z383" s="125" t="s">
        <v>72</v>
      </c>
      <c r="AA383" s="125" t="s">
        <v>24</v>
      </c>
      <c r="AB383" s="125" t="s">
        <v>25</v>
      </c>
      <c r="AC383" s="125" t="s">
        <v>22</v>
      </c>
      <c r="AD383" s="125" t="s">
        <v>72</v>
      </c>
      <c r="AE383" s="125" t="s">
        <v>24</v>
      </c>
      <c r="AF383" s="125" t="s">
        <v>25</v>
      </c>
      <c r="AG383" s="82" t="s">
        <v>73</v>
      </c>
      <c r="AH383" s="24"/>
      <c r="AI383" s="24"/>
      <c r="AJ383" s="24"/>
      <c r="AK383" s="24"/>
      <c r="AL383" s="24"/>
    </row>
    <row r="384" ht="16.5" customHeight="1">
      <c r="A384" s="123">
        <v>45627.0</v>
      </c>
      <c r="B384" s="22">
        <f>(B381+C384)+((B381+C384)*D384)</f>
        <v>0.000000002758447692</v>
      </c>
      <c r="C384" s="22">
        <v>0.0</v>
      </c>
      <c r="D384" s="22">
        <f t="shared" ref="D384:D414" si="119">(0/10000)</f>
        <v>0</v>
      </c>
      <c r="E384" s="52"/>
      <c r="F384" s="22">
        <f>(B384-B381)-C384</f>
        <v>0</v>
      </c>
      <c r="G384" s="53"/>
      <c r="H384" s="24"/>
      <c r="I384" s="84">
        <v>0.0</v>
      </c>
      <c r="J384" s="52"/>
      <c r="K384" s="52"/>
      <c r="L384" s="53">
        <f>IF(J384-J379&lt;0,0,J384-J379)</f>
        <v>0</v>
      </c>
      <c r="M384" s="112">
        <v>0.0</v>
      </c>
      <c r="N384" s="114"/>
      <c r="O384" s="114"/>
      <c r="P384" s="53">
        <f>IF(N384-N379&lt;0,0,N384-N379)</f>
        <v>0</v>
      </c>
      <c r="Q384" s="84">
        <v>0.0</v>
      </c>
      <c r="R384" s="52"/>
      <c r="S384" s="52"/>
      <c r="T384" s="53">
        <f>IF(R384-R379&lt;0,0,R384-R379)</f>
        <v>0</v>
      </c>
      <c r="U384" s="84">
        <v>0.0</v>
      </c>
      <c r="V384" s="52"/>
      <c r="W384" s="52"/>
      <c r="X384" s="53">
        <f>IF(V384-V379&lt;0,0,V384-V379)</f>
        <v>0</v>
      </c>
      <c r="Y384" s="84">
        <v>0.0</v>
      </c>
      <c r="Z384" s="52"/>
      <c r="AA384" s="52"/>
      <c r="AB384" s="53">
        <f>IF(Z384-Z379&lt;0,0,Z384-Z379)</f>
        <v>0</v>
      </c>
      <c r="AC384" s="84">
        <v>0.0</v>
      </c>
      <c r="AD384" s="52"/>
      <c r="AE384" s="52"/>
      <c r="AF384" s="53">
        <f>IF(AD384-AD379&lt;0,0,AD384-AD379)</f>
        <v>0</v>
      </c>
      <c r="AG384" s="24"/>
      <c r="AH384" s="24"/>
      <c r="AI384" s="24"/>
      <c r="AJ384" s="24"/>
      <c r="AK384" s="24"/>
      <c r="AL384" s="24"/>
    </row>
    <row r="385" ht="16.5" customHeight="1">
      <c r="A385" s="121">
        <v>45628.0</v>
      </c>
      <c r="B385" s="13">
        <f t="shared" ref="B385:B414" si="120">(B384+C385)+((B384+C385)*D385)</f>
        <v>0.000000002758447692</v>
      </c>
      <c r="C385" s="13">
        <v>0.0</v>
      </c>
      <c r="D385" s="13">
        <f t="shared" si="119"/>
        <v>0</v>
      </c>
      <c r="E385" s="34"/>
      <c r="F385" s="13">
        <f t="shared" ref="F385:F413" si="121">(B385-B384)-C385</f>
        <v>0</v>
      </c>
      <c r="G385" s="36"/>
      <c r="H385" s="24"/>
      <c r="I385" s="88">
        <v>0.0</v>
      </c>
      <c r="J385" s="34"/>
      <c r="K385" s="34"/>
      <c r="L385" s="36">
        <f t="shared" ref="L385:L414" si="122">IF(J385-J384&lt;0,0,J385-J384)</f>
        <v>0</v>
      </c>
      <c r="M385" s="115">
        <v>0.0</v>
      </c>
      <c r="N385" s="103"/>
      <c r="O385" s="103"/>
      <c r="P385" s="104">
        <f t="shared" ref="P385:P414" si="123">IF(N385-N384&lt;0,0,N385-N384)</f>
        <v>0</v>
      </c>
      <c r="Q385" s="88">
        <v>0.0</v>
      </c>
      <c r="R385" s="34"/>
      <c r="S385" s="34"/>
      <c r="T385" s="36">
        <f t="shared" ref="T385:T414" si="124">IF(R385-R384&lt;0,0,R385-R384)</f>
        <v>0</v>
      </c>
      <c r="U385" s="88">
        <v>0.0</v>
      </c>
      <c r="V385" s="34"/>
      <c r="W385" s="34"/>
      <c r="X385" s="36">
        <f t="shared" ref="X385:X414" si="125">IF(V385-V384&lt;0,0,V385-V384)</f>
        <v>0</v>
      </c>
      <c r="Y385" s="88">
        <v>0.0</v>
      </c>
      <c r="Z385" s="34"/>
      <c r="AA385" s="34"/>
      <c r="AB385" s="36">
        <f t="shared" ref="AB385:AB414" si="126">IF(Z385-Z384&lt;0,0,Z385-Z384)</f>
        <v>0</v>
      </c>
      <c r="AC385" s="88">
        <v>0.0</v>
      </c>
      <c r="AD385" s="34"/>
      <c r="AE385" s="34"/>
      <c r="AF385" s="36">
        <f t="shared" ref="AF385:AF414" si="127">IF(AD385-AD384&lt;0,0,AD385-AD384)</f>
        <v>0</v>
      </c>
      <c r="AG385" s="24"/>
      <c r="AH385" s="24"/>
      <c r="AI385" s="24"/>
      <c r="AJ385" s="24"/>
      <c r="AK385" s="24"/>
      <c r="AL385" s="24"/>
    </row>
    <row r="386" ht="16.5" customHeight="1">
      <c r="A386" s="121">
        <v>45629.0</v>
      </c>
      <c r="B386" s="13">
        <f t="shared" si="120"/>
        <v>0.000000002758447692</v>
      </c>
      <c r="C386" s="13">
        <v>0.0</v>
      </c>
      <c r="D386" s="13">
        <f t="shared" si="119"/>
        <v>0</v>
      </c>
      <c r="E386" s="34"/>
      <c r="F386" s="13">
        <f t="shared" si="121"/>
        <v>0</v>
      </c>
      <c r="G386" s="36"/>
      <c r="H386" s="24"/>
      <c r="I386" s="88">
        <v>0.0</v>
      </c>
      <c r="J386" s="34"/>
      <c r="K386" s="34"/>
      <c r="L386" s="36">
        <f t="shared" si="122"/>
        <v>0</v>
      </c>
      <c r="M386" s="115">
        <v>0.0</v>
      </c>
      <c r="N386" s="103"/>
      <c r="O386" s="103"/>
      <c r="P386" s="104">
        <f t="shared" si="123"/>
        <v>0</v>
      </c>
      <c r="Q386" s="88">
        <v>0.0</v>
      </c>
      <c r="R386" s="34"/>
      <c r="S386" s="34"/>
      <c r="T386" s="36">
        <f t="shared" si="124"/>
        <v>0</v>
      </c>
      <c r="U386" s="88">
        <v>0.0</v>
      </c>
      <c r="V386" s="34"/>
      <c r="W386" s="34"/>
      <c r="X386" s="36">
        <f t="shared" si="125"/>
        <v>0</v>
      </c>
      <c r="Y386" s="88">
        <v>0.0</v>
      </c>
      <c r="Z386" s="34"/>
      <c r="AA386" s="34"/>
      <c r="AB386" s="36">
        <f t="shared" si="126"/>
        <v>0</v>
      </c>
      <c r="AC386" s="88">
        <v>0.0</v>
      </c>
      <c r="AD386" s="34"/>
      <c r="AE386" s="34"/>
      <c r="AF386" s="36">
        <f t="shared" si="127"/>
        <v>0</v>
      </c>
      <c r="AG386" s="24"/>
      <c r="AH386" s="24"/>
      <c r="AI386" s="24"/>
      <c r="AJ386" s="24"/>
      <c r="AK386" s="24"/>
      <c r="AL386" s="24"/>
    </row>
    <row r="387" ht="16.5" customHeight="1">
      <c r="A387" s="121">
        <v>45630.0</v>
      </c>
      <c r="B387" s="13">
        <f t="shared" si="120"/>
        <v>0.000000002758447692</v>
      </c>
      <c r="C387" s="13">
        <v>0.0</v>
      </c>
      <c r="D387" s="13">
        <f t="shared" si="119"/>
        <v>0</v>
      </c>
      <c r="E387" s="34"/>
      <c r="F387" s="13">
        <f t="shared" si="121"/>
        <v>0</v>
      </c>
      <c r="G387" s="36"/>
      <c r="H387" s="24"/>
      <c r="I387" s="88">
        <v>0.0</v>
      </c>
      <c r="J387" s="34"/>
      <c r="K387" s="34"/>
      <c r="L387" s="36">
        <f t="shared" si="122"/>
        <v>0</v>
      </c>
      <c r="M387" s="115">
        <v>0.0</v>
      </c>
      <c r="N387" s="103"/>
      <c r="O387" s="103"/>
      <c r="P387" s="104">
        <f t="shared" si="123"/>
        <v>0</v>
      </c>
      <c r="Q387" s="88">
        <v>0.0</v>
      </c>
      <c r="R387" s="34"/>
      <c r="S387" s="34"/>
      <c r="T387" s="36">
        <f t="shared" si="124"/>
        <v>0</v>
      </c>
      <c r="U387" s="88">
        <v>0.0</v>
      </c>
      <c r="V387" s="34"/>
      <c r="W387" s="34"/>
      <c r="X387" s="36">
        <f t="shared" si="125"/>
        <v>0</v>
      </c>
      <c r="Y387" s="88">
        <v>0.0</v>
      </c>
      <c r="Z387" s="34"/>
      <c r="AA387" s="34"/>
      <c r="AB387" s="36">
        <f t="shared" si="126"/>
        <v>0</v>
      </c>
      <c r="AC387" s="88">
        <v>0.0</v>
      </c>
      <c r="AD387" s="34"/>
      <c r="AE387" s="34"/>
      <c r="AF387" s="36">
        <f t="shared" si="127"/>
        <v>0</v>
      </c>
      <c r="AG387" s="24"/>
      <c r="AH387" s="24"/>
      <c r="AI387" s="24"/>
      <c r="AJ387" s="24"/>
      <c r="AK387" s="24"/>
      <c r="AL387" s="24"/>
    </row>
    <row r="388" ht="16.5" customHeight="1">
      <c r="A388" s="121">
        <v>45631.0</v>
      </c>
      <c r="B388" s="13">
        <f t="shared" si="120"/>
        <v>0.000000002758447692</v>
      </c>
      <c r="C388" s="13">
        <v>0.0</v>
      </c>
      <c r="D388" s="13">
        <f t="shared" si="119"/>
        <v>0</v>
      </c>
      <c r="E388" s="34"/>
      <c r="F388" s="13">
        <f t="shared" si="121"/>
        <v>0</v>
      </c>
      <c r="G388" s="36"/>
      <c r="H388" s="24"/>
      <c r="I388" s="88">
        <v>0.0</v>
      </c>
      <c r="J388" s="34"/>
      <c r="K388" s="34"/>
      <c r="L388" s="36">
        <f t="shared" si="122"/>
        <v>0</v>
      </c>
      <c r="M388" s="115">
        <v>0.0</v>
      </c>
      <c r="N388" s="34"/>
      <c r="O388" s="34"/>
      <c r="P388" s="104">
        <f t="shared" si="123"/>
        <v>0</v>
      </c>
      <c r="Q388" s="88">
        <v>0.0</v>
      </c>
      <c r="R388" s="34"/>
      <c r="S388" s="34"/>
      <c r="T388" s="36">
        <f t="shared" si="124"/>
        <v>0</v>
      </c>
      <c r="U388" s="88">
        <v>0.0</v>
      </c>
      <c r="V388" s="34"/>
      <c r="W388" s="34"/>
      <c r="X388" s="36">
        <f t="shared" si="125"/>
        <v>0</v>
      </c>
      <c r="Y388" s="88">
        <v>0.0</v>
      </c>
      <c r="Z388" s="34"/>
      <c r="AA388" s="34"/>
      <c r="AB388" s="36">
        <f t="shared" si="126"/>
        <v>0</v>
      </c>
      <c r="AC388" s="88">
        <v>0.0</v>
      </c>
      <c r="AD388" s="34"/>
      <c r="AE388" s="34"/>
      <c r="AF388" s="36">
        <f t="shared" si="127"/>
        <v>0</v>
      </c>
      <c r="AG388" s="24"/>
      <c r="AH388" s="24"/>
      <c r="AI388" s="24"/>
      <c r="AJ388" s="24"/>
      <c r="AK388" s="24"/>
      <c r="AL388" s="24"/>
    </row>
    <row r="389" ht="16.5" customHeight="1">
      <c r="A389" s="121">
        <v>45632.0</v>
      </c>
      <c r="B389" s="13">
        <f t="shared" si="120"/>
        <v>0.000000002758447692</v>
      </c>
      <c r="C389" s="13">
        <v>0.0</v>
      </c>
      <c r="D389" s="13">
        <f t="shared" si="119"/>
        <v>0</v>
      </c>
      <c r="E389" s="34"/>
      <c r="F389" s="13">
        <f t="shared" si="121"/>
        <v>0</v>
      </c>
      <c r="G389" s="36"/>
      <c r="H389" s="24"/>
      <c r="I389" s="88">
        <v>0.0</v>
      </c>
      <c r="J389" s="34"/>
      <c r="K389" s="34"/>
      <c r="L389" s="36">
        <f t="shared" si="122"/>
        <v>0</v>
      </c>
      <c r="M389" s="115">
        <v>0.0</v>
      </c>
      <c r="N389" s="103"/>
      <c r="O389" s="103"/>
      <c r="P389" s="104">
        <f t="shared" si="123"/>
        <v>0</v>
      </c>
      <c r="Q389" s="88">
        <v>0.0</v>
      </c>
      <c r="R389" s="34"/>
      <c r="S389" s="34"/>
      <c r="T389" s="36">
        <f t="shared" si="124"/>
        <v>0</v>
      </c>
      <c r="U389" s="88">
        <v>0.0</v>
      </c>
      <c r="V389" s="34"/>
      <c r="W389" s="34"/>
      <c r="X389" s="36">
        <f t="shared" si="125"/>
        <v>0</v>
      </c>
      <c r="Y389" s="88">
        <v>0.0</v>
      </c>
      <c r="Z389" s="34"/>
      <c r="AA389" s="34"/>
      <c r="AB389" s="36">
        <f t="shared" si="126"/>
        <v>0</v>
      </c>
      <c r="AC389" s="88">
        <v>0.0</v>
      </c>
      <c r="AD389" s="34"/>
      <c r="AE389" s="34"/>
      <c r="AF389" s="36">
        <f t="shared" si="127"/>
        <v>0</v>
      </c>
      <c r="AG389" s="24"/>
      <c r="AH389" s="24"/>
      <c r="AI389" s="24"/>
      <c r="AJ389" s="24"/>
      <c r="AK389" s="24"/>
      <c r="AL389" s="24"/>
    </row>
    <row r="390" ht="16.5" customHeight="1">
      <c r="A390" s="121">
        <v>45633.0</v>
      </c>
      <c r="B390" s="13">
        <f t="shared" si="120"/>
        <v>0.000000002758447692</v>
      </c>
      <c r="C390" s="13">
        <v>0.0</v>
      </c>
      <c r="D390" s="13">
        <f t="shared" si="119"/>
        <v>0</v>
      </c>
      <c r="E390" s="34"/>
      <c r="F390" s="13">
        <f t="shared" si="121"/>
        <v>0</v>
      </c>
      <c r="G390" s="36"/>
      <c r="H390" s="24"/>
      <c r="I390" s="88">
        <v>0.0</v>
      </c>
      <c r="J390" s="34"/>
      <c r="K390" s="34"/>
      <c r="L390" s="36">
        <f t="shared" si="122"/>
        <v>0</v>
      </c>
      <c r="M390" s="88">
        <v>0.0</v>
      </c>
      <c r="N390" s="34"/>
      <c r="O390" s="34"/>
      <c r="P390" s="104">
        <f t="shared" si="123"/>
        <v>0</v>
      </c>
      <c r="Q390" s="88">
        <v>0.0</v>
      </c>
      <c r="R390" s="34"/>
      <c r="S390" s="34"/>
      <c r="T390" s="36">
        <f t="shared" si="124"/>
        <v>0</v>
      </c>
      <c r="U390" s="88">
        <v>0.0</v>
      </c>
      <c r="V390" s="34"/>
      <c r="W390" s="34"/>
      <c r="X390" s="36">
        <f t="shared" si="125"/>
        <v>0</v>
      </c>
      <c r="Y390" s="88">
        <v>0.0</v>
      </c>
      <c r="Z390" s="34"/>
      <c r="AA390" s="34"/>
      <c r="AB390" s="36">
        <f t="shared" si="126"/>
        <v>0</v>
      </c>
      <c r="AC390" s="88">
        <v>0.0</v>
      </c>
      <c r="AD390" s="34"/>
      <c r="AE390" s="34"/>
      <c r="AF390" s="36">
        <f t="shared" si="127"/>
        <v>0</v>
      </c>
      <c r="AG390" s="24"/>
      <c r="AH390" s="24"/>
      <c r="AI390" s="24"/>
      <c r="AJ390" s="24"/>
      <c r="AK390" s="24"/>
      <c r="AL390" s="24"/>
    </row>
    <row r="391" ht="16.5" customHeight="1">
      <c r="A391" s="121">
        <v>45634.0</v>
      </c>
      <c r="B391" s="13">
        <f t="shared" si="120"/>
        <v>0.000000002758447692</v>
      </c>
      <c r="C391" s="13">
        <v>0.0</v>
      </c>
      <c r="D391" s="13">
        <f t="shared" si="119"/>
        <v>0</v>
      </c>
      <c r="E391" s="34"/>
      <c r="F391" s="13">
        <f t="shared" si="121"/>
        <v>0</v>
      </c>
      <c r="G391" s="36"/>
      <c r="H391" s="24"/>
      <c r="I391" s="88">
        <v>0.0</v>
      </c>
      <c r="J391" s="34"/>
      <c r="K391" s="34"/>
      <c r="L391" s="36">
        <f t="shared" si="122"/>
        <v>0</v>
      </c>
      <c r="M391" s="88">
        <v>0.0</v>
      </c>
      <c r="N391" s="34"/>
      <c r="O391" s="34"/>
      <c r="P391" s="104">
        <f t="shared" si="123"/>
        <v>0</v>
      </c>
      <c r="Q391" s="88">
        <v>0.0</v>
      </c>
      <c r="R391" s="34"/>
      <c r="S391" s="34"/>
      <c r="T391" s="36">
        <f t="shared" si="124"/>
        <v>0</v>
      </c>
      <c r="U391" s="88">
        <v>0.0</v>
      </c>
      <c r="V391" s="34"/>
      <c r="W391" s="34"/>
      <c r="X391" s="36">
        <f t="shared" si="125"/>
        <v>0</v>
      </c>
      <c r="Y391" s="88">
        <v>0.0</v>
      </c>
      <c r="Z391" s="34"/>
      <c r="AA391" s="34"/>
      <c r="AB391" s="36">
        <f t="shared" si="126"/>
        <v>0</v>
      </c>
      <c r="AC391" s="88">
        <v>0.0</v>
      </c>
      <c r="AD391" s="34"/>
      <c r="AE391" s="34"/>
      <c r="AF391" s="36">
        <f t="shared" si="127"/>
        <v>0</v>
      </c>
      <c r="AG391" s="24"/>
      <c r="AH391" s="24"/>
      <c r="AI391" s="24"/>
      <c r="AJ391" s="24"/>
      <c r="AK391" s="24"/>
      <c r="AL391" s="24"/>
    </row>
    <row r="392" ht="16.5" customHeight="1">
      <c r="A392" s="121">
        <v>45635.0</v>
      </c>
      <c r="B392" s="13">
        <f t="shared" si="120"/>
        <v>0.000000002758447692</v>
      </c>
      <c r="C392" s="13">
        <v>0.0</v>
      </c>
      <c r="D392" s="13">
        <f t="shared" si="119"/>
        <v>0</v>
      </c>
      <c r="E392" s="34"/>
      <c r="F392" s="13">
        <f t="shared" si="121"/>
        <v>0</v>
      </c>
      <c r="G392" s="36"/>
      <c r="H392" s="24"/>
      <c r="I392" s="88">
        <v>0.0</v>
      </c>
      <c r="J392" s="34"/>
      <c r="K392" s="34"/>
      <c r="L392" s="36">
        <f t="shared" si="122"/>
        <v>0</v>
      </c>
      <c r="M392" s="88">
        <v>0.0</v>
      </c>
      <c r="N392" s="34"/>
      <c r="O392" s="34"/>
      <c r="P392" s="104">
        <f t="shared" si="123"/>
        <v>0</v>
      </c>
      <c r="Q392" s="88">
        <v>0.0</v>
      </c>
      <c r="R392" s="34"/>
      <c r="S392" s="34"/>
      <c r="T392" s="36">
        <f t="shared" si="124"/>
        <v>0</v>
      </c>
      <c r="U392" s="88">
        <v>0.0</v>
      </c>
      <c r="V392" s="34"/>
      <c r="W392" s="34"/>
      <c r="X392" s="36">
        <f t="shared" si="125"/>
        <v>0</v>
      </c>
      <c r="Y392" s="88">
        <v>0.0</v>
      </c>
      <c r="Z392" s="34"/>
      <c r="AA392" s="34"/>
      <c r="AB392" s="36">
        <f t="shared" si="126"/>
        <v>0</v>
      </c>
      <c r="AC392" s="88">
        <v>0.0</v>
      </c>
      <c r="AD392" s="34"/>
      <c r="AE392" s="34"/>
      <c r="AF392" s="36">
        <f t="shared" si="127"/>
        <v>0</v>
      </c>
      <c r="AG392" s="24"/>
      <c r="AH392" s="24"/>
      <c r="AI392" s="24"/>
      <c r="AJ392" s="24"/>
      <c r="AK392" s="24"/>
      <c r="AL392" s="24"/>
    </row>
    <row r="393" ht="16.5" customHeight="1">
      <c r="A393" s="121">
        <v>45636.0</v>
      </c>
      <c r="B393" s="13">
        <f t="shared" si="120"/>
        <v>0.000000002758447692</v>
      </c>
      <c r="C393" s="13">
        <v>0.0</v>
      </c>
      <c r="D393" s="13">
        <f t="shared" si="119"/>
        <v>0</v>
      </c>
      <c r="E393" s="34"/>
      <c r="F393" s="13">
        <f t="shared" si="121"/>
        <v>0</v>
      </c>
      <c r="G393" s="36"/>
      <c r="H393" s="24"/>
      <c r="I393" s="88">
        <v>0.0</v>
      </c>
      <c r="J393" s="34"/>
      <c r="K393" s="34"/>
      <c r="L393" s="36">
        <f t="shared" si="122"/>
        <v>0</v>
      </c>
      <c r="M393" s="88">
        <v>0.0</v>
      </c>
      <c r="N393" s="34"/>
      <c r="O393" s="34"/>
      <c r="P393" s="104">
        <f t="shared" si="123"/>
        <v>0</v>
      </c>
      <c r="Q393" s="88">
        <v>0.0</v>
      </c>
      <c r="R393" s="34"/>
      <c r="S393" s="34"/>
      <c r="T393" s="36">
        <f t="shared" si="124"/>
        <v>0</v>
      </c>
      <c r="U393" s="88">
        <v>0.0</v>
      </c>
      <c r="V393" s="34"/>
      <c r="W393" s="34"/>
      <c r="X393" s="36">
        <f t="shared" si="125"/>
        <v>0</v>
      </c>
      <c r="Y393" s="88">
        <v>0.0</v>
      </c>
      <c r="Z393" s="34"/>
      <c r="AA393" s="34"/>
      <c r="AB393" s="36">
        <f t="shared" si="126"/>
        <v>0</v>
      </c>
      <c r="AC393" s="88">
        <v>0.0</v>
      </c>
      <c r="AD393" s="34"/>
      <c r="AE393" s="34"/>
      <c r="AF393" s="36">
        <f t="shared" si="127"/>
        <v>0</v>
      </c>
      <c r="AG393" s="24"/>
      <c r="AH393" s="24"/>
      <c r="AI393" s="24"/>
      <c r="AJ393" s="24"/>
      <c r="AK393" s="24"/>
      <c r="AL393" s="24"/>
    </row>
    <row r="394" ht="16.5" customHeight="1">
      <c r="A394" s="121">
        <v>45637.0</v>
      </c>
      <c r="B394" s="13">
        <f t="shared" si="120"/>
        <v>0.000000002758447692</v>
      </c>
      <c r="C394" s="13">
        <v>0.0</v>
      </c>
      <c r="D394" s="13">
        <f t="shared" si="119"/>
        <v>0</v>
      </c>
      <c r="E394" s="34"/>
      <c r="F394" s="13">
        <f t="shared" si="121"/>
        <v>0</v>
      </c>
      <c r="G394" s="36"/>
      <c r="H394" s="24"/>
      <c r="I394" s="88">
        <v>0.0</v>
      </c>
      <c r="J394" s="34"/>
      <c r="K394" s="34"/>
      <c r="L394" s="36">
        <f t="shared" si="122"/>
        <v>0</v>
      </c>
      <c r="M394" s="88">
        <v>0.0</v>
      </c>
      <c r="N394" s="34"/>
      <c r="O394" s="34"/>
      <c r="P394" s="104">
        <f t="shared" si="123"/>
        <v>0</v>
      </c>
      <c r="Q394" s="88">
        <v>0.0</v>
      </c>
      <c r="R394" s="34"/>
      <c r="S394" s="34"/>
      <c r="T394" s="36">
        <f t="shared" si="124"/>
        <v>0</v>
      </c>
      <c r="U394" s="88">
        <v>0.0</v>
      </c>
      <c r="V394" s="34"/>
      <c r="W394" s="34"/>
      <c r="X394" s="36">
        <f t="shared" si="125"/>
        <v>0</v>
      </c>
      <c r="Y394" s="88">
        <v>0.0</v>
      </c>
      <c r="Z394" s="34"/>
      <c r="AA394" s="34"/>
      <c r="AB394" s="36">
        <f t="shared" si="126"/>
        <v>0</v>
      </c>
      <c r="AC394" s="88">
        <v>0.0</v>
      </c>
      <c r="AD394" s="34"/>
      <c r="AE394" s="34"/>
      <c r="AF394" s="36">
        <f t="shared" si="127"/>
        <v>0</v>
      </c>
      <c r="AG394" s="24"/>
      <c r="AH394" s="24"/>
      <c r="AI394" s="24"/>
      <c r="AJ394" s="24"/>
      <c r="AK394" s="24"/>
      <c r="AL394" s="24"/>
    </row>
    <row r="395" ht="16.5" customHeight="1">
      <c r="A395" s="121">
        <v>45638.0</v>
      </c>
      <c r="B395" s="13">
        <f t="shared" si="120"/>
        <v>0.000000002758447692</v>
      </c>
      <c r="C395" s="13">
        <v>0.0</v>
      </c>
      <c r="D395" s="13">
        <f t="shared" si="119"/>
        <v>0</v>
      </c>
      <c r="E395" s="34"/>
      <c r="F395" s="13">
        <f t="shared" si="121"/>
        <v>0</v>
      </c>
      <c r="G395" s="36"/>
      <c r="H395" s="24"/>
      <c r="I395" s="88">
        <v>0.0</v>
      </c>
      <c r="J395" s="34"/>
      <c r="K395" s="34"/>
      <c r="L395" s="36">
        <f t="shared" si="122"/>
        <v>0</v>
      </c>
      <c r="M395" s="88">
        <v>0.0</v>
      </c>
      <c r="N395" s="34"/>
      <c r="O395" s="34"/>
      <c r="P395" s="104">
        <f t="shared" si="123"/>
        <v>0</v>
      </c>
      <c r="Q395" s="88">
        <v>0.0</v>
      </c>
      <c r="R395" s="34"/>
      <c r="S395" s="34"/>
      <c r="T395" s="36">
        <f t="shared" si="124"/>
        <v>0</v>
      </c>
      <c r="U395" s="88">
        <v>0.0</v>
      </c>
      <c r="V395" s="34"/>
      <c r="W395" s="34"/>
      <c r="X395" s="36">
        <f t="shared" si="125"/>
        <v>0</v>
      </c>
      <c r="Y395" s="88">
        <v>0.0</v>
      </c>
      <c r="Z395" s="34"/>
      <c r="AA395" s="34"/>
      <c r="AB395" s="36">
        <f t="shared" si="126"/>
        <v>0</v>
      </c>
      <c r="AC395" s="88">
        <v>0.0</v>
      </c>
      <c r="AD395" s="34"/>
      <c r="AE395" s="34"/>
      <c r="AF395" s="36">
        <f t="shared" si="127"/>
        <v>0</v>
      </c>
      <c r="AG395" s="24"/>
      <c r="AH395" s="24"/>
      <c r="AI395" s="24"/>
      <c r="AJ395" s="24"/>
      <c r="AK395" s="24"/>
      <c r="AL395" s="24"/>
    </row>
    <row r="396" ht="16.5" customHeight="1">
      <c r="A396" s="121">
        <v>45639.0</v>
      </c>
      <c r="B396" s="13">
        <f t="shared" si="120"/>
        <v>0.000000002758447692</v>
      </c>
      <c r="C396" s="13">
        <v>0.0</v>
      </c>
      <c r="D396" s="13">
        <f t="shared" si="119"/>
        <v>0</v>
      </c>
      <c r="E396" s="34"/>
      <c r="F396" s="13">
        <f t="shared" si="121"/>
        <v>0</v>
      </c>
      <c r="G396" s="36"/>
      <c r="H396" s="24"/>
      <c r="I396" s="88">
        <v>0.0</v>
      </c>
      <c r="J396" s="34"/>
      <c r="K396" s="34"/>
      <c r="L396" s="36">
        <f t="shared" si="122"/>
        <v>0</v>
      </c>
      <c r="M396" s="88">
        <v>0.0</v>
      </c>
      <c r="N396" s="34"/>
      <c r="O396" s="34"/>
      <c r="P396" s="104">
        <f t="shared" si="123"/>
        <v>0</v>
      </c>
      <c r="Q396" s="88">
        <v>0.0</v>
      </c>
      <c r="R396" s="34"/>
      <c r="S396" s="34"/>
      <c r="T396" s="36">
        <f t="shared" si="124"/>
        <v>0</v>
      </c>
      <c r="U396" s="88">
        <v>0.0</v>
      </c>
      <c r="V396" s="34"/>
      <c r="W396" s="34"/>
      <c r="X396" s="36">
        <f t="shared" si="125"/>
        <v>0</v>
      </c>
      <c r="Y396" s="88">
        <v>0.0</v>
      </c>
      <c r="Z396" s="34"/>
      <c r="AA396" s="34"/>
      <c r="AB396" s="36">
        <f t="shared" si="126"/>
        <v>0</v>
      </c>
      <c r="AC396" s="88">
        <v>0.0</v>
      </c>
      <c r="AD396" s="34"/>
      <c r="AE396" s="34"/>
      <c r="AF396" s="36">
        <f t="shared" si="127"/>
        <v>0</v>
      </c>
      <c r="AG396" s="24"/>
      <c r="AH396" s="24"/>
      <c r="AI396" s="24"/>
      <c r="AJ396" s="24"/>
      <c r="AK396" s="24"/>
      <c r="AL396" s="24"/>
    </row>
    <row r="397" ht="16.5" customHeight="1">
      <c r="A397" s="121">
        <v>45640.0</v>
      </c>
      <c r="B397" s="13">
        <f t="shared" si="120"/>
        <v>0.000000002758447692</v>
      </c>
      <c r="C397" s="13">
        <v>0.0</v>
      </c>
      <c r="D397" s="13">
        <f t="shared" si="119"/>
        <v>0</v>
      </c>
      <c r="E397" s="34"/>
      <c r="F397" s="13">
        <f t="shared" si="121"/>
        <v>0</v>
      </c>
      <c r="G397" s="36"/>
      <c r="H397" s="24"/>
      <c r="I397" s="88">
        <v>0.0</v>
      </c>
      <c r="J397" s="34"/>
      <c r="K397" s="34"/>
      <c r="L397" s="36">
        <f t="shared" si="122"/>
        <v>0</v>
      </c>
      <c r="M397" s="88">
        <v>0.0</v>
      </c>
      <c r="N397" s="34"/>
      <c r="O397" s="34"/>
      <c r="P397" s="104">
        <f t="shared" si="123"/>
        <v>0</v>
      </c>
      <c r="Q397" s="88">
        <v>0.0</v>
      </c>
      <c r="R397" s="34"/>
      <c r="S397" s="34"/>
      <c r="T397" s="36">
        <f t="shared" si="124"/>
        <v>0</v>
      </c>
      <c r="U397" s="88">
        <v>0.0</v>
      </c>
      <c r="V397" s="34"/>
      <c r="W397" s="34"/>
      <c r="X397" s="36">
        <f t="shared" si="125"/>
        <v>0</v>
      </c>
      <c r="Y397" s="88">
        <v>0.0</v>
      </c>
      <c r="Z397" s="34"/>
      <c r="AA397" s="34"/>
      <c r="AB397" s="36">
        <f t="shared" si="126"/>
        <v>0</v>
      </c>
      <c r="AC397" s="88">
        <v>0.0</v>
      </c>
      <c r="AD397" s="34"/>
      <c r="AE397" s="34"/>
      <c r="AF397" s="36">
        <f t="shared" si="127"/>
        <v>0</v>
      </c>
      <c r="AG397" s="24"/>
      <c r="AH397" s="24"/>
      <c r="AI397" s="24"/>
      <c r="AJ397" s="24"/>
      <c r="AK397" s="24"/>
      <c r="AL397" s="24"/>
    </row>
    <row r="398" ht="16.5" customHeight="1">
      <c r="A398" s="121">
        <v>45641.0</v>
      </c>
      <c r="B398" s="13">
        <f t="shared" si="120"/>
        <v>0.000000002758447692</v>
      </c>
      <c r="C398" s="13">
        <v>0.0</v>
      </c>
      <c r="D398" s="13">
        <f t="shared" si="119"/>
        <v>0</v>
      </c>
      <c r="E398" s="34"/>
      <c r="F398" s="13">
        <f t="shared" si="121"/>
        <v>0</v>
      </c>
      <c r="G398" s="36"/>
      <c r="H398" s="24"/>
      <c r="I398" s="88">
        <v>0.0</v>
      </c>
      <c r="J398" s="34"/>
      <c r="K398" s="34"/>
      <c r="L398" s="36">
        <f t="shared" si="122"/>
        <v>0</v>
      </c>
      <c r="M398" s="88">
        <v>0.0</v>
      </c>
      <c r="N398" s="34"/>
      <c r="O398" s="34"/>
      <c r="P398" s="104">
        <f t="shared" si="123"/>
        <v>0</v>
      </c>
      <c r="Q398" s="88">
        <v>0.0</v>
      </c>
      <c r="R398" s="34"/>
      <c r="S398" s="34"/>
      <c r="T398" s="36">
        <f t="shared" si="124"/>
        <v>0</v>
      </c>
      <c r="U398" s="88">
        <v>0.0</v>
      </c>
      <c r="V398" s="34"/>
      <c r="W398" s="34"/>
      <c r="X398" s="36">
        <f t="shared" si="125"/>
        <v>0</v>
      </c>
      <c r="Y398" s="88">
        <v>0.0</v>
      </c>
      <c r="Z398" s="34"/>
      <c r="AA398" s="34"/>
      <c r="AB398" s="36">
        <f t="shared" si="126"/>
        <v>0</v>
      </c>
      <c r="AC398" s="88">
        <v>0.0</v>
      </c>
      <c r="AD398" s="34"/>
      <c r="AE398" s="34"/>
      <c r="AF398" s="36">
        <f t="shared" si="127"/>
        <v>0</v>
      </c>
      <c r="AG398" s="24"/>
      <c r="AH398" s="24"/>
      <c r="AI398" s="24"/>
      <c r="AJ398" s="24"/>
      <c r="AK398" s="24"/>
      <c r="AL398" s="24"/>
    </row>
    <row r="399" ht="16.5" customHeight="1">
      <c r="A399" s="121">
        <v>45642.0</v>
      </c>
      <c r="B399" s="13">
        <f t="shared" si="120"/>
        <v>0.000000002758447692</v>
      </c>
      <c r="C399" s="13">
        <v>0.0</v>
      </c>
      <c r="D399" s="13">
        <f t="shared" si="119"/>
        <v>0</v>
      </c>
      <c r="E399" s="34"/>
      <c r="F399" s="13">
        <f t="shared" si="121"/>
        <v>0</v>
      </c>
      <c r="G399" s="36"/>
      <c r="H399" s="24"/>
      <c r="I399" s="88">
        <v>0.0</v>
      </c>
      <c r="J399" s="34"/>
      <c r="K399" s="34"/>
      <c r="L399" s="36">
        <f t="shared" si="122"/>
        <v>0</v>
      </c>
      <c r="M399" s="88">
        <v>0.0</v>
      </c>
      <c r="N399" s="34"/>
      <c r="O399" s="34"/>
      <c r="P399" s="104">
        <f t="shared" si="123"/>
        <v>0</v>
      </c>
      <c r="Q399" s="88">
        <v>0.0</v>
      </c>
      <c r="R399" s="34"/>
      <c r="S399" s="34"/>
      <c r="T399" s="36">
        <f t="shared" si="124"/>
        <v>0</v>
      </c>
      <c r="U399" s="88">
        <v>0.0</v>
      </c>
      <c r="V399" s="34"/>
      <c r="W399" s="34"/>
      <c r="X399" s="36">
        <f t="shared" si="125"/>
        <v>0</v>
      </c>
      <c r="Y399" s="88">
        <v>0.0</v>
      </c>
      <c r="Z399" s="34"/>
      <c r="AA399" s="34"/>
      <c r="AB399" s="36">
        <f t="shared" si="126"/>
        <v>0</v>
      </c>
      <c r="AC399" s="88">
        <v>0.0</v>
      </c>
      <c r="AD399" s="34"/>
      <c r="AE399" s="34"/>
      <c r="AF399" s="36">
        <f t="shared" si="127"/>
        <v>0</v>
      </c>
      <c r="AG399" s="24"/>
      <c r="AH399" s="24"/>
      <c r="AI399" s="24"/>
      <c r="AJ399" s="24"/>
      <c r="AK399" s="24"/>
      <c r="AL399" s="24"/>
    </row>
    <row r="400" ht="16.5" customHeight="1">
      <c r="A400" s="121">
        <v>45643.0</v>
      </c>
      <c r="B400" s="13">
        <f t="shared" si="120"/>
        <v>0.000000002758447692</v>
      </c>
      <c r="C400" s="13">
        <v>0.0</v>
      </c>
      <c r="D400" s="13">
        <f t="shared" si="119"/>
        <v>0</v>
      </c>
      <c r="E400" s="34"/>
      <c r="F400" s="13">
        <f t="shared" si="121"/>
        <v>0</v>
      </c>
      <c r="G400" s="36"/>
      <c r="H400" s="24"/>
      <c r="I400" s="88">
        <v>0.0</v>
      </c>
      <c r="J400" s="34"/>
      <c r="K400" s="34"/>
      <c r="L400" s="36">
        <f t="shared" si="122"/>
        <v>0</v>
      </c>
      <c r="M400" s="88">
        <v>0.0</v>
      </c>
      <c r="N400" s="34"/>
      <c r="O400" s="34"/>
      <c r="P400" s="104">
        <f t="shared" si="123"/>
        <v>0</v>
      </c>
      <c r="Q400" s="88">
        <v>0.0</v>
      </c>
      <c r="R400" s="34"/>
      <c r="S400" s="34"/>
      <c r="T400" s="36">
        <f t="shared" si="124"/>
        <v>0</v>
      </c>
      <c r="U400" s="88">
        <v>0.0</v>
      </c>
      <c r="V400" s="34"/>
      <c r="W400" s="34"/>
      <c r="X400" s="36">
        <f t="shared" si="125"/>
        <v>0</v>
      </c>
      <c r="Y400" s="88">
        <v>0.0</v>
      </c>
      <c r="Z400" s="34"/>
      <c r="AA400" s="34"/>
      <c r="AB400" s="36">
        <f t="shared" si="126"/>
        <v>0</v>
      </c>
      <c r="AC400" s="88">
        <v>0.0</v>
      </c>
      <c r="AD400" s="34"/>
      <c r="AE400" s="34"/>
      <c r="AF400" s="36">
        <f t="shared" si="127"/>
        <v>0</v>
      </c>
      <c r="AG400" s="24"/>
      <c r="AH400" s="24"/>
      <c r="AI400" s="24"/>
      <c r="AJ400" s="24"/>
      <c r="AK400" s="24"/>
      <c r="AL400" s="24"/>
    </row>
    <row r="401" ht="16.5" customHeight="1">
      <c r="A401" s="121">
        <v>45644.0</v>
      </c>
      <c r="B401" s="13">
        <f t="shared" si="120"/>
        <v>0.000000002758447692</v>
      </c>
      <c r="C401" s="13">
        <v>0.0</v>
      </c>
      <c r="D401" s="13">
        <f t="shared" si="119"/>
        <v>0</v>
      </c>
      <c r="E401" s="34"/>
      <c r="F401" s="13">
        <f t="shared" si="121"/>
        <v>0</v>
      </c>
      <c r="G401" s="36"/>
      <c r="H401" s="24"/>
      <c r="I401" s="88">
        <v>0.0</v>
      </c>
      <c r="J401" s="34"/>
      <c r="K401" s="34"/>
      <c r="L401" s="36">
        <f t="shared" si="122"/>
        <v>0</v>
      </c>
      <c r="M401" s="88">
        <v>0.0</v>
      </c>
      <c r="N401" s="34"/>
      <c r="O401" s="34"/>
      <c r="P401" s="104">
        <f t="shared" si="123"/>
        <v>0</v>
      </c>
      <c r="Q401" s="88">
        <v>0.0</v>
      </c>
      <c r="R401" s="34"/>
      <c r="S401" s="34"/>
      <c r="T401" s="36">
        <f t="shared" si="124"/>
        <v>0</v>
      </c>
      <c r="U401" s="88">
        <v>0.0</v>
      </c>
      <c r="V401" s="34"/>
      <c r="W401" s="34"/>
      <c r="X401" s="36">
        <f t="shared" si="125"/>
        <v>0</v>
      </c>
      <c r="Y401" s="88">
        <v>0.0</v>
      </c>
      <c r="Z401" s="34"/>
      <c r="AA401" s="34"/>
      <c r="AB401" s="36">
        <f t="shared" si="126"/>
        <v>0</v>
      </c>
      <c r="AC401" s="88">
        <v>0.0</v>
      </c>
      <c r="AD401" s="34"/>
      <c r="AE401" s="34"/>
      <c r="AF401" s="36">
        <f t="shared" si="127"/>
        <v>0</v>
      </c>
      <c r="AG401" s="24"/>
      <c r="AH401" s="24"/>
      <c r="AI401" s="24"/>
      <c r="AJ401" s="24"/>
      <c r="AK401" s="24"/>
      <c r="AL401" s="24"/>
    </row>
    <row r="402" ht="16.5" customHeight="1">
      <c r="A402" s="121">
        <v>45645.0</v>
      </c>
      <c r="B402" s="13">
        <f t="shared" si="120"/>
        <v>0.000000002758447692</v>
      </c>
      <c r="C402" s="13">
        <v>0.0</v>
      </c>
      <c r="D402" s="13">
        <f t="shared" si="119"/>
        <v>0</v>
      </c>
      <c r="E402" s="34"/>
      <c r="F402" s="13">
        <f t="shared" si="121"/>
        <v>0</v>
      </c>
      <c r="G402" s="36"/>
      <c r="H402" s="24"/>
      <c r="I402" s="88">
        <v>0.0</v>
      </c>
      <c r="J402" s="34"/>
      <c r="K402" s="34"/>
      <c r="L402" s="36">
        <f t="shared" si="122"/>
        <v>0</v>
      </c>
      <c r="M402" s="88">
        <v>0.0</v>
      </c>
      <c r="N402" s="34"/>
      <c r="O402" s="34"/>
      <c r="P402" s="104">
        <f t="shared" si="123"/>
        <v>0</v>
      </c>
      <c r="Q402" s="88">
        <v>0.0</v>
      </c>
      <c r="R402" s="34"/>
      <c r="S402" s="34"/>
      <c r="T402" s="36">
        <f t="shared" si="124"/>
        <v>0</v>
      </c>
      <c r="U402" s="88">
        <v>0.0</v>
      </c>
      <c r="V402" s="34"/>
      <c r="W402" s="34"/>
      <c r="X402" s="36">
        <f t="shared" si="125"/>
        <v>0</v>
      </c>
      <c r="Y402" s="88">
        <v>0.0</v>
      </c>
      <c r="Z402" s="34"/>
      <c r="AA402" s="34"/>
      <c r="AB402" s="36">
        <f t="shared" si="126"/>
        <v>0</v>
      </c>
      <c r="AC402" s="88">
        <v>0.0</v>
      </c>
      <c r="AD402" s="34"/>
      <c r="AE402" s="34"/>
      <c r="AF402" s="36">
        <f t="shared" si="127"/>
        <v>0</v>
      </c>
      <c r="AG402" s="24"/>
      <c r="AH402" s="24"/>
      <c r="AI402" s="24"/>
      <c r="AJ402" s="24"/>
      <c r="AK402" s="24"/>
      <c r="AL402" s="24"/>
    </row>
    <row r="403" ht="16.5" customHeight="1">
      <c r="A403" s="121">
        <v>45646.0</v>
      </c>
      <c r="B403" s="13">
        <f t="shared" si="120"/>
        <v>0.000000002758447692</v>
      </c>
      <c r="C403" s="13">
        <v>0.0</v>
      </c>
      <c r="D403" s="13">
        <f t="shared" si="119"/>
        <v>0</v>
      </c>
      <c r="E403" s="34"/>
      <c r="F403" s="13">
        <f t="shared" si="121"/>
        <v>0</v>
      </c>
      <c r="G403" s="36"/>
      <c r="H403" s="24"/>
      <c r="I403" s="88">
        <v>0.0</v>
      </c>
      <c r="J403" s="34"/>
      <c r="K403" s="34"/>
      <c r="L403" s="36">
        <f t="shared" si="122"/>
        <v>0</v>
      </c>
      <c r="M403" s="88">
        <v>0.0</v>
      </c>
      <c r="N403" s="34"/>
      <c r="O403" s="34"/>
      <c r="P403" s="104">
        <f t="shared" si="123"/>
        <v>0</v>
      </c>
      <c r="Q403" s="88">
        <v>0.0</v>
      </c>
      <c r="R403" s="34"/>
      <c r="S403" s="34"/>
      <c r="T403" s="36">
        <f t="shared" si="124"/>
        <v>0</v>
      </c>
      <c r="U403" s="88">
        <v>0.0</v>
      </c>
      <c r="V403" s="34"/>
      <c r="W403" s="34"/>
      <c r="X403" s="36">
        <f t="shared" si="125"/>
        <v>0</v>
      </c>
      <c r="Y403" s="88">
        <v>0.0</v>
      </c>
      <c r="Z403" s="34"/>
      <c r="AA403" s="34"/>
      <c r="AB403" s="36">
        <f t="shared" si="126"/>
        <v>0</v>
      </c>
      <c r="AC403" s="88">
        <v>0.0</v>
      </c>
      <c r="AD403" s="34"/>
      <c r="AE403" s="34"/>
      <c r="AF403" s="36">
        <f t="shared" si="127"/>
        <v>0</v>
      </c>
      <c r="AG403" s="24"/>
      <c r="AH403" s="24"/>
      <c r="AI403" s="24"/>
      <c r="AJ403" s="24"/>
      <c r="AK403" s="24"/>
      <c r="AL403" s="24"/>
    </row>
    <row r="404" ht="16.5" customHeight="1">
      <c r="A404" s="121">
        <v>45647.0</v>
      </c>
      <c r="B404" s="13">
        <f t="shared" si="120"/>
        <v>0.000000002758447692</v>
      </c>
      <c r="C404" s="13">
        <v>0.0</v>
      </c>
      <c r="D404" s="13">
        <f t="shared" si="119"/>
        <v>0</v>
      </c>
      <c r="E404" s="34"/>
      <c r="F404" s="13">
        <f t="shared" si="121"/>
        <v>0</v>
      </c>
      <c r="G404" s="36"/>
      <c r="H404" s="24"/>
      <c r="I404" s="88">
        <v>0.0</v>
      </c>
      <c r="J404" s="34"/>
      <c r="K404" s="34"/>
      <c r="L404" s="36">
        <f t="shared" si="122"/>
        <v>0</v>
      </c>
      <c r="M404" s="88">
        <v>0.0</v>
      </c>
      <c r="N404" s="34"/>
      <c r="O404" s="34"/>
      <c r="P404" s="104">
        <f t="shared" si="123"/>
        <v>0</v>
      </c>
      <c r="Q404" s="88">
        <v>0.0</v>
      </c>
      <c r="R404" s="34"/>
      <c r="S404" s="34"/>
      <c r="T404" s="36">
        <f t="shared" si="124"/>
        <v>0</v>
      </c>
      <c r="U404" s="88">
        <v>0.0</v>
      </c>
      <c r="V404" s="34"/>
      <c r="W404" s="34"/>
      <c r="X404" s="36">
        <f t="shared" si="125"/>
        <v>0</v>
      </c>
      <c r="Y404" s="88">
        <v>0.0</v>
      </c>
      <c r="Z404" s="34"/>
      <c r="AA404" s="34"/>
      <c r="AB404" s="36">
        <f t="shared" si="126"/>
        <v>0</v>
      </c>
      <c r="AC404" s="88">
        <v>0.0</v>
      </c>
      <c r="AD404" s="34"/>
      <c r="AE404" s="34"/>
      <c r="AF404" s="36">
        <f t="shared" si="127"/>
        <v>0</v>
      </c>
      <c r="AG404" s="24"/>
      <c r="AH404" s="24"/>
      <c r="AI404" s="24"/>
      <c r="AJ404" s="24"/>
      <c r="AK404" s="24"/>
      <c r="AL404" s="24"/>
    </row>
    <row r="405" ht="16.5" customHeight="1">
      <c r="A405" s="121">
        <v>45648.0</v>
      </c>
      <c r="B405" s="13">
        <f t="shared" si="120"/>
        <v>0.000000002758447692</v>
      </c>
      <c r="C405" s="13">
        <v>0.0</v>
      </c>
      <c r="D405" s="13">
        <f t="shared" si="119"/>
        <v>0</v>
      </c>
      <c r="E405" s="34"/>
      <c r="F405" s="13">
        <f t="shared" si="121"/>
        <v>0</v>
      </c>
      <c r="G405" s="36"/>
      <c r="H405" s="24"/>
      <c r="I405" s="88">
        <v>0.0</v>
      </c>
      <c r="J405" s="34"/>
      <c r="K405" s="34"/>
      <c r="L405" s="36">
        <f t="shared" si="122"/>
        <v>0</v>
      </c>
      <c r="M405" s="88">
        <v>0.0</v>
      </c>
      <c r="N405" s="34"/>
      <c r="O405" s="34"/>
      <c r="P405" s="104">
        <f t="shared" si="123"/>
        <v>0</v>
      </c>
      <c r="Q405" s="88">
        <v>0.0</v>
      </c>
      <c r="R405" s="34"/>
      <c r="S405" s="34"/>
      <c r="T405" s="36">
        <f t="shared" si="124"/>
        <v>0</v>
      </c>
      <c r="U405" s="88">
        <v>0.0</v>
      </c>
      <c r="V405" s="34"/>
      <c r="W405" s="34"/>
      <c r="X405" s="36">
        <f t="shared" si="125"/>
        <v>0</v>
      </c>
      <c r="Y405" s="88">
        <v>0.0</v>
      </c>
      <c r="Z405" s="34"/>
      <c r="AA405" s="34"/>
      <c r="AB405" s="36">
        <f t="shared" si="126"/>
        <v>0</v>
      </c>
      <c r="AC405" s="88">
        <v>0.0</v>
      </c>
      <c r="AD405" s="34"/>
      <c r="AE405" s="34"/>
      <c r="AF405" s="36">
        <f t="shared" si="127"/>
        <v>0</v>
      </c>
      <c r="AG405" s="24"/>
      <c r="AH405" s="24"/>
      <c r="AI405" s="24"/>
      <c r="AJ405" s="24"/>
      <c r="AK405" s="24"/>
      <c r="AL405" s="24"/>
    </row>
    <row r="406" ht="16.5" customHeight="1">
      <c r="A406" s="121">
        <v>45649.0</v>
      </c>
      <c r="B406" s="13">
        <f t="shared" si="120"/>
        <v>0.000000002758447692</v>
      </c>
      <c r="C406" s="13">
        <v>0.0</v>
      </c>
      <c r="D406" s="13">
        <f t="shared" si="119"/>
        <v>0</v>
      </c>
      <c r="E406" s="34"/>
      <c r="F406" s="13">
        <f t="shared" si="121"/>
        <v>0</v>
      </c>
      <c r="G406" s="36"/>
      <c r="H406" s="24"/>
      <c r="I406" s="88">
        <v>0.0</v>
      </c>
      <c r="J406" s="34"/>
      <c r="K406" s="34"/>
      <c r="L406" s="36">
        <f t="shared" si="122"/>
        <v>0</v>
      </c>
      <c r="M406" s="88">
        <v>0.0</v>
      </c>
      <c r="N406" s="34"/>
      <c r="O406" s="34"/>
      <c r="P406" s="104">
        <f t="shared" si="123"/>
        <v>0</v>
      </c>
      <c r="Q406" s="88">
        <v>0.0</v>
      </c>
      <c r="R406" s="34"/>
      <c r="S406" s="34"/>
      <c r="T406" s="36">
        <f t="shared" si="124"/>
        <v>0</v>
      </c>
      <c r="U406" s="88">
        <v>0.0</v>
      </c>
      <c r="V406" s="34"/>
      <c r="W406" s="34"/>
      <c r="X406" s="36">
        <f t="shared" si="125"/>
        <v>0</v>
      </c>
      <c r="Y406" s="88">
        <v>0.0</v>
      </c>
      <c r="Z406" s="34"/>
      <c r="AA406" s="34"/>
      <c r="AB406" s="36">
        <f t="shared" si="126"/>
        <v>0</v>
      </c>
      <c r="AC406" s="88">
        <v>0.0</v>
      </c>
      <c r="AD406" s="34"/>
      <c r="AE406" s="34"/>
      <c r="AF406" s="36">
        <f t="shared" si="127"/>
        <v>0</v>
      </c>
      <c r="AG406" s="24"/>
      <c r="AH406" s="24"/>
      <c r="AI406" s="24"/>
      <c r="AJ406" s="24"/>
      <c r="AK406" s="24"/>
      <c r="AL406" s="24"/>
    </row>
    <row r="407" ht="16.5" customHeight="1">
      <c r="A407" s="121">
        <v>45650.0</v>
      </c>
      <c r="B407" s="13">
        <f t="shared" si="120"/>
        <v>0.000000002758447692</v>
      </c>
      <c r="C407" s="13">
        <v>0.0</v>
      </c>
      <c r="D407" s="13">
        <f t="shared" si="119"/>
        <v>0</v>
      </c>
      <c r="E407" s="34"/>
      <c r="F407" s="13">
        <f t="shared" si="121"/>
        <v>0</v>
      </c>
      <c r="G407" s="36"/>
      <c r="H407" s="24"/>
      <c r="I407" s="88">
        <v>0.0</v>
      </c>
      <c r="J407" s="34"/>
      <c r="K407" s="34"/>
      <c r="L407" s="36">
        <f t="shared" si="122"/>
        <v>0</v>
      </c>
      <c r="M407" s="88">
        <v>0.0</v>
      </c>
      <c r="N407" s="34"/>
      <c r="O407" s="34"/>
      <c r="P407" s="104">
        <f t="shared" si="123"/>
        <v>0</v>
      </c>
      <c r="Q407" s="88">
        <v>0.0</v>
      </c>
      <c r="R407" s="34"/>
      <c r="S407" s="34"/>
      <c r="T407" s="36">
        <f t="shared" si="124"/>
        <v>0</v>
      </c>
      <c r="U407" s="88">
        <v>0.0</v>
      </c>
      <c r="V407" s="34"/>
      <c r="W407" s="34"/>
      <c r="X407" s="36">
        <f t="shared" si="125"/>
        <v>0</v>
      </c>
      <c r="Y407" s="88">
        <v>0.0</v>
      </c>
      <c r="Z407" s="34"/>
      <c r="AA407" s="34"/>
      <c r="AB407" s="36">
        <f t="shared" si="126"/>
        <v>0</v>
      </c>
      <c r="AC407" s="88">
        <v>0.0</v>
      </c>
      <c r="AD407" s="34"/>
      <c r="AE407" s="34"/>
      <c r="AF407" s="36">
        <f t="shared" si="127"/>
        <v>0</v>
      </c>
      <c r="AG407" s="24"/>
      <c r="AH407" s="24"/>
      <c r="AI407" s="24"/>
      <c r="AJ407" s="24"/>
      <c r="AK407" s="24"/>
      <c r="AL407" s="24"/>
    </row>
    <row r="408" ht="16.5" customHeight="1">
      <c r="A408" s="121">
        <v>45651.0</v>
      </c>
      <c r="B408" s="13">
        <f t="shared" si="120"/>
        <v>0.000000002758447692</v>
      </c>
      <c r="C408" s="13">
        <v>0.0</v>
      </c>
      <c r="D408" s="13">
        <f t="shared" si="119"/>
        <v>0</v>
      </c>
      <c r="E408" s="34"/>
      <c r="F408" s="13">
        <f t="shared" si="121"/>
        <v>0</v>
      </c>
      <c r="G408" s="36"/>
      <c r="H408" s="24"/>
      <c r="I408" s="88">
        <v>0.0</v>
      </c>
      <c r="J408" s="34"/>
      <c r="K408" s="34"/>
      <c r="L408" s="36">
        <f t="shared" si="122"/>
        <v>0</v>
      </c>
      <c r="M408" s="88">
        <v>0.0</v>
      </c>
      <c r="N408" s="34"/>
      <c r="O408" s="34"/>
      <c r="P408" s="104">
        <f t="shared" si="123"/>
        <v>0</v>
      </c>
      <c r="Q408" s="88">
        <v>0.0</v>
      </c>
      <c r="R408" s="34"/>
      <c r="S408" s="34"/>
      <c r="T408" s="36">
        <f t="shared" si="124"/>
        <v>0</v>
      </c>
      <c r="U408" s="88">
        <v>0.0</v>
      </c>
      <c r="V408" s="34"/>
      <c r="W408" s="34"/>
      <c r="X408" s="36">
        <f t="shared" si="125"/>
        <v>0</v>
      </c>
      <c r="Y408" s="88">
        <v>0.0</v>
      </c>
      <c r="Z408" s="34"/>
      <c r="AA408" s="34"/>
      <c r="AB408" s="36">
        <f t="shared" si="126"/>
        <v>0</v>
      </c>
      <c r="AC408" s="88">
        <v>0.0</v>
      </c>
      <c r="AD408" s="34"/>
      <c r="AE408" s="34"/>
      <c r="AF408" s="36">
        <f t="shared" si="127"/>
        <v>0</v>
      </c>
      <c r="AG408" s="24"/>
      <c r="AH408" s="24"/>
      <c r="AI408" s="24"/>
      <c r="AJ408" s="24"/>
      <c r="AK408" s="24"/>
      <c r="AL408" s="24"/>
    </row>
    <row r="409" ht="16.5" customHeight="1">
      <c r="A409" s="121">
        <v>45652.0</v>
      </c>
      <c r="B409" s="13">
        <f t="shared" si="120"/>
        <v>0.000000002758447692</v>
      </c>
      <c r="C409" s="13">
        <v>0.0</v>
      </c>
      <c r="D409" s="13">
        <f t="shared" si="119"/>
        <v>0</v>
      </c>
      <c r="E409" s="34"/>
      <c r="F409" s="13">
        <f t="shared" si="121"/>
        <v>0</v>
      </c>
      <c r="G409" s="36"/>
      <c r="H409" s="24"/>
      <c r="I409" s="88">
        <v>0.0</v>
      </c>
      <c r="J409" s="34"/>
      <c r="K409" s="34"/>
      <c r="L409" s="36">
        <f t="shared" si="122"/>
        <v>0</v>
      </c>
      <c r="M409" s="88">
        <v>0.0</v>
      </c>
      <c r="N409" s="34"/>
      <c r="O409" s="34"/>
      <c r="P409" s="104">
        <f t="shared" si="123"/>
        <v>0</v>
      </c>
      <c r="Q409" s="88">
        <v>0.0</v>
      </c>
      <c r="R409" s="34"/>
      <c r="S409" s="34"/>
      <c r="T409" s="36">
        <f t="shared" si="124"/>
        <v>0</v>
      </c>
      <c r="U409" s="88">
        <v>0.0</v>
      </c>
      <c r="V409" s="34"/>
      <c r="W409" s="34"/>
      <c r="X409" s="36">
        <f t="shared" si="125"/>
        <v>0</v>
      </c>
      <c r="Y409" s="88">
        <v>0.0</v>
      </c>
      <c r="Z409" s="34"/>
      <c r="AA409" s="34"/>
      <c r="AB409" s="36">
        <f t="shared" si="126"/>
        <v>0</v>
      </c>
      <c r="AC409" s="88">
        <v>0.0</v>
      </c>
      <c r="AD409" s="34"/>
      <c r="AE409" s="34"/>
      <c r="AF409" s="36">
        <f t="shared" si="127"/>
        <v>0</v>
      </c>
      <c r="AG409" s="24"/>
      <c r="AH409" s="24"/>
      <c r="AI409" s="24"/>
      <c r="AJ409" s="24"/>
      <c r="AK409" s="24"/>
      <c r="AL409" s="24"/>
    </row>
    <row r="410" ht="16.5" customHeight="1">
      <c r="A410" s="121">
        <v>45653.0</v>
      </c>
      <c r="B410" s="13">
        <f t="shared" si="120"/>
        <v>0.000000002758447692</v>
      </c>
      <c r="C410" s="13">
        <v>0.0</v>
      </c>
      <c r="D410" s="13">
        <f t="shared" si="119"/>
        <v>0</v>
      </c>
      <c r="E410" s="34"/>
      <c r="F410" s="13">
        <f t="shared" si="121"/>
        <v>0</v>
      </c>
      <c r="G410" s="36"/>
      <c r="H410" s="24"/>
      <c r="I410" s="88">
        <v>0.0</v>
      </c>
      <c r="J410" s="34"/>
      <c r="K410" s="34"/>
      <c r="L410" s="36">
        <f t="shared" si="122"/>
        <v>0</v>
      </c>
      <c r="M410" s="88">
        <v>0.0</v>
      </c>
      <c r="N410" s="34"/>
      <c r="O410" s="34"/>
      <c r="P410" s="104">
        <f t="shared" si="123"/>
        <v>0</v>
      </c>
      <c r="Q410" s="88">
        <v>0.0</v>
      </c>
      <c r="R410" s="34"/>
      <c r="S410" s="34"/>
      <c r="T410" s="36">
        <f t="shared" si="124"/>
        <v>0</v>
      </c>
      <c r="U410" s="88">
        <v>0.0</v>
      </c>
      <c r="V410" s="34"/>
      <c r="W410" s="34"/>
      <c r="X410" s="36">
        <f t="shared" si="125"/>
        <v>0</v>
      </c>
      <c r="Y410" s="88">
        <v>0.0</v>
      </c>
      <c r="Z410" s="34"/>
      <c r="AA410" s="34"/>
      <c r="AB410" s="36">
        <f t="shared" si="126"/>
        <v>0</v>
      </c>
      <c r="AC410" s="88">
        <v>0.0</v>
      </c>
      <c r="AD410" s="34"/>
      <c r="AE410" s="34"/>
      <c r="AF410" s="36">
        <f t="shared" si="127"/>
        <v>0</v>
      </c>
      <c r="AG410" s="24"/>
      <c r="AH410" s="24"/>
      <c r="AI410" s="24"/>
      <c r="AJ410" s="24"/>
      <c r="AK410" s="24"/>
      <c r="AL410" s="24"/>
    </row>
    <row r="411" ht="16.5" customHeight="1">
      <c r="A411" s="121">
        <v>45654.0</v>
      </c>
      <c r="B411" s="13">
        <f t="shared" si="120"/>
        <v>0.000000002758447692</v>
      </c>
      <c r="C411" s="13">
        <v>0.0</v>
      </c>
      <c r="D411" s="13">
        <f t="shared" si="119"/>
        <v>0</v>
      </c>
      <c r="E411" s="34"/>
      <c r="F411" s="13">
        <f t="shared" si="121"/>
        <v>0</v>
      </c>
      <c r="G411" s="36"/>
      <c r="H411" s="24"/>
      <c r="I411" s="88">
        <v>0.0</v>
      </c>
      <c r="J411" s="34"/>
      <c r="K411" s="34"/>
      <c r="L411" s="36">
        <f t="shared" si="122"/>
        <v>0</v>
      </c>
      <c r="M411" s="88">
        <v>0.0</v>
      </c>
      <c r="N411" s="34"/>
      <c r="O411" s="34"/>
      <c r="P411" s="104">
        <f t="shared" si="123"/>
        <v>0</v>
      </c>
      <c r="Q411" s="88">
        <v>0.0</v>
      </c>
      <c r="R411" s="34"/>
      <c r="S411" s="34"/>
      <c r="T411" s="36">
        <f t="shared" si="124"/>
        <v>0</v>
      </c>
      <c r="U411" s="88">
        <v>0.0</v>
      </c>
      <c r="V411" s="34"/>
      <c r="W411" s="34"/>
      <c r="X411" s="36">
        <f t="shared" si="125"/>
        <v>0</v>
      </c>
      <c r="Y411" s="88">
        <v>0.0</v>
      </c>
      <c r="Z411" s="34"/>
      <c r="AA411" s="34"/>
      <c r="AB411" s="36">
        <f t="shared" si="126"/>
        <v>0</v>
      </c>
      <c r="AC411" s="88">
        <v>0.0</v>
      </c>
      <c r="AD411" s="34"/>
      <c r="AE411" s="34"/>
      <c r="AF411" s="36">
        <f t="shared" si="127"/>
        <v>0</v>
      </c>
      <c r="AG411" s="24"/>
      <c r="AH411" s="24"/>
      <c r="AI411" s="24"/>
      <c r="AJ411" s="24"/>
      <c r="AK411" s="24"/>
      <c r="AL411" s="24"/>
    </row>
    <row r="412" ht="16.5" customHeight="1">
      <c r="A412" s="121">
        <v>45655.0</v>
      </c>
      <c r="B412" s="13">
        <f t="shared" si="120"/>
        <v>0.000000002758447692</v>
      </c>
      <c r="C412" s="13">
        <v>0.0</v>
      </c>
      <c r="D412" s="13">
        <f t="shared" si="119"/>
        <v>0</v>
      </c>
      <c r="E412" s="34"/>
      <c r="F412" s="13">
        <f t="shared" si="121"/>
        <v>0</v>
      </c>
      <c r="G412" s="36"/>
      <c r="H412" s="24"/>
      <c r="I412" s="88">
        <v>0.0</v>
      </c>
      <c r="J412" s="34"/>
      <c r="K412" s="34"/>
      <c r="L412" s="36">
        <f t="shared" si="122"/>
        <v>0</v>
      </c>
      <c r="M412" s="88">
        <v>0.0</v>
      </c>
      <c r="N412" s="34"/>
      <c r="O412" s="34"/>
      <c r="P412" s="104">
        <f t="shared" si="123"/>
        <v>0</v>
      </c>
      <c r="Q412" s="88">
        <v>0.0</v>
      </c>
      <c r="R412" s="34"/>
      <c r="S412" s="34"/>
      <c r="T412" s="36">
        <f t="shared" si="124"/>
        <v>0</v>
      </c>
      <c r="U412" s="88">
        <v>0.0</v>
      </c>
      <c r="V412" s="34"/>
      <c r="W412" s="34"/>
      <c r="X412" s="36">
        <f t="shared" si="125"/>
        <v>0</v>
      </c>
      <c r="Y412" s="88">
        <v>0.0</v>
      </c>
      <c r="Z412" s="34"/>
      <c r="AA412" s="34"/>
      <c r="AB412" s="36">
        <f t="shared" si="126"/>
        <v>0</v>
      </c>
      <c r="AC412" s="88">
        <v>0.0</v>
      </c>
      <c r="AD412" s="34"/>
      <c r="AE412" s="34"/>
      <c r="AF412" s="36">
        <f t="shared" si="127"/>
        <v>0</v>
      </c>
      <c r="AG412" s="24"/>
      <c r="AH412" s="24"/>
      <c r="AI412" s="24"/>
      <c r="AJ412" s="24"/>
      <c r="AK412" s="24"/>
      <c r="AL412" s="24"/>
    </row>
    <row r="413" ht="16.5" customHeight="1">
      <c r="A413" s="121">
        <v>45656.0</v>
      </c>
      <c r="B413" s="13">
        <f t="shared" si="120"/>
        <v>0.000000002758447692</v>
      </c>
      <c r="C413" s="13">
        <v>0.0</v>
      </c>
      <c r="D413" s="13">
        <f t="shared" si="119"/>
        <v>0</v>
      </c>
      <c r="E413" s="34"/>
      <c r="F413" s="13">
        <f t="shared" si="121"/>
        <v>0</v>
      </c>
      <c r="G413" s="36"/>
      <c r="H413" s="24"/>
      <c r="I413" s="88">
        <v>0.0</v>
      </c>
      <c r="J413" s="34"/>
      <c r="K413" s="34"/>
      <c r="L413" s="36">
        <f t="shared" si="122"/>
        <v>0</v>
      </c>
      <c r="M413" s="88">
        <v>0.0</v>
      </c>
      <c r="N413" s="34"/>
      <c r="O413" s="34"/>
      <c r="P413" s="104">
        <f t="shared" si="123"/>
        <v>0</v>
      </c>
      <c r="Q413" s="88">
        <v>0.0</v>
      </c>
      <c r="R413" s="34"/>
      <c r="S413" s="34"/>
      <c r="T413" s="36">
        <f t="shared" si="124"/>
        <v>0</v>
      </c>
      <c r="U413" s="88">
        <v>0.0</v>
      </c>
      <c r="V413" s="34"/>
      <c r="W413" s="34"/>
      <c r="X413" s="36">
        <f t="shared" si="125"/>
        <v>0</v>
      </c>
      <c r="Y413" s="88">
        <v>0.0</v>
      </c>
      <c r="Z413" s="34"/>
      <c r="AA413" s="34"/>
      <c r="AB413" s="36">
        <f t="shared" si="126"/>
        <v>0</v>
      </c>
      <c r="AC413" s="88">
        <v>0.0</v>
      </c>
      <c r="AD413" s="34"/>
      <c r="AE413" s="34"/>
      <c r="AF413" s="36">
        <f t="shared" si="127"/>
        <v>0</v>
      </c>
      <c r="AG413" s="24"/>
      <c r="AH413" s="24"/>
      <c r="AI413" s="24"/>
      <c r="AJ413" s="24"/>
      <c r="AK413" s="24"/>
      <c r="AL413" s="24"/>
    </row>
    <row r="414" ht="16.5" customHeight="1">
      <c r="A414" s="122">
        <v>45657.0</v>
      </c>
      <c r="B414" s="20">
        <f t="shared" si="120"/>
        <v>0.000000002758447692</v>
      </c>
      <c r="C414" s="20">
        <v>0.0</v>
      </c>
      <c r="D414" s="20">
        <f t="shared" si="119"/>
        <v>0</v>
      </c>
      <c r="E414" s="38"/>
      <c r="F414" s="20">
        <f>(B414-B412)-C414</f>
        <v>0</v>
      </c>
      <c r="G414" s="40"/>
      <c r="H414" s="24"/>
      <c r="I414" s="126">
        <v>0.0</v>
      </c>
      <c r="J414" s="127"/>
      <c r="K414" s="127"/>
      <c r="L414" s="40">
        <f t="shared" si="122"/>
        <v>0</v>
      </c>
      <c r="M414" s="126">
        <v>0.0</v>
      </c>
      <c r="N414" s="127"/>
      <c r="O414" s="127"/>
      <c r="P414" s="110">
        <f t="shared" si="123"/>
        <v>0</v>
      </c>
      <c r="Q414" s="126">
        <v>0.0</v>
      </c>
      <c r="R414" s="127"/>
      <c r="S414" s="127"/>
      <c r="T414" s="40">
        <f t="shared" si="124"/>
        <v>0</v>
      </c>
      <c r="U414" s="126">
        <v>0.0</v>
      </c>
      <c r="V414" s="127"/>
      <c r="W414" s="127"/>
      <c r="X414" s="40">
        <f t="shared" si="125"/>
        <v>0</v>
      </c>
      <c r="Y414" s="126">
        <v>0.0</v>
      </c>
      <c r="Z414" s="127"/>
      <c r="AA414" s="127"/>
      <c r="AB414" s="40">
        <f t="shared" si="126"/>
        <v>0</v>
      </c>
      <c r="AC414" s="126">
        <v>0.0</v>
      </c>
      <c r="AD414" s="127"/>
      <c r="AE414" s="127"/>
      <c r="AF414" s="40">
        <f t="shared" si="127"/>
        <v>0</v>
      </c>
      <c r="AG414" s="24"/>
      <c r="AH414" s="24"/>
      <c r="AI414" s="24"/>
      <c r="AJ414" s="24"/>
      <c r="AK414" s="24"/>
      <c r="AL414" s="24"/>
    </row>
    <row r="415" ht="16.5" customHeight="1">
      <c r="A415" s="128"/>
      <c r="B415" s="128"/>
      <c r="C415" s="128"/>
      <c r="D415" s="128"/>
      <c r="E415" s="42"/>
      <c r="F415" s="128"/>
      <c r="G415" s="42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</row>
    <row r="416" ht="16.5" customHeight="1">
      <c r="A416" s="128"/>
      <c r="B416" s="128"/>
      <c r="C416" s="128"/>
      <c r="D416" s="128"/>
      <c r="E416" s="42"/>
      <c r="F416" s="128"/>
      <c r="G416" s="42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</row>
    <row r="417" ht="16.5" customHeight="1">
      <c r="A417" s="128"/>
      <c r="B417" s="128"/>
      <c r="C417" s="128"/>
      <c r="D417" s="128"/>
      <c r="E417" s="42"/>
      <c r="F417" s="128"/>
      <c r="G417" s="42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</row>
    <row r="418" ht="16.5" customHeight="1">
      <c r="A418" s="128"/>
      <c r="B418" s="128"/>
      <c r="C418" s="128"/>
      <c r="D418" s="128"/>
      <c r="E418" s="42"/>
      <c r="F418" s="128"/>
      <c r="G418" s="42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</row>
    <row r="419" ht="16.5" customHeight="1">
      <c r="A419" s="128"/>
      <c r="B419" s="128"/>
      <c r="C419" s="128"/>
      <c r="D419" s="128"/>
      <c r="E419" s="42"/>
      <c r="F419" s="128"/>
      <c r="G419" s="42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</row>
    <row r="420" ht="16.5" customHeight="1">
      <c r="A420" s="128"/>
      <c r="B420" s="128"/>
      <c r="C420" s="128"/>
      <c r="D420" s="128"/>
      <c r="E420" s="42"/>
      <c r="F420" s="128"/>
      <c r="G420" s="42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</row>
    <row r="421" ht="16.5" customHeight="1">
      <c r="A421" s="128"/>
      <c r="B421" s="128"/>
      <c r="C421" s="128"/>
      <c r="D421" s="128"/>
      <c r="E421" s="42"/>
      <c r="F421" s="128"/>
      <c r="G421" s="42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</row>
    <row r="422" ht="16.5" customHeight="1">
      <c r="A422" s="128"/>
      <c r="B422" s="128"/>
      <c r="C422" s="128"/>
      <c r="D422" s="128"/>
      <c r="E422" s="42"/>
      <c r="F422" s="128"/>
      <c r="G422" s="42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</row>
    <row r="423" ht="16.5" customHeight="1">
      <c r="A423" s="128"/>
      <c r="B423" s="128"/>
      <c r="C423" s="128"/>
      <c r="D423" s="128"/>
      <c r="E423" s="42"/>
      <c r="F423" s="128"/>
      <c r="G423" s="42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</row>
    <row r="424" ht="16.5" customHeight="1">
      <c r="A424" s="128"/>
      <c r="B424" s="128"/>
      <c r="C424" s="128"/>
      <c r="D424" s="128"/>
      <c r="E424" s="42"/>
      <c r="F424" s="128"/>
      <c r="G424" s="42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</row>
    <row r="425" ht="16.5" customHeight="1">
      <c r="A425" s="128"/>
      <c r="B425" s="128"/>
      <c r="C425" s="128"/>
      <c r="D425" s="128"/>
      <c r="E425" s="42"/>
      <c r="F425" s="128"/>
      <c r="G425" s="42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</row>
    <row r="426" ht="16.5" customHeight="1">
      <c r="A426" s="128"/>
      <c r="B426" s="128"/>
      <c r="C426" s="128"/>
      <c r="D426" s="128"/>
      <c r="E426" s="42"/>
      <c r="F426" s="128"/>
      <c r="G426" s="42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</row>
    <row r="427" ht="16.5" customHeight="1">
      <c r="A427" s="128"/>
      <c r="B427" s="128"/>
      <c r="C427" s="128"/>
      <c r="D427" s="128"/>
      <c r="E427" s="42"/>
      <c r="F427" s="128"/>
      <c r="G427" s="42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</row>
    <row r="428" ht="16.5" customHeight="1">
      <c r="A428" s="128"/>
      <c r="B428" s="128"/>
      <c r="C428" s="128"/>
      <c r="D428" s="128"/>
      <c r="E428" s="42"/>
      <c r="F428" s="128"/>
      <c r="G428" s="42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</row>
    <row r="429" ht="16.5" customHeight="1">
      <c r="A429" s="128"/>
      <c r="B429" s="128"/>
      <c r="C429" s="128"/>
      <c r="D429" s="128"/>
      <c r="E429" s="42"/>
      <c r="F429" s="128"/>
      <c r="G429" s="42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</row>
    <row r="430" ht="16.5" customHeight="1">
      <c r="A430" s="128"/>
      <c r="B430" s="128"/>
      <c r="C430" s="128"/>
      <c r="D430" s="128"/>
      <c r="E430" s="42"/>
      <c r="F430" s="128"/>
      <c r="G430" s="42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</row>
    <row r="431" ht="16.5" customHeight="1">
      <c r="A431" s="128"/>
      <c r="B431" s="128"/>
      <c r="C431" s="128"/>
      <c r="D431" s="128"/>
      <c r="E431" s="42"/>
      <c r="F431" s="128"/>
      <c r="G431" s="42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</row>
    <row r="432" ht="16.5" customHeight="1">
      <c r="A432" s="128"/>
      <c r="B432" s="128"/>
      <c r="C432" s="128"/>
      <c r="D432" s="128"/>
      <c r="E432" s="42"/>
      <c r="F432" s="128"/>
      <c r="G432" s="42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</row>
    <row r="433" ht="16.5" customHeight="1">
      <c r="A433" s="128"/>
      <c r="B433" s="128"/>
      <c r="C433" s="128"/>
      <c r="D433" s="128"/>
      <c r="E433" s="42"/>
      <c r="F433" s="128"/>
      <c r="G433" s="42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</row>
    <row r="615" ht="16.5" customHeight="1">
      <c r="E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</row>
    <row r="616" ht="16.5" customHeight="1">
      <c r="E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</row>
    <row r="617" ht="16.5" customHeight="1">
      <c r="E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</row>
    <row r="618" ht="16.5" customHeight="1">
      <c r="E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</row>
    <row r="619" ht="16.5" customHeight="1">
      <c r="E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</row>
    <row r="620" ht="16.5" customHeight="1">
      <c r="E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</row>
    <row r="621" ht="16.5" customHeight="1">
      <c r="E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</row>
    <row r="622" ht="16.5" customHeight="1">
      <c r="E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</row>
    <row r="623" ht="16.5" customHeight="1">
      <c r="E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</row>
    <row r="624" ht="16.5" customHeight="1">
      <c r="E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</row>
    <row r="625" ht="16.5" customHeight="1">
      <c r="E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</row>
    <row r="626" ht="16.5" customHeight="1">
      <c r="E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</row>
    <row r="627" ht="16.5" customHeight="1">
      <c r="E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</row>
    <row r="628" ht="16.5" customHeight="1">
      <c r="E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</row>
    <row r="629" ht="16.5" customHeight="1">
      <c r="E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</row>
    <row r="630" ht="16.5" customHeight="1">
      <c r="E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</row>
    <row r="631" ht="16.5" customHeight="1">
      <c r="E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</row>
    <row r="632" ht="16.5" customHeight="1">
      <c r="E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</row>
    <row r="633" ht="16.5" customHeight="1">
      <c r="E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</row>
    <row r="634" ht="16.5" customHeight="1">
      <c r="E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</row>
    <row r="635" ht="16.5" customHeight="1">
      <c r="E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</row>
    <row r="636" ht="16.5" customHeight="1">
      <c r="E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</row>
    <row r="637" ht="16.5" customHeight="1">
      <c r="E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</row>
    <row r="638" ht="16.5" customHeight="1">
      <c r="E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</row>
    <row r="639" ht="16.5" customHeight="1">
      <c r="E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</row>
    <row r="640" ht="16.5" customHeight="1">
      <c r="E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</row>
    <row r="641" ht="16.5" customHeight="1">
      <c r="E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</row>
    <row r="642" ht="16.5" customHeight="1">
      <c r="E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</row>
    <row r="643" ht="16.5" customHeight="1">
      <c r="E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</row>
    <row r="644" ht="16.5" customHeight="1">
      <c r="E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</row>
    <row r="645" ht="16.5" customHeight="1">
      <c r="E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</row>
    <row r="646" ht="16.5" customHeight="1">
      <c r="E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</row>
    <row r="647" ht="16.5" customHeight="1">
      <c r="E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</row>
    <row r="648" ht="16.5" customHeight="1">
      <c r="E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</row>
    <row r="649" ht="16.5" customHeight="1">
      <c r="E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</row>
    <row r="650" ht="16.5" customHeight="1">
      <c r="E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</row>
    <row r="651" ht="16.5" customHeight="1">
      <c r="E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</row>
    <row r="652" ht="16.5" customHeight="1">
      <c r="E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</row>
    <row r="653" ht="16.5" customHeight="1">
      <c r="E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</row>
    <row r="654" ht="16.5" customHeight="1">
      <c r="E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</row>
    <row r="655" ht="16.5" customHeight="1">
      <c r="E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</row>
    <row r="656" ht="16.5" customHeight="1">
      <c r="E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</row>
    <row r="657" ht="16.5" customHeight="1">
      <c r="E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</row>
    <row r="658" ht="16.5" customHeight="1">
      <c r="E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</row>
    <row r="659" ht="16.5" customHeight="1">
      <c r="E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</row>
    <row r="660" ht="16.5" customHeight="1">
      <c r="E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</row>
    <row r="661" ht="16.5" customHeight="1">
      <c r="E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</row>
    <row r="662" ht="16.5" customHeight="1">
      <c r="E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</row>
    <row r="663" ht="16.5" customHeight="1">
      <c r="E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</row>
    <row r="664" ht="16.5" customHeight="1">
      <c r="E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</row>
    <row r="665" ht="16.5" customHeight="1">
      <c r="E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</row>
    <row r="666" ht="16.5" customHeight="1">
      <c r="E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</row>
    <row r="667" ht="16.5" customHeight="1">
      <c r="E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</row>
    <row r="668" ht="16.5" customHeight="1">
      <c r="E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</row>
    <row r="669" ht="16.5" customHeight="1">
      <c r="E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</row>
    <row r="670" ht="16.5" customHeight="1">
      <c r="E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</row>
    <row r="671" ht="16.5" customHeight="1">
      <c r="E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</row>
    <row r="672" ht="16.5" customHeight="1">
      <c r="E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</row>
    <row r="673" ht="16.5" customHeight="1">
      <c r="E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</row>
    <row r="674" ht="16.5" customHeight="1">
      <c r="E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</row>
    <row r="675" ht="16.5" customHeight="1">
      <c r="E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</row>
    <row r="676" ht="16.5" customHeight="1">
      <c r="E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</row>
    <row r="677" ht="16.5" customHeight="1">
      <c r="E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</row>
    <row r="678" ht="16.5" customHeight="1">
      <c r="E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</row>
    <row r="679" ht="16.5" customHeight="1">
      <c r="E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</row>
    <row r="680" ht="16.5" customHeight="1">
      <c r="E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</row>
    <row r="681" ht="16.5" customHeight="1">
      <c r="E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</row>
    <row r="682" ht="16.5" customHeight="1">
      <c r="E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</row>
    <row r="683" ht="16.5" customHeight="1">
      <c r="E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</row>
    <row r="684" ht="16.5" customHeight="1">
      <c r="E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</row>
    <row r="685" ht="16.5" customHeight="1">
      <c r="E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</row>
    <row r="686" ht="16.5" customHeight="1">
      <c r="E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</row>
    <row r="687" ht="16.5" customHeight="1">
      <c r="E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</row>
    <row r="688" ht="16.5" customHeight="1">
      <c r="E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</row>
    <row r="689" ht="16.5" customHeight="1">
      <c r="E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</row>
    <row r="690" ht="16.5" customHeight="1">
      <c r="E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</row>
    <row r="691" ht="16.5" customHeight="1">
      <c r="E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</row>
    <row r="692" ht="16.5" customHeight="1">
      <c r="E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</row>
    <row r="693" ht="16.5" customHeight="1">
      <c r="E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</row>
    <row r="694" ht="16.5" customHeight="1">
      <c r="E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</row>
    <row r="695" ht="16.5" customHeight="1">
      <c r="E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</row>
    <row r="696" ht="16.5" customHeight="1">
      <c r="E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</row>
    <row r="697" ht="16.5" customHeight="1">
      <c r="E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</row>
    <row r="698" ht="16.5" customHeight="1">
      <c r="E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</row>
    <row r="699" ht="16.5" customHeight="1">
      <c r="E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</row>
    <row r="700" ht="16.5" customHeight="1">
      <c r="E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</row>
    <row r="701" ht="16.5" customHeight="1">
      <c r="E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</row>
    <row r="702" ht="16.5" customHeight="1">
      <c r="E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</row>
    <row r="703" ht="16.5" customHeight="1">
      <c r="E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</row>
    <row r="704" ht="16.5" customHeight="1">
      <c r="E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</row>
    <row r="705" ht="16.5" customHeight="1">
      <c r="E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</row>
    <row r="706" ht="16.5" customHeight="1">
      <c r="E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</row>
    <row r="707" ht="16.5" customHeight="1">
      <c r="E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</row>
    <row r="708" ht="16.5" customHeight="1">
      <c r="E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</row>
    <row r="709" ht="16.5" customHeight="1">
      <c r="E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</row>
    <row r="710" ht="16.5" customHeight="1">
      <c r="E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</row>
    <row r="711" ht="16.5" customHeight="1">
      <c r="E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</row>
    <row r="712" ht="16.5" customHeight="1">
      <c r="E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</row>
    <row r="713" ht="16.5" customHeight="1">
      <c r="E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</row>
    <row r="714" ht="16.5" customHeight="1">
      <c r="E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</row>
    <row r="715" ht="16.5" customHeight="1">
      <c r="E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</row>
    <row r="716" ht="16.5" customHeight="1">
      <c r="E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</row>
    <row r="717" ht="16.5" customHeight="1">
      <c r="E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</row>
    <row r="718" ht="16.5" customHeight="1">
      <c r="E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</row>
    <row r="719" ht="16.5" customHeight="1">
      <c r="E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</row>
    <row r="720" ht="16.5" customHeight="1">
      <c r="E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</row>
    <row r="721" ht="16.5" customHeight="1">
      <c r="E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</row>
    <row r="722" ht="16.5" customHeight="1">
      <c r="E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</row>
    <row r="723" ht="16.5" customHeight="1">
      <c r="E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</row>
    <row r="724" ht="16.5" customHeight="1">
      <c r="E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</row>
    <row r="725" ht="16.5" customHeight="1">
      <c r="E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</row>
    <row r="726" ht="16.5" customHeight="1">
      <c r="E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</row>
    <row r="727" ht="16.5" customHeight="1">
      <c r="E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</row>
    <row r="728" ht="16.5" customHeight="1">
      <c r="E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</row>
    <row r="729" ht="16.5" customHeight="1">
      <c r="E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</row>
    <row r="730" ht="16.5" customHeight="1">
      <c r="E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</row>
    <row r="731" ht="16.5" customHeight="1">
      <c r="E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</row>
    <row r="732" ht="16.5" customHeight="1">
      <c r="E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</row>
    <row r="733" ht="16.5" customHeight="1">
      <c r="E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</row>
    <row r="734" ht="16.5" customHeight="1">
      <c r="E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</row>
    <row r="735" ht="16.5" customHeight="1">
      <c r="E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</row>
    <row r="736" ht="16.5" customHeight="1">
      <c r="E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</row>
    <row r="737" ht="16.5" customHeight="1">
      <c r="E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</row>
    <row r="738" ht="16.5" customHeight="1">
      <c r="E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</row>
    <row r="739" ht="16.5" customHeight="1">
      <c r="E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</row>
    <row r="740" ht="16.5" customHeight="1">
      <c r="E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</row>
    <row r="741" ht="16.5" customHeight="1">
      <c r="E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</row>
    <row r="742" ht="16.5" customHeight="1">
      <c r="E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</row>
    <row r="743" ht="16.5" customHeight="1">
      <c r="E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</row>
    <row r="744" ht="16.5" customHeight="1">
      <c r="E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</row>
    <row r="745" ht="16.5" customHeight="1">
      <c r="E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</row>
    <row r="746" ht="16.5" customHeight="1">
      <c r="E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</row>
    <row r="747" ht="16.5" customHeight="1">
      <c r="E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</row>
    <row r="748" ht="16.5" customHeight="1">
      <c r="E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</row>
    <row r="749" ht="16.5" customHeight="1">
      <c r="E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</row>
    <row r="750" ht="16.5" customHeight="1">
      <c r="E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</row>
    <row r="751" ht="16.5" customHeight="1">
      <c r="E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</row>
    <row r="752" ht="16.5" customHeight="1">
      <c r="E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</row>
    <row r="753" ht="16.5" customHeight="1">
      <c r="E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</row>
    <row r="754" ht="16.5" customHeight="1">
      <c r="E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</row>
    <row r="755" ht="16.5" customHeight="1">
      <c r="E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</row>
    <row r="756" ht="16.5" customHeight="1">
      <c r="E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</row>
    <row r="757" ht="16.5" customHeight="1">
      <c r="E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</row>
    <row r="758" ht="16.5" customHeight="1">
      <c r="E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</row>
    <row r="759" ht="16.5" customHeight="1">
      <c r="E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</row>
    <row r="760" ht="16.5" customHeight="1">
      <c r="E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</row>
    <row r="761" ht="16.5" customHeight="1">
      <c r="E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</row>
    <row r="762" ht="16.5" customHeight="1">
      <c r="E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</row>
    <row r="763" ht="16.5" customHeight="1">
      <c r="E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</row>
    <row r="764" ht="16.5" customHeight="1">
      <c r="E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</row>
    <row r="765" ht="16.5" customHeight="1">
      <c r="E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</row>
    <row r="766" ht="16.5" customHeight="1">
      <c r="E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</row>
    <row r="767" ht="16.5" customHeight="1">
      <c r="E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</row>
    <row r="768" ht="16.5" customHeight="1">
      <c r="E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</row>
    <row r="769" ht="16.5" customHeight="1">
      <c r="E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</row>
    <row r="770" ht="16.5" customHeight="1">
      <c r="E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</row>
    <row r="771" ht="16.5" customHeight="1">
      <c r="E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</row>
    <row r="772" ht="16.5" customHeight="1">
      <c r="E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</row>
    <row r="773" ht="16.5" customHeight="1">
      <c r="E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</row>
    <row r="774" ht="16.5" customHeight="1">
      <c r="E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</row>
    <row r="775" ht="16.5" customHeight="1">
      <c r="E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</row>
    <row r="776" ht="16.5" customHeight="1">
      <c r="E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</row>
    <row r="777" ht="16.5" customHeight="1">
      <c r="E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</row>
    <row r="778" ht="16.5" customHeight="1">
      <c r="E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</row>
    <row r="779" ht="16.5" customHeight="1">
      <c r="E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</row>
    <row r="780" ht="16.5" customHeight="1">
      <c r="E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</row>
    <row r="781" ht="16.5" customHeight="1">
      <c r="E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</row>
    <row r="782" ht="16.5" customHeight="1">
      <c r="E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</row>
    <row r="783" ht="16.5" customHeight="1">
      <c r="E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</row>
    <row r="784" ht="16.5" customHeight="1">
      <c r="E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</row>
    <row r="785" ht="16.5" customHeight="1">
      <c r="E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</row>
    <row r="786" ht="16.5" customHeight="1">
      <c r="E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</row>
    <row r="787" ht="16.5" customHeight="1">
      <c r="E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</row>
    <row r="788" ht="16.5" customHeight="1">
      <c r="E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</row>
    <row r="789" ht="16.5" customHeight="1">
      <c r="E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</row>
    <row r="790" ht="16.5" customHeight="1">
      <c r="E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</row>
    <row r="791" ht="16.5" customHeight="1">
      <c r="E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</row>
    <row r="792" ht="16.5" customHeight="1">
      <c r="E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</row>
    <row r="793" ht="16.5" customHeight="1">
      <c r="E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</row>
    <row r="794" ht="16.5" customHeight="1">
      <c r="E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</row>
    <row r="795" ht="16.5" customHeight="1">
      <c r="E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</row>
    <row r="796" ht="16.5" customHeight="1">
      <c r="E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</row>
    <row r="797" ht="16.5" customHeight="1">
      <c r="E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</row>
    <row r="798" ht="16.5" customHeight="1">
      <c r="E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</row>
    <row r="799" ht="16.5" customHeight="1">
      <c r="E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</row>
    <row r="800" ht="16.5" customHeight="1">
      <c r="E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</row>
    <row r="801" ht="16.5" customHeight="1">
      <c r="E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</row>
    <row r="802" ht="16.5" customHeight="1">
      <c r="E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</row>
    <row r="803" ht="16.5" customHeight="1">
      <c r="E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</row>
    <row r="804" ht="16.5" customHeight="1">
      <c r="E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</row>
    <row r="805" ht="16.5" customHeight="1">
      <c r="E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</row>
    <row r="806" ht="16.5" customHeight="1">
      <c r="E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</row>
    <row r="807" ht="16.5" customHeight="1">
      <c r="E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</row>
    <row r="808" ht="16.5" customHeight="1">
      <c r="E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</row>
    <row r="809" ht="16.5" customHeight="1">
      <c r="E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</row>
    <row r="810" ht="16.5" customHeight="1">
      <c r="E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</row>
    <row r="811" ht="16.5" customHeight="1">
      <c r="E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</row>
    <row r="812" ht="16.5" customHeight="1">
      <c r="E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</row>
    <row r="813" ht="16.5" customHeight="1">
      <c r="E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</row>
    <row r="814" ht="16.5" customHeight="1">
      <c r="E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</row>
    <row r="815" ht="16.5" customHeight="1">
      <c r="E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</row>
    <row r="816" ht="16.5" customHeight="1">
      <c r="E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</row>
    <row r="817" ht="16.5" customHeight="1">
      <c r="E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</row>
    <row r="818" ht="16.5" customHeight="1">
      <c r="E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</row>
    <row r="819" ht="16.5" customHeight="1">
      <c r="E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</row>
    <row r="820" ht="16.5" customHeight="1">
      <c r="E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</row>
    <row r="821" ht="16.5" customHeight="1">
      <c r="E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</row>
    <row r="822" ht="16.5" customHeight="1">
      <c r="E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</row>
    <row r="823" ht="16.5" customHeight="1">
      <c r="E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</row>
    <row r="824" ht="16.5" customHeight="1">
      <c r="E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</row>
    <row r="825" ht="16.5" customHeight="1">
      <c r="E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</row>
    <row r="826" ht="16.5" customHeight="1">
      <c r="E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</row>
    <row r="827" ht="16.5" customHeight="1">
      <c r="E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</row>
    <row r="828" ht="16.5" customHeight="1">
      <c r="E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</row>
    <row r="829" ht="16.5" customHeight="1">
      <c r="E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</row>
    <row r="830" ht="16.5" customHeight="1">
      <c r="E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</row>
    <row r="831" ht="16.5" customHeight="1">
      <c r="E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</row>
    <row r="832" ht="16.5" customHeight="1">
      <c r="E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</row>
    <row r="833" ht="16.5" customHeight="1">
      <c r="E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</row>
    <row r="834" ht="16.5" customHeight="1">
      <c r="E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</row>
    <row r="835" ht="16.5" customHeight="1">
      <c r="E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</row>
    <row r="836" ht="16.5" customHeight="1">
      <c r="E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</row>
    <row r="837" ht="16.5" customHeight="1">
      <c r="E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</row>
    <row r="838" ht="16.5" customHeight="1">
      <c r="E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</row>
    <row r="839" ht="16.5" customHeight="1">
      <c r="E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</row>
    <row r="840" ht="16.5" customHeight="1">
      <c r="E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</row>
    <row r="841" ht="16.5" customHeight="1">
      <c r="E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</row>
    <row r="842" ht="16.5" customHeight="1">
      <c r="E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</row>
    <row r="843" ht="16.5" customHeight="1">
      <c r="E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</row>
    <row r="844" ht="16.5" customHeight="1">
      <c r="E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</row>
    <row r="845" ht="16.5" customHeight="1">
      <c r="E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</row>
    <row r="846" ht="16.5" customHeight="1">
      <c r="E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</row>
    <row r="847" ht="16.5" customHeight="1">
      <c r="E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</row>
    <row r="848" ht="16.5" customHeight="1">
      <c r="E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</row>
    <row r="849" ht="16.5" customHeight="1">
      <c r="E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</row>
    <row r="850" ht="16.5" customHeight="1">
      <c r="E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</row>
    <row r="851" ht="16.5" customHeight="1">
      <c r="E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</row>
    <row r="852" ht="16.5" customHeight="1">
      <c r="E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</row>
    <row r="853" ht="16.5" customHeight="1">
      <c r="E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</row>
    <row r="854" ht="16.5" customHeight="1">
      <c r="E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</row>
    <row r="855" ht="16.5" customHeight="1">
      <c r="E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</row>
    <row r="856" ht="16.5" customHeight="1">
      <c r="E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</row>
    <row r="857" ht="16.5" customHeight="1">
      <c r="E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</row>
    <row r="858" ht="16.5" customHeight="1">
      <c r="E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</row>
    <row r="859" ht="16.5" customHeight="1">
      <c r="E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</row>
    <row r="860" ht="16.5" customHeight="1">
      <c r="E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</row>
    <row r="861" ht="16.5" customHeight="1">
      <c r="E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</row>
    <row r="862" ht="16.5" customHeight="1">
      <c r="E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</row>
    <row r="863" ht="16.5" customHeight="1">
      <c r="E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</row>
    <row r="864" ht="16.5" customHeight="1">
      <c r="E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</row>
    <row r="865" ht="16.5" customHeight="1">
      <c r="E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</row>
    <row r="866" ht="16.5" customHeight="1">
      <c r="E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</row>
    <row r="867" ht="16.5" customHeight="1">
      <c r="E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</row>
    <row r="868" ht="16.5" customHeight="1">
      <c r="E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</row>
    <row r="869" ht="16.5" customHeight="1">
      <c r="E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</row>
    <row r="870" ht="16.5" customHeight="1">
      <c r="E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</row>
    <row r="871" ht="16.5" customHeight="1">
      <c r="E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</row>
    <row r="872" ht="16.5" customHeight="1">
      <c r="E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</row>
    <row r="873" ht="16.5" customHeight="1">
      <c r="E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</row>
    <row r="874" ht="16.5" customHeight="1">
      <c r="E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</row>
    <row r="875" ht="16.5" customHeight="1">
      <c r="E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</row>
    <row r="876" ht="16.5" customHeight="1">
      <c r="E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</row>
    <row r="877" ht="16.5" customHeight="1">
      <c r="E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</row>
    <row r="878" ht="16.5" customHeight="1">
      <c r="E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</row>
    <row r="879" ht="16.5" customHeight="1">
      <c r="E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</row>
    <row r="880" ht="16.5" customHeight="1">
      <c r="E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</row>
    <row r="881" ht="16.5" customHeight="1">
      <c r="E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</row>
    <row r="882" ht="16.5" customHeight="1">
      <c r="E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</row>
    <row r="883" ht="16.5" customHeight="1">
      <c r="E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</row>
    <row r="884" ht="16.5" customHeight="1">
      <c r="E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</row>
    <row r="885" ht="16.5" customHeight="1">
      <c r="E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</row>
    <row r="886" ht="16.5" customHeight="1">
      <c r="E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</row>
    <row r="887" ht="16.5" customHeight="1">
      <c r="E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</row>
    <row r="888" ht="16.5" customHeight="1">
      <c r="E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</row>
    <row r="889" ht="16.5" customHeight="1">
      <c r="E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</row>
    <row r="890" ht="16.5" customHeight="1">
      <c r="E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</row>
    <row r="891" ht="16.5" customHeight="1">
      <c r="E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</row>
    <row r="892" ht="16.5" customHeight="1">
      <c r="E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</row>
    <row r="893" ht="16.5" customHeight="1">
      <c r="E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</row>
    <row r="894" ht="16.5" customHeight="1">
      <c r="E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</row>
    <row r="895" ht="16.5" customHeight="1">
      <c r="E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</row>
    <row r="896" ht="16.5" customHeight="1">
      <c r="E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</row>
    <row r="897" ht="16.5" customHeight="1">
      <c r="E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</row>
    <row r="898" ht="16.5" customHeight="1">
      <c r="E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</row>
    <row r="899" ht="16.5" customHeight="1">
      <c r="E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</row>
    <row r="900" ht="16.5" customHeight="1">
      <c r="E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</row>
    <row r="901" ht="16.5" customHeight="1">
      <c r="E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</row>
    <row r="902" ht="16.5" customHeight="1">
      <c r="E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</row>
    <row r="903" ht="16.5" customHeight="1">
      <c r="E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</row>
    <row r="904" ht="16.5" customHeight="1">
      <c r="E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</row>
    <row r="905" ht="16.5" customHeight="1">
      <c r="E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</row>
    <row r="906" ht="16.5" customHeight="1">
      <c r="E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</row>
    <row r="907" ht="16.5" customHeight="1">
      <c r="E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</row>
    <row r="908" ht="16.5" customHeight="1">
      <c r="E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</row>
    <row r="909" ht="16.5" customHeight="1">
      <c r="E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</row>
    <row r="910" ht="16.5" customHeight="1">
      <c r="E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</row>
    <row r="911" ht="16.5" customHeight="1">
      <c r="E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</row>
    <row r="912" ht="16.5" customHeight="1">
      <c r="E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</row>
    <row r="913" ht="16.5" customHeight="1">
      <c r="E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</row>
    <row r="914" ht="16.5" customHeight="1">
      <c r="E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</row>
    <row r="915" ht="16.5" customHeight="1">
      <c r="E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</row>
    <row r="916" ht="16.5" customHeight="1">
      <c r="E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</row>
    <row r="917" ht="16.5" customHeight="1">
      <c r="E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</row>
    <row r="918" ht="16.5" customHeight="1">
      <c r="E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</row>
    <row r="919" ht="16.5" customHeight="1">
      <c r="E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</row>
    <row r="920" ht="16.5" customHeight="1">
      <c r="E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</row>
    <row r="921" ht="16.5" customHeight="1">
      <c r="E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</row>
    <row r="922" ht="16.5" customHeight="1">
      <c r="E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</row>
    <row r="923" ht="16.5" customHeight="1">
      <c r="E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</row>
    <row r="924" ht="16.5" customHeight="1">
      <c r="E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</row>
    <row r="925" ht="16.5" customHeight="1">
      <c r="E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</row>
    <row r="926" ht="16.5" customHeight="1">
      <c r="E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</row>
    <row r="927" ht="16.5" customHeight="1">
      <c r="E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</row>
    <row r="928" ht="16.5" customHeight="1">
      <c r="E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</row>
    <row r="929" ht="16.5" customHeight="1">
      <c r="E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</row>
    <row r="930" ht="16.5" customHeight="1">
      <c r="E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</row>
    <row r="931" ht="16.5" customHeight="1">
      <c r="E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</row>
    <row r="932" ht="16.5" customHeight="1">
      <c r="E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</row>
    <row r="933" ht="16.5" customHeight="1">
      <c r="E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</row>
    <row r="934" ht="16.5" customHeight="1">
      <c r="E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</row>
    <row r="935" ht="16.5" customHeight="1">
      <c r="E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</row>
    <row r="936" ht="16.5" customHeight="1">
      <c r="E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</row>
    <row r="937" ht="16.5" customHeight="1">
      <c r="E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</row>
    <row r="938" ht="16.5" customHeight="1">
      <c r="E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</row>
    <row r="939" ht="16.5" customHeight="1">
      <c r="E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</row>
    <row r="940" ht="16.5" customHeight="1">
      <c r="E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</row>
    <row r="941" ht="16.5" customHeight="1">
      <c r="E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</row>
    <row r="942" ht="16.5" customHeight="1">
      <c r="E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</row>
    <row r="943" ht="16.5" customHeight="1">
      <c r="E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</row>
    <row r="944" ht="16.5" customHeight="1">
      <c r="E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</row>
    <row r="945" ht="16.5" customHeight="1">
      <c r="E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</row>
    <row r="946" ht="16.5" customHeight="1">
      <c r="E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</row>
    <row r="947" ht="16.5" customHeight="1">
      <c r="E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</row>
    <row r="948" ht="16.5" customHeight="1">
      <c r="E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</row>
    <row r="949" ht="16.5" customHeight="1">
      <c r="E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</row>
    <row r="950" ht="16.5" customHeight="1">
      <c r="E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</row>
    <row r="951" ht="16.5" customHeight="1">
      <c r="E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</row>
    <row r="952" ht="16.5" customHeight="1">
      <c r="E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</row>
    <row r="953" ht="16.5" customHeight="1">
      <c r="E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</row>
    <row r="954" ht="16.5" customHeight="1">
      <c r="E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</row>
    <row r="955" ht="16.5" customHeight="1">
      <c r="E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</row>
    <row r="956" ht="16.5" customHeight="1">
      <c r="E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</row>
    <row r="957" ht="16.5" customHeight="1">
      <c r="E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</row>
    <row r="958" ht="16.5" customHeight="1">
      <c r="E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</row>
    <row r="959" ht="16.5" customHeight="1">
      <c r="E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</row>
    <row r="960" ht="16.5" customHeight="1">
      <c r="E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</row>
    <row r="961" ht="16.5" customHeight="1">
      <c r="E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</row>
    <row r="962" ht="16.5" customHeight="1">
      <c r="E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</row>
    <row r="963" ht="16.5" customHeight="1">
      <c r="E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</row>
    <row r="964" ht="16.5" customHeight="1">
      <c r="E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</row>
    <row r="965" ht="16.5" customHeight="1">
      <c r="E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</row>
    <row r="966" ht="16.5" customHeight="1">
      <c r="E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</row>
    <row r="967" ht="16.5" customHeight="1">
      <c r="E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</row>
    <row r="968" ht="16.5" customHeight="1">
      <c r="E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</row>
    <row r="969" ht="16.5" customHeight="1">
      <c r="E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</row>
    <row r="970" ht="16.5" customHeight="1">
      <c r="E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</row>
    <row r="971" ht="16.5" customHeight="1">
      <c r="E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</row>
    <row r="972" ht="16.5" customHeight="1">
      <c r="E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</row>
    <row r="973" ht="16.5" customHeight="1">
      <c r="E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</row>
    <row r="974" ht="16.5" customHeight="1">
      <c r="E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</row>
    <row r="975" ht="16.5" customHeight="1">
      <c r="E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</row>
    <row r="976" ht="16.5" customHeight="1">
      <c r="E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</row>
    <row r="977" ht="16.5" customHeight="1">
      <c r="E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</row>
    <row r="978" ht="16.5" customHeight="1">
      <c r="E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</row>
    <row r="979" ht="16.5" customHeight="1">
      <c r="E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</row>
    <row r="980" ht="16.5" customHeight="1">
      <c r="E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</row>
    <row r="981" ht="16.5" customHeight="1">
      <c r="E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</row>
    <row r="982" ht="16.5" customHeight="1">
      <c r="E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</row>
    <row r="983" ht="16.5" customHeight="1">
      <c r="E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</row>
    <row r="984" ht="16.5" customHeight="1">
      <c r="E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</row>
    <row r="985" ht="16.5" customHeight="1">
      <c r="E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</row>
    <row r="986" ht="16.5" customHeight="1">
      <c r="E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</row>
    <row r="987" ht="16.5" customHeight="1">
      <c r="E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</row>
    <row r="988" ht="16.5" customHeight="1">
      <c r="E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</row>
    <row r="989" ht="16.5" customHeight="1">
      <c r="E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</row>
    <row r="990" ht="16.5" customHeight="1">
      <c r="E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</row>
    <row r="991" ht="16.5" customHeight="1">
      <c r="E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</row>
    <row r="992" ht="16.5" customHeight="1">
      <c r="E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</row>
    <row r="993" ht="16.5" customHeight="1">
      <c r="E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</row>
    <row r="994" ht="16.5" customHeight="1">
      <c r="E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</row>
    <row r="995" ht="16.5" customHeight="1">
      <c r="E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</row>
    <row r="996" ht="16.5" customHeight="1">
      <c r="E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</row>
    <row r="997" ht="16.5" customHeight="1">
      <c r="E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</row>
    <row r="998" ht="16.5" customHeight="1">
      <c r="E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</row>
    <row r="999" ht="16.5" customHeight="1">
      <c r="E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</row>
    <row r="1000" ht="16.5" customHeight="1">
      <c r="E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</row>
    <row r="1001" ht="16.5" customHeight="1">
      <c r="E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</row>
    <row r="1002">
      <c r="AG1002" s="128"/>
      <c r="AH1002" s="128"/>
      <c r="AI1002" s="128"/>
      <c r="AJ1002" s="128"/>
      <c r="AK1002" s="128"/>
      <c r="AL1002" s="128"/>
    </row>
    <row r="1003">
      <c r="AG1003" s="128"/>
      <c r="AH1003" s="128"/>
      <c r="AI1003" s="128"/>
      <c r="AJ1003" s="128"/>
      <c r="AK1003" s="128"/>
      <c r="AL1003" s="128"/>
    </row>
  </sheetData>
  <mergeCells count="66">
    <mergeCell ref="M209:O209"/>
    <mergeCell ref="Q209:S209"/>
    <mergeCell ref="M244:O244"/>
    <mergeCell ref="Q244:S244"/>
    <mergeCell ref="U244:W244"/>
    <mergeCell ref="Y244:AA244"/>
    <mergeCell ref="AC244:AE244"/>
    <mergeCell ref="I244:K244"/>
    <mergeCell ref="I279:K279"/>
    <mergeCell ref="M279:O279"/>
    <mergeCell ref="Q279:S279"/>
    <mergeCell ref="U279:W279"/>
    <mergeCell ref="Y279:AA279"/>
    <mergeCell ref="AC279:AE279"/>
    <mergeCell ref="U348:W348"/>
    <mergeCell ref="Y348:AA348"/>
    <mergeCell ref="I313:K313"/>
    <mergeCell ref="M313:O313"/>
    <mergeCell ref="Q313:S313"/>
    <mergeCell ref="U313:W313"/>
    <mergeCell ref="Y313:AA313"/>
    <mergeCell ref="AC313:AE313"/>
    <mergeCell ref="I348:K348"/>
    <mergeCell ref="AC348:AE348"/>
    <mergeCell ref="U71:W71"/>
    <mergeCell ref="Y71:AA71"/>
    <mergeCell ref="I61:K61"/>
    <mergeCell ref="M61:O61"/>
    <mergeCell ref="Q61:S61"/>
    <mergeCell ref="U61:W61"/>
    <mergeCell ref="Y61:AA61"/>
    <mergeCell ref="AC61:AE61"/>
    <mergeCell ref="I71:K71"/>
    <mergeCell ref="AC71:AE71"/>
    <mergeCell ref="M71:O71"/>
    <mergeCell ref="Q71:S71"/>
    <mergeCell ref="M106:O106"/>
    <mergeCell ref="Q106:S106"/>
    <mergeCell ref="U106:W106"/>
    <mergeCell ref="Y106:AA106"/>
    <mergeCell ref="AC106:AE106"/>
    <mergeCell ref="I106:K106"/>
    <mergeCell ref="I140:K140"/>
    <mergeCell ref="M140:O140"/>
    <mergeCell ref="Q140:S140"/>
    <mergeCell ref="U140:W140"/>
    <mergeCell ref="Y140:AA140"/>
    <mergeCell ref="AC140:AE140"/>
    <mergeCell ref="U209:W209"/>
    <mergeCell ref="Y209:AA209"/>
    <mergeCell ref="I175:K175"/>
    <mergeCell ref="M175:O175"/>
    <mergeCell ref="Q175:S175"/>
    <mergeCell ref="U175:W175"/>
    <mergeCell ref="Y175:AA175"/>
    <mergeCell ref="AC175:AE175"/>
    <mergeCell ref="I209:K209"/>
    <mergeCell ref="AC209:AE209"/>
    <mergeCell ref="M348:O348"/>
    <mergeCell ref="Q348:S348"/>
    <mergeCell ref="I382:K382"/>
    <mergeCell ref="M382:O382"/>
    <mergeCell ref="Q382:S382"/>
    <mergeCell ref="U382:W382"/>
    <mergeCell ref="Y382:AA382"/>
    <mergeCell ref="AC382:AE382"/>
  </mergeCells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6.63"/>
    <col customWidth="1" min="8" max="26" width="4.88"/>
  </cols>
  <sheetData>
    <row r="1" ht="16.5" customHeight="1">
      <c r="A1" s="23">
        <v>2025.0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43" t="s">
        <v>56</v>
      </c>
      <c r="B2" s="44">
        <f>'2024'!B414</f>
        <v>67.06114536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121">
        <v>45658.0</v>
      </c>
      <c r="B5" s="13">
        <f>(B2+C5)+((B2+C5)*D5)</f>
        <v>67.06114536</v>
      </c>
      <c r="C5" s="13">
        <v>0.0</v>
      </c>
      <c r="D5" s="13">
        <f t="shared" ref="D5:D35" si="1">(0/10000)</f>
        <v>0</v>
      </c>
      <c r="E5" s="34"/>
      <c r="F5" s="13">
        <f>(B5-B2)-C5</f>
        <v>0</v>
      </c>
      <c r="G5" s="3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121">
        <v>45293.0</v>
      </c>
      <c r="B6" s="13">
        <f t="shared" ref="B6:B35" si="2">(B5+C6)+((B5+C6)*D6)</f>
        <v>67.06114536</v>
      </c>
      <c r="C6" s="13">
        <v>0.0</v>
      </c>
      <c r="D6" s="13">
        <f t="shared" si="1"/>
        <v>0</v>
      </c>
      <c r="E6" s="34"/>
      <c r="F6" s="13">
        <f t="shared" ref="F6:F35" si="3">(B6-B5)-C6</f>
        <v>0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121">
        <v>45294.0</v>
      </c>
      <c r="B7" s="13">
        <f t="shared" si="2"/>
        <v>67.06114536</v>
      </c>
      <c r="C7" s="13">
        <v>0.0</v>
      </c>
      <c r="D7" s="13">
        <f t="shared" si="1"/>
        <v>0</v>
      </c>
      <c r="E7" s="34"/>
      <c r="F7" s="13">
        <f t="shared" si="3"/>
        <v>0</v>
      </c>
      <c r="G7" s="3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121">
        <v>45295.0</v>
      </c>
      <c r="B8" s="13">
        <f t="shared" si="2"/>
        <v>67.06114536</v>
      </c>
      <c r="C8" s="13">
        <v>0.0</v>
      </c>
      <c r="D8" s="13">
        <f t="shared" si="1"/>
        <v>0</v>
      </c>
      <c r="E8" s="34"/>
      <c r="F8" s="13">
        <f t="shared" si="3"/>
        <v>0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121">
        <v>45296.0</v>
      </c>
      <c r="B9" s="13">
        <f t="shared" si="2"/>
        <v>67.06114536</v>
      </c>
      <c r="C9" s="13">
        <v>0.0</v>
      </c>
      <c r="D9" s="13">
        <f t="shared" si="1"/>
        <v>0</v>
      </c>
      <c r="E9" s="34"/>
      <c r="F9" s="13">
        <f t="shared" si="3"/>
        <v>0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121">
        <v>45297.0</v>
      </c>
      <c r="B10" s="13">
        <f t="shared" si="2"/>
        <v>67.06114536</v>
      </c>
      <c r="C10" s="13">
        <v>0.0</v>
      </c>
      <c r="D10" s="13">
        <f t="shared" si="1"/>
        <v>0</v>
      </c>
      <c r="E10" s="34"/>
      <c r="F10" s="13">
        <f t="shared" si="3"/>
        <v>0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121">
        <v>45298.0</v>
      </c>
      <c r="B11" s="13">
        <f t="shared" si="2"/>
        <v>67.06114536</v>
      </c>
      <c r="C11" s="13">
        <v>0.0</v>
      </c>
      <c r="D11" s="13">
        <f t="shared" si="1"/>
        <v>0</v>
      </c>
      <c r="E11" s="34"/>
      <c r="F11" s="13">
        <f t="shared" si="3"/>
        <v>0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121">
        <v>45299.0</v>
      </c>
      <c r="B12" s="13">
        <f t="shared" si="2"/>
        <v>67.06114536</v>
      </c>
      <c r="C12" s="13">
        <v>0.0</v>
      </c>
      <c r="D12" s="13">
        <f t="shared" si="1"/>
        <v>0</v>
      </c>
      <c r="E12" s="34"/>
      <c r="F12" s="13">
        <f t="shared" si="3"/>
        <v>0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121">
        <v>45300.0</v>
      </c>
      <c r="B13" s="13">
        <f t="shared" si="2"/>
        <v>67.06114536</v>
      </c>
      <c r="C13" s="13">
        <v>0.0</v>
      </c>
      <c r="D13" s="13">
        <f t="shared" si="1"/>
        <v>0</v>
      </c>
      <c r="E13" s="34"/>
      <c r="F13" s="13">
        <f t="shared" si="3"/>
        <v>0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121">
        <v>45301.0</v>
      </c>
      <c r="B14" s="13">
        <f t="shared" si="2"/>
        <v>67.06114536</v>
      </c>
      <c r="C14" s="13">
        <v>0.0</v>
      </c>
      <c r="D14" s="13">
        <f t="shared" si="1"/>
        <v>0</v>
      </c>
      <c r="E14" s="34"/>
      <c r="F14" s="13">
        <f t="shared" si="3"/>
        <v>0</v>
      </c>
      <c r="G14" s="3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121">
        <v>45302.0</v>
      </c>
      <c r="B15" s="13">
        <f t="shared" si="2"/>
        <v>67.06114536</v>
      </c>
      <c r="C15" s="13">
        <v>0.0</v>
      </c>
      <c r="D15" s="13">
        <f t="shared" si="1"/>
        <v>0</v>
      </c>
      <c r="E15" s="34"/>
      <c r="F15" s="13">
        <f t="shared" si="3"/>
        <v>0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121">
        <v>45303.0</v>
      </c>
      <c r="B16" s="13">
        <f t="shared" si="2"/>
        <v>67.06114536</v>
      </c>
      <c r="C16" s="13">
        <v>0.0</v>
      </c>
      <c r="D16" s="13">
        <f t="shared" si="1"/>
        <v>0</v>
      </c>
      <c r="E16" s="34"/>
      <c r="F16" s="13">
        <f t="shared" si="3"/>
        <v>0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121">
        <v>45304.0</v>
      </c>
      <c r="B17" s="13">
        <f t="shared" si="2"/>
        <v>67.06114536</v>
      </c>
      <c r="C17" s="13">
        <v>0.0</v>
      </c>
      <c r="D17" s="13">
        <f t="shared" si="1"/>
        <v>0</v>
      </c>
      <c r="E17" s="34"/>
      <c r="F17" s="13">
        <f t="shared" si="3"/>
        <v>0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121">
        <v>45305.0</v>
      </c>
      <c r="B18" s="13">
        <f t="shared" si="2"/>
        <v>67.06114536</v>
      </c>
      <c r="C18" s="13">
        <v>0.0</v>
      </c>
      <c r="D18" s="13">
        <f t="shared" si="1"/>
        <v>0</v>
      </c>
      <c r="E18" s="34"/>
      <c r="F18" s="13">
        <f t="shared" si="3"/>
        <v>0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121">
        <v>45306.0</v>
      </c>
      <c r="B19" s="13">
        <f t="shared" si="2"/>
        <v>67.06114536</v>
      </c>
      <c r="C19" s="13">
        <v>0.0</v>
      </c>
      <c r="D19" s="13">
        <f t="shared" si="1"/>
        <v>0</v>
      </c>
      <c r="E19" s="34"/>
      <c r="F19" s="13">
        <f t="shared" si="3"/>
        <v>0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121">
        <v>45307.0</v>
      </c>
      <c r="B20" s="13">
        <f t="shared" si="2"/>
        <v>67.06114536</v>
      </c>
      <c r="C20" s="13">
        <v>0.0</v>
      </c>
      <c r="D20" s="13">
        <f t="shared" si="1"/>
        <v>0</v>
      </c>
      <c r="E20" s="34"/>
      <c r="F20" s="13">
        <f t="shared" si="3"/>
        <v>0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121">
        <v>45308.0</v>
      </c>
      <c r="B21" s="13">
        <f t="shared" si="2"/>
        <v>67.06114536</v>
      </c>
      <c r="C21" s="13">
        <v>0.0</v>
      </c>
      <c r="D21" s="13">
        <f t="shared" si="1"/>
        <v>0</v>
      </c>
      <c r="E21" s="34"/>
      <c r="F21" s="13">
        <f t="shared" si="3"/>
        <v>0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A22" s="121">
        <v>45309.0</v>
      </c>
      <c r="B22" s="13">
        <f t="shared" si="2"/>
        <v>67.06114536</v>
      </c>
      <c r="C22" s="13">
        <v>0.0</v>
      </c>
      <c r="D22" s="13">
        <f t="shared" si="1"/>
        <v>0</v>
      </c>
      <c r="E22" s="34"/>
      <c r="F22" s="13">
        <f t="shared" si="3"/>
        <v>0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A23" s="121">
        <v>45310.0</v>
      </c>
      <c r="B23" s="13">
        <f t="shared" si="2"/>
        <v>67.06114536</v>
      </c>
      <c r="C23" s="13">
        <v>0.0</v>
      </c>
      <c r="D23" s="13">
        <f t="shared" si="1"/>
        <v>0</v>
      </c>
      <c r="E23" s="34"/>
      <c r="F23" s="13">
        <f t="shared" si="3"/>
        <v>0</v>
      </c>
      <c r="G23" s="3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A24" s="121">
        <v>45311.0</v>
      </c>
      <c r="B24" s="13">
        <f t="shared" si="2"/>
        <v>67.06114536</v>
      </c>
      <c r="C24" s="13">
        <v>0.0</v>
      </c>
      <c r="D24" s="13">
        <f t="shared" si="1"/>
        <v>0</v>
      </c>
      <c r="E24" s="34"/>
      <c r="F24" s="13">
        <f t="shared" si="3"/>
        <v>0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A25" s="121">
        <v>45312.0</v>
      </c>
      <c r="B25" s="13">
        <f t="shared" si="2"/>
        <v>67.06114536</v>
      </c>
      <c r="C25" s="13">
        <v>0.0</v>
      </c>
      <c r="D25" s="13">
        <f t="shared" si="1"/>
        <v>0</v>
      </c>
      <c r="E25" s="34"/>
      <c r="F25" s="13">
        <f t="shared" si="3"/>
        <v>0</v>
      </c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A26" s="121">
        <v>45313.0</v>
      </c>
      <c r="B26" s="13">
        <f t="shared" si="2"/>
        <v>67.06114536</v>
      </c>
      <c r="C26" s="13">
        <v>0.0</v>
      </c>
      <c r="D26" s="13">
        <f t="shared" si="1"/>
        <v>0</v>
      </c>
      <c r="E26" s="34"/>
      <c r="F26" s="13">
        <f t="shared" si="3"/>
        <v>0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A27" s="121">
        <v>45314.0</v>
      </c>
      <c r="B27" s="13">
        <f t="shared" si="2"/>
        <v>67.06114536</v>
      </c>
      <c r="C27" s="13">
        <v>0.0</v>
      </c>
      <c r="D27" s="13">
        <f t="shared" si="1"/>
        <v>0</v>
      </c>
      <c r="E27" s="34"/>
      <c r="F27" s="13">
        <f t="shared" si="3"/>
        <v>0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A28" s="121">
        <v>45315.0</v>
      </c>
      <c r="B28" s="13">
        <f t="shared" si="2"/>
        <v>67.06114536</v>
      </c>
      <c r="C28" s="13">
        <v>0.0</v>
      </c>
      <c r="D28" s="13">
        <f t="shared" si="1"/>
        <v>0</v>
      </c>
      <c r="E28" s="34"/>
      <c r="F28" s="13">
        <f t="shared" si="3"/>
        <v>0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A29" s="121">
        <v>45316.0</v>
      </c>
      <c r="B29" s="13">
        <f t="shared" si="2"/>
        <v>67.06114536</v>
      </c>
      <c r="C29" s="13">
        <v>0.0</v>
      </c>
      <c r="D29" s="13">
        <f t="shared" si="1"/>
        <v>0</v>
      </c>
      <c r="E29" s="34"/>
      <c r="F29" s="13">
        <f t="shared" si="3"/>
        <v>0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A30" s="121">
        <v>45317.0</v>
      </c>
      <c r="B30" s="13">
        <f t="shared" si="2"/>
        <v>67.06114536</v>
      </c>
      <c r="C30" s="13">
        <v>0.0</v>
      </c>
      <c r="D30" s="13">
        <f t="shared" si="1"/>
        <v>0</v>
      </c>
      <c r="E30" s="34"/>
      <c r="F30" s="13">
        <f t="shared" si="3"/>
        <v>0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A31" s="121">
        <v>45318.0</v>
      </c>
      <c r="B31" s="13">
        <f t="shared" si="2"/>
        <v>67.06114536</v>
      </c>
      <c r="C31" s="13">
        <v>0.0</v>
      </c>
      <c r="D31" s="13">
        <f t="shared" si="1"/>
        <v>0</v>
      </c>
      <c r="E31" s="34"/>
      <c r="F31" s="13">
        <f t="shared" si="3"/>
        <v>0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A32" s="121">
        <v>45319.0</v>
      </c>
      <c r="B32" s="13">
        <f t="shared" si="2"/>
        <v>67.06114536</v>
      </c>
      <c r="C32" s="13">
        <v>0.0</v>
      </c>
      <c r="D32" s="13">
        <f t="shared" si="1"/>
        <v>0</v>
      </c>
      <c r="E32" s="34"/>
      <c r="F32" s="13">
        <f t="shared" si="3"/>
        <v>0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A33" s="121">
        <v>45320.0</v>
      </c>
      <c r="B33" s="13">
        <f t="shared" si="2"/>
        <v>67.06114536</v>
      </c>
      <c r="C33" s="13">
        <v>0.0</v>
      </c>
      <c r="D33" s="13">
        <f t="shared" si="1"/>
        <v>0</v>
      </c>
      <c r="E33" s="34"/>
      <c r="F33" s="13">
        <f t="shared" si="3"/>
        <v>0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A34" s="121">
        <v>45321.0</v>
      </c>
      <c r="B34" s="13">
        <f t="shared" si="2"/>
        <v>67.06114536</v>
      </c>
      <c r="C34" s="13">
        <v>0.0</v>
      </c>
      <c r="D34" s="13">
        <f t="shared" si="1"/>
        <v>0</v>
      </c>
      <c r="E34" s="34"/>
      <c r="F34" s="13">
        <f t="shared" si="3"/>
        <v>0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A35" s="122">
        <v>45322.0</v>
      </c>
      <c r="B35" s="20">
        <f t="shared" si="2"/>
        <v>67.06114536</v>
      </c>
      <c r="C35" s="20">
        <v>0.0</v>
      </c>
      <c r="D35" s="20">
        <f t="shared" si="1"/>
        <v>0</v>
      </c>
      <c r="E35" s="38"/>
      <c r="F35" s="20">
        <f t="shared" si="3"/>
        <v>0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A37" s="43" t="str">
        <f>"carry over "&amp;A3</f>
        <v>carry over January</v>
      </c>
      <c r="B37" s="44">
        <f>B35</f>
        <v>67.06114536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0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A40" s="121">
        <v>45323.0</v>
      </c>
      <c r="B40" s="22">
        <f>(B37+C40)+((B37+C40)*D$40)</f>
        <v>67.06114536</v>
      </c>
      <c r="C40" s="22">
        <v>0.0</v>
      </c>
      <c r="D40" s="22">
        <f t="shared" ref="D40:D68" si="4">(0/10000)</f>
        <v>0</v>
      </c>
      <c r="E40" s="52"/>
      <c r="F40" s="22">
        <f>(B40-B37)-C40</f>
        <v>0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A41" s="121">
        <v>45324.0</v>
      </c>
      <c r="B41" s="13">
        <f>(B40+C41)+((B40+C41)*D$41)</f>
        <v>67.06114536</v>
      </c>
      <c r="C41" s="13">
        <v>0.0</v>
      </c>
      <c r="D41" s="13">
        <f t="shared" si="4"/>
        <v>0</v>
      </c>
      <c r="E41" s="34"/>
      <c r="F41" s="13">
        <f t="shared" ref="F41:F68" si="5">(B41-B40)-C41</f>
        <v>0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A42" s="121">
        <v>45325.0</v>
      </c>
      <c r="B42" s="13">
        <f t="shared" ref="B42:B68" si="6">(B41+C42)+((B41+C42)*D42)</f>
        <v>67.06114536</v>
      </c>
      <c r="C42" s="13">
        <v>0.0</v>
      </c>
      <c r="D42" s="13">
        <f t="shared" si="4"/>
        <v>0</v>
      </c>
      <c r="E42" s="34"/>
      <c r="F42" s="13">
        <f t="shared" si="5"/>
        <v>0</v>
      </c>
      <c r="G42" s="36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A43" s="121">
        <v>45326.0</v>
      </c>
      <c r="B43" s="13">
        <f t="shared" si="6"/>
        <v>67.06114536</v>
      </c>
      <c r="C43" s="13">
        <v>0.0</v>
      </c>
      <c r="D43" s="13">
        <f t="shared" si="4"/>
        <v>0</v>
      </c>
      <c r="E43" s="34"/>
      <c r="F43" s="13">
        <f t="shared" si="5"/>
        <v>0</v>
      </c>
      <c r="G43" s="3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A44" s="121">
        <v>45327.0</v>
      </c>
      <c r="B44" s="13">
        <f t="shared" si="6"/>
        <v>67.06114536</v>
      </c>
      <c r="C44" s="13">
        <v>0.0</v>
      </c>
      <c r="D44" s="13">
        <f t="shared" si="4"/>
        <v>0</v>
      </c>
      <c r="E44" s="34"/>
      <c r="F44" s="13">
        <f t="shared" si="5"/>
        <v>0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A45" s="121">
        <v>45328.0</v>
      </c>
      <c r="B45" s="13">
        <f t="shared" si="6"/>
        <v>67.06114536</v>
      </c>
      <c r="C45" s="13">
        <v>0.0</v>
      </c>
      <c r="D45" s="13">
        <f t="shared" si="4"/>
        <v>0</v>
      </c>
      <c r="E45" s="34"/>
      <c r="F45" s="13">
        <f t="shared" si="5"/>
        <v>0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A46" s="121">
        <v>45329.0</v>
      </c>
      <c r="B46" s="13">
        <f t="shared" si="6"/>
        <v>67.06114536</v>
      </c>
      <c r="C46" s="13">
        <v>0.0</v>
      </c>
      <c r="D46" s="13">
        <f t="shared" si="4"/>
        <v>0</v>
      </c>
      <c r="E46" s="34"/>
      <c r="F46" s="13">
        <f t="shared" si="5"/>
        <v>0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A47" s="121">
        <v>45330.0</v>
      </c>
      <c r="B47" s="13">
        <f t="shared" si="6"/>
        <v>67.06114536</v>
      </c>
      <c r="C47" s="13">
        <v>0.0</v>
      </c>
      <c r="D47" s="13">
        <f t="shared" si="4"/>
        <v>0</v>
      </c>
      <c r="E47" s="34"/>
      <c r="F47" s="13">
        <f t="shared" si="5"/>
        <v>0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A48" s="121">
        <v>45331.0</v>
      </c>
      <c r="B48" s="13">
        <f t="shared" si="6"/>
        <v>67.06114536</v>
      </c>
      <c r="C48" s="13">
        <v>0.0</v>
      </c>
      <c r="D48" s="13">
        <f t="shared" si="4"/>
        <v>0</v>
      </c>
      <c r="E48" s="34"/>
      <c r="F48" s="13">
        <f t="shared" si="5"/>
        <v>0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A49" s="121">
        <v>45332.0</v>
      </c>
      <c r="B49" s="13">
        <f t="shared" si="6"/>
        <v>67.06114536</v>
      </c>
      <c r="C49" s="13">
        <v>0.0</v>
      </c>
      <c r="D49" s="13">
        <f t="shared" si="4"/>
        <v>0</v>
      </c>
      <c r="E49" s="34"/>
      <c r="F49" s="13">
        <f t="shared" si="5"/>
        <v>0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A50" s="121">
        <v>45333.0</v>
      </c>
      <c r="B50" s="13">
        <f t="shared" si="6"/>
        <v>67.06114536</v>
      </c>
      <c r="C50" s="13">
        <v>0.0</v>
      </c>
      <c r="D50" s="13">
        <f t="shared" si="4"/>
        <v>0</v>
      </c>
      <c r="E50" s="34"/>
      <c r="F50" s="13">
        <f t="shared" si="5"/>
        <v>0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A51" s="121">
        <v>45334.0</v>
      </c>
      <c r="B51" s="13">
        <f t="shared" si="6"/>
        <v>67.06114536</v>
      </c>
      <c r="C51" s="13">
        <v>0.0</v>
      </c>
      <c r="D51" s="13">
        <f t="shared" si="4"/>
        <v>0</v>
      </c>
      <c r="E51" s="34"/>
      <c r="F51" s="13">
        <f t="shared" si="5"/>
        <v>0</v>
      </c>
      <c r="G51" s="3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A52" s="121">
        <v>45335.0</v>
      </c>
      <c r="B52" s="13">
        <f t="shared" si="6"/>
        <v>67.06114536</v>
      </c>
      <c r="C52" s="13">
        <v>0.0</v>
      </c>
      <c r="D52" s="13">
        <f t="shared" si="4"/>
        <v>0</v>
      </c>
      <c r="E52" s="34"/>
      <c r="F52" s="13">
        <f t="shared" si="5"/>
        <v>0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A53" s="121">
        <v>45336.0</v>
      </c>
      <c r="B53" s="13">
        <f t="shared" si="6"/>
        <v>67.06114536</v>
      </c>
      <c r="C53" s="13">
        <v>0.0</v>
      </c>
      <c r="D53" s="13">
        <f t="shared" si="4"/>
        <v>0</v>
      </c>
      <c r="E53" s="34"/>
      <c r="F53" s="13">
        <f t="shared" si="5"/>
        <v>0</v>
      </c>
      <c r="G53" s="36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A54" s="121">
        <v>45337.0</v>
      </c>
      <c r="B54" s="13">
        <f t="shared" si="6"/>
        <v>67.06114536</v>
      </c>
      <c r="C54" s="13">
        <v>0.0</v>
      </c>
      <c r="D54" s="13">
        <f t="shared" si="4"/>
        <v>0</v>
      </c>
      <c r="E54" s="34"/>
      <c r="F54" s="13">
        <f t="shared" si="5"/>
        <v>0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A55" s="121">
        <v>45338.0</v>
      </c>
      <c r="B55" s="13">
        <f t="shared" si="6"/>
        <v>67.06114536</v>
      </c>
      <c r="C55" s="13">
        <v>0.0</v>
      </c>
      <c r="D55" s="13">
        <f t="shared" si="4"/>
        <v>0</v>
      </c>
      <c r="E55" s="34"/>
      <c r="F55" s="13">
        <f t="shared" si="5"/>
        <v>0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A56" s="121">
        <v>45339.0</v>
      </c>
      <c r="B56" s="13">
        <f t="shared" si="6"/>
        <v>67.06114536</v>
      </c>
      <c r="C56" s="13">
        <v>0.0</v>
      </c>
      <c r="D56" s="13">
        <f t="shared" si="4"/>
        <v>0</v>
      </c>
      <c r="E56" s="34"/>
      <c r="F56" s="13">
        <f t="shared" si="5"/>
        <v>0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A57" s="121">
        <v>45340.0</v>
      </c>
      <c r="B57" s="13">
        <f t="shared" si="6"/>
        <v>67.06114536</v>
      </c>
      <c r="C57" s="13">
        <v>0.0</v>
      </c>
      <c r="D57" s="13">
        <f t="shared" si="4"/>
        <v>0</v>
      </c>
      <c r="E57" s="34"/>
      <c r="F57" s="13">
        <f t="shared" si="5"/>
        <v>0</v>
      </c>
      <c r="G57" s="3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A58" s="121">
        <v>45341.0</v>
      </c>
      <c r="B58" s="13">
        <f t="shared" si="6"/>
        <v>67.06114536</v>
      </c>
      <c r="C58" s="13">
        <v>0.0</v>
      </c>
      <c r="D58" s="13">
        <f t="shared" si="4"/>
        <v>0</v>
      </c>
      <c r="E58" s="34"/>
      <c r="F58" s="13">
        <f t="shared" si="5"/>
        <v>0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A59" s="121">
        <v>45342.0</v>
      </c>
      <c r="B59" s="13">
        <f t="shared" si="6"/>
        <v>67.06114536</v>
      </c>
      <c r="C59" s="13">
        <v>0.0</v>
      </c>
      <c r="D59" s="13">
        <f t="shared" si="4"/>
        <v>0</v>
      </c>
      <c r="E59" s="34"/>
      <c r="F59" s="13">
        <f t="shared" si="5"/>
        <v>0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A60" s="121">
        <v>45343.0</v>
      </c>
      <c r="B60" s="13">
        <f t="shared" si="6"/>
        <v>67.06114536</v>
      </c>
      <c r="C60" s="13">
        <v>0.0</v>
      </c>
      <c r="D60" s="13">
        <f t="shared" si="4"/>
        <v>0</v>
      </c>
      <c r="E60" s="34"/>
      <c r="F60" s="13">
        <f t="shared" si="5"/>
        <v>0</v>
      </c>
      <c r="G60" s="3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A61" s="121">
        <v>45344.0</v>
      </c>
      <c r="B61" s="13">
        <f t="shared" si="6"/>
        <v>67.06114536</v>
      </c>
      <c r="C61" s="13">
        <v>0.0</v>
      </c>
      <c r="D61" s="13">
        <f t="shared" si="4"/>
        <v>0</v>
      </c>
      <c r="E61" s="34"/>
      <c r="F61" s="13">
        <f t="shared" si="5"/>
        <v>0</v>
      </c>
      <c r="G61" s="36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A62" s="121">
        <v>45345.0</v>
      </c>
      <c r="B62" s="13">
        <f t="shared" si="6"/>
        <v>67.06114536</v>
      </c>
      <c r="C62" s="13">
        <v>0.0</v>
      </c>
      <c r="D62" s="13">
        <f t="shared" si="4"/>
        <v>0</v>
      </c>
      <c r="E62" s="34"/>
      <c r="F62" s="13">
        <f t="shared" si="5"/>
        <v>0</v>
      </c>
      <c r="G62" s="36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A63" s="121">
        <v>45346.0</v>
      </c>
      <c r="B63" s="13">
        <f t="shared" si="6"/>
        <v>67.06114536</v>
      </c>
      <c r="C63" s="13">
        <v>0.0</v>
      </c>
      <c r="D63" s="13">
        <f t="shared" si="4"/>
        <v>0</v>
      </c>
      <c r="E63" s="34"/>
      <c r="F63" s="13">
        <f t="shared" si="5"/>
        <v>0</v>
      </c>
      <c r="G63" s="36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A64" s="121">
        <v>45347.0</v>
      </c>
      <c r="B64" s="13">
        <f t="shared" si="6"/>
        <v>67.06114536</v>
      </c>
      <c r="C64" s="13">
        <v>0.0</v>
      </c>
      <c r="D64" s="13">
        <f t="shared" si="4"/>
        <v>0</v>
      </c>
      <c r="E64" s="34"/>
      <c r="F64" s="13">
        <f t="shared" si="5"/>
        <v>0</v>
      </c>
      <c r="G64" s="36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A65" s="121">
        <v>45348.0</v>
      </c>
      <c r="B65" s="13">
        <f t="shared" si="6"/>
        <v>67.06114536</v>
      </c>
      <c r="C65" s="13">
        <v>0.0</v>
      </c>
      <c r="D65" s="13">
        <f t="shared" si="4"/>
        <v>0</v>
      </c>
      <c r="E65" s="34"/>
      <c r="F65" s="13">
        <f t="shared" si="5"/>
        <v>0</v>
      </c>
      <c r="G65" s="36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A66" s="121">
        <v>45349.0</v>
      </c>
      <c r="B66" s="13">
        <f t="shared" si="6"/>
        <v>67.06114536</v>
      </c>
      <c r="C66" s="13">
        <v>0.0</v>
      </c>
      <c r="D66" s="13">
        <f t="shared" si="4"/>
        <v>0</v>
      </c>
      <c r="E66" s="34"/>
      <c r="F66" s="13">
        <f t="shared" si="5"/>
        <v>0</v>
      </c>
      <c r="G66" s="36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A67" s="121">
        <v>45350.0</v>
      </c>
      <c r="B67" s="13">
        <f t="shared" si="6"/>
        <v>67.06114536</v>
      </c>
      <c r="C67" s="13">
        <v>0.0</v>
      </c>
      <c r="D67" s="13">
        <f t="shared" si="4"/>
        <v>0</v>
      </c>
      <c r="E67" s="34"/>
      <c r="F67" s="13">
        <f t="shared" si="5"/>
        <v>0</v>
      </c>
      <c r="G67" s="36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A68" s="122">
        <v>45351.0</v>
      </c>
      <c r="B68" s="20">
        <f t="shared" si="6"/>
        <v>67.06114536</v>
      </c>
      <c r="C68" s="20">
        <v>0.0</v>
      </c>
      <c r="D68" s="20">
        <f t="shared" si="4"/>
        <v>0</v>
      </c>
      <c r="E68" s="38"/>
      <c r="F68" s="20">
        <f t="shared" si="5"/>
        <v>0</v>
      </c>
      <c r="G68" s="40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A70" s="43" t="str">
        <f>"carry over "&amp;A38</f>
        <v>carry over February</v>
      </c>
      <c r="B70" s="44">
        <f>B68</f>
        <v>67.06114536</v>
      </c>
      <c r="C70" s="44"/>
      <c r="D70" s="44"/>
      <c r="E70" s="45"/>
      <c r="F70" s="44"/>
      <c r="G70" s="46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A73" s="121">
        <v>45352.0</v>
      </c>
      <c r="B73" s="13">
        <f>(B70+C73)+((B70+C73)*D73)</f>
        <v>67.06114536</v>
      </c>
      <c r="C73" s="13">
        <v>0.0</v>
      </c>
      <c r="D73" s="13">
        <f t="shared" ref="D73:D103" si="7">(0/10000)</f>
        <v>0</v>
      </c>
      <c r="E73" s="34"/>
      <c r="F73" s="13">
        <f>(B73-B70)-C73</f>
        <v>0</v>
      </c>
      <c r="G73" s="36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A74" s="121">
        <v>45353.0</v>
      </c>
      <c r="B74" s="13">
        <f t="shared" ref="B74:B103" si="8">(B73+C74)+((B73+C74)*D74)</f>
        <v>67.06114536</v>
      </c>
      <c r="C74" s="13">
        <v>0.0</v>
      </c>
      <c r="D74" s="13">
        <f t="shared" si="7"/>
        <v>0</v>
      </c>
      <c r="E74" s="34"/>
      <c r="F74" s="13">
        <f t="shared" ref="F74:F103" si="9">(B74-B73)-C74</f>
        <v>0</v>
      </c>
      <c r="G74" s="36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A75" s="121">
        <v>45354.0</v>
      </c>
      <c r="B75" s="13">
        <f t="shared" si="8"/>
        <v>67.06114536</v>
      </c>
      <c r="C75" s="13">
        <v>0.0</v>
      </c>
      <c r="D75" s="13">
        <f t="shared" si="7"/>
        <v>0</v>
      </c>
      <c r="E75" s="34"/>
      <c r="F75" s="13">
        <f t="shared" si="9"/>
        <v>0</v>
      </c>
      <c r="G75" s="36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A76" s="121">
        <v>45355.0</v>
      </c>
      <c r="B76" s="13">
        <f t="shared" si="8"/>
        <v>67.06114536</v>
      </c>
      <c r="C76" s="13">
        <v>0.0</v>
      </c>
      <c r="D76" s="13">
        <f t="shared" si="7"/>
        <v>0</v>
      </c>
      <c r="E76" s="34"/>
      <c r="F76" s="13">
        <f t="shared" si="9"/>
        <v>0</v>
      </c>
      <c r="G76" s="36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A77" s="121">
        <v>45356.0</v>
      </c>
      <c r="B77" s="13">
        <f t="shared" si="8"/>
        <v>67.06114536</v>
      </c>
      <c r="C77" s="13">
        <v>0.0</v>
      </c>
      <c r="D77" s="13">
        <f t="shared" si="7"/>
        <v>0</v>
      </c>
      <c r="E77" s="34"/>
      <c r="F77" s="13">
        <f t="shared" si="9"/>
        <v>0</v>
      </c>
      <c r="G77" s="36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A78" s="121">
        <v>45357.0</v>
      </c>
      <c r="B78" s="13">
        <f t="shared" si="8"/>
        <v>67.06114536</v>
      </c>
      <c r="C78" s="13">
        <v>0.0</v>
      </c>
      <c r="D78" s="13">
        <f t="shared" si="7"/>
        <v>0</v>
      </c>
      <c r="E78" s="34"/>
      <c r="F78" s="13">
        <f t="shared" si="9"/>
        <v>0</v>
      </c>
      <c r="G78" s="36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A79" s="121">
        <v>45358.0</v>
      </c>
      <c r="B79" s="13">
        <f t="shared" si="8"/>
        <v>67.06114536</v>
      </c>
      <c r="C79" s="13">
        <v>0.0</v>
      </c>
      <c r="D79" s="13">
        <f t="shared" si="7"/>
        <v>0</v>
      </c>
      <c r="E79" s="34"/>
      <c r="F79" s="13">
        <f t="shared" si="9"/>
        <v>0</v>
      </c>
      <c r="G79" s="36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A80" s="121">
        <v>45359.0</v>
      </c>
      <c r="B80" s="13">
        <f t="shared" si="8"/>
        <v>67.06114536</v>
      </c>
      <c r="C80" s="13">
        <v>0.0</v>
      </c>
      <c r="D80" s="13">
        <f t="shared" si="7"/>
        <v>0</v>
      </c>
      <c r="E80" s="34"/>
      <c r="F80" s="13">
        <f t="shared" si="9"/>
        <v>0</v>
      </c>
      <c r="G80" s="36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A81" s="121">
        <v>45360.0</v>
      </c>
      <c r="B81" s="13">
        <f t="shared" si="8"/>
        <v>67.06114536</v>
      </c>
      <c r="C81" s="13">
        <v>0.0</v>
      </c>
      <c r="D81" s="13">
        <f t="shared" si="7"/>
        <v>0</v>
      </c>
      <c r="E81" s="34"/>
      <c r="F81" s="13">
        <f t="shared" si="9"/>
        <v>0</v>
      </c>
      <c r="G81" s="36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A82" s="121">
        <v>45361.0</v>
      </c>
      <c r="B82" s="13">
        <f t="shared" si="8"/>
        <v>67.06114536</v>
      </c>
      <c r="C82" s="13">
        <v>0.0</v>
      </c>
      <c r="D82" s="13">
        <f t="shared" si="7"/>
        <v>0</v>
      </c>
      <c r="E82" s="34"/>
      <c r="F82" s="13">
        <f t="shared" si="9"/>
        <v>0</v>
      </c>
      <c r="G82" s="36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A83" s="121">
        <v>45362.0</v>
      </c>
      <c r="B83" s="13">
        <f t="shared" si="8"/>
        <v>67.06114536</v>
      </c>
      <c r="C83" s="13">
        <v>0.0</v>
      </c>
      <c r="D83" s="13">
        <f t="shared" si="7"/>
        <v>0</v>
      </c>
      <c r="E83" s="34"/>
      <c r="F83" s="13">
        <f t="shared" si="9"/>
        <v>0</v>
      </c>
      <c r="G83" s="36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A84" s="121">
        <v>45363.0</v>
      </c>
      <c r="B84" s="13">
        <f t="shared" si="8"/>
        <v>67.06114536</v>
      </c>
      <c r="C84" s="13">
        <v>0.0</v>
      </c>
      <c r="D84" s="13">
        <f t="shared" si="7"/>
        <v>0</v>
      </c>
      <c r="E84" s="34"/>
      <c r="F84" s="13">
        <f t="shared" si="9"/>
        <v>0</v>
      </c>
      <c r="G84" s="36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A85" s="121">
        <v>45364.0</v>
      </c>
      <c r="B85" s="13">
        <f t="shared" si="8"/>
        <v>67.06114536</v>
      </c>
      <c r="C85" s="13">
        <v>0.0</v>
      </c>
      <c r="D85" s="13">
        <f t="shared" si="7"/>
        <v>0</v>
      </c>
      <c r="E85" s="34"/>
      <c r="F85" s="13">
        <f t="shared" si="9"/>
        <v>0</v>
      </c>
      <c r="G85" s="36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A86" s="121">
        <v>45365.0</v>
      </c>
      <c r="B86" s="13">
        <f t="shared" si="8"/>
        <v>67.06114536</v>
      </c>
      <c r="C86" s="13">
        <v>0.0</v>
      </c>
      <c r="D86" s="13">
        <f t="shared" si="7"/>
        <v>0</v>
      </c>
      <c r="E86" s="34"/>
      <c r="F86" s="13">
        <f t="shared" si="9"/>
        <v>0</v>
      </c>
      <c r="G86" s="36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A87" s="121">
        <v>45366.0</v>
      </c>
      <c r="B87" s="13">
        <f t="shared" si="8"/>
        <v>67.06114536</v>
      </c>
      <c r="C87" s="13">
        <v>0.0</v>
      </c>
      <c r="D87" s="13">
        <f t="shared" si="7"/>
        <v>0</v>
      </c>
      <c r="E87" s="34"/>
      <c r="F87" s="13">
        <f t="shared" si="9"/>
        <v>0</v>
      </c>
      <c r="G87" s="36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A88" s="121">
        <v>45367.0</v>
      </c>
      <c r="B88" s="13">
        <f t="shared" si="8"/>
        <v>67.06114536</v>
      </c>
      <c r="C88" s="13">
        <v>0.0</v>
      </c>
      <c r="D88" s="13">
        <f t="shared" si="7"/>
        <v>0</v>
      </c>
      <c r="E88" s="34"/>
      <c r="F88" s="13">
        <f t="shared" si="9"/>
        <v>0</v>
      </c>
      <c r="G88" s="36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A89" s="121">
        <v>45368.0</v>
      </c>
      <c r="B89" s="13">
        <f t="shared" si="8"/>
        <v>67.06114536</v>
      </c>
      <c r="C89" s="13">
        <v>0.0</v>
      </c>
      <c r="D89" s="13">
        <f t="shared" si="7"/>
        <v>0</v>
      </c>
      <c r="E89" s="34"/>
      <c r="F89" s="13">
        <f t="shared" si="9"/>
        <v>0</v>
      </c>
      <c r="G89" s="3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A90" s="121">
        <v>45369.0</v>
      </c>
      <c r="B90" s="13">
        <f t="shared" si="8"/>
        <v>67.06114536</v>
      </c>
      <c r="C90" s="13">
        <v>0.0</v>
      </c>
      <c r="D90" s="13">
        <f t="shared" si="7"/>
        <v>0</v>
      </c>
      <c r="E90" s="34"/>
      <c r="F90" s="13">
        <f t="shared" si="9"/>
        <v>0</v>
      </c>
      <c r="G90" s="3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A91" s="121">
        <v>45370.0</v>
      </c>
      <c r="B91" s="13">
        <f t="shared" si="8"/>
        <v>67.06114536</v>
      </c>
      <c r="C91" s="13">
        <v>0.0</v>
      </c>
      <c r="D91" s="13">
        <f t="shared" si="7"/>
        <v>0</v>
      </c>
      <c r="E91" s="34"/>
      <c r="F91" s="13">
        <f t="shared" si="9"/>
        <v>0</v>
      </c>
      <c r="G91" s="36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A92" s="121">
        <v>45371.0</v>
      </c>
      <c r="B92" s="13">
        <f t="shared" si="8"/>
        <v>67.06114536</v>
      </c>
      <c r="C92" s="13">
        <v>0.0</v>
      </c>
      <c r="D92" s="13">
        <f t="shared" si="7"/>
        <v>0</v>
      </c>
      <c r="E92" s="34"/>
      <c r="F92" s="13">
        <f t="shared" si="9"/>
        <v>0</v>
      </c>
      <c r="G92" s="36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A93" s="121">
        <v>45372.0</v>
      </c>
      <c r="B93" s="13">
        <f t="shared" si="8"/>
        <v>67.06114536</v>
      </c>
      <c r="C93" s="13">
        <v>0.0</v>
      </c>
      <c r="D93" s="13">
        <f t="shared" si="7"/>
        <v>0</v>
      </c>
      <c r="E93" s="34"/>
      <c r="F93" s="13">
        <f t="shared" si="9"/>
        <v>0</v>
      </c>
      <c r="G93" s="3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A94" s="121">
        <v>45373.0</v>
      </c>
      <c r="B94" s="13">
        <f t="shared" si="8"/>
        <v>67.06114536</v>
      </c>
      <c r="C94" s="13">
        <v>0.0</v>
      </c>
      <c r="D94" s="13">
        <f t="shared" si="7"/>
        <v>0</v>
      </c>
      <c r="E94" s="34"/>
      <c r="F94" s="13">
        <f t="shared" si="9"/>
        <v>0</v>
      </c>
      <c r="G94" s="36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A95" s="121">
        <v>45374.0</v>
      </c>
      <c r="B95" s="13">
        <f t="shared" si="8"/>
        <v>67.06114536</v>
      </c>
      <c r="C95" s="13">
        <v>0.0</v>
      </c>
      <c r="D95" s="13">
        <f t="shared" si="7"/>
        <v>0</v>
      </c>
      <c r="E95" s="34"/>
      <c r="F95" s="13">
        <f t="shared" si="9"/>
        <v>0</v>
      </c>
      <c r="G95" s="36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A96" s="121">
        <v>45375.0</v>
      </c>
      <c r="B96" s="13">
        <f t="shared" si="8"/>
        <v>67.06114536</v>
      </c>
      <c r="C96" s="13">
        <v>0.0</v>
      </c>
      <c r="D96" s="13">
        <f t="shared" si="7"/>
        <v>0</v>
      </c>
      <c r="E96" s="34"/>
      <c r="F96" s="13">
        <f t="shared" si="9"/>
        <v>0</v>
      </c>
      <c r="G96" s="3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A97" s="121">
        <v>45376.0</v>
      </c>
      <c r="B97" s="13">
        <f t="shared" si="8"/>
        <v>67.06114536</v>
      </c>
      <c r="C97" s="13">
        <v>0.0</v>
      </c>
      <c r="D97" s="13">
        <f t="shared" si="7"/>
        <v>0</v>
      </c>
      <c r="E97" s="34"/>
      <c r="F97" s="13">
        <f t="shared" si="9"/>
        <v>0</v>
      </c>
      <c r="G97" s="3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A98" s="121">
        <v>45377.0</v>
      </c>
      <c r="B98" s="13">
        <f t="shared" si="8"/>
        <v>67.06114536</v>
      </c>
      <c r="C98" s="13">
        <v>0.0</v>
      </c>
      <c r="D98" s="13">
        <f t="shared" si="7"/>
        <v>0</v>
      </c>
      <c r="E98" s="34"/>
      <c r="F98" s="13">
        <f t="shared" si="9"/>
        <v>0</v>
      </c>
      <c r="G98" s="3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A99" s="121">
        <v>45378.0</v>
      </c>
      <c r="B99" s="13">
        <f t="shared" si="8"/>
        <v>67.06114536</v>
      </c>
      <c r="C99" s="13">
        <v>0.0</v>
      </c>
      <c r="D99" s="13">
        <f t="shared" si="7"/>
        <v>0</v>
      </c>
      <c r="E99" s="34"/>
      <c r="F99" s="13">
        <f t="shared" si="9"/>
        <v>0</v>
      </c>
      <c r="G99" s="3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A100" s="121">
        <v>45379.0</v>
      </c>
      <c r="B100" s="13">
        <f t="shared" si="8"/>
        <v>67.06114536</v>
      </c>
      <c r="C100" s="13">
        <v>0.0</v>
      </c>
      <c r="D100" s="13">
        <f t="shared" si="7"/>
        <v>0</v>
      </c>
      <c r="E100" s="34"/>
      <c r="F100" s="13">
        <f t="shared" si="9"/>
        <v>0</v>
      </c>
      <c r="G100" s="36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A101" s="121">
        <v>45380.0</v>
      </c>
      <c r="B101" s="13">
        <f t="shared" si="8"/>
        <v>67.06114536</v>
      </c>
      <c r="C101" s="13">
        <v>0.0</v>
      </c>
      <c r="D101" s="13">
        <f t="shared" si="7"/>
        <v>0</v>
      </c>
      <c r="E101" s="34"/>
      <c r="F101" s="13">
        <f t="shared" si="9"/>
        <v>0</v>
      </c>
      <c r="G101" s="3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A102" s="121">
        <v>45381.0</v>
      </c>
      <c r="B102" s="13">
        <f t="shared" si="8"/>
        <v>67.06114536</v>
      </c>
      <c r="C102" s="13">
        <v>0.0</v>
      </c>
      <c r="D102" s="13">
        <f t="shared" si="7"/>
        <v>0</v>
      </c>
      <c r="E102" s="34"/>
      <c r="F102" s="13">
        <f t="shared" si="9"/>
        <v>0</v>
      </c>
      <c r="G102" s="36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A103" s="122">
        <v>45382.0</v>
      </c>
      <c r="B103" s="20">
        <f t="shared" si="8"/>
        <v>67.06114536</v>
      </c>
      <c r="C103" s="20">
        <v>0.0</v>
      </c>
      <c r="D103" s="20">
        <f t="shared" si="7"/>
        <v>0</v>
      </c>
      <c r="E103" s="38"/>
      <c r="F103" s="20">
        <f t="shared" si="9"/>
        <v>0</v>
      </c>
      <c r="G103" s="40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A105" s="43" t="str">
        <f>"carry over "&amp;A71</f>
        <v>carry over March</v>
      </c>
      <c r="B105" s="44">
        <f>B103</f>
        <v>67.06114536</v>
      </c>
      <c r="C105" s="44"/>
      <c r="D105" s="44"/>
      <c r="E105" s="45"/>
      <c r="F105" s="44"/>
      <c r="G105" s="46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</v>
      </c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A108" s="121">
        <v>45383.0</v>
      </c>
      <c r="B108" s="22">
        <f>(B105+C108)+((B105+C108)*D108)</f>
        <v>67.06114536</v>
      </c>
      <c r="C108" s="22">
        <v>0.0</v>
      </c>
      <c r="D108" s="22">
        <f t="shared" ref="D108:D137" si="10">(0/10000)</f>
        <v>0</v>
      </c>
      <c r="E108" s="52"/>
      <c r="F108" s="22">
        <f>(B108-B105)-C108</f>
        <v>0</v>
      </c>
      <c r="G108" s="5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A109" s="121">
        <v>45384.0</v>
      </c>
      <c r="B109" s="13">
        <f t="shared" ref="B109:B137" si="11">(B108+C109)+((B108+C109)*D109)</f>
        <v>67.06114536</v>
      </c>
      <c r="C109" s="13">
        <v>0.0</v>
      </c>
      <c r="D109" s="13">
        <f t="shared" si="10"/>
        <v>0</v>
      </c>
      <c r="E109" s="34"/>
      <c r="F109" s="13">
        <f t="shared" ref="F109:F137" si="12">(B109-B108)-C109</f>
        <v>0</v>
      </c>
      <c r="G109" s="36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A110" s="121">
        <v>45385.0</v>
      </c>
      <c r="B110" s="13">
        <f t="shared" si="11"/>
        <v>67.06114536</v>
      </c>
      <c r="C110" s="13">
        <v>0.0</v>
      </c>
      <c r="D110" s="13">
        <f t="shared" si="10"/>
        <v>0</v>
      </c>
      <c r="E110" s="34"/>
      <c r="F110" s="13">
        <f t="shared" si="12"/>
        <v>0</v>
      </c>
      <c r="G110" s="36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A111" s="121">
        <v>45386.0</v>
      </c>
      <c r="B111" s="13">
        <f t="shared" si="11"/>
        <v>67.06114536</v>
      </c>
      <c r="C111" s="13">
        <v>0.0</v>
      </c>
      <c r="D111" s="13">
        <f t="shared" si="10"/>
        <v>0</v>
      </c>
      <c r="E111" s="34"/>
      <c r="F111" s="13">
        <f t="shared" si="12"/>
        <v>0</v>
      </c>
      <c r="G111" s="36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A112" s="121">
        <v>45387.0</v>
      </c>
      <c r="B112" s="13">
        <f t="shared" si="11"/>
        <v>67.06114536</v>
      </c>
      <c r="C112" s="13">
        <v>0.0</v>
      </c>
      <c r="D112" s="13">
        <f t="shared" si="10"/>
        <v>0</v>
      </c>
      <c r="E112" s="34"/>
      <c r="F112" s="13">
        <f t="shared" si="12"/>
        <v>0</v>
      </c>
      <c r="G112" s="36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A113" s="121">
        <v>45388.0</v>
      </c>
      <c r="B113" s="13">
        <f t="shared" si="11"/>
        <v>67.06114536</v>
      </c>
      <c r="C113" s="13">
        <v>0.0</v>
      </c>
      <c r="D113" s="13">
        <f t="shared" si="10"/>
        <v>0</v>
      </c>
      <c r="E113" s="34"/>
      <c r="F113" s="13">
        <f t="shared" si="12"/>
        <v>0</v>
      </c>
      <c r="G113" s="36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A114" s="121">
        <v>45389.0</v>
      </c>
      <c r="B114" s="13">
        <f t="shared" si="11"/>
        <v>67.06114536</v>
      </c>
      <c r="C114" s="13">
        <v>0.0</v>
      </c>
      <c r="D114" s="13">
        <f t="shared" si="10"/>
        <v>0</v>
      </c>
      <c r="E114" s="34"/>
      <c r="F114" s="13">
        <f t="shared" si="12"/>
        <v>0</v>
      </c>
      <c r="G114" s="36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A115" s="121">
        <v>45390.0</v>
      </c>
      <c r="B115" s="13">
        <f t="shared" si="11"/>
        <v>67.06114536</v>
      </c>
      <c r="C115" s="13">
        <v>0.0</v>
      </c>
      <c r="D115" s="13">
        <f t="shared" si="10"/>
        <v>0</v>
      </c>
      <c r="E115" s="34"/>
      <c r="F115" s="13">
        <f t="shared" si="12"/>
        <v>0</v>
      </c>
      <c r="G115" s="36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A116" s="121">
        <v>45391.0</v>
      </c>
      <c r="B116" s="13">
        <f t="shared" si="11"/>
        <v>67.06114536</v>
      </c>
      <c r="C116" s="13">
        <v>0.0</v>
      </c>
      <c r="D116" s="13">
        <f t="shared" si="10"/>
        <v>0</v>
      </c>
      <c r="E116" s="34"/>
      <c r="F116" s="13">
        <f t="shared" si="12"/>
        <v>0</v>
      </c>
      <c r="G116" s="36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A117" s="121">
        <v>45392.0</v>
      </c>
      <c r="B117" s="13">
        <f t="shared" si="11"/>
        <v>67.06114536</v>
      </c>
      <c r="C117" s="13">
        <v>0.0</v>
      </c>
      <c r="D117" s="13">
        <f t="shared" si="10"/>
        <v>0</v>
      </c>
      <c r="E117" s="34"/>
      <c r="F117" s="13">
        <f t="shared" si="12"/>
        <v>0</v>
      </c>
      <c r="G117" s="36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A118" s="121">
        <v>45393.0</v>
      </c>
      <c r="B118" s="13">
        <f t="shared" si="11"/>
        <v>67.06114536</v>
      </c>
      <c r="C118" s="13">
        <v>0.0</v>
      </c>
      <c r="D118" s="13">
        <f t="shared" si="10"/>
        <v>0</v>
      </c>
      <c r="E118" s="34"/>
      <c r="F118" s="13">
        <f t="shared" si="12"/>
        <v>0</v>
      </c>
      <c r="G118" s="3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A119" s="121">
        <v>45394.0</v>
      </c>
      <c r="B119" s="13">
        <f t="shared" si="11"/>
        <v>67.06114536</v>
      </c>
      <c r="C119" s="13">
        <v>0.0</v>
      </c>
      <c r="D119" s="13">
        <f t="shared" si="10"/>
        <v>0</v>
      </c>
      <c r="E119" s="34"/>
      <c r="F119" s="13">
        <f t="shared" si="12"/>
        <v>0</v>
      </c>
      <c r="G119" s="36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A120" s="121">
        <v>45395.0</v>
      </c>
      <c r="B120" s="13">
        <f t="shared" si="11"/>
        <v>67.06114536</v>
      </c>
      <c r="C120" s="13">
        <v>0.0</v>
      </c>
      <c r="D120" s="13">
        <f t="shared" si="10"/>
        <v>0</v>
      </c>
      <c r="E120" s="34"/>
      <c r="F120" s="13">
        <f t="shared" si="12"/>
        <v>0</v>
      </c>
      <c r="G120" s="36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A121" s="121">
        <v>45396.0</v>
      </c>
      <c r="B121" s="13">
        <f t="shared" si="11"/>
        <v>67.06114536</v>
      </c>
      <c r="C121" s="13">
        <v>0.0</v>
      </c>
      <c r="D121" s="13">
        <f t="shared" si="10"/>
        <v>0</v>
      </c>
      <c r="E121" s="34"/>
      <c r="F121" s="13">
        <f t="shared" si="12"/>
        <v>0</v>
      </c>
      <c r="G121" s="36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A122" s="121">
        <v>45397.0</v>
      </c>
      <c r="B122" s="13">
        <f t="shared" si="11"/>
        <v>67.06114536</v>
      </c>
      <c r="C122" s="13">
        <v>0.0</v>
      </c>
      <c r="D122" s="13">
        <f t="shared" si="10"/>
        <v>0</v>
      </c>
      <c r="E122" s="34"/>
      <c r="F122" s="13">
        <f t="shared" si="12"/>
        <v>0</v>
      </c>
      <c r="G122" s="36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A123" s="121">
        <v>45398.0</v>
      </c>
      <c r="B123" s="13">
        <f t="shared" si="11"/>
        <v>67.06114536</v>
      </c>
      <c r="C123" s="13">
        <v>0.0</v>
      </c>
      <c r="D123" s="13">
        <f t="shared" si="10"/>
        <v>0</v>
      </c>
      <c r="E123" s="34"/>
      <c r="F123" s="13">
        <f t="shared" si="12"/>
        <v>0</v>
      </c>
      <c r="G123" s="36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A124" s="121">
        <v>45399.0</v>
      </c>
      <c r="B124" s="13">
        <f t="shared" si="11"/>
        <v>67.06114536</v>
      </c>
      <c r="C124" s="13">
        <v>0.0</v>
      </c>
      <c r="D124" s="13">
        <f t="shared" si="10"/>
        <v>0</v>
      </c>
      <c r="E124" s="34"/>
      <c r="F124" s="13">
        <f t="shared" si="12"/>
        <v>0</v>
      </c>
      <c r="G124" s="36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A125" s="121">
        <v>45400.0</v>
      </c>
      <c r="B125" s="13">
        <f t="shared" si="11"/>
        <v>67.06114536</v>
      </c>
      <c r="C125" s="13">
        <v>0.0</v>
      </c>
      <c r="D125" s="13">
        <f t="shared" si="10"/>
        <v>0</v>
      </c>
      <c r="E125" s="34"/>
      <c r="F125" s="13">
        <f t="shared" si="12"/>
        <v>0</v>
      </c>
      <c r="G125" s="36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A126" s="121">
        <v>45401.0</v>
      </c>
      <c r="B126" s="13">
        <f t="shared" si="11"/>
        <v>67.06114536</v>
      </c>
      <c r="C126" s="13">
        <v>0.0</v>
      </c>
      <c r="D126" s="13">
        <f t="shared" si="10"/>
        <v>0</v>
      </c>
      <c r="E126" s="34"/>
      <c r="F126" s="13">
        <f t="shared" si="12"/>
        <v>0</v>
      </c>
      <c r="G126" s="36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A127" s="121">
        <v>45402.0</v>
      </c>
      <c r="B127" s="13">
        <f t="shared" si="11"/>
        <v>67.06114536</v>
      </c>
      <c r="C127" s="13">
        <v>0.0</v>
      </c>
      <c r="D127" s="13">
        <f t="shared" si="10"/>
        <v>0</v>
      </c>
      <c r="E127" s="34"/>
      <c r="F127" s="13">
        <f t="shared" si="12"/>
        <v>0</v>
      </c>
      <c r="G127" s="3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A128" s="121">
        <v>45403.0</v>
      </c>
      <c r="B128" s="13">
        <f t="shared" si="11"/>
        <v>67.06114536</v>
      </c>
      <c r="C128" s="13">
        <v>0.0</v>
      </c>
      <c r="D128" s="13">
        <f t="shared" si="10"/>
        <v>0</v>
      </c>
      <c r="E128" s="34"/>
      <c r="F128" s="13">
        <f t="shared" si="12"/>
        <v>0</v>
      </c>
      <c r="G128" s="36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A129" s="121">
        <v>45404.0</v>
      </c>
      <c r="B129" s="13">
        <f t="shared" si="11"/>
        <v>67.06114536</v>
      </c>
      <c r="C129" s="13">
        <v>0.0</v>
      </c>
      <c r="D129" s="13">
        <f t="shared" si="10"/>
        <v>0</v>
      </c>
      <c r="E129" s="34"/>
      <c r="F129" s="13">
        <f t="shared" si="12"/>
        <v>0</v>
      </c>
      <c r="G129" s="3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A130" s="121">
        <v>45405.0</v>
      </c>
      <c r="B130" s="13">
        <f t="shared" si="11"/>
        <v>67.06114536</v>
      </c>
      <c r="C130" s="13">
        <v>0.0</v>
      </c>
      <c r="D130" s="13">
        <f t="shared" si="10"/>
        <v>0</v>
      </c>
      <c r="E130" s="34"/>
      <c r="F130" s="13">
        <f t="shared" si="12"/>
        <v>0</v>
      </c>
      <c r="G130" s="36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A131" s="121">
        <v>45406.0</v>
      </c>
      <c r="B131" s="13">
        <f t="shared" si="11"/>
        <v>67.06114536</v>
      </c>
      <c r="C131" s="13">
        <v>0.0</v>
      </c>
      <c r="D131" s="13">
        <f t="shared" si="10"/>
        <v>0</v>
      </c>
      <c r="E131" s="34"/>
      <c r="F131" s="13">
        <f t="shared" si="12"/>
        <v>0</v>
      </c>
      <c r="G131" s="36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A132" s="121">
        <v>45407.0</v>
      </c>
      <c r="B132" s="13">
        <f t="shared" si="11"/>
        <v>67.06114536</v>
      </c>
      <c r="C132" s="13">
        <v>0.0</v>
      </c>
      <c r="D132" s="13">
        <f t="shared" si="10"/>
        <v>0</v>
      </c>
      <c r="E132" s="34"/>
      <c r="F132" s="13">
        <f t="shared" si="12"/>
        <v>0</v>
      </c>
      <c r="G132" s="36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A133" s="121">
        <v>45408.0</v>
      </c>
      <c r="B133" s="13">
        <f t="shared" si="11"/>
        <v>67.06114536</v>
      </c>
      <c r="C133" s="13">
        <v>0.0</v>
      </c>
      <c r="D133" s="13">
        <f t="shared" si="10"/>
        <v>0</v>
      </c>
      <c r="E133" s="34"/>
      <c r="F133" s="13">
        <f t="shared" si="12"/>
        <v>0</v>
      </c>
      <c r="G133" s="36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A134" s="121">
        <v>45409.0</v>
      </c>
      <c r="B134" s="13">
        <f t="shared" si="11"/>
        <v>67.06114536</v>
      </c>
      <c r="C134" s="13">
        <v>0.0</v>
      </c>
      <c r="D134" s="13">
        <f t="shared" si="10"/>
        <v>0</v>
      </c>
      <c r="E134" s="34"/>
      <c r="F134" s="13">
        <f t="shared" si="12"/>
        <v>0</v>
      </c>
      <c r="G134" s="36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A135" s="121">
        <v>45410.0</v>
      </c>
      <c r="B135" s="13">
        <f t="shared" si="11"/>
        <v>67.06114536</v>
      </c>
      <c r="C135" s="13">
        <v>0.0</v>
      </c>
      <c r="D135" s="13">
        <f t="shared" si="10"/>
        <v>0</v>
      </c>
      <c r="E135" s="34"/>
      <c r="F135" s="13">
        <f t="shared" si="12"/>
        <v>0</v>
      </c>
      <c r="G135" s="36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A136" s="121">
        <v>45411.0</v>
      </c>
      <c r="B136" s="13">
        <f t="shared" si="11"/>
        <v>67.06114536</v>
      </c>
      <c r="C136" s="13">
        <v>0.0</v>
      </c>
      <c r="D136" s="13">
        <f t="shared" si="10"/>
        <v>0</v>
      </c>
      <c r="E136" s="34"/>
      <c r="F136" s="13">
        <f t="shared" si="12"/>
        <v>0</v>
      </c>
      <c r="G136" s="36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A137" s="122">
        <v>45412.0</v>
      </c>
      <c r="B137" s="20">
        <f t="shared" si="11"/>
        <v>67.06114536</v>
      </c>
      <c r="C137" s="20">
        <v>0.0</v>
      </c>
      <c r="D137" s="20">
        <f t="shared" si="10"/>
        <v>0</v>
      </c>
      <c r="E137" s="38"/>
      <c r="F137" s="20">
        <f t="shared" si="12"/>
        <v>0</v>
      </c>
      <c r="G137" s="40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E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A139" s="43" t="str">
        <f>"carry over "&amp;A106</f>
        <v>carry over April</v>
      </c>
      <c r="B139" s="44">
        <f>B137</f>
        <v>67.06114536</v>
      </c>
      <c r="C139" s="44"/>
      <c r="D139" s="44"/>
      <c r="E139" s="45"/>
      <c r="F139" s="44"/>
      <c r="G139" s="4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</v>
      </c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A142" s="123">
        <v>45413.0</v>
      </c>
      <c r="B142" s="22">
        <f>(B139+C142)+((B139+C142)*D142)</f>
        <v>67.06114536</v>
      </c>
      <c r="C142" s="22">
        <v>0.0</v>
      </c>
      <c r="D142" s="22">
        <f t="shared" ref="D142:D172" si="13">(0/10000)</f>
        <v>0</v>
      </c>
      <c r="E142" s="52"/>
      <c r="F142" s="22">
        <f>(B142-B139)-C142</f>
        <v>0</v>
      </c>
      <c r="G142" s="5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A143" s="121">
        <v>45414.0</v>
      </c>
      <c r="B143" s="13">
        <f t="shared" ref="B143:B172" si="14">(B142+C143)+((B142+C143)*D143)</f>
        <v>67.06114536</v>
      </c>
      <c r="C143" s="13">
        <v>0.0</v>
      </c>
      <c r="D143" s="13">
        <f t="shared" si="13"/>
        <v>0</v>
      </c>
      <c r="E143" s="34"/>
      <c r="F143" s="13">
        <f t="shared" ref="F143:F172" si="15">(B143-B142)-C143</f>
        <v>0</v>
      </c>
      <c r="G143" s="36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A144" s="121">
        <v>45415.0</v>
      </c>
      <c r="B144" s="13">
        <f t="shared" si="14"/>
        <v>67.06114536</v>
      </c>
      <c r="C144" s="13">
        <v>0.0</v>
      </c>
      <c r="D144" s="13">
        <f t="shared" si="13"/>
        <v>0</v>
      </c>
      <c r="E144" s="34"/>
      <c r="F144" s="13">
        <f t="shared" si="15"/>
        <v>0</v>
      </c>
      <c r="G144" s="36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A145" s="121">
        <v>45416.0</v>
      </c>
      <c r="B145" s="13">
        <f t="shared" si="14"/>
        <v>67.06114536</v>
      </c>
      <c r="C145" s="13">
        <v>0.0</v>
      </c>
      <c r="D145" s="13">
        <f t="shared" si="13"/>
        <v>0</v>
      </c>
      <c r="E145" s="34"/>
      <c r="F145" s="13">
        <f t="shared" si="15"/>
        <v>0</v>
      </c>
      <c r="G145" s="36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A146" s="121">
        <v>45417.0</v>
      </c>
      <c r="B146" s="13">
        <f t="shared" si="14"/>
        <v>67.06114536</v>
      </c>
      <c r="C146" s="13">
        <v>0.0</v>
      </c>
      <c r="D146" s="13">
        <f t="shared" si="13"/>
        <v>0</v>
      </c>
      <c r="E146" s="34"/>
      <c r="F146" s="13">
        <f t="shared" si="15"/>
        <v>0</v>
      </c>
      <c r="G146" s="36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A147" s="121">
        <v>45418.0</v>
      </c>
      <c r="B147" s="13">
        <f t="shared" si="14"/>
        <v>67.06114536</v>
      </c>
      <c r="C147" s="13">
        <v>0.0</v>
      </c>
      <c r="D147" s="13">
        <f t="shared" si="13"/>
        <v>0</v>
      </c>
      <c r="E147" s="34"/>
      <c r="F147" s="13">
        <f t="shared" si="15"/>
        <v>0</v>
      </c>
      <c r="G147" s="36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A148" s="121">
        <v>45419.0</v>
      </c>
      <c r="B148" s="13">
        <f t="shared" si="14"/>
        <v>67.06114536</v>
      </c>
      <c r="C148" s="13">
        <v>0.0</v>
      </c>
      <c r="D148" s="13">
        <f t="shared" si="13"/>
        <v>0</v>
      </c>
      <c r="E148" s="34"/>
      <c r="F148" s="13">
        <f t="shared" si="15"/>
        <v>0</v>
      </c>
      <c r="G148" s="36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A149" s="121">
        <v>45420.0</v>
      </c>
      <c r="B149" s="13">
        <f t="shared" si="14"/>
        <v>67.06114536</v>
      </c>
      <c r="C149" s="13">
        <v>0.0</v>
      </c>
      <c r="D149" s="13">
        <f t="shared" si="13"/>
        <v>0</v>
      </c>
      <c r="E149" s="34"/>
      <c r="F149" s="13">
        <f t="shared" si="15"/>
        <v>0</v>
      </c>
      <c r="G149" s="36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A150" s="121">
        <v>45421.0</v>
      </c>
      <c r="B150" s="13">
        <f t="shared" si="14"/>
        <v>67.06114536</v>
      </c>
      <c r="C150" s="13">
        <v>0.0</v>
      </c>
      <c r="D150" s="13">
        <f t="shared" si="13"/>
        <v>0</v>
      </c>
      <c r="E150" s="34"/>
      <c r="F150" s="13">
        <f t="shared" si="15"/>
        <v>0</v>
      </c>
      <c r="G150" s="36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A151" s="121">
        <v>45422.0</v>
      </c>
      <c r="B151" s="13">
        <f t="shared" si="14"/>
        <v>67.06114536</v>
      </c>
      <c r="C151" s="13">
        <v>0.0</v>
      </c>
      <c r="D151" s="13">
        <f t="shared" si="13"/>
        <v>0</v>
      </c>
      <c r="E151" s="34"/>
      <c r="F151" s="13">
        <f t="shared" si="15"/>
        <v>0</v>
      </c>
      <c r="G151" s="36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A152" s="121">
        <v>45423.0</v>
      </c>
      <c r="B152" s="13">
        <f t="shared" si="14"/>
        <v>67.06114536</v>
      </c>
      <c r="C152" s="13">
        <v>0.0</v>
      </c>
      <c r="D152" s="13">
        <f t="shared" si="13"/>
        <v>0</v>
      </c>
      <c r="E152" s="34"/>
      <c r="F152" s="13">
        <f t="shared" si="15"/>
        <v>0</v>
      </c>
      <c r="G152" s="36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A153" s="121">
        <v>45424.0</v>
      </c>
      <c r="B153" s="13">
        <f t="shared" si="14"/>
        <v>67.06114536</v>
      </c>
      <c r="C153" s="13">
        <v>0.0</v>
      </c>
      <c r="D153" s="13">
        <f t="shared" si="13"/>
        <v>0</v>
      </c>
      <c r="E153" s="34"/>
      <c r="F153" s="13">
        <f t="shared" si="15"/>
        <v>0</v>
      </c>
      <c r="G153" s="36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A154" s="121">
        <v>45425.0</v>
      </c>
      <c r="B154" s="13">
        <f t="shared" si="14"/>
        <v>67.06114536</v>
      </c>
      <c r="C154" s="13">
        <v>0.0</v>
      </c>
      <c r="D154" s="13">
        <f t="shared" si="13"/>
        <v>0</v>
      </c>
      <c r="E154" s="34"/>
      <c r="F154" s="13">
        <f t="shared" si="15"/>
        <v>0</v>
      </c>
      <c r="G154" s="36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A155" s="121">
        <v>45426.0</v>
      </c>
      <c r="B155" s="13">
        <f t="shared" si="14"/>
        <v>67.06114536</v>
      </c>
      <c r="C155" s="13">
        <v>0.0</v>
      </c>
      <c r="D155" s="13">
        <f t="shared" si="13"/>
        <v>0</v>
      </c>
      <c r="E155" s="34"/>
      <c r="F155" s="13">
        <f t="shared" si="15"/>
        <v>0</v>
      </c>
      <c r="G155" s="36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A156" s="121">
        <v>45427.0</v>
      </c>
      <c r="B156" s="13">
        <f t="shared" si="14"/>
        <v>67.06114536</v>
      </c>
      <c r="C156" s="13">
        <v>0.0</v>
      </c>
      <c r="D156" s="13">
        <f t="shared" si="13"/>
        <v>0</v>
      </c>
      <c r="E156" s="34"/>
      <c r="F156" s="13">
        <f t="shared" si="15"/>
        <v>0</v>
      </c>
      <c r="G156" s="36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A157" s="121">
        <v>45428.0</v>
      </c>
      <c r="B157" s="13">
        <f t="shared" si="14"/>
        <v>67.06114536</v>
      </c>
      <c r="C157" s="13">
        <v>0.0</v>
      </c>
      <c r="D157" s="13">
        <f t="shared" si="13"/>
        <v>0</v>
      </c>
      <c r="E157" s="34"/>
      <c r="F157" s="13">
        <f t="shared" si="15"/>
        <v>0</v>
      </c>
      <c r="G157" s="36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A158" s="121">
        <v>45429.0</v>
      </c>
      <c r="B158" s="13">
        <f t="shared" si="14"/>
        <v>67.06114536</v>
      </c>
      <c r="C158" s="13">
        <v>0.0</v>
      </c>
      <c r="D158" s="13">
        <f t="shared" si="13"/>
        <v>0</v>
      </c>
      <c r="E158" s="34"/>
      <c r="F158" s="13">
        <f t="shared" si="15"/>
        <v>0</v>
      </c>
      <c r="G158" s="3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A159" s="121">
        <v>45430.0</v>
      </c>
      <c r="B159" s="13">
        <f t="shared" si="14"/>
        <v>67.06114536</v>
      </c>
      <c r="C159" s="13">
        <v>0.0</v>
      </c>
      <c r="D159" s="13">
        <f t="shared" si="13"/>
        <v>0</v>
      </c>
      <c r="E159" s="34"/>
      <c r="F159" s="13">
        <f t="shared" si="15"/>
        <v>0</v>
      </c>
      <c r="G159" s="36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A160" s="121">
        <v>45431.0</v>
      </c>
      <c r="B160" s="13">
        <f t="shared" si="14"/>
        <v>67.06114536</v>
      </c>
      <c r="C160" s="13">
        <v>0.0</v>
      </c>
      <c r="D160" s="13">
        <f t="shared" si="13"/>
        <v>0</v>
      </c>
      <c r="E160" s="34"/>
      <c r="F160" s="13">
        <f t="shared" si="15"/>
        <v>0</v>
      </c>
      <c r="G160" s="36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A161" s="121">
        <v>45432.0</v>
      </c>
      <c r="B161" s="13">
        <f t="shared" si="14"/>
        <v>67.06114536</v>
      </c>
      <c r="C161" s="13">
        <v>0.0</v>
      </c>
      <c r="D161" s="13">
        <f t="shared" si="13"/>
        <v>0</v>
      </c>
      <c r="E161" s="34"/>
      <c r="F161" s="13">
        <f t="shared" si="15"/>
        <v>0</v>
      </c>
      <c r="G161" s="36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A162" s="121">
        <v>45433.0</v>
      </c>
      <c r="B162" s="13">
        <f t="shared" si="14"/>
        <v>67.06114536</v>
      </c>
      <c r="C162" s="13">
        <v>0.0</v>
      </c>
      <c r="D162" s="13">
        <f t="shared" si="13"/>
        <v>0</v>
      </c>
      <c r="E162" s="34"/>
      <c r="F162" s="13">
        <f t="shared" si="15"/>
        <v>0</v>
      </c>
      <c r="G162" s="36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A163" s="121">
        <v>45434.0</v>
      </c>
      <c r="B163" s="13">
        <f t="shared" si="14"/>
        <v>67.06114536</v>
      </c>
      <c r="C163" s="13">
        <v>0.0</v>
      </c>
      <c r="D163" s="13">
        <f t="shared" si="13"/>
        <v>0</v>
      </c>
      <c r="E163" s="34"/>
      <c r="F163" s="13">
        <f t="shared" si="15"/>
        <v>0</v>
      </c>
      <c r="G163" s="36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A164" s="121">
        <v>45435.0</v>
      </c>
      <c r="B164" s="13">
        <f t="shared" si="14"/>
        <v>67.06114536</v>
      </c>
      <c r="C164" s="13">
        <v>0.0</v>
      </c>
      <c r="D164" s="13">
        <f t="shared" si="13"/>
        <v>0</v>
      </c>
      <c r="E164" s="34"/>
      <c r="F164" s="13">
        <f t="shared" si="15"/>
        <v>0</v>
      </c>
      <c r="G164" s="3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A165" s="121">
        <v>45436.0</v>
      </c>
      <c r="B165" s="13">
        <f t="shared" si="14"/>
        <v>67.06114536</v>
      </c>
      <c r="C165" s="13">
        <v>0.0</v>
      </c>
      <c r="D165" s="13">
        <f t="shared" si="13"/>
        <v>0</v>
      </c>
      <c r="E165" s="34"/>
      <c r="F165" s="13">
        <f t="shared" si="15"/>
        <v>0</v>
      </c>
      <c r="G165" s="36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A166" s="121">
        <v>45437.0</v>
      </c>
      <c r="B166" s="13">
        <f t="shared" si="14"/>
        <v>67.06114536</v>
      </c>
      <c r="C166" s="13">
        <v>0.0</v>
      </c>
      <c r="D166" s="13">
        <f t="shared" si="13"/>
        <v>0</v>
      </c>
      <c r="E166" s="34"/>
      <c r="F166" s="13">
        <f t="shared" si="15"/>
        <v>0</v>
      </c>
      <c r="G166" s="36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A167" s="121">
        <v>45438.0</v>
      </c>
      <c r="B167" s="13">
        <f t="shared" si="14"/>
        <v>67.06114536</v>
      </c>
      <c r="C167" s="13">
        <v>0.0</v>
      </c>
      <c r="D167" s="13">
        <f t="shared" si="13"/>
        <v>0</v>
      </c>
      <c r="E167" s="34"/>
      <c r="F167" s="13">
        <f t="shared" si="15"/>
        <v>0</v>
      </c>
      <c r="G167" s="3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A168" s="121">
        <v>45439.0</v>
      </c>
      <c r="B168" s="13">
        <f t="shared" si="14"/>
        <v>67.06114536</v>
      </c>
      <c r="C168" s="13">
        <v>0.0</v>
      </c>
      <c r="D168" s="13">
        <f t="shared" si="13"/>
        <v>0</v>
      </c>
      <c r="E168" s="34"/>
      <c r="F168" s="13">
        <f t="shared" si="15"/>
        <v>0</v>
      </c>
      <c r="G168" s="36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A169" s="121">
        <v>45440.0</v>
      </c>
      <c r="B169" s="13">
        <f t="shared" si="14"/>
        <v>67.06114536</v>
      </c>
      <c r="C169" s="13">
        <v>0.0</v>
      </c>
      <c r="D169" s="13">
        <f t="shared" si="13"/>
        <v>0</v>
      </c>
      <c r="E169" s="34"/>
      <c r="F169" s="13">
        <f t="shared" si="15"/>
        <v>0</v>
      </c>
      <c r="G169" s="36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A170" s="121">
        <v>45441.0</v>
      </c>
      <c r="B170" s="13">
        <f t="shared" si="14"/>
        <v>67.06114536</v>
      </c>
      <c r="C170" s="13">
        <v>0.0</v>
      </c>
      <c r="D170" s="13">
        <f t="shared" si="13"/>
        <v>0</v>
      </c>
      <c r="E170" s="34"/>
      <c r="F170" s="13">
        <f t="shared" si="15"/>
        <v>0</v>
      </c>
      <c r="G170" s="36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A171" s="121">
        <v>45442.0</v>
      </c>
      <c r="B171" s="13">
        <f t="shared" si="14"/>
        <v>67.06114536</v>
      </c>
      <c r="C171" s="13">
        <v>0.0</v>
      </c>
      <c r="D171" s="13">
        <f t="shared" si="13"/>
        <v>0</v>
      </c>
      <c r="E171" s="34"/>
      <c r="F171" s="13">
        <f t="shared" si="15"/>
        <v>0</v>
      </c>
      <c r="G171" s="36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A172" s="122">
        <v>45443.0</v>
      </c>
      <c r="B172" s="20">
        <f t="shared" si="14"/>
        <v>67.06114536</v>
      </c>
      <c r="C172" s="20">
        <v>0.0</v>
      </c>
      <c r="D172" s="20">
        <f t="shared" si="13"/>
        <v>0</v>
      </c>
      <c r="E172" s="38"/>
      <c r="F172" s="20">
        <f t="shared" si="15"/>
        <v>0</v>
      </c>
      <c r="G172" s="40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A174" s="43" t="str">
        <f>"carry over "&amp;A140</f>
        <v>carry over May</v>
      </c>
      <c r="B174" s="44">
        <f>B172</f>
        <v>67.06114536</v>
      </c>
      <c r="C174" s="44"/>
      <c r="D174" s="44"/>
      <c r="E174" s="45"/>
      <c r="F174" s="44"/>
      <c r="G174" s="46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A177" s="123">
        <v>45444.0</v>
      </c>
      <c r="B177" s="22">
        <f>(B174+C177)+((B174+C177)*D177)</f>
        <v>67.06114536</v>
      </c>
      <c r="C177" s="22">
        <v>0.0</v>
      </c>
      <c r="D177" s="22">
        <f t="shared" ref="D177:D206" si="16">(0/10000)</f>
        <v>0</v>
      </c>
      <c r="E177" s="52"/>
      <c r="F177" s="22">
        <f>(B177-B174)-C177</f>
        <v>0</v>
      </c>
      <c r="G177" s="5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A178" s="121">
        <v>45445.0</v>
      </c>
      <c r="B178" s="13">
        <f t="shared" ref="B178:B206" si="17">(B177+C178)+((B177+C178)*D178)</f>
        <v>67.06114536</v>
      </c>
      <c r="C178" s="13">
        <v>0.0</v>
      </c>
      <c r="D178" s="13">
        <f t="shared" si="16"/>
        <v>0</v>
      </c>
      <c r="E178" s="34"/>
      <c r="F178" s="13">
        <f t="shared" ref="F178:F206" si="18">(B178-B177)-C178</f>
        <v>0</v>
      </c>
      <c r="G178" s="36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A179" s="121">
        <v>45446.0</v>
      </c>
      <c r="B179" s="13">
        <f t="shared" si="17"/>
        <v>67.06114536</v>
      </c>
      <c r="C179" s="13">
        <v>0.0</v>
      </c>
      <c r="D179" s="13">
        <f t="shared" si="16"/>
        <v>0</v>
      </c>
      <c r="E179" s="34"/>
      <c r="F179" s="13">
        <f t="shared" si="18"/>
        <v>0</v>
      </c>
      <c r="G179" s="36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A180" s="121">
        <v>45447.0</v>
      </c>
      <c r="B180" s="13">
        <f t="shared" si="17"/>
        <v>67.06114536</v>
      </c>
      <c r="C180" s="13">
        <v>0.0</v>
      </c>
      <c r="D180" s="13">
        <f t="shared" si="16"/>
        <v>0</v>
      </c>
      <c r="E180" s="34"/>
      <c r="F180" s="13">
        <f t="shared" si="18"/>
        <v>0</v>
      </c>
      <c r="G180" s="36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A181" s="121">
        <v>45448.0</v>
      </c>
      <c r="B181" s="13">
        <f t="shared" si="17"/>
        <v>67.06114536</v>
      </c>
      <c r="C181" s="13">
        <v>0.0</v>
      </c>
      <c r="D181" s="13">
        <f t="shared" si="16"/>
        <v>0</v>
      </c>
      <c r="E181" s="34"/>
      <c r="F181" s="13">
        <f t="shared" si="18"/>
        <v>0</v>
      </c>
      <c r="G181" s="36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A182" s="121">
        <v>45449.0</v>
      </c>
      <c r="B182" s="13">
        <f t="shared" si="17"/>
        <v>67.06114536</v>
      </c>
      <c r="C182" s="13">
        <v>0.0</v>
      </c>
      <c r="D182" s="13">
        <f t="shared" si="16"/>
        <v>0</v>
      </c>
      <c r="E182" s="34"/>
      <c r="F182" s="13">
        <f t="shared" si="18"/>
        <v>0</v>
      </c>
      <c r="G182" s="36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A183" s="121">
        <v>45450.0</v>
      </c>
      <c r="B183" s="13">
        <f t="shared" si="17"/>
        <v>67.06114536</v>
      </c>
      <c r="C183" s="13">
        <v>0.0</v>
      </c>
      <c r="D183" s="13">
        <f t="shared" si="16"/>
        <v>0</v>
      </c>
      <c r="E183" s="34"/>
      <c r="F183" s="13">
        <f t="shared" si="18"/>
        <v>0</v>
      </c>
      <c r="G183" s="36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A184" s="121">
        <v>45451.0</v>
      </c>
      <c r="B184" s="13">
        <f t="shared" si="17"/>
        <v>67.06114536</v>
      </c>
      <c r="C184" s="13">
        <v>0.0</v>
      </c>
      <c r="D184" s="13">
        <f t="shared" si="16"/>
        <v>0</v>
      </c>
      <c r="E184" s="34"/>
      <c r="F184" s="13">
        <f t="shared" si="18"/>
        <v>0</v>
      </c>
      <c r="G184" s="36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A185" s="121">
        <v>45452.0</v>
      </c>
      <c r="B185" s="13">
        <f t="shared" si="17"/>
        <v>67.06114536</v>
      </c>
      <c r="C185" s="13">
        <v>0.0</v>
      </c>
      <c r="D185" s="13">
        <f t="shared" si="16"/>
        <v>0</v>
      </c>
      <c r="E185" s="34"/>
      <c r="F185" s="13">
        <f t="shared" si="18"/>
        <v>0</v>
      </c>
      <c r="G185" s="36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A186" s="121">
        <v>45453.0</v>
      </c>
      <c r="B186" s="13">
        <f t="shared" si="17"/>
        <v>67.06114536</v>
      </c>
      <c r="C186" s="13">
        <v>0.0</v>
      </c>
      <c r="D186" s="13">
        <f t="shared" si="16"/>
        <v>0</v>
      </c>
      <c r="E186" s="34"/>
      <c r="F186" s="13">
        <f t="shared" si="18"/>
        <v>0</v>
      </c>
      <c r="G186" s="36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A187" s="121">
        <v>45454.0</v>
      </c>
      <c r="B187" s="13">
        <f t="shared" si="17"/>
        <v>67.06114536</v>
      </c>
      <c r="C187" s="13">
        <v>0.0</v>
      </c>
      <c r="D187" s="13">
        <f t="shared" si="16"/>
        <v>0</v>
      </c>
      <c r="E187" s="34"/>
      <c r="F187" s="13">
        <f t="shared" si="18"/>
        <v>0</v>
      </c>
      <c r="G187" s="36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A188" s="121">
        <v>45455.0</v>
      </c>
      <c r="B188" s="13">
        <f t="shared" si="17"/>
        <v>67.06114536</v>
      </c>
      <c r="C188" s="13">
        <v>0.0</v>
      </c>
      <c r="D188" s="13">
        <f t="shared" si="16"/>
        <v>0</v>
      </c>
      <c r="E188" s="34"/>
      <c r="F188" s="13">
        <f t="shared" si="18"/>
        <v>0</v>
      </c>
      <c r="G188" s="36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A189" s="121">
        <v>45456.0</v>
      </c>
      <c r="B189" s="13">
        <f t="shared" si="17"/>
        <v>67.06114536</v>
      </c>
      <c r="C189" s="13">
        <v>0.0</v>
      </c>
      <c r="D189" s="13">
        <f t="shared" si="16"/>
        <v>0</v>
      </c>
      <c r="E189" s="34"/>
      <c r="F189" s="13">
        <f t="shared" si="18"/>
        <v>0</v>
      </c>
      <c r="G189" s="36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A190" s="121">
        <v>45457.0</v>
      </c>
      <c r="B190" s="13">
        <f t="shared" si="17"/>
        <v>67.06114536</v>
      </c>
      <c r="C190" s="13">
        <v>0.0</v>
      </c>
      <c r="D190" s="13">
        <f t="shared" si="16"/>
        <v>0</v>
      </c>
      <c r="E190" s="34"/>
      <c r="F190" s="13">
        <f t="shared" si="18"/>
        <v>0</v>
      </c>
      <c r="G190" s="36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A191" s="121">
        <v>45458.0</v>
      </c>
      <c r="B191" s="13">
        <f t="shared" si="17"/>
        <v>67.06114536</v>
      </c>
      <c r="C191" s="13">
        <v>0.0</v>
      </c>
      <c r="D191" s="13">
        <f t="shared" si="16"/>
        <v>0</v>
      </c>
      <c r="E191" s="34"/>
      <c r="F191" s="13">
        <f t="shared" si="18"/>
        <v>0</v>
      </c>
      <c r="G191" s="36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A192" s="121">
        <v>45459.0</v>
      </c>
      <c r="B192" s="13">
        <f t="shared" si="17"/>
        <v>67.06114536</v>
      </c>
      <c r="C192" s="13">
        <v>0.0</v>
      </c>
      <c r="D192" s="13">
        <f t="shared" si="16"/>
        <v>0</v>
      </c>
      <c r="E192" s="34"/>
      <c r="F192" s="13">
        <f t="shared" si="18"/>
        <v>0</v>
      </c>
      <c r="G192" s="36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A193" s="121">
        <v>45460.0</v>
      </c>
      <c r="B193" s="13">
        <f t="shared" si="17"/>
        <v>67.06114536</v>
      </c>
      <c r="C193" s="13">
        <v>0.0</v>
      </c>
      <c r="D193" s="13">
        <f t="shared" si="16"/>
        <v>0</v>
      </c>
      <c r="E193" s="34"/>
      <c r="F193" s="13">
        <f t="shared" si="18"/>
        <v>0</v>
      </c>
      <c r="G193" s="36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A194" s="121">
        <v>45461.0</v>
      </c>
      <c r="B194" s="13">
        <f t="shared" si="17"/>
        <v>67.06114536</v>
      </c>
      <c r="C194" s="13">
        <v>0.0</v>
      </c>
      <c r="D194" s="13">
        <f t="shared" si="16"/>
        <v>0</v>
      </c>
      <c r="E194" s="34"/>
      <c r="F194" s="13">
        <f t="shared" si="18"/>
        <v>0</v>
      </c>
      <c r="G194" s="36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A195" s="121">
        <v>45462.0</v>
      </c>
      <c r="B195" s="13">
        <f t="shared" si="17"/>
        <v>67.06114536</v>
      </c>
      <c r="C195" s="13">
        <v>0.0</v>
      </c>
      <c r="D195" s="13">
        <f t="shared" si="16"/>
        <v>0</v>
      </c>
      <c r="E195" s="34"/>
      <c r="F195" s="13">
        <f t="shared" si="18"/>
        <v>0</v>
      </c>
      <c r="G195" s="36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A196" s="121">
        <v>45463.0</v>
      </c>
      <c r="B196" s="13">
        <f t="shared" si="17"/>
        <v>67.06114536</v>
      </c>
      <c r="C196" s="13">
        <v>0.0</v>
      </c>
      <c r="D196" s="13">
        <f t="shared" si="16"/>
        <v>0</v>
      </c>
      <c r="E196" s="34"/>
      <c r="F196" s="13">
        <f t="shared" si="18"/>
        <v>0</v>
      </c>
      <c r="G196" s="36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A197" s="121">
        <v>45464.0</v>
      </c>
      <c r="B197" s="13">
        <f t="shared" si="17"/>
        <v>67.06114536</v>
      </c>
      <c r="C197" s="13">
        <v>0.0</v>
      </c>
      <c r="D197" s="13">
        <f t="shared" si="16"/>
        <v>0</v>
      </c>
      <c r="E197" s="34"/>
      <c r="F197" s="13">
        <f t="shared" si="18"/>
        <v>0</v>
      </c>
      <c r="G197" s="36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A198" s="121">
        <v>45465.0</v>
      </c>
      <c r="B198" s="13">
        <f t="shared" si="17"/>
        <v>67.06114536</v>
      </c>
      <c r="C198" s="13">
        <v>0.0</v>
      </c>
      <c r="D198" s="13">
        <f t="shared" si="16"/>
        <v>0</v>
      </c>
      <c r="E198" s="34"/>
      <c r="F198" s="13">
        <f t="shared" si="18"/>
        <v>0</v>
      </c>
      <c r="G198" s="36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A199" s="121">
        <v>45466.0</v>
      </c>
      <c r="B199" s="13">
        <f t="shared" si="17"/>
        <v>67.06114536</v>
      </c>
      <c r="C199" s="13">
        <v>0.0</v>
      </c>
      <c r="D199" s="13">
        <f t="shared" si="16"/>
        <v>0</v>
      </c>
      <c r="E199" s="34"/>
      <c r="F199" s="13">
        <f t="shared" si="18"/>
        <v>0</v>
      </c>
      <c r="G199" s="36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A200" s="121">
        <v>45467.0</v>
      </c>
      <c r="B200" s="13">
        <f t="shared" si="17"/>
        <v>67.06114536</v>
      </c>
      <c r="C200" s="13">
        <v>0.0</v>
      </c>
      <c r="D200" s="13">
        <f t="shared" si="16"/>
        <v>0</v>
      </c>
      <c r="E200" s="34"/>
      <c r="F200" s="13">
        <f t="shared" si="18"/>
        <v>0</v>
      </c>
      <c r="G200" s="36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A201" s="121">
        <v>45468.0</v>
      </c>
      <c r="B201" s="13">
        <f t="shared" si="17"/>
        <v>67.06114536</v>
      </c>
      <c r="C201" s="13">
        <v>0.0</v>
      </c>
      <c r="D201" s="13">
        <f t="shared" si="16"/>
        <v>0</v>
      </c>
      <c r="E201" s="34"/>
      <c r="F201" s="13">
        <f t="shared" si="18"/>
        <v>0</v>
      </c>
      <c r="G201" s="36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A202" s="121">
        <v>45469.0</v>
      </c>
      <c r="B202" s="13">
        <f t="shared" si="17"/>
        <v>67.06114536</v>
      </c>
      <c r="C202" s="13">
        <v>0.0</v>
      </c>
      <c r="D202" s="13">
        <f t="shared" si="16"/>
        <v>0</v>
      </c>
      <c r="E202" s="34"/>
      <c r="F202" s="13">
        <f t="shared" si="18"/>
        <v>0</v>
      </c>
      <c r="G202" s="3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A203" s="121">
        <v>45470.0</v>
      </c>
      <c r="B203" s="13">
        <f t="shared" si="17"/>
        <v>67.06114536</v>
      </c>
      <c r="C203" s="13">
        <v>0.0</v>
      </c>
      <c r="D203" s="13">
        <f t="shared" si="16"/>
        <v>0</v>
      </c>
      <c r="E203" s="34"/>
      <c r="F203" s="13">
        <f t="shared" si="18"/>
        <v>0</v>
      </c>
      <c r="G203" s="36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A204" s="121">
        <v>45471.0</v>
      </c>
      <c r="B204" s="13">
        <f t="shared" si="17"/>
        <v>67.06114536</v>
      </c>
      <c r="C204" s="13">
        <v>0.0</v>
      </c>
      <c r="D204" s="13">
        <f t="shared" si="16"/>
        <v>0</v>
      </c>
      <c r="E204" s="34"/>
      <c r="F204" s="13">
        <f t="shared" si="18"/>
        <v>0</v>
      </c>
      <c r="G204" s="36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A205" s="121">
        <v>45472.0</v>
      </c>
      <c r="B205" s="13">
        <f t="shared" si="17"/>
        <v>67.06114536</v>
      </c>
      <c r="C205" s="13">
        <v>0.0</v>
      </c>
      <c r="D205" s="13">
        <f t="shared" si="16"/>
        <v>0</v>
      </c>
      <c r="E205" s="34"/>
      <c r="F205" s="13">
        <f t="shared" si="18"/>
        <v>0</v>
      </c>
      <c r="G205" s="36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A206" s="122">
        <v>45473.0</v>
      </c>
      <c r="B206" s="20">
        <f t="shared" si="17"/>
        <v>67.06114536</v>
      </c>
      <c r="C206" s="20">
        <v>0.0</v>
      </c>
      <c r="D206" s="20">
        <f t="shared" si="16"/>
        <v>0</v>
      </c>
      <c r="E206" s="38"/>
      <c r="F206" s="20">
        <f t="shared" si="18"/>
        <v>0</v>
      </c>
      <c r="G206" s="40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A208" s="43" t="str">
        <f>"carry over "&amp;A175</f>
        <v>carry over June</v>
      </c>
      <c r="B208" s="44">
        <f>B206</f>
        <v>67.06114536</v>
      </c>
      <c r="C208" s="44"/>
      <c r="D208" s="44"/>
      <c r="E208" s="45"/>
      <c r="F208" s="44"/>
      <c r="G208" s="46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A211" s="121">
        <v>45474.0</v>
      </c>
      <c r="B211" s="22">
        <f>(B208+C211)+((B208+C211)*D211)</f>
        <v>67.06114536</v>
      </c>
      <c r="C211" s="22">
        <v>0.0</v>
      </c>
      <c r="D211" s="22">
        <f t="shared" ref="D211:D241" si="19">(0/10000)</f>
        <v>0</v>
      </c>
      <c r="E211" s="52"/>
      <c r="F211" s="22">
        <f>(B211-B208)-C211</f>
        <v>0</v>
      </c>
      <c r="G211" s="5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A212" s="121">
        <v>45475.0</v>
      </c>
      <c r="B212" s="13">
        <f t="shared" ref="B212:B241" si="20">(B211+C212)+((B211+C212)*D212)</f>
        <v>67.06114536</v>
      </c>
      <c r="C212" s="13">
        <v>0.0</v>
      </c>
      <c r="D212" s="13">
        <f t="shared" si="19"/>
        <v>0</v>
      </c>
      <c r="E212" s="34"/>
      <c r="F212" s="13">
        <f t="shared" ref="F212:F241" si="21">(B212-B211)-C212</f>
        <v>0</v>
      </c>
      <c r="G212" s="36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A213" s="121">
        <v>45476.0</v>
      </c>
      <c r="B213" s="13">
        <f t="shared" si="20"/>
        <v>67.06114536</v>
      </c>
      <c r="C213" s="13">
        <v>0.0</v>
      </c>
      <c r="D213" s="13">
        <f t="shared" si="19"/>
        <v>0</v>
      </c>
      <c r="E213" s="34"/>
      <c r="F213" s="13">
        <f t="shared" si="21"/>
        <v>0</v>
      </c>
      <c r="G213" s="36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A214" s="121">
        <v>45477.0</v>
      </c>
      <c r="B214" s="13">
        <f t="shared" si="20"/>
        <v>67.06114536</v>
      </c>
      <c r="C214" s="13">
        <v>0.0</v>
      </c>
      <c r="D214" s="13">
        <f t="shared" si="19"/>
        <v>0</v>
      </c>
      <c r="E214" s="34"/>
      <c r="F214" s="13">
        <f t="shared" si="21"/>
        <v>0</v>
      </c>
      <c r="G214" s="36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A215" s="121">
        <v>45478.0</v>
      </c>
      <c r="B215" s="13">
        <f t="shared" si="20"/>
        <v>67.06114536</v>
      </c>
      <c r="C215" s="13">
        <v>0.0</v>
      </c>
      <c r="D215" s="13">
        <f t="shared" si="19"/>
        <v>0</v>
      </c>
      <c r="E215" s="34"/>
      <c r="F215" s="13">
        <f t="shared" si="21"/>
        <v>0</v>
      </c>
      <c r="G215" s="36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A216" s="121">
        <v>45479.0</v>
      </c>
      <c r="B216" s="13">
        <f t="shared" si="20"/>
        <v>67.06114536</v>
      </c>
      <c r="C216" s="13">
        <v>0.0</v>
      </c>
      <c r="D216" s="13">
        <f t="shared" si="19"/>
        <v>0</v>
      </c>
      <c r="E216" s="34"/>
      <c r="F216" s="13">
        <f t="shared" si="21"/>
        <v>0</v>
      </c>
      <c r="G216" s="36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A217" s="121">
        <v>45480.0</v>
      </c>
      <c r="B217" s="13">
        <f t="shared" si="20"/>
        <v>67.06114536</v>
      </c>
      <c r="C217" s="13">
        <v>0.0</v>
      </c>
      <c r="D217" s="13">
        <f t="shared" si="19"/>
        <v>0</v>
      </c>
      <c r="E217" s="34"/>
      <c r="F217" s="13">
        <f t="shared" si="21"/>
        <v>0</v>
      </c>
      <c r="G217" s="36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A218" s="121">
        <v>45481.0</v>
      </c>
      <c r="B218" s="13">
        <f t="shared" si="20"/>
        <v>67.06114536</v>
      </c>
      <c r="C218" s="13">
        <v>0.0</v>
      </c>
      <c r="D218" s="13">
        <f t="shared" si="19"/>
        <v>0</v>
      </c>
      <c r="E218" s="34"/>
      <c r="F218" s="13">
        <f t="shared" si="21"/>
        <v>0</v>
      </c>
      <c r="G218" s="36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A219" s="121">
        <v>45482.0</v>
      </c>
      <c r="B219" s="13">
        <f t="shared" si="20"/>
        <v>67.06114536</v>
      </c>
      <c r="C219" s="13">
        <v>0.0</v>
      </c>
      <c r="D219" s="13">
        <f t="shared" si="19"/>
        <v>0</v>
      </c>
      <c r="E219" s="34"/>
      <c r="F219" s="13">
        <f t="shared" si="21"/>
        <v>0</v>
      </c>
      <c r="G219" s="36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A220" s="121">
        <v>45483.0</v>
      </c>
      <c r="B220" s="13">
        <f t="shared" si="20"/>
        <v>67.06114536</v>
      </c>
      <c r="C220" s="13">
        <v>0.0</v>
      </c>
      <c r="D220" s="13">
        <f t="shared" si="19"/>
        <v>0</v>
      </c>
      <c r="E220" s="34"/>
      <c r="F220" s="13">
        <f t="shared" si="21"/>
        <v>0</v>
      </c>
      <c r="G220" s="36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A221" s="121">
        <v>45484.0</v>
      </c>
      <c r="B221" s="13">
        <f t="shared" si="20"/>
        <v>67.06114536</v>
      </c>
      <c r="C221" s="13">
        <v>0.0</v>
      </c>
      <c r="D221" s="13">
        <f t="shared" si="19"/>
        <v>0</v>
      </c>
      <c r="E221" s="34"/>
      <c r="F221" s="13">
        <f t="shared" si="21"/>
        <v>0</v>
      </c>
      <c r="G221" s="36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A222" s="121">
        <v>45485.0</v>
      </c>
      <c r="B222" s="13">
        <f t="shared" si="20"/>
        <v>67.06114536</v>
      </c>
      <c r="C222" s="13">
        <v>0.0</v>
      </c>
      <c r="D222" s="13">
        <f t="shared" si="19"/>
        <v>0</v>
      </c>
      <c r="E222" s="34"/>
      <c r="F222" s="13">
        <f t="shared" si="21"/>
        <v>0</v>
      </c>
      <c r="G222" s="36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A223" s="121">
        <v>45486.0</v>
      </c>
      <c r="B223" s="13">
        <f t="shared" si="20"/>
        <v>67.06114536</v>
      </c>
      <c r="C223" s="13">
        <v>0.0</v>
      </c>
      <c r="D223" s="13">
        <f t="shared" si="19"/>
        <v>0</v>
      </c>
      <c r="E223" s="34"/>
      <c r="F223" s="13">
        <f t="shared" si="21"/>
        <v>0</v>
      </c>
      <c r="G223" s="36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A224" s="121">
        <v>45487.0</v>
      </c>
      <c r="B224" s="13">
        <f t="shared" si="20"/>
        <v>67.06114536</v>
      </c>
      <c r="C224" s="13">
        <v>0.0</v>
      </c>
      <c r="D224" s="13">
        <f t="shared" si="19"/>
        <v>0</v>
      </c>
      <c r="E224" s="34"/>
      <c r="F224" s="13">
        <f t="shared" si="21"/>
        <v>0</v>
      </c>
      <c r="G224" s="36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A225" s="121">
        <v>45488.0</v>
      </c>
      <c r="B225" s="13">
        <f t="shared" si="20"/>
        <v>67.06114536</v>
      </c>
      <c r="C225" s="13">
        <v>0.0</v>
      </c>
      <c r="D225" s="13">
        <f t="shared" si="19"/>
        <v>0</v>
      </c>
      <c r="E225" s="34"/>
      <c r="F225" s="13">
        <f t="shared" si="21"/>
        <v>0</v>
      </c>
      <c r="G225" s="36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A226" s="121">
        <v>45489.0</v>
      </c>
      <c r="B226" s="13">
        <f t="shared" si="20"/>
        <v>67.06114536</v>
      </c>
      <c r="C226" s="13">
        <v>0.0</v>
      </c>
      <c r="D226" s="13">
        <f t="shared" si="19"/>
        <v>0</v>
      </c>
      <c r="E226" s="34"/>
      <c r="F226" s="13">
        <f t="shared" si="21"/>
        <v>0</v>
      </c>
      <c r="G226" s="36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A227" s="121">
        <v>45490.0</v>
      </c>
      <c r="B227" s="13">
        <f t="shared" si="20"/>
        <v>67.06114536</v>
      </c>
      <c r="C227" s="13">
        <v>0.0</v>
      </c>
      <c r="D227" s="13">
        <f t="shared" si="19"/>
        <v>0</v>
      </c>
      <c r="E227" s="34"/>
      <c r="F227" s="13">
        <f t="shared" si="21"/>
        <v>0</v>
      </c>
      <c r="G227" s="36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A228" s="121">
        <v>45491.0</v>
      </c>
      <c r="B228" s="13">
        <f t="shared" si="20"/>
        <v>67.06114536</v>
      </c>
      <c r="C228" s="13">
        <v>0.0</v>
      </c>
      <c r="D228" s="13">
        <f t="shared" si="19"/>
        <v>0</v>
      </c>
      <c r="E228" s="34"/>
      <c r="F228" s="13">
        <f t="shared" si="21"/>
        <v>0</v>
      </c>
      <c r="G228" s="36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A229" s="121">
        <v>45492.0</v>
      </c>
      <c r="B229" s="13">
        <f t="shared" si="20"/>
        <v>67.06114536</v>
      </c>
      <c r="C229" s="13">
        <v>0.0</v>
      </c>
      <c r="D229" s="13">
        <f t="shared" si="19"/>
        <v>0</v>
      </c>
      <c r="E229" s="34"/>
      <c r="F229" s="13">
        <f t="shared" si="21"/>
        <v>0</v>
      </c>
      <c r="G229" s="36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A230" s="121">
        <v>45493.0</v>
      </c>
      <c r="B230" s="13">
        <f t="shared" si="20"/>
        <v>67.06114536</v>
      </c>
      <c r="C230" s="13">
        <v>0.0</v>
      </c>
      <c r="D230" s="13">
        <f t="shared" si="19"/>
        <v>0</v>
      </c>
      <c r="E230" s="34"/>
      <c r="F230" s="13">
        <f t="shared" si="21"/>
        <v>0</v>
      </c>
      <c r="G230" s="36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A231" s="121">
        <v>45494.0</v>
      </c>
      <c r="B231" s="13">
        <f t="shared" si="20"/>
        <v>67.06114536</v>
      </c>
      <c r="C231" s="13">
        <v>0.0</v>
      </c>
      <c r="D231" s="13">
        <f t="shared" si="19"/>
        <v>0</v>
      </c>
      <c r="E231" s="34"/>
      <c r="F231" s="13">
        <f t="shared" si="21"/>
        <v>0</v>
      </c>
      <c r="G231" s="36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A232" s="121">
        <v>45495.0</v>
      </c>
      <c r="B232" s="13">
        <f t="shared" si="20"/>
        <v>67.06114536</v>
      </c>
      <c r="C232" s="13">
        <v>0.0</v>
      </c>
      <c r="D232" s="13">
        <f t="shared" si="19"/>
        <v>0</v>
      </c>
      <c r="E232" s="34"/>
      <c r="F232" s="13">
        <f t="shared" si="21"/>
        <v>0</v>
      </c>
      <c r="G232" s="36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A233" s="121">
        <v>45496.0</v>
      </c>
      <c r="B233" s="13">
        <f t="shared" si="20"/>
        <v>67.06114536</v>
      </c>
      <c r="C233" s="13">
        <v>0.0</v>
      </c>
      <c r="D233" s="13">
        <f t="shared" si="19"/>
        <v>0</v>
      </c>
      <c r="E233" s="34"/>
      <c r="F233" s="13">
        <f t="shared" si="21"/>
        <v>0</v>
      </c>
      <c r="G233" s="36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A234" s="121">
        <v>45497.0</v>
      </c>
      <c r="B234" s="13">
        <f t="shared" si="20"/>
        <v>67.06114536</v>
      </c>
      <c r="C234" s="13">
        <v>0.0</v>
      </c>
      <c r="D234" s="13">
        <f t="shared" si="19"/>
        <v>0</v>
      </c>
      <c r="E234" s="34"/>
      <c r="F234" s="13">
        <f t="shared" si="21"/>
        <v>0</v>
      </c>
      <c r="G234" s="36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A235" s="121">
        <v>45498.0</v>
      </c>
      <c r="B235" s="13">
        <f t="shared" si="20"/>
        <v>67.06114536</v>
      </c>
      <c r="C235" s="13">
        <v>0.0</v>
      </c>
      <c r="D235" s="13">
        <f t="shared" si="19"/>
        <v>0</v>
      </c>
      <c r="E235" s="34"/>
      <c r="F235" s="13">
        <f t="shared" si="21"/>
        <v>0</v>
      </c>
      <c r="G235" s="36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A236" s="121">
        <v>45499.0</v>
      </c>
      <c r="B236" s="13">
        <f t="shared" si="20"/>
        <v>67.06114536</v>
      </c>
      <c r="C236" s="13">
        <v>0.0</v>
      </c>
      <c r="D236" s="13">
        <f t="shared" si="19"/>
        <v>0</v>
      </c>
      <c r="E236" s="34"/>
      <c r="F236" s="13">
        <f t="shared" si="21"/>
        <v>0</v>
      </c>
      <c r="G236" s="36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A237" s="121">
        <v>45500.0</v>
      </c>
      <c r="B237" s="13">
        <f t="shared" si="20"/>
        <v>67.06114536</v>
      </c>
      <c r="C237" s="13">
        <v>0.0</v>
      </c>
      <c r="D237" s="13">
        <f t="shared" si="19"/>
        <v>0</v>
      </c>
      <c r="E237" s="34"/>
      <c r="F237" s="13">
        <f t="shared" si="21"/>
        <v>0</v>
      </c>
      <c r="G237" s="36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A238" s="121">
        <v>45501.0</v>
      </c>
      <c r="B238" s="13">
        <f t="shared" si="20"/>
        <v>67.06114536</v>
      </c>
      <c r="C238" s="13">
        <v>0.0</v>
      </c>
      <c r="D238" s="13">
        <f t="shared" si="19"/>
        <v>0</v>
      </c>
      <c r="E238" s="34"/>
      <c r="F238" s="13">
        <f t="shared" si="21"/>
        <v>0</v>
      </c>
      <c r="G238" s="36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A239" s="121">
        <v>45502.0</v>
      </c>
      <c r="B239" s="13">
        <f t="shared" si="20"/>
        <v>67.06114536</v>
      </c>
      <c r="C239" s="13">
        <v>0.0</v>
      </c>
      <c r="D239" s="13">
        <f t="shared" si="19"/>
        <v>0</v>
      </c>
      <c r="E239" s="34"/>
      <c r="F239" s="13">
        <f t="shared" si="21"/>
        <v>0</v>
      </c>
      <c r="G239" s="36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A240" s="121">
        <v>45503.0</v>
      </c>
      <c r="B240" s="13">
        <f t="shared" si="20"/>
        <v>67.06114536</v>
      </c>
      <c r="C240" s="13">
        <v>0.0</v>
      </c>
      <c r="D240" s="13">
        <f t="shared" si="19"/>
        <v>0</v>
      </c>
      <c r="E240" s="34"/>
      <c r="F240" s="13">
        <f t="shared" si="21"/>
        <v>0</v>
      </c>
      <c r="G240" s="36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A241" s="122">
        <v>45504.0</v>
      </c>
      <c r="B241" s="20">
        <f t="shared" si="20"/>
        <v>67.06114536</v>
      </c>
      <c r="C241" s="20">
        <v>0.0</v>
      </c>
      <c r="D241" s="20">
        <f t="shared" si="19"/>
        <v>0</v>
      </c>
      <c r="E241" s="38"/>
      <c r="F241" s="20">
        <f t="shared" si="21"/>
        <v>0</v>
      </c>
      <c r="G241" s="40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A243" s="43" t="str">
        <f>"carry over "&amp;A209</f>
        <v>carry over July</v>
      </c>
      <c r="B243" s="44">
        <f>B241</f>
        <v>67.06114536</v>
      </c>
      <c r="C243" s="44"/>
      <c r="D243" s="44"/>
      <c r="E243" s="45"/>
      <c r="F243" s="44"/>
      <c r="G243" s="46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</v>
      </c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A246" s="121">
        <v>45505.0</v>
      </c>
      <c r="B246" s="22">
        <f>(B243+C246)+((B243+C246)*D246)</f>
        <v>67.06114536</v>
      </c>
      <c r="C246" s="22">
        <v>0.0</v>
      </c>
      <c r="D246" s="22">
        <f t="shared" ref="D246:D276" si="22">(0/10000)</f>
        <v>0</v>
      </c>
      <c r="E246" s="52"/>
      <c r="F246" s="22">
        <f>(B246-B243)-C246</f>
        <v>0</v>
      </c>
      <c r="G246" s="53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A247" s="121">
        <v>45506.0</v>
      </c>
      <c r="B247" s="13">
        <f t="shared" ref="B247:B276" si="23">(B246+C247)+((B246+C247)*D247)</f>
        <v>67.06114536</v>
      </c>
      <c r="C247" s="13">
        <v>0.0</v>
      </c>
      <c r="D247" s="13">
        <f t="shared" si="22"/>
        <v>0</v>
      </c>
      <c r="E247" s="34"/>
      <c r="F247" s="13">
        <f t="shared" ref="F247:F276" si="24">(B247-B246)-C247</f>
        <v>0</v>
      </c>
      <c r="G247" s="36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A248" s="121">
        <v>45507.0</v>
      </c>
      <c r="B248" s="13">
        <f t="shared" si="23"/>
        <v>67.06114536</v>
      </c>
      <c r="C248" s="13">
        <v>0.0</v>
      </c>
      <c r="D248" s="13">
        <f t="shared" si="22"/>
        <v>0</v>
      </c>
      <c r="E248" s="34"/>
      <c r="F248" s="13">
        <f t="shared" si="24"/>
        <v>0</v>
      </c>
      <c r="G248" s="36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A249" s="121">
        <v>45508.0</v>
      </c>
      <c r="B249" s="13">
        <f t="shared" si="23"/>
        <v>67.06114536</v>
      </c>
      <c r="C249" s="13">
        <v>0.0</v>
      </c>
      <c r="D249" s="13">
        <f t="shared" si="22"/>
        <v>0</v>
      </c>
      <c r="E249" s="34"/>
      <c r="F249" s="13">
        <f t="shared" si="24"/>
        <v>0</v>
      </c>
      <c r="G249" s="36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A250" s="121">
        <v>45509.0</v>
      </c>
      <c r="B250" s="13">
        <f t="shared" si="23"/>
        <v>67.06114536</v>
      </c>
      <c r="C250" s="13">
        <v>0.0</v>
      </c>
      <c r="D250" s="13">
        <f t="shared" si="22"/>
        <v>0</v>
      </c>
      <c r="E250" s="34"/>
      <c r="F250" s="13">
        <f t="shared" si="24"/>
        <v>0</v>
      </c>
      <c r="G250" s="36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A251" s="121">
        <v>45510.0</v>
      </c>
      <c r="B251" s="13">
        <f t="shared" si="23"/>
        <v>67.06114536</v>
      </c>
      <c r="C251" s="13">
        <v>0.0</v>
      </c>
      <c r="D251" s="13">
        <f t="shared" si="22"/>
        <v>0</v>
      </c>
      <c r="E251" s="34"/>
      <c r="F251" s="13">
        <f t="shared" si="24"/>
        <v>0</v>
      </c>
      <c r="G251" s="36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A252" s="121">
        <v>45511.0</v>
      </c>
      <c r="B252" s="13">
        <f t="shared" si="23"/>
        <v>67.06114536</v>
      </c>
      <c r="C252" s="13">
        <v>0.0</v>
      </c>
      <c r="D252" s="13">
        <f t="shared" si="22"/>
        <v>0</v>
      </c>
      <c r="E252" s="34"/>
      <c r="F252" s="13">
        <f t="shared" si="24"/>
        <v>0</v>
      </c>
      <c r="G252" s="36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A253" s="121">
        <v>45512.0</v>
      </c>
      <c r="B253" s="13">
        <f t="shared" si="23"/>
        <v>67.06114536</v>
      </c>
      <c r="C253" s="13">
        <v>0.0</v>
      </c>
      <c r="D253" s="13">
        <f t="shared" si="22"/>
        <v>0</v>
      </c>
      <c r="E253" s="34"/>
      <c r="F253" s="13">
        <f t="shared" si="24"/>
        <v>0</v>
      </c>
      <c r="G253" s="36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A254" s="121">
        <v>45513.0</v>
      </c>
      <c r="B254" s="13">
        <f t="shared" si="23"/>
        <v>67.06114536</v>
      </c>
      <c r="C254" s="13">
        <v>0.0</v>
      </c>
      <c r="D254" s="13">
        <f t="shared" si="22"/>
        <v>0</v>
      </c>
      <c r="E254" s="34"/>
      <c r="F254" s="13">
        <f t="shared" si="24"/>
        <v>0</v>
      </c>
      <c r="G254" s="36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A255" s="121">
        <v>45514.0</v>
      </c>
      <c r="B255" s="13">
        <f t="shared" si="23"/>
        <v>67.06114536</v>
      </c>
      <c r="C255" s="13">
        <v>0.0</v>
      </c>
      <c r="D255" s="13">
        <f t="shared" si="22"/>
        <v>0</v>
      </c>
      <c r="E255" s="34"/>
      <c r="F255" s="13">
        <f t="shared" si="24"/>
        <v>0</v>
      </c>
      <c r="G255" s="36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A256" s="121">
        <v>45515.0</v>
      </c>
      <c r="B256" s="13">
        <f t="shared" si="23"/>
        <v>67.06114536</v>
      </c>
      <c r="C256" s="13">
        <v>0.0</v>
      </c>
      <c r="D256" s="13">
        <f t="shared" si="22"/>
        <v>0</v>
      </c>
      <c r="E256" s="34"/>
      <c r="F256" s="13">
        <f t="shared" si="24"/>
        <v>0</v>
      </c>
      <c r="G256" s="36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A257" s="121">
        <v>45516.0</v>
      </c>
      <c r="B257" s="13">
        <f t="shared" si="23"/>
        <v>67.06114536</v>
      </c>
      <c r="C257" s="13">
        <v>0.0</v>
      </c>
      <c r="D257" s="13">
        <f t="shared" si="22"/>
        <v>0</v>
      </c>
      <c r="E257" s="34"/>
      <c r="F257" s="13">
        <f t="shared" si="24"/>
        <v>0</v>
      </c>
      <c r="G257" s="36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A258" s="121">
        <v>45517.0</v>
      </c>
      <c r="B258" s="13">
        <f t="shared" si="23"/>
        <v>67.06114536</v>
      </c>
      <c r="C258" s="13">
        <v>0.0</v>
      </c>
      <c r="D258" s="13">
        <f t="shared" si="22"/>
        <v>0</v>
      </c>
      <c r="E258" s="34"/>
      <c r="F258" s="13">
        <f t="shared" si="24"/>
        <v>0</v>
      </c>
      <c r="G258" s="36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A259" s="121">
        <v>45518.0</v>
      </c>
      <c r="B259" s="13">
        <f t="shared" si="23"/>
        <v>67.06114536</v>
      </c>
      <c r="C259" s="13">
        <v>0.0</v>
      </c>
      <c r="D259" s="13">
        <f t="shared" si="22"/>
        <v>0</v>
      </c>
      <c r="E259" s="34"/>
      <c r="F259" s="13">
        <f t="shared" si="24"/>
        <v>0</v>
      </c>
      <c r="G259" s="36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A260" s="121">
        <v>45519.0</v>
      </c>
      <c r="B260" s="13">
        <f t="shared" si="23"/>
        <v>67.06114536</v>
      </c>
      <c r="C260" s="13">
        <v>0.0</v>
      </c>
      <c r="D260" s="13">
        <f t="shared" si="22"/>
        <v>0</v>
      </c>
      <c r="E260" s="34"/>
      <c r="F260" s="13">
        <f t="shared" si="24"/>
        <v>0</v>
      </c>
      <c r="G260" s="36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A261" s="121">
        <v>45520.0</v>
      </c>
      <c r="B261" s="13">
        <f t="shared" si="23"/>
        <v>67.06114536</v>
      </c>
      <c r="C261" s="13">
        <v>0.0</v>
      </c>
      <c r="D261" s="13">
        <f t="shared" si="22"/>
        <v>0</v>
      </c>
      <c r="E261" s="34"/>
      <c r="F261" s="13">
        <f t="shared" si="24"/>
        <v>0</v>
      </c>
      <c r="G261" s="36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A262" s="121">
        <v>45521.0</v>
      </c>
      <c r="B262" s="13">
        <f t="shared" si="23"/>
        <v>67.06114536</v>
      </c>
      <c r="C262" s="13">
        <v>0.0</v>
      </c>
      <c r="D262" s="13">
        <f t="shared" si="22"/>
        <v>0</v>
      </c>
      <c r="E262" s="34"/>
      <c r="F262" s="13">
        <f t="shared" si="24"/>
        <v>0</v>
      </c>
      <c r="G262" s="36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A263" s="121">
        <v>45522.0</v>
      </c>
      <c r="B263" s="13">
        <f t="shared" si="23"/>
        <v>67.06114536</v>
      </c>
      <c r="C263" s="13">
        <v>0.0</v>
      </c>
      <c r="D263" s="13">
        <f t="shared" si="22"/>
        <v>0</v>
      </c>
      <c r="E263" s="34"/>
      <c r="F263" s="13">
        <f t="shared" si="24"/>
        <v>0</v>
      </c>
      <c r="G263" s="36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A264" s="121">
        <v>45523.0</v>
      </c>
      <c r="B264" s="13">
        <f t="shared" si="23"/>
        <v>67.06114536</v>
      </c>
      <c r="C264" s="13">
        <v>0.0</v>
      </c>
      <c r="D264" s="13">
        <f t="shared" si="22"/>
        <v>0</v>
      </c>
      <c r="E264" s="34"/>
      <c r="F264" s="13">
        <f t="shared" si="24"/>
        <v>0</v>
      </c>
      <c r="G264" s="36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A265" s="121">
        <v>45524.0</v>
      </c>
      <c r="B265" s="13">
        <f t="shared" si="23"/>
        <v>67.06114536</v>
      </c>
      <c r="C265" s="13">
        <v>0.0</v>
      </c>
      <c r="D265" s="13">
        <f t="shared" si="22"/>
        <v>0</v>
      </c>
      <c r="E265" s="34"/>
      <c r="F265" s="13">
        <f t="shared" si="24"/>
        <v>0</v>
      </c>
      <c r="G265" s="36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A266" s="121">
        <v>45525.0</v>
      </c>
      <c r="B266" s="13">
        <f t="shared" si="23"/>
        <v>67.06114536</v>
      </c>
      <c r="C266" s="13">
        <v>0.0</v>
      </c>
      <c r="D266" s="13">
        <f t="shared" si="22"/>
        <v>0</v>
      </c>
      <c r="E266" s="34"/>
      <c r="F266" s="13">
        <f t="shared" si="24"/>
        <v>0</v>
      </c>
      <c r="G266" s="36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A267" s="121">
        <v>45526.0</v>
      </c>
      <c r="B267" s="13">
        <f t="shared" si="23"/>
        <v>67.06114536</v>
      </c>
      <c r="C267" s="13">
        <v>0.0</v>
      </c>
      <c r="D267" s="13">
        <f t="shared" si="22"/>
        <v>0</v>
      </c>
      <c r="E267" s="34"/>
      <c r="F267" s="13">
        <f t="shared" si="24"/>
        <v>0</v>
      </c>
      <c r="G267" s="36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A268" s="121">
        <v>45527.0</v>
      </c>
      <c r="B268" s="13">
        <f t="shared" si="23"/>
        <v>67.06114536</v>
      </c>
      <c r="C268" s="13">
        <v>0.0</v>
      </c>
      <c r="D268" s="13">
        <f t="shared" si="22"/>
        <v>0</v>
      </c>
      <c r="E268" s="34"/>
      <c r="F268" s="13">
        <f t="shared" si="24"/>
        <v>0</v>
      </c>
      <c r="G268" s="36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A269" s="121">
        <v>45528.0</v>
      </c>
      <c r="B269" s="13">
        <f t="shared" si="23"/>
        <v>67.06114536</v>
      </c>
      <c r="C269" s="13">
        <v>0.0</v>
      </c>
      <c r="D269" s="13">
        <f t="shared" si="22"/>
        <v>0</v>
      </c>
      <c r="E269" s="34"/>
      <c r="F269" s="13">
        <f t="shared" si="24"/>
        <v>0</v>
      </c>
      <c r="G269" s="36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A270" s="121">
        <v>45529.0</v>
      </c>
      <c r="B270" s="13">
        <f t="shared" si="23"/>
        <v>67.06114536</v>
      </c>
      <c r="C270" s="13">
        <v>0.0</v>
      </c>
      <c r="D270" s="13">
        <f t="shared" si="22"/>
        <v>0</v>
      </c>
      <c r="E270" s="34"/>
      <c r="F270" s="13">
        <f t="shared" si="24"/>
        <v>0</v>
      </c>
      <c r="G270" s="36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A271" s="121">
        <v>45530.0</v>
      </c>
      <c r="B271" s="13">
        <f t="shared" si="23"/>
        <v>67.06114536</v>
      </c>
      <c r="C271" s="13">
        <v>0.0</v>
      </c>
      <c r="D271" s="13">
        <f t="shared" si="22"/>
        <v>0</v>
      </c>
      <c r="E271" s="34"/>
      <c r="F271" s="13">
        <f t="shared" si="24"/>
        <v>0</v>
      </c>
      <c r="G271" s="36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A272" s="121">
        <v>45531.0</v>
      </c>
      <c r="B272" s="13">
        <f t="shared" si="23"/>
        <v>67.06114536</v>
      </c>
      <c r="C272" s="13">
        <v>0.0</v>
      </c>
      <c r="D272" s="13">
        <f t="shared" si="22"/>
        <v>0</v>
      </c>
      <c r="E272" s="34"/>
      <c r="F272" s="13">
        <f t="shared" si="24"/>
        <v>0</v>
      </c>
      <c r="G272" s="36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A273" s="121">
        <v>45532.0</v>
      </c>
      <c r="B273" s="13">
        <f t="shared" si="23"/>
        <v>67.06114536</v>
      </c>
      <c r="C273" s="13">
        <v>0.0</v>
      </c>
      <c r="D273" s="13">
        <f t="shared" si="22"/>
        <v>0</v>
      </c>
      <c r="E273" s="34"/>
      <c r="F273" s="13">
        <f t="shared" si="24"/>
        <v>0</v>
      </c>
      <c r="G273" s="36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A274" s="121">
        <v>45533.0</v>
      </c>
      <c r="B274" s="13">
        <f t="shared" si="23"/>
        <v>67.06114536</v>
      </c>
      <c r="C274" s="13">
        <v>0.0</v>
      </c>
      <c r="D274" s="13">
        <f t="shared" si="22"/>
        <v>0</v>
      </c>
      <c r="E274" s="34"/>
      <c r="F274" s="13">
        <f t="shared" si="24"/>
        <v>0</v>
      </c>
      <c r="G274" s="36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A275" s="121">
        <v>45534.0</v>
      </c>
      <c r="B275" s="13">
        <f t="shared" si="23"/>
        <v>67.06114536</v>
      </c>
      <c r="C275" s="13">
        <v>0.0</v>
      </c>
      <c r="D275" s="13">
        <f t="shared" si="22"/>
        <v>0</v>
      </c>
      <c r="E275" s="34"/>
      <c r="F275" s="13">
        <f t="shared" si="24"/>
        <v>0</v>
      </c>
      <c r="G275" s="36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A276" s="122">
        <v>45535.0</v>
      </c>
      <c r="B276" s="20">
        <f t="shared" si="23"/>
        <v>67.06114536</v>
      </c>
      <c r="C276" s="20">
        <v>0.0</v>
      </c>
      <c r="D276" s="20">
        <f t="shared" si="22"/>
        <v>0</v>
      </c>
      <c r="E276" s="38"/>
      <c r="F276" s="20">
        <f t="shared" si="24"/>
        <v>0</v>
      </c>
      <c r="G276" s="40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A278" s="63" t="str">
        <f>"carry over "&amp;A244</f>
        <v>carry over August</v>
      </c>
      <c r="B278" s="64">
        <f>B276</f>
        <v>67.06114536</v>
      </c>
      <c r="C278" s="64"/>
      <c r="D278" s="64"/>
      <c r="E278" s="65"/>
      <c r="F278" s="64"/>
      <c r="G278" s="66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A279" s="67" t="s">
        <v>15</v>
      </c>
      <c r="B279" s="48"/>
      <c r="C279" s="48"/>
      <c r="D279" s="48"/>
      <c r="E279" s="49"/>
      <c r="F279" s="48" t="s">
        <v>33</v>
      </c>
      <c r="G279" s="68">
        <f>SUM(F281:F310)</f>
        <v>0</v>
      </c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6.5" customHeight="1">
      <c r="A280" s="69" t="s">
        <v>20</v>
      </c>
      <c r="B280" s="62" t="s">
        <v>21</v>
      </c>
      <c r="C280" s="56" t="s">
        <v>22</v>
      </c>
      <c r="D280" s="56" t="s">
        <v>37</v>
      </c>
      <c r="E280" s="56" t="s">
        <v>24</v>
      </c>
      <c r="F280" s="56" t="s">
        <v>25</v>
      </c>
      <c r="G280" s="70" t="s">
        <v>26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A281" s="123">
        <v>45536.0</v>
      </c>
      <c r="B281" s="22">
        <f>(B278+C281)+((B278+C281)*D281)</f>
        <v>67.06114536</v>
      </c>
      <c r="C281" s="22">
        <v>0.0</v>
      </c>
      <c r="D281" s="22">
        <f t="shared" ref="D281:D310" si="25">(0/10000)</f>
        <v>0</v>
      </c>
      <c r="E281" s="52"/>
      <c r="F281" s="22">
        <f>(B281-B278)-C281</f>
        <v>0</v>
      </c>
      <c r="G281" s="53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A282" s="121">
        <v>45537.0</v>
      </c>
      <c r="B282" s="13">
        <f t="shared" ref="B282:B310" si="26">(B281+C282)+((B281+C282)*D282)</f>
        <v>67.06114536</v>
      </c>
      <c r="C282" s="13">
        <v>0.0</v>
      </c>
      <c r="D282" s="13">
        <f t="shared" si="25"/>
        <v>0</v>
      </c>
      <c r="E282" s="34"/>
      <c r="F282" s="13">
        <f t="shared" ref="F282:F310" si="27">(B282-B281)-C282</f>
        <v>0</v>
      </c>
      <c r="G282" s="36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A283" s="121">
        <v>45538.0</v>
      </c>
      <c r="B283" s="13">
        <f t="shared" si="26"/>
        <v>67.06114536</v>
      </c>
      <c r="C283" s="13">
        <v>0.0</v>
      </c>
      <c r="D283" s="13">
        <f t="shared" si="25"/>
        <v>0</v>
      </c>
      <c r="E283" s="34"/>
      <c r="F283" s="13">
        <f t="shared" si="27"/>
        <v>0</v>
      </c>
      <c r="G283" s="36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A284" s="121">
        <v>45539.0</v>
      </c>
      <c r="B284" s="13">
        <f t="shared" si="26"/>
        <v>67.06114536</v>
      </c>
      <c r="C284" s="13">
        <v>0.0</v>
      </c>
      <c r="D284" s="13">
        <f t="shared" si="25"/>
        <v>0</v>
      </c>
      <c r="E284" s="34"/>
      <c r="F284" s="13">
        <f t="shared" si="27"/>
        <v>0</v>
      </c>
      <c r="G284" s="36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A285" s="121">
        <v>45540.0</v>
      </c>
      <c r="B285" s="13">
        <f t="shared" si="26"/>
        <v>67.06114536</v>
      </c>
      <c r="C285" s="13">
        <v>0.0</v>
      </c>
      <c r="D285" s="13">
        <f t="shared" si="25"/>
        <v>0</v>
      </c>
      <c r="E285" s="34"/>
      <c r="F285" s="13">
        <f t="shared" si="27"/>
        <v>0</v>
      </c>
      <c r="G285" s="36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A286" s="121">
        <v>45541.0</v>
      </c>
      <c r="B286" s="13">
        <f t="shared" si="26"/>
        <v>67.06114536</v>
      </c>
      <c r="C286" s="13">
        <v>0.0</v>
      </c>
      <c r="D286" s="13">
        <f t="shared" si="25"/>
        <v>0</v>
      </c>
      <c r="E286" s="34"/>
      <c r="F286" s="13">
        <f t="shared" si="27"/>
        <v>0</v>
      </c>
      <c r="G286" s="36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A287" s="121">
        <v>45542.0</v>
      </c>
      <c r="B287" s="13">
        <f t="shared" si="26"/>
        <v>67.06114536</v>
      </c>
      <c r="C287" s="13">
        <v>0.0</v>
      </c>
      <c r="D287" s="13">
        <f t="shared" si="25"/>
        <v>0</v>
      </c>
      <c r="E287" s="34"/>
      <c r="F287" s="13">
        <f t="shared" si="27"/>
        <v>0</v>
      </c>
      <c r="G287" s="36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A288" s="121">
        <v>45543.0</v>
      </c>
      <c r="B288" s="13">
        <f t="shared" si="26"/>
        <v>67.06114536</v>
      </c>
      <c r="C288" s="13">
        <v>0.0</v>
      </c>
      <c r="D288" s="13">
        <f t="shared" si="25"/>
        <v>0</v>
      </c>
      <c r="E288" s="34"/>
      <c r="F288" s="13">
        <f t="shared" si="27"/>
        <v>0</v>
      </c>
      <c r="G288" s="36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A289" s="121">
        <v>45544.0</v>
      </c>
      <c r="B289" s="13">
        <f t="shared" si="26"/>
        <v>67.06114536</v>
      </c>
      <c r="C289" s="13">
        <v>0.0</v>
      </c>
      <c r="D289" s="13">
        <f t="shared" si="25"/>
        <v>0</v>
      </c>
      <c r="E289" s="34"/>
      <c r="F289" s="13">
        <f t="shared" si="27"/>
        <v>0</v>
      </c>
      <c r="G289" s="36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A290" s="121">
        <v>45545.0</v>
      </c>
      <c r="B290" s="13">
        <f t="shared" si="26"/>
        <v>67.06114536</v>
      </c>
      <c r="C290" s="13">
        <v>0.0</v>
      </c>
      <c r="D290" s="13">
        <f t="shared" si="25"/>
        <v>0</v>
      </c>
      <c r="E290" s="34"/>
      <c r="F290" s="13">
        <f t="shared" si="27"/>
        <v>0</v>
      </c>
      <c r="G290" s="36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A291" s="121">
        <v>45546.0</v>
      </c>
      <c r="B291" s="13">
        <f t="shared" si="26"/>
        <v>67.06114536</v>
      </c>
      <c r="C291" s="13">
        <v>0.0</v>
      </c>
      <c r="D291" s="13">
        <f t="shared" si="25"/>
        <v>0</v>
      </c>
      <c r="E291" s="34"/>
      <c r="F291" s="13">
        <f t="shared" si="27"/>
        <v>0</v>
      </c>
      <c r="G291" s="36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A292" s="121">
        <v>45547.0</v>
      </c>
      <c r="B292" s="13">
        <f t="shared" si="26"/>
        <v>67.06114536</v>
      </c>
      <c r="C292" s="13">
        <v>0.0</v>
      </c>
      <c r="D292" s="13">
        <f t="shared" si="25"/>
        <v>0</v>
      </c>
      <c r="E292" s="34"/>
      <c r="F292" s="13">
        <f t="shared" si="27"/>
        <v>0</v>
      </c>
      <c r="G292" s="36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A293" s="121">
        <v>45548.0</v>
      </c>
      <c r="B293" s="13">
        <f t="shared" si="26"/>
        <v>67.06114536</v>
      </c>
      <c r="C293" s="13">
        <v>0.0</v>
      </c>
      <c r="D293" s="13">
        <f t="shared" si="25"/>
        <v>0</v>
      </c>
      <c r="E293" s="34"/>
      <c r="F293" s="13">
        <f t="shared" si="27"/>
        <v>0</v>
      </c>
      <c r="G293" s="36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A294" s="121">
        <v>45549.0</v>
      </c>
      <c r="B294" s="13">
        <f t="shared" si="26"/>
        <v>67.06114536</v>
      </c>
      <c r="C294" s="13">
        <v>0.0</v>
      </c>
      <c r="D294" s="13">
        <f t="shared" si="25"/>
        <v>0</v>
      </c>
      <c r="E294" s="34"/>
      <c r="F294" s="13">
        <f t="shared" si="27"/>
        <v>0</v>
      </c>
      <c r="G294" s="36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A295" s="121">
        <v>45550.0</v>
      </c>
      <c r="B295" s="13">
        <f t="shared" si="26"/>
        <v>67.06114536</v>
      </c>
      <c r="C295" s="13">
        <v>0.0</v>
      </c>
      <c r="D295" s="13">
        <f t="shared" si="25"/>
        <v>0</v>
      </c>
      <c r="E295" s="34"/>
      <c r="F295" s="13">
        <f t="shared" si="27"/>
        <v>0</v>
      </c>
      <c r="G295" s="36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A296" s="121">
        <v>45551.0</v>
      </c>
      <c r="B296" s="13">
        <f t="shared" si="26"/>
        <v>67.06114536</v>
      </c>
      <c r="C296" s="13">
        <v>0.0</v>
      </c>
      <c r="D296" s="13">
        <f t="shared" si="25"/>
        <v>0</v>
      </c>
      <c r="E296" s="34"/>
      <c r="F296" s="13">
        <f t="shared" si="27"/>
        <v>0</v>
      </c>
      <c r="G296" s="36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A297" s="121">
        <v>45552.0</v>
      </c>
      <c r="B297" s="13">
        <f t="shared" si="26"/>
        <v>67.06114536</v>
      </c>
      <c r="C297" s="13">
        <v>0.0</v>
      </c>
      <c r="D297" s="13">
        <f t="shared" si="25"/>
        <v>0</v>
      </c>
      <c r="E297" s="34"/>
      <c r="F297" s="13">
        <f t="shared" si="27"/>
        <v>0</v>
      </c>
      <c r="G297" s="36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A298" s="121">
        <v>45553.0</v>
      </c>
      <c r="B298" s="13">
        <f t="shared" si="26"/>
        <v>67.06114536</v>
      </c>
      <c r="C298" s="13">
        <v>0.0</v>
      </c>
      <c r="D298" s="13">
        <f t="shared" si="25"/>
        <v>0</v>
      </c>
      <c r="E298" s="34"/>
      <c r="F298" s="13">
        <f t="shared" si="27"/>
        <v>0</v>
      </c>
      <c r="G298" s="36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A299" s="121">
        <v>45554.0</v>
      </c>
      <c r="B299" s="13">
        <f t="shared" si="26"/>
        <v>67.06114536</v>
      </c>
      <c r="C299" s="13">
        <v>0.0</v>
      </c>
      <c r="D299" s="13">
        <f t="shared" si="25"/>
        <v>0</v>
      </c>
      <c r="E299" s="34"/>
      <c r="F299" s="13">
        <f t="shared" si="27"/>
        <v>0</v>
      </c>
      <c r="G299" s="36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A300" s="121">
        <v>45555.0</v>
      </c>
      <c r="B300" s="13">
        <f t="shared" si="26"/>
        <v>67.06114536</v>
      </c>
      <c r="C300" s="13">
        <v>0.0</v>
      </c>
      <c r="D300" s="13">
        <f t="shared" si="25"/>
        <v>0</v>
      </c>
      <c r="E300" s="34"/>
      <c r="F300" s="13">
        <f t="shared" si="27"/>
        <v>0</v>
      </c>
      <c r="G300" s="36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A301" s="121">
        <v>45556.0</v>
      </c>
      <c r="B301" s="13">
        <f t="shared" si="26"/>
        <v>67.06114536</v>
      </c>
      <c r="C301" s="13">
        <v>0.0</v>
      </c>
      <c r="D301" s="13">
        <f t="shared" si="25"/>
        <v>0</v>
      </c>
      <c r="E301" s="34"/>
      <c r="F301" s="13">
        <f t="shared" si="27"/>
        <v>0</v>
      </c>
      <c r="G301" s="36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A302" s="121">
        <v>45557.0</v>
      </c>
      <c r="B302" s="13">
        <f t="shared" si="26"/>
        <v>67.06114536</v>
      </c>
      <c r="C302" s="13">
        <v>0.0</v>
      </c>
      <c r="D302" s="13">
        <f t="shared" si="25"/>
        <v>0</v>
      </c>
      <c r="E302" s="34"/>
      <c r="F302" s="13">
        <f t="shared" si="27"/>
        <v>0</v>
      </c>
      <c r="G302" s="36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A303" s="121">
        <v>45558.0</v>
      </c>
      <c r="B303" s="13">
        <f t="shared" si="26"/>
        <v>67.06114536</v>
      </c>
      <c r="C303" s="13">
        <v>0.0</v>
      </c>
      <c r="D303" s="13">
        <f t="shared" si="25"/>
        <v>0</v>
      </c>
      <c r="E303" s="34"/>
      <c r="F303" s="13">
        <f t="shared" si="27"/>
        <v>0</v>
      </c>
      <c r="G303" s="36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A304" s="121">
        <v>45559.0</v>
      </c>
      <c r="B304" s="13">
        <f t="shared" si="26"/>
        <v>67.06114536</v>
      </c>
      <c r="C304" s="13">
        <v>0.0</v>
      </c>
      <c r="D304" s="13">
        <f t="shared" si="25"/>
        <v>0</v>
      </c>
      <c r="E304" s="34"/>
      <c r="F304" s="13">
        <f t="shared" si="27"/>
        <v>0</v>
      </c>
      <c r="G304" s="36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A305" s="121">
        <v>45560.0</v>
      </c>
      <c r="B305" s="13">
        <f t="shared" si="26"/>
        <v>67.06114536</v>
      </c>
      <c r="C305" s="13">
        <v>0.0</v>
      </c>
      <c r="D305" s="13">
        <f t="shared" si="25"/>
        <v>0</v>
      </c>
      <c r="E305" s="34"/>
      <c r="F305" s="13">
        <f t="shared" si="27"/>
        <v>0</v>
      </c>
      <c r="G305" s="36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A306" s="121">
        <v>45561.0</v>
      </c>
      <c r="B306" s="13">
        <f t="shared" si="26"/>
        <v>67.06114536</v>
      </c>
      <c r="C306" s="13">
        <v>0.0</v>
      </c>
      <c r="D306" s="13">
        <f t="shared" si="25"/>
        <v>0</v>
      </c>
      <c r="E306" s="34"/>
      <c r="F306" s="13">
        <f t="shared" si="27"/>
        <v>0</v>
      </c>
      <c r="G306" s="36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A307" s="121">
        <v>45562.0</v>
      </c>
      <c r="B307" s="13">
        <f t="shared" si="26"/>
        <v>67.06114536</v>
      </c>
      <c r="C307" s="13">
        <v>0.0</v>
      </c>
      <c r="D307" s="13">
        <f t="shared" si="25"/>
        <v>0</v>
      </c>
      <c r="E307" s="34"/>
      <c r="F307" s="13">
        <f t="shared" si="27"/>
        <v>0</v>
      </c>
      <c r="G307" s="36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A308" s="121">
        <v>45563.0</v>
      </c>
      <c r="B308" s="13">
        <f t="shared" si="26"/>
        <v>67.06114536</v>
      </c>
      <c r="C308" s="13">
        <v>0.0</v>
      </c>
      <c r="D308" s="13">
        <f t="shared" si="25"/>
        <v>0</v>
      </c>
      <c r="E308" s="34"/>
      <c r="F308" s="13">
        <f t="shared" si="27"/>
        <v>0</v>
      </c>
      <c r="G308" s="36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A309" s="121">
        <v>45564.0</v>
      </c>
      <c r="B309" s="13">
        <f t="shared" si="26"/>
        <v>67.06114536</v>
      </c>
      <c r="C309" s="13">
        <v>0.0</v>
      </c>
      <c r="D309" s="13">
        <f t="shared" si="25"/>
        <v>0</v>
      </c>
      <c r="E309" s="34"/>
      <c r="F309" s="13">
        <f t="shared" si="27"/>
        <v>0</v>
      </c>
      <c r="G309" s="36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A310" s="122">
        <v>45565.0</v>
      </c>
      <c r="B310" s="20">
        <f t="shared" si="26"/>
        <v>67.06114536</v>
      </c>
      <c r="C310" s="20">
        <v>0.0</v>
      </c>
      <c r="D310" s="20">
        <f t="shared" si="25"/>
        <v>0</v>
      </c>
      <c r="E310" s="38"/>
      <c r="F310" s="20">
        <f t="shared" si="27"/>
        <v>0</v>
      </c>
      <c r="G310" s="40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A312" s="43" t="str">
        <f>"carry over "&amp;A279</f>
        <v>carry over September</v>
      </c>
      <c r="B312" s="44">
        <f>B310</f>
        <v>67.06114536</v>
      </c>
      <c r="C312" s="44"/>
      <c r="D312" s="44"/>
      <c r="E312" s="45"/>
      <c r="F312" s="44"/>
      <c r="G312" s="46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A315" s="123">
        <v>45566.0</v>
      </c>
      <c r="B315" s="22">
        <f>(B312+C315)+((B312+C315)*D315)</f>
        <v>67.06114536</v>
      </c>
      <c r="C315" s="22">
        <v>0.0</v>
      </c>
      <c r="D315" s="22">
        <f t="shared" ref="D315:D345" si="28">(0/10000)</f>
        <v>0</v>
      </c>
      <c r="E315" s="52"/>
      <c r="F315" s="22">
        <f>(B315-B312)-C315</f>
        <v>0</v>
      </c>
      <c r="G315" s="53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A316" s="121">
        <v>45567.0</v>
      </c>
      <c r="B316" s="13">
        <f t="shared" ref="B316:B345" si="29">(B315+C316)+((B315+C316)*D316)</f>
        <v>67.06114536</v>
      </c>
      <c r="C316" s="13">
        <v>0.0</v>
      </c>
      <c r="D316" s="13">
        <f t="shared" si="28"/>
        <v>0</v>
      </c>
      <c r="E316" s="34"/>
      <c r="F316" s="13">
        <f t="shared" ref="F316:F345" si="30">(B316-B315)-C316</f>
        <v>0</v>
      </c>
      <c r="G316" s="36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A317" s="121">
        <v>45568.0</v>
      </c>
      <c r="B317" s="13">
        <f t="shared" si="29"/>
        <v>67.06114536</v>
      </c>
      <c r="C317" s="13">
        <v>0.0</v>
      </c>
      <c r="D317" s="13">
        <f t="shared" si="28"/>
        <v>0</v>
      </c>
      <c r="E317" s="34"/>
      <c r="F317" s="13">
        <f t="shared" si="30"/>
        <v>0</v>
      </c>
      <c r="G317" s="36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A318" s="121">
        <v>45569.0</v>
      </c>
      <c r="B318" s="13">
        <f t="shared" si="29"/>
        <v>67.06114536</v>
      </c>
      <c r="C318" s="13">
        <v>0.0</v>
      </c>
      <c r="D318" s="13">
        <f t="shared" si="28"/>
        <v>0</v>
      </c>
      <c r="E318" s="34"/>
      <c r="F318" s="13">
        <f t="shared" si="30"/>
        <v>0</v>
      </c>
      <c r="G318" s="36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A319" s="121">
        <v>45570.0</v>
      </c>
      <c r="B319" s="13">
        <f t="shared" si="29"/>
        <v>67.06114536</v>
      </c>
      <c r="C319" s="13">
        <v>0.0</v>
      </c>
      <c r="D319" s="13">
        <f t="shared" si="28"/>
        <v>0</v>
      </c>
      <c r="E319" s="34"/>
      <c r="F319" s="13">
        <f t="shared" si="30"/>
        <v>0</v>
      </c>
      <c r="G319" s="36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A320" s="121">
        <v>45571.0</v>
      </c>
      <c r="B320" s="13">
        <f t="shared" si="29"/>
        <v>67.06114536</v>
      </c>
      <c r="C320" s="13">
        <v>0.0</v>
      </c>
      <c r="D320" s="13">
        <f t="shared" si="28"/>
        <v>0</v>
      </c>
      <c r="E320" s="34"/>
      <c r="F320" s="13">
        <f t="shared" si="30"/>
        <v>0</v>
      </c>
      <c r="G320" s="36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A321" s="121">
        <v>45572.0</v>
      </c>
      <c r="B321" s="13">
        <f t="shared" si="29"/>
        <v>67.06114536</v>
      </c>
      <c r="C321" s="13">
        <v>0.0</v>
      </c>
      <c r="D321" s="13">
        <f t="shared" si="28"/>
        <v>0</v>
      </c>
      <c r="E321" s="34"/>
      <c r="F321" s="13">
        <f t="shared" si="30"/>
        <v>0</v>
      </c>
      <c r="G321" s="36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A322" s="121">
        <v>45573.0</v>
      </c>
      <c r="B322" s="13">
        <f t="shared" si="29"/>
        <v>67.06114536</v>
      </c>
      <c r="C322" s="13">
        <v>0.0</v>
      </c>
      <c r="D322" s="13">
        <f t="shared" si="28"/>
        <v>0</v>
      </c>
      <c r="E322" s="34"/>
      <c r="F322" s="13">
        <f t="shared" si="30"/>
        <v>0</v>
      </c>
      <c r="G322" s="36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A323" s="121">
        <v>45574.0</v>
      </c>
      <c r="B323" s="13">
        <f t="shared" si="29"/>
        <v>67.06114536</v>
      </c>
      <c r="C323" s="13">
        <v>0.0</v>
      </c>
      <c r="D323" s="13">
        <f t="shared" si="28"/>
        <v>0</v>
      </c>
      <c r="E323" s="34"/>
      <c r="F323" s="13">
        <f t="shared" si="30"/>
        <v>0</v>
      </c>
      <c r="G323" s="36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A324" s="121">
        <v>45575.0</v>
      </c>
      <c r="B324" s="13">
        <f t="shared" si="29"/>
        <v>67.06114536</v>
      </c>
      <c r="C324" s="13">
        <v>0.0</v>
      </c>
      <c r="D324" s="13">
        <f t="shared" si="28"/>
        <v>0</v>
      </c>
      <c r="E324" s="34"/>
      <c r="F324" s="13">
        <f t="shared" si="30"/>
        <v>0</v>
      </c>
      <c r="G324" s="36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A325" s="121">
        <v>45576.0</v>
      </c>
      <c r="B325" s="13">
        <f t="shared" si="29"/>
        <v>67.06114536</v>
      </c>
      <c r="C325" s="13">
        <v>0.0</v>
      </c>
      <c r="D325" s="13">
        <f t="shared" si="28"/>
        <v>0</v>
      </c>
      <c r="E325" s="34"/>
      <c r="F325" s="13">
        <f t="shared" si="30"/>
        <v>0</v>
      </c>
      <c r="G325" s="36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A326" s="121">
        <v>45577.0</v>
      </c>
      <c r="B326" s="13">
        <f t="shared" si="29"/>
        <v>67.06114536</v>
      </c>
      <c r="C326" s="13">
        <v>0.0</v>
      </c>
      <c r="D326" s="13">
        <f t="shared" si="28"/>
        <v>0</v>
      </c>
      <c r="E326" s="34"/>
      <c r="F326" s="13">
        <f t="shared" si="30"/>
        <v>0</v>
      </c>
      <c r="G326" s="36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A327" s="121">
        <v>45578.0</v>
      </c>
      <c r="B327" s="13">
        <f t="shared" si="29"/>
        <v>67.06114536</v>
      </c>
      <c r="C327" s="13">
        <v>0.0</v>
      </c>
      <c r="D327" s="13">
        <f t="shared" si="28"/>
        <v>0</v>
      </c>
      <c r="E327" s="34"/>
      <c r="F327" s="13">
        <f t="shared" si="30"/>
        <v>0</v>
      </c>
      <c r="G327" s="36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A328" s="121">
        <v>45579.0</v>
      </c>
      <c r="B328" s="13">
        <f t="shared" si="29"/>
        <v>67.06114536</v>
      </c>
      <c r="C328" s="13">
        <v>0.0</v>
      </c>
      <c r="D328" s="13">
        <f t="shared" si="28"/>
        <v>0</v>
      </c>
      <c r="E328" s="34"/>
      <c r="F328" s="13">
        <f t="shared" si="30"/>
        <v>0</v>
      </c>
      <c r="G328" s="36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A329" s="121">
        <v>45580.0</v>
      </c>
      <c r="B329" s="13">
        <f t="shared" si="29"/>
        <v>67.06114536</v>
      </c>
      <c r="C329" s="13">
        <v>0.0</v>
      </c>
      <c r="D329" s="13">
        <f t="shared" si="28"/>
        <v>0</v>
      </c>
      <c r="E329" s="34"/>
      <c r="F329" s="13">
        <f t="shared" si="30"/>
        <v>0</v>
      </c>
      <c r="G329" s="36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A330" s="121">
        <v>45581.0</v>
      </c>
      <c r="B330" s="13">
        <f t="shared" si="29"/>
        <v>67.06114536</v>
      </c>
      <c r="C330" s="13">
        <v>0.0</v>
      </c>
      <c r="D330" s="13">
        <f t="shared" si="28"/>
        <v>0</v>
      </c>
      <c r="E330" s="34"/>
      <c r="F330" s="13">
        <f t="shared" si="30"/>
        <v>0</v>
      </c>
      <c r="G330" s="36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A331" s="121">
        <v>45582.0</v>
      </c>
      <c r="B331" s="13">
        <f t="shared" si="29"/>
        <v>67.06114536</v>
      </c>
      <c r="C331" s="13">
        <v>0.0</v>
      </c>
      <c r="D331" s="13">
        <f t="shared" si="28"/>
        <v>0</v>
      </c>
      <c r="E331" s="34"/>
      <c r="F331" s="13">
        <f t="shared" si="30"/>
        <v>0</v>
      </c>
      <c r="G331" s="36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A332" s="121">
        <v>45583.0</v>
      </c>
      <c r="B332" s="13">
        <f t="shared" si="29"/>
        <v>67.06114536</v>
      </c>
      <c r="C332" s="13">
        <v>0.0</v>
      </c>
      <c r="D332" s="13">
        <f t="shared" si="28"/>
        <v>0</v>
      </c>
      <c r="E332" s="34"/>
      <c r="F332" s="13">
        <f t="shared" si="30"/>
        <v>0</v>
      </c>
      <c r="G332" s="36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A333" s="121">
        <v>45584.0</v>
      </c>
      <c r="B333" s="13">
        <f t="shared" si="29"/>
        <v>67.06114536</v>
      </c>
      <c r="C333" s="13">
        <v>0.0</v>
      </c>
      <c r="D333" s="13">
        <f t="shared" si="28"/>
        <v>0</v>
      </c>
      <c r="E333" s="34"/>
      <c r="F333" s="13">
        <f t="shared" si="30"/>
        <v>0</v>
      </c>
      <c r="G333" s="36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A334" s="121">
        <v>45585.0</v>
      </c>
      <c r="B334" s="13">
        <f t="shared" si="29"/>
        <v>67.06114536</v>
      </c>
      <c r="C334" s="13">
        <v>0.0</v>
      </c>
      <c r="D334" s="13">
        <f t="shared" si="28"/>
        <v>0</v>
      </c>
      <c r="E334" s="34"/>
      <c r="F334" s="13">
        <f t="shared" si="30"/>
        <v>0</v>
      </c>
      <c r="G334" s="36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A335" s="121">
        <v>45586.0</v>
      </c>
      <c r="B335" s="13">
        <f t="shared" si="29"/>
        <v>67.06114536</v>
      </c>
      <c r="C335" s="13">
        <v>0.0</v>
      </c>
      <c r="D335" s="13">
        <f t="shared" si="28"/>
        <v>0</v>
      </c>
      <c r="E335" s="34"/>
      <c r="F335" s="13">
        <f t="shared" si="30"/>
        <v>0</v>
      </c>
      <c r="G335" s="36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A336" s="121">
        <v>45587.0</v>
      </c>
      <c r="B336" s="13">
        <f t="shared" si="29"/>
        <v>67.06114536</v>
      </c>
      <c r="C336" s="13">
        <v>0.0</v>
      </c>
      <c r="D336" s="13">
        <f t="shared" si="28"/>
        <v>0</v>
      </c>
      <c r="E336" s="34"/>
      <c r="F336" s="13">
        <f t="shared" si="30"/>
        <v>0</v>
      </c>
      <c r="G336" s="36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A337" s="121">
        <v>45588.0</v>
      </c>
      <c r="B337" s="13">
        <f t="shared" si="29"/>
        <v>67.06114536</v>
      </c>
      <c r="C337" s="13">
        <v>0.0</v>
      </c>
      <c r="D337" s="13">
        <f t="shared" si="28"/>
        <v>0</v>
      </c>
      <c r="E337" s="34"/>
      <c r="F337" s="13">
        <f t="shared" si="30"/>
        <v>0</v>
      </c>
      <c r="G337" s="36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A338" s="121">
        <v>45589.0</v>
      </c>
      <c r="B338" s="13">
        <f t="shared" si="29"/>
        <v>67.06114536</v>
      </c>
      <c r="C338" s="13">
        <v>0.0</v>
      </c>
      <c r="D338" s="13">
        <f t="shared" si="28"/>
        <v>0</v>
      </c>
      <c r="E338" s="34"/>
      <c r="F338" s="13">
        <f t="shared" si="30"/>
        <v>0</v>
      </c>
      <c r="G338" s="36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A339" s="121">
        <v>45590.0</v>
      </c>
      <c r="B339" s="13">
        <f t="shared" si="29"/>
        <v>67.06114536</v>
      </c>
      <c r="C339" s="13">
        <v>0.0</v>
      </c>
      <c r="D339" s="13">
        <f t="shared" si="28"/>
        <v>0</v>
      </c>
      <c r="E339" s="34"/>
      <c r="F339" s="13">
        <f t="shared" si="30"/>
        <v>0</v>
      </c>
      <c r="G339" s="36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A340" s="121">
        <v>45591.0</v>
      </c>
      <c r="B340" s="13">
        <f t="shared" si="29"/>
        <v>67.06114536</v>
      </c>
      <c r="C340" s="13">
        <v>0.0</v>
      </c>
      <c r="D340" s="13">
        <f t="shared" si="28"/>
        <v>0</v>
      </c>
      <c r="E340" s="34"/>
      <c r="F340" s="13">
        <f t="shared" si="30"/>
        <v>0</v>
      </c>
      <c r="G340" s="36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A341" s="121">
        <v>45592.0</v>
      </c>
      <c r="B341" s="13">
        <f t="shared" si="29"/>
        <v>67.06114536</v>
      </c>
      <c r="C341" s="13">
        <v>0.0</v>
      </c>
      <c r="D341" s="13">
        <f t="shared" si="28"/>
        <v>0</v>
      </c>
      <c r="E341" s="34"/>
      <c r="F341" s="13">
        <f t="shared" si="30"/>
        <v>0</v>
      </c>
      <c r="G341" s="36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A342" s="121">
        <v>45593.0</v>
      </c>
      <c r="B342" s="13">
        <f t="shared" si="29"/>
        <v>67.06114536</v>
      </c>
      <c r="C342" s="13">
        <v>0.0</v>
      </c>
      <c r="D342" s="13">
        <f t="shared" si="28"/>
        <v>0</v>
      </c>
      <c r="E342" s="34"/>
      <c r="F342" s="13">
        <f t="shared" si="30"/>
        <v>0</v>
      </c>
      <c r="G342" s="36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A343" s="121">
        <v>45594.0</v>
      </c>
      <c r="B343" s="13">
        <f t="shared" si="29"/>
        <v>67.06114536</v>
      </c>
      <c r="C343" s="13">
        <v>0.0</v>
      </c>
      <c r="D343" s="13">
        <f t="shared" si="28"/>
        <v>0</v>
      </c>
      <c r="E343" s="34"/>
      <c r="F343" s="13">
        <f t="shared" si="30"/>
        <v>0</v>
      </c>
      <c r="G343" s="36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A344" s="121">
        <v>45594.0</v>
      </c>
      <c r="B344" s="13">
        <f t="shared" si="29"/>
        <v>67.06114536</v>
      </c>
      <c r="C344" s="13">
        <v>0.0</v>
      </c>
      <c r="D344" s="13">
        <f t="shared" si="28"/>
        <v>0</v>
      </c>
      <c r="E344" s="34"/>
      <c r="F344" s="13">
        <f t="shared" si="30"/>
        <v>0</v>
      </c>
      <c r="G344" s="36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A345" s="122">
        <v>45596.0</v>
      </c>
      <c r="B345" s="20">
        <f t="shared" si="29"/>
        <v>67.06114536</v>
      </c>
      <c r="C345" s="20">
        <v>0.0</v>
      </c>
      <c r="D345" s="20">
        <f t="shared" si="28"/>
        <v>0</v>
      </c>
      <c r="E345" s="38"/>
      <c r="F345" s="20">
        <f t="shared" si="30"/>
        <v>0</v>
      </c>
      <c r="G345" s="40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A347" s="43" t="str">
        <f>"carry over "&amp;A313</f>
        <v>carry over October</v>
      </c>
      <c r="B347" s="44">
        <f>B345</f>
        <v>67.06114536</v>
      </c>
      <c r="C347" s="44"/>
      <c r="D347" s="44"/>
      <c r="E347" s="45"/>
      <c r="F347" s="44"/>
      <c r="G347" s="46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</v>
      </c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A350" s="123">
        <v>45597.0</v>
      </c>
      <c r="B350" s="22">
        <f>(B347+C350)+((B347+C350)*D350)</f>
        <v>67.06114536</v>
      </c>
      <c r="C350" s="22">
        <v>0.0</v>
      </c>
      <c r="D350" s="22">
        <f t="shared" ref="D350:D379" si="31">(0/10000)</f>
        <v>0</v>
      </c>
      <c r="E350" s="52"/>
      <c r="F350" s="22">
        <f>(B350-B347)-C350</f>
        <v>0</v>
      </c>
      <c r="G350" s="53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A351" s="121">
        <v>45598.0</v>
      </c>
      <c r="B351" s="13">
        <f t="shared" ref="B351:B379" si="32">(B350+C351)+((B350+C351)*D351)</f>
        <v>67.06114536</v>
      </c>
      <c r="C351" s="13">
        <v>0.0</v>
      </c>
      <c r="D351" s="13">
        <f t="shared" si="31"/>
        <v>0</v>
      </c>
      <c r="E351" s="34"/>
      <c r="F351" s="13">
        <f t="shared" ref="F351:F379" si="33">(B351-B350)-C351</f>
        <v>0</v>
      </c>
      <c r="G351" s="36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A352" s="121">
        <v>45599.0</v>
      </c>
      <c r="B352" s="13">
        <f t="shared" si="32"/>
        <v>67.06114536</v>
      </c>
      <c r="C352" s="13">
        <v>0.0</v>
      </c>
      <c r="D352" s="13">
        <f t="shared" si="31"/>
        <v>0</v>
      </c>
      <c r="E352" s="34"/>
      <c r="F352" s="13">
        <f t="shared" si="33"/>
        <v>0</v>
      </c>
      <c r="G352" s="36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A353" s="121">
        <v>45600.0</v>
      </c>
      <c r="B353" s="13">
        <f t="shared" si="32"/>
        <v>67.06114536</v>
      </c>
      <c r="C353" s="13">
        <v>0.0</v>
      </c>
      <c r="D353" s="13">
        <f t="shared" si="31"/>
        <v>0</v>
      </c>
      <c r="E353" s="34"/>
      <c r="F353" s="13">
        <f t="shared" si="33"/>
        <v>0</v>
      </c>
      <c r="G353" s="36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A354" s="121">
        <v>45601.0</v>
      </c>
      <c r="B354" s="13">
        <f t="shared" si="32"/>
        <v>67.06114536</v>
      </c>
      <c r="C354" s="13">
        <v>0.0</v>
      </c>
      <c r="D354" s="13">
        <f t="shared" si="31"/>
        <v>0</v>
      </c>
      <c r="E354" s="34"/>
      <c r="F354" s="13">
        <f t="shared" si="33"/>
        <v>0</v>
      </c>
      <c r="G354" s="36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A355" s="121">
        <v>45602.0</v>
      </c>
      <c r="B355" s="13">
        <f t="shared" si="32"/>
        <v>67.06114536</v>
      </c>
      <c r="C355" s="13">
        <v>0.0</v>
      </c>
      <c r="D355" s="13">
        <f t="shared" si="31"/>
        <v>0</v>
      </c>
      <c r="E355" s="34"/>
      <c r="F355" s="13">
        <f t="shared" si="33"/>
        <v>0</v>
      </c>
      <c r="G355" s="36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A356" s="121">
        <v>45603.0</v>
      </c>
      <c r="B356" s="13">
        <f t="shared" si="32"/>
        <v>67.06114536</v>
      </c>
      <c r="C356" s="13">
        <v>0.0</v>
      </c>
      <c r="D356" s="13">
        <f t="shared" si="31"/>
        <v>0</v>
      </c>
      <c r="E356" s="34"/>
      <c r="F356" s="13">
        <f t="shared" si="33"/>
        <v>0</v>
      </c>
      <c r="G356" s="36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A357" s="121">
        <v>45604.0</v>
      </c>
      <c r="B357" s="13">
        <f t="shared" si="32"/>
        <v>67.06114536</v>
      </c>
      <c r="C357" s="13">
        <v>0.0</v>
      </c>
      <c r="D357" s="13">
        <f t="shared" si="31"/>
        <v>0</v>
      </c>
      <c r="E357" s="34"/>
      <c r="F357" s="13">
        <f t="shared" si="33"/>
        <v>0</v>
      </c>
      <c r="G357" s="36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A358" s="121">
        <v>45605.0</v>
      </c>
      <c r="B358" s="13">
        <f t="shared" si="32"/>
        <v>67.06114536</v>
      </c>
      <c r="C358" s="13">
        <v>0.0</v>
      </c>
      <c r="D358" s="13">
        <f t="shared" si="31"/>
        <v>0</v>
      </c>
      <c r="E358" s="34"/>
      <c r="F358" s="13">
        <f t="shared" si="33"/>
        <v>0</v>
      </c>
      <c r="G358" s="36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A359" s="121">
        <v>45606.0</v>
      </c>
      <c r="B359" s="13">
        <f t="shared" si="32"/>
        <v>67.06114536</v>
      </c>
      <c r="C359" s="13">
        <v>0.0</v>
      </c>
      <c r="D359" s="13">
        <f t="shared" si="31"/>
        <v>0</v>
      </c>
      <c r="E359" s="34"/>
      <c r="F359" s="13">
        <f t="shared" si="33"/>
        <v>0</v>
      </c>
      <c r="G359" s="36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A360" s="121">
        <v>45607.0</v>
      </c>
      <c r="B360" s="13">
        <f t="shared" si="32"/>
        <v>67.06114536</v>
      </c>
      <c r="C360" s="13">
        <v>0.0</v>
      </c>
      <c r="D360" s="13">
        <f t="shared" si="31"/>
        <v>0</v>
      </c>
      <c r="E360" s="34"/>
      <c r="F360" s="13">
        <f t="shared" si="33"/>
        <v>0</v>
      </c>
      <c r="G360" s="36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A361" s="121">
        <v>45608.0</v>
      </c>
      <c r="B361" s="13">
        <f t="shared" si="32"/>
        <v>67.06114536</v>
      </c>
      <c r="C361" s="13">
        <v>0.0</v>
      </c>
      <c r="D361" s="13">
        <f t="shared" si="31"/>
        <v>0</v>
      </c>
      <c r="E361" s="34"/>
      <c r="F361" s="13">
        <f t="shared" si="33"/>
        <v>0</v>
      </c>
      <c r="G361" s="36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A362" s="121">
        <v>45609.0</v>
      </c>
      <c r="B362" s="13">
        <f t="shared" si="32"/>
        <v>67.06114536</v>
      </c>
      <c r="C362" s="13">
        <v>0.0</v>
      </c>
      <c r="D362" s="13">
        <f t="shared" si="31"/>
        <v>0</v>
      </c>
      <c r="E362" s="34"/>
      <c r="F362" s="13">
        <f t="shared" si="33"/>
        <v>0</v>
      </c>
      <c r="G362" s="36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A363" s="121">
        <v>45610.0</v>
      </c>
      <c r="B363" s="13">
        <f t="shared" si="32"/>
        <v>67.06114536</v>
      </c>
      <c r="C363" s="13">
        <v>0.0</v>
      </c>
      <c r="D363" s="13">
        <f t="shared" si="31"/>
        <v>0</v>
      </c>
      <c r="E363" s="34"/>
      <c r="F363" s="13">
        <f t="shared" si="33"/>
        <v>0</v>
      </c>
      <c r="G363" s="36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A364" s="121">
        <v>45611.0</v>
      </c>
      <c r="B364" s="13">
        <f t="shared" si="32"/>
        <v>67.06114536</v>
      </c>
      <c r="C364" s="13">
        <v>0.0</v>
      </c>
      <c r="D364" s="13">
        <f t="shared" si="31"/>
        <v>0</v>
      </c>
      <c r="E364" s="34"/>
      <c r="F364" s="13">
        <f t="shared" si="33"/>
        <v>0</v>
      </c>
      <c r="G364" s="36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A365" s="121">
        <v>45612.0</v>
      </c>
      <c r="B365" s="13">
        <f t="shared" si="32"/>
        <v>67.06114536</v>
      </c>
      <c r="C365" s="13">
        <v>0.0</v>
      </c>
      <c r="D365" s="13">
        <f t="shared" si="31"/>
        <v>0</v>
      </c>
      <c r="E365" s="34"/>
      <c r="F365" s="13">
        <f t="shared" si="33"/>
        <v>0</v>
      </c>
      <c r="G365" s="36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A366" s="121">
        <v>45613.0</v>
      </c>
      <c r="B366" s="13">
        <f t="shared" si="32"/>
        <v>67.06114536</v>
      </c>
      <c r="C366" s="13">
        <v>0.0</v>
      </c>
      <c r="D366" s="13">
        <f t="shared" si="31"/>
        <v>0</v>
      </c>
      <c r="E366" s="34"/>
      <c r="F366" s="13">
        <f t="shared" si="33"/>
        <v>0</v>
      </c>
      <c r="G366" s="36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A367" s="121">
        <v>45614.0</v>
      </c>
      <c r="B367" s="13">
        <f t="shared" si="32"/>
        <v>67.06114536</v>
      </c>
      <c r="C367" s="13">
        <v>0.0</v>
      </c>
      <c r="D367" s="13">
        <f t="shared" si="31"/>
        <v>0</v>
      </c>
      <c r="E367" s="34"/>
      <c r="F367" s="13">
        <f t="shared" si="33"/>
        <v>0</v>
      </c>
      <c r="G367" s="36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A368" s="121">
        <v>45615.0</v>
      </c>
      <c r="B368" s="13">
        <f t="shared" si="32"/>
        <v>67.06114536</v>
      </c>
      <c r="C368" s="13">
        <v>0.0</v>
      </c>
      <c r="D368" s="13">
        <f t="shared" si="31"/>
        <v>0</v>
      </c>
      <c r="E368" s="34"/>
      <c r="F368" s="13">
        <f t="shared" si="33"/>
        <v>0</v>
      </c>
      <c r="G368" s="36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A369" s="121">
        <v>45616.0</v>
      </c>
      <c r="B369" s="13">
        <f t="shared" si="32"/>
        <v>67.06114536</v>
      </c>
      <c r="C369" s="13">
        <v>0.0</v>
      </c>
      <c r="D369" s="13">
        <f t="shared" si="31"/>
        <v>0</v>
      </c>
      <c r="E369" s="34"/>
      <c r="F369" s="13">
        <f t="shared" si="33"/>
        <v>0</v>
      </c>
      <c r="G369" s="36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A370" s="121">
        <v>45617.0</v>
      </c>
      <c r="B370" s="13">
        <f t="shared" si="32"/>
        <v>67.06114536</v>
      </c>
      <c r="C370" s="13">
        <v>0.0</v>
      </c>
      <c r="D370" s="13">
        <f t="shared" si="31"/>
        <v>0</v>
      </c>
      <c r="E370" s="34"/>
      <c r="F370" s="13">
        <f t="shared" si="33"/>
        <v>0</v>
      </c>
      <c r="G370" s="36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A371" s="121">
        <v>45618.0</v>
      </c>
      <c r="B371" s="13">
        <f t="shared" si="32"/>
        <v>67.06114536</v>
      </c>
      <c r="C371" s="13">
        <v>0.0</v>
      </c>
      <c r="D371" s="13">
        <f t="shared" si="31"/>
        <v>0</v>
      </c>
      <c r="E371" s="34"/>
      <c r="F371" s="13">
        <f t="shared" si="33"/>
        <v>0</v>
      </c>
      <c r="G371" s="36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A372" s="121">
        <v>45619.0</v>
      </c>
      <c r="B372" s="13">
        <f t="shared" si="32"/>
        <v>67.06114536</v>
      </c>
      <c r="C372" s="13">
        <v>0.0</v>
      </c>
      <c r="D372" s="13">
        <f t="shared" si="31"/>
        <v>0</v>
      </c>
      <c r="E372" s="34"/>
      <c r="F372" s="13">
        <f t="shared" si="33"/>
        <v>0</v>
      </c>
      <c r="G372" s="36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A373" s="121">
        <v>45620.0</v>
      </c>
      <c r="B373" s="13">
        <f t="shared" si="32"/>
        <v>67.06114536</v>
      </c>
      <c r="C373" s="13">
        <v>0.0</v>
      </c>
      <c r="D373" s="13">
        <f t="shared" si="31"/>
        <v>0</v>
      </c>
      <c r="E373" s="34"/>
      <c r="F373" s="13">
        <f t="shared" si="33"/>
        <v>0</v>
      </c>
      <c r="G373" s="36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A374" s="121">
        <v>45621.0</v>
      </c>
      <c r="B374" s="13">
        <f t="shared" si="32"/>
        <v>67.06114536</v>
      </c>
      <c r="C374" s="13">
        <v>0.0</v>
      </c>
      <c r="D374" s="13">
        <f t="shared" si="31"/>
        <v>0</v>
      </c>
      <c r="E374" s="34"/>
      <c r="F374" s="13">
        <f t="shared" si="33"/>
        <v>0</v>
      </c>
      <c r="G374" s="36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A375" s="121">
        <v>45622.0</v>
      </c>
      <c r="B375" s="13">
        <f t="shared" si="32"/>
        <v>67.06114536</v>
      </c>
      <c r="C375" s="13">
        <v>0.0</v>
      </c>
      <c r="D375" s="13">
        <f t="shared" si="31"/>
        <v>0</v>
      </c>
      <c r="E375" s="34"/>
      <c r="F375" s="13">
        <f t="shared" si="33"/>
        <v>0</v>
      </c>
      <c r="G375" s="36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A376" s="121">
        <v>45623.0</v>
      </c>
      <c r="B376" s="13">
        <f t="shared" si="32"/>
        <v>67.06114536</v>
      </c>
      <c r="C376" s="13">
        <v>0.0</v>
      </c>
      <c r="D376" s="13">
        <f t="shared" si="31"/>
        <v>0</v>
      </c>
      <c r="E376" s="34"/>
      <c r="F376" s="13">
        <f t="shared" si="33"/>
        <v>0</v>
      </c>
      <c r="G376" s="36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A377" s="121">
        <v>45624.0</v>
      </c>
      <c r="B377" s="13">
        <f t="shared" si="32"/>
        <v>67.06114536</v>
      </c>
      <c r="C377" s="13">
        <v>0.0</v>
      </c>
      <c r="D377" s="13">
        <f t="shared" si="31"/>
        <v>0</v>
      </c>
      <c r="E377" s="34"/>
      <c r="F377" s="13">
        <f t="shared" si="33"/>
        <v>0</v>
      </c>
      <c r="G377" s="36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A378" s="121">
        <v>45625.0</v>
      </c>
      <c r="B378" s="13">
        <f t="shared" si="32"/>
        <v>67.06114536</v>
      </c>
      <c r="C378" s="13">
        <v>0.0</v>
      </c>
      <c r="D378" s="13">
        <f t="shared" si="31"/>
        <v>0</v>
      </c>
      <c r="E378" s="34"/>
      <c r="F378" s="13">
        <f t="shared" si="33"/>
        <v>0</v>
      </c>
      <c r="G378" s="36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A379" s="122">
        <v>45626.0</v>
      </c>
      <c r="B379" s="20">
        <f t="shared" si="32"/>
        <v>67.06114536</v>
      </c>
      <c r="C379" s="20">
        <v>0.0</v>
      </c>
      <c r="D379" s="20">
        <f t="shared" si="31"/>
        <v>0</v>
      </c>
      <c r="E379" s="38"/>
      <c r="F379" s="20">
        <f t="shared" si="33"/>
        <v>0</v>
      </c>
      <c r="G379" s="40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A381" s="43" t="str">
        <f>"carry over "&amp;A348</f>
        <v>carry over November</v>
      </c>
      <c r="B381" s="44">
        <f>B379</f>
        <v>67.06114536</v>
      </c>
      <c r="C381" s="44"/>
      <c r="D381" s="44"/>
      <c r="E381" s="45"/>
      <c r="F381" s="44"/>
      <c r="G381" s="46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0</v>
      </c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A384" s="123">
        <v>45627.0</v>
      </c>
      <c r="B384" s="22">
        <f>(B381+C384)+((B381+C384)*D384)</f>
        <v>67.06114536</v>
      </c>
      <c r="C384" s="22">
        <v>0.0</v>
      </c>
      <c r="D384" s="22">
        <f t="shared" ref="D384:D414" si="34">(0/10000)</f>
        <v>0</v>
      </c>
      <c r="E384" s="52"/>
      <c r="F384" s="22">
        <f>(B384-B381)-C384</f>
        <v>0</v>
      </c>
      <c r="G384" s="53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A385" s="121">
        <v>45628.0</v>
      </c>
      <c r="B385" s="13">
        <f t="shared" ref="B385:B414" si="35">(B384+C385)+((B384+C385)*D385)</f>
        <v>67.06114536</v>
      </c>
      <c r="C385" s="13">
        <v>0.0</v>
      </c>
      <c r="D385" s="13">
        <f t="shared" si="34"/>
        <v>0</v>
      </c>
      <c r="E385" s="34"/>
      <c r="F385" s="13">
        <f t="shared" ref="F385:F413" si="36">(B385-B384)-C385</f>
        <v>0</v>
      </c>
      <c r="G385" s="36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A386" s="121">
        <v>45629.0</v>
      </c>
      <c r="B386" s="13">
        <f t="shared" si="35"/>
        <v>67.06114536</v>
      </c>
      <c r="C386" s="13">
        <v>0.0</v>
      </c>
      <c r="D386" s="13">
        <f t="shared" si="34"/>
        <v>0</v>
      </c>
      <c r="E386" s="34"/>
      <c r="F386" s="13">
        <f t="shared" si="36"/>
        <v>0</v>
      </c>
      <c r="G386" s="36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A387" s="121">
        <v>45630.0</v>
      </c>
      <c r="B387" s="13">
        <f t="shared" si="35"/>
        <v>67.06114536</v>
      </c>
      <c r="C387" s="13">
        <v>0.0</v>
      </c>
      <c r="D387" s="13">
        <f t="shared" si="34"/>
        <v>0</v>
      </c>
      <c r="E387" s="34"/>
      <c r="F387" s="13">
        <f t="shared" si="36"/>
        <v>0</v>
      </c>
      <c r="G387" s="36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A388" s="121">
        <v>45631.0</v>
      </c>
      <c r="B388" s="13">
        <f t="shared" si="35"/>
        <v>67.06114536</v>
      </c>
      <c r="C388" s="13">
        <v>0.0</v>
      </c>
      <c r="D388" s="13">
        <f t="shared" si="34"/>
        <v>0</v>
      </c>
      <c r="E388" s="34"/>
      <c r="F388" s="13">
        <f t="shared" si="36"/>
        <v>0</v>
      </c>
      <c r="G388" s="36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A389" s="121">
        <v>45632.0</v>
      </c>
      <c r="B389" s="13">
        <f t="shared" si="35"/>
        <v>67.06114536</v>
      </c>
      <c r="C389" s="13">
        <v>0.0</v>
      </c>
      <c r="D389" s="13">
        <f t="shared" si="34"/>
        <v>0</v>
      </c>
      <c r="E389" s="34"/>
      <c r="F389" s="13">
        <f t="shared" si="36"/>
        <v>0</v>
      </c>
      <c r="G389" s="36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A390" s="121">
        <v>45633.0</v>
      </c>
      <c r="B390" s="13">
        <f t="shared" si="35"/>
        <v>67.06114536</v>
      </c>
      <c r="C390" s="13">
        <v>0.0</v>
      </c>
      <c r="D390" s="13">
        <f t="shared" si="34"/>
        <v>0</v>
      </c>
      <c r="E390" s="34"/>
      <c r="F390" s="13">
        <f t="shared" si="36"/>
        <v>0</v>
      </c>
      <c r="G390" s="36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A391" s="121">
        <v>45634.0</v>
      </c>
      <c r="B391" s="13">
        <f t="shared" si="35"/>
        <v>67.06114536</v>
      </c>
      <c r="C391" s="13">
        <v>0.0</v>
      </c>
      <c r="D391" s="13">
        <f t="shared" si="34"/>
        <v>0</v>
      </c>
      <c r="E391" s="34"/>
      <c r="F391" s="13">
        <f t="shared" si="36"/>
        <v>0</v>
      </c>
      <c r="G391" s="36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A392" s="121">
        <v>45635.0</v>
      </c>
      <c r="B392" s="13">
        <f t="shared" si="35"/>
        <v>67.06114536</v>
      </c>
      <c r="C392" s="13">
        <v>0.0</v>
      </c>
      <c r="D392" s="13">
        <f t="shared" si="34"/>
        <v>0</v>
      </c>
      <c r="E392" s="34"/>
      <c r="F392" s="13">
        <f t="shared" si="36"/>
        <v>0</v>
      </c>
      <c r="G392" s="36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A393" s="121">
        <v>45636.0</v>
      </c>
      <c r="B393" s="13">
        <f t="shared" si="35"/>
        <v>67.06114536</v>
      </c>
      <c r="C393" s="13">
        <v>0.0</v>
      </c>
      <c r="D393" s="13">
        <f t="shared" si="34"/>
        <v>0</v>
      </c>
      <c r="E393" s="34"/>
      <c r="F393" s="13">
        <f t="shared" si="36"/>
        <v>0</v>
      </c>
      <c r="G393" s="36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A394" s="121">
        <v>45637.0</v>
      </c>
      <c r="B394" s="13">
        <f t="shared" si="35"/>
        <v>67.06114536</v>
      </c>
      <c r="C394" s="13">
        <v>0.0</v>
      </c>
      <c r="D394" s="13">
        <f t="shared" si="34"/>
        <v>0</v>
      </c>
      <c r="E394" s="34"/>
      <c r="F394" s="13">
        <f t="shared" si="36"/>
        <v>0</v>
      </c>
      <c r="G394" s="36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A395" s="121">
        <v>45638.0</v>
      </c>
      <c r="B395" s="13">
        <f t="shared" si="35"/>
        <v>67.06114536</v>
      </c>
      <c r="C395" s="13">
        <v>0.0</v>
      </c>
      <c r="D395" s="13">
        <f t="shared" si="34"/>
        <v>0</v>
      </c>
      <c r="E395" s="34"/>
      <c r="F395" s="13">
        <f t="shared" si="36"/>
        <v>0</v>
      </c>
      <c r="G395" s="36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A396" s="121">
        <v>45639.0</v>
      </c>
      <c r="B396" s="13">
        <f t="shared" si="35"/>
        <v>67.06114536</v>
      </c>
      <c r="C396" s="13">
        <v>0.0</v>
      </c>
      <c r="D396" s="13">
        <f t="shared" si="34"/>
        <v>0</v>
      </c>
      <c r="E396" s="34"/>
      <c r="F396" s="13">
        <f t="shared" si="36"/>
        <v>0</v>
      </c>
      <c r="G396" s="36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A397" s="121">
        <v>45640.0</v>
      </c>
      <c r="B397" s="13">
        <f t="shared" si="35"/>
        <v>67.06114536</v>
      </c>
      <c r="C397" s="13">
        <v>0.0</v>
      </c>
      <c r="D397" s="13">
        <f t="shared" si="34"/>
        <v>0</v>
      </c>
      <c r="E397" s="34"/>
      <c r="F397" s="13">
        <f t="shared" si="36"/>
        <v>0</v>
      </c>
      <c r="G397" s="36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A398" s="121">
        <v>45641.0</v>
      </c>
      <c r="B398" s="13">
        <f t="shared" si="35"/>
        <v>67.06114536</v>
      </c>
      <c r="C398" s="13">
        <v>0.0</v>
      </c>
      <c r="D398" s="13">
        <f t="shared" si="34"/>
        <v>0</v>
      </c>
      <c r="E398" s="34"/>
      <c r="F398" s="13">
        <f t="shared" si="36"/>
        <v>0</v>
      </c>
      <c r="G398" s="36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A399" s="121">
        <v>45642.0</v>
      </c>
      <c r="B399" s="13">
        <f t="shared" si="35"/>
        <v>67.06114536</v>
      </c>
      <c r="C399" s="13">
        <v>0.0</v>
      </c>
      <c r="D399" s="13">
        <f t="shared" si="34"/>
        <v>0</v>
      </c>
      <c r="E399" s="34"/>
      <c r="F399" s="13">
        <f t="shared" si="36"/>
        <v>0</v>
      </c>
      <c r="G399" s="36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A400" s="121">
        <v>45643.0</v>
      </c>
      <c r="B400" s="13">
        <f t="shared" si="35"/>
        <v>67.06114536</v>
      </c>
      <c r="C400" s="13">
        <v>0.0</v>
      </c>
      <c r="D400" s="13">
        <f t="shared" si="34"/>
        <v>0</v>
      </c>
      <c r="E400" s="34"/>
      <c r="F400" s="13">
        <f t="shared" si="36"/>
        <v>0</v>
      </c>
      <c r="G400" s="36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A401" s="121">
        <v>45644.0</v>
      </c>
      <c r="B401" s="13">
        <f t="shared" si="35"/>
        <v>67.06114536</v>
      </c>
      <c r="C401" s="13">
        <v>0.0</v>
      </c>
      <c r="D401" s="13">
        <f t="shared" si="34"/>
        <v>0</v>
      </c>
      <c r="E401" s="34"/>
      <c r="F401" s="13">
        <f t="shared" si="36"/>
        <v>0</v>
      </c>
      <c r="G401" s="36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A402" s="121">
        <v>45645.0</v>
      </c>
      <c r="B402" s="13">
        <f t="shared" si="35"/>
        <v>67.06114536</v>
      </c>
      <c r="C402" s="13">
        <v>0.0</v>
      </c>
      <c r="D402" s="13">
        <f t="shared" si="34"/>
        <v>0</v>
      </c>
      <c r="E402" s="34"/>
      <c r="F402" s="13">
        <f t="shared" si="36"/>
        <v>0</v>
      </c>
      <c r="G402" s="36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A403" s="121">
        <v>45646.0</v>
      </c>
      <c r="B403" s="13">
        <f t="shared" si="35"/>
        <v>67.06114536</v>
      </c>
      <c r="C403" s="13">
        <v>0.0</v>
      </c>
      <c r="D403" s="13">
        <f t="shared" si="34"/>
        <v>0</v>
      </c>
      <c r="E403" s="34"/>
      <c r="F403" s="13">
        <f t="shared" si="36"/>
        <v>0</v>
      </c>
      <c r="G403" s="36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A404" s="121">
        <v>45647.0</v>
      </c>
      <c r="B404" s="13">
        <f t="shared" si="35"/>
        <v>67.06114536</v>
      </c>
      <c r="C404" s="13">
        <v>0.0</v>
      </c>
      <c r="D404" s="13">
        <f t="shared" si="34"/>
        <v>0</v>
      </c>
      <c r="E404" s="34"/>
      <c r="F404" s="13">
        <f t="shared" si="36"/>
        <v>0</v>
      </c>
      <c r="G404" s="36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A405" s="121">
        <v>45648.0</v>
      </c>
      <c r="B405" s="13">
        <f t="shared" si="35"/>
        <v>67.06114536</v>
      </c>
      <c r="C405" s="13">
        <v>0.0</v>
      </c>
      <c r="D405" s="13">
        <f t="shared" si="34"/>
        <v>0</v>
      </c>
      <c r="E405" s="34"/>
      <c r="F405" s="13">
        <f t="shared" si="36"/>
        <v>0</v>
      </c>
      <c r="G405" s="36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A406" s="121">
        <v>45649.0</v>
      </c>
      <c r="B406" s="13">
        <f t="shared" si="35"/>
        <v>67.06114536</v>
      </c>
      <c r="C406" s="13">
        <v>0.0</v>
      </c>
      <c r="D406" s="13">
        <f t="shared" si="34"/>
        <v>0</v>
      </c>
      <c r="E406" s="34"/>
      <c r="F406" s="13">
        <f t="shared" si="36"/>
        <v>0</v>
      </c>
      <c r="G406" s="36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A407" s="121">
        <v>45650.0</v>
      </c>
      <c r="B407" s="13">
        <f t="shared" si="35"/>
        <v>67.06114536</v>
      </c>
      <c r="C407" s="13">
        <v>0.0</v>
      </c>
      <c r="D407" s="13">
        <f t="shared" si="34"/>
        <v>0</v>
      </c>
      <c r="E407" s="34"/>
      <c r="F407" s="13">
        <f t="shared" si="36"/>
        <v>0</v>
      </c>
      <c r="G407" s="36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A408" s="121">
        <v>45651.0</v>
      </c>
      <c r="B408" s="13">
        <f t="shared" si="35"/>
        <v>67.06114536</v>
      </c>
      <c r="C408" s="13">
        <v>0.0</v>
      </c>
      <c r="D408" s="13">
        <f t="shared" si="34"/>
        <v>0</v>
      </c>
      <c r="E408" s="34"/>
      <c r="F408" s="13">
        <f t="shared" si="36"/>
        <v>0</v>
      </c>
      <c r="G408" s="36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A409" s="121">
        <v>45652.0</v>
      </c>
      <c r="B409" s="13">
        <f t="shared" si="35"/>
        <v>67.06114536</v>
      </c>
      <c r="C409" s="13">
        <v>0.0</v>
      </c>
      <c r="D409" s="13">
        <f t="shared" si="34"/>
        <v>0</v>
      </c>
      <c r="E409" s="34"/>
      <c r="F409" s="13">
        <f t="shared" si="36"/>
        <v>0</v>
      </c>
      <c r="G409" s="36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A410" s="121">
        <v>45653.0</v>
      </c>
      <c r="B410" s="13">
        <f t="shared" si="35"/>
        <v>67.06114536</v>
      </c>
      <c r="C410" s="13">
        <v>0.0</v>
      </c>
      <c r="D410" s="13">
        <f t="shared" si="34"/>
        <v>0</v>
      </c>
      <c r="E410" s="34"/>
      <c r="F410" s="13">
        <f t="shared" si="36"/>
        <v>0</v>
      </c>
      <c r="G410" s="36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A411" s="121">
        <v>45654.0</v>
      </c>
      <c r="B411" s="13">
        <f t="shared" si="35"/>
        <v>67.06114536</v>
      </c>
      <c r="C411" s="13">
        <v>0.0</v>
      </c>
      <c r="D411" s="13">
        <f t="shared" si="34"/>
        <v>0</v>
      </c>
      <c r="E411" s="34"/>
      <c r="F411" s="13">
        <f t="shared" si="36"/>
        <v>0</v>
      </c>
      <c r="G411" s="36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A412" s="121">
        <v>45655.0</v>
      </c>
      <c r="B412" s="13">
        <f t="shared" si="35"/>
        <v>67.06114536</v>
      </c>
      <c r="C412" s="13">
        <v>0.0</v>
      </c>
      <c r="D412" s="13">
        <f t="shared" si="34"/>
        <v>0</v>
      </c>
      <c r="E412" s="34"/>
      <c r="F412" s="13">
        <f t="shared" si="36"/>
        <v>0</v>
      </c>
      <c r="G412" s="36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A413" s="121">
        <v>45656.0</v>
      </c>
      <c r="B413" s="13">
        <f t="shared" si="35"/>
        <v>67.06114536</v>
      </c>
      <c r="C413" s="13">
        <v>0.0</v>
      </c>
      <c r="D413" s="13">
        <f t="shared" si="34"/>
        <v>0</v>
      </c>
      <c r="E413" s="34"/>
      <c r="F413" s="13">
        <f t="shared" si="36"/>
        <v>0</v>
      </c>
      <c r="G413" s="36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A414" s="122">
        <v>45657.0</v>
      </c>
      <c r="B414" s="20">
        <f t="shared" si="35"/>
        <v>67.06114536</v>
      </c>
      <c r="C414" s="20">
        <v>0.0</v>
      </c>
      <c r="D414" s="20">
        <f t="shared" si="34"/>
        <v>0</v>
      </c>
      <c r="E414" s="38"/>
      <c r="F414" s="20">
        <f>(B414-B412)-C414</f>
        <v>0</v>
      </c>
      <c r="G414" s="40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E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E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E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E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E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E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E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E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E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E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E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E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E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E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E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E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E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E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E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2021-10-20T10:11:11Z</dcterms:created>
  <dc:creator>Patrick Roehrl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2025-01-16T17:10:53Z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01c8fc69-1e64-4e47-8906-751e91534046</vt:lpwstr>
  </property>
  <property fmtid="{D5CDD505-2E9C-101B-9397-08002B2CF9AE}" pid="8" name="MSIP_Label_e6935750-240b-48e4-a615-66942a738439_ContentBits">
    <vt:lpwstr>2</vt:lpwstr>
  </property>
</Properties>
</file>