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8800" windowHeight="11535" tabRatio="601" firstSheet="9" activeTab="10"/>
  </bookViews>
  <sheets>
    <sheet name="Януари " sheetId="1" r:id="rId1"/>
    <sheet name="Февруари" sheetId="13" r:id="rId2"/>
    <sheet name="Март" sheetId="3" r:id="rId3"/>
    <sheet name="Април" sheetId="14" r:id="rId4"/>
    <sheet name="Май" sheetId="5" r:id="rId5"/>
    <sheet name="Юни" sheetId="6" r:id="rId6"/>
    <sheet name="Юли" sheetId="7" r:id="rId7"/>
    <sheet name="Август" sheetId="8" r:id="rId8"/>
    <sheet name="Септември" sheetId="10" r:id="rId9"/>
    <sheet name="Октомври" sheetId="15" r:id="rId10"/>
    <sheet name="Ноември" sheetId="11" r:id="rId11"/>
    <sheet name="Декември" sheetId="12" r:id="rId12"/>
  </sheets>
  <calcPr calcId="162913"/>
</workbook>
</file>

<file path=xl/calcChain.xml><?xml version="1.0" encoding="utf-8"?>
<calcChain xmlns="http://schemas.openxmlformats.org/spreadsheetml/2006/main">
  <c r="AR124" i="12" l="1"/>
  <c r="AR108" i="12" l="1"/>
  <c r="AR96" i="12" l="1"/>
  <c r="AR88" i="12" l="1"/>
  <c r="AR84" i="12" l="1"/>
  <c r="AR80" i="12" l="1"/>
  <c r="AR72" i="12" l="1"/>
  <c r="K63" i="11" l="1"/>
  <c r="AH54" i="11" l="1"/>
  <c r="AN50" i="11" l="1"/>
  <c r="AN32" i="8" l="1"/>
  <c r="AT127" i="12" l="1"/>
  <c r="AQ127" i="12"/>
  <c r="AJ127" i="12"/>
  <c r="AK127" i="12" s="1"/>
  <c r="K127" i="12"/>
  <c r="AF127" i="12" s="1"/>
  <c r="I127" i="12"/>
  <c r="F127" i="12"/>
  <c r="D127" i="12"/>
  <c r="AO126" i="12"/>
  <c r="AN126" i="12"/>
  <c r="AH126" i="12"/>
  <c r="AG126" i="12"/>
  <c r="M126" i="12"/>
  <c r="Z126" i="12" s="1"/>
  <c r="AO125" i="12"/>
  <c r="AN125" i="12"/>
  <c r="AH125" i="12"/>
  <c r="AG125" i="12"/>
  <c r="M125" i="12"/>
  <c r="AE125" i="12" s="1"/>
  <c r="AO124" i="12"/>
  <c r="AN124" i="12"/>
  <c r="AH124" i="12"/>
  <c r="AG124" i="12"/>
  <c r="M124" i="12"/>
  <c r="AT123" i="12"/>
  <c r="AQ123" i="12"/>
  <c r="AJ123" i="12"/>
  <c r="AK123" i="12" s="1"/>
  <c r="K123" i="12"/>
  <c r="AF123" i="12" s="1"/>
  <c r="I123" i="12"/>
  <c r="F123" i="12"/>
  <c r="D123" i="12"/>
  <c r="AO122" i="12"/>
  <c r="AN122" i="12"/>
  <c r="AH122" i="12"/>
  <c r="AG122" i="12"/>
  <c r="M122" i="12"/>
  <c r="AE122" i="12" s="1"/>
  <c r="AO121" i="12"/>
  <c r="AN121" i="12"/>
  <c r="AH121" i="12"/>
  <c r="AG121" i="12"/>
  <c r="Q121" i="12"/>
  <c r="M121" i="12"/>
  <c r="AB121" i="12" s="1"/>
  <c r="AO120" i="12"/>
  <c r="AN120" i="12"/>
  <c r="AH120" i="12"/>
  <c r="AG120" i="12"/>
  <c r="M120" i="12"/>
  <c r="AT119" i="12"/>
  <c r="AQ119" i="12"/>
  <c r="AJ119" i="12"/>
  <c r="AK119" i="12" s="1"/>
  <c r="K119" i="12"/>
  <c r="AF119" i="12" s="1"/>
  <c r="I119" i="12"/>
  <c r="F119" i="12"/>
  <c r="D119" i="12"/>
  <c r="AO118" i="12"/>
  <c r="AN118" i="12"/>
  <c r="AH118" i="12"/>
  <c r="AG118" i="12"/>
  <c r="M118" i="12"/>
  <c r="AE118" i="12" s="1"/>
  <c r="AO117" i="12"/>
  <c r="AN117" i="12"/>
  <c r="AH117" i="12"/>
  <c r="AG117" i="12"/>
  <c r="Z117" i="12"/>
  <c r="T117" i="12"/>
  <c r="M117" i="12"/>
  <c r="AO116" i="12"/>
  <c r="AN116" i="12"/>
  <c r="AH116" i="12"/>
  <c r="AG116" i="12"/>
  <c r="M116" i="12"/>
  <c r="AT115" i="12"/>
  <c r="AQ115" i="12"/>
  <c r="AJ115" i="12"/>
  <c r="AK115" i="12" s="1"/>
  <c r="K115" i="12"/>
  <c r="AF115" i="12" s="1"/>
  <c r="I115" i="12"/>
  <c r="F115" i="12"/>
  <c r="D115" i="12"/>
  <c r="AO114" i="12"/>
  <c r="AN114" i="12"/>
  <c r="AH114" i="12"/>
  <c r="AG114" i="12"/>
  <c r="M114" i="12"/>
  <c r="AE114" i="12" s="1"/>
  <c r="AO113" i="12"/>
  <c r="AN113" i="12"/>
  <c r="AH113" i="12"/>
  <c r="AG113" i="12"/>
  <c r="Q113" i="12"/>
  <c r="O113" i="12"/>
  <c r="M113" i="12"/>
  <c r="Z113" i="12" s="1"/>
  <c r="AO112" i="12"/>
  <c r="AN112" i="12"/>
  <c r="AH112" i="12"/>
  <c r="AG112" i="12"/>
  <c r="M112" i="12"/>
  <c r="AT111" i="12"/>
  <c r="AQ111" i="12"/>
  <c r="AJ111" i="12"/>
  <c r="AK111" i="12" s="1"/>
  <c r="K111" i="12"/>
  <c r="I111" i="12"/>
  <c r="F111" i="12"/>
  <c r="D111" i="12"/>
  <c r="AO110" i="12"/>
  <c r="AN110" i="12"/>
  <c r="AH110" i="12"/>
  <c r="AG110" i="12"/>
  <c r="M110" i="12"/>
  <c r="Z110" i="12" s="1"/>
  <c r="AO109" i="12"/>
  <c r="AN109" i="12"/>
  <c r="AH109" i="12"/>
  <c r="AG109" i="12"/>
  <c r="AB109" i="12"/>
  <c r="M109" i="12"/>
  <c r="AO108" i="12"/>
  <c r="AN108" i="12"/>
  <c r="AH108" i="12"/>
  <c r="AG108" i="12"/>
  <c r="M108" i="12"/>
  <c r="AE108" i="12" s="1"/>
  <c r="AT107" i="12"/>
  <c r="AQ107" i="12"/>
  <c r="AK107" i="12"/>
  <c r="AJ107" i="12"/>
  <c r="K107" i="12"/>
  <c r="AD107" i="12" s="1"/>
  <c r="I107" i="12"/>
  <c r="F107" i="12"/>
  <c r="D107" i="12"/>
  <c r="AO106" i="12"/>
  <c r="AN106" i="12"/>
  <c r="AH106" i="12"/>
  <c r="AG106" i="12"/>
  <c r="M106" i="12"/>
  <c r="V106" i="12" s="1"/>
  <c r="AO105" i="12"/>
  <c r="AN105" i="12"/>
  <c r="AH105" i="12"/>
  <c r="AG105" i="12"/>
  <c r="M105" i="12"/>
  <c r="AO104" i="12"/>
  <c r="AO107" i="12" s="1"/>
  <c r="AN104" i="12"/>
  <c r="AH104" i="12"/>
  <c r="AG104" i="12"/>
  <c r="M104" i="12"/>
  <c r="AT103" i="12"/>
  <c r="AQ103" i="12"/>
  <c r="AJ103" i="12"/>
  <c r="AK103" i="12" s="1"/>
  <c r="K103" i="12"/>
  <c r="AL103" i="12" s="1"/>
  <c r="I103" i="12"/>
  <c r="F103" i="12"/>
  <c r="D103" i="12"/>
  <c r="AO102" i="12"/>
  <c r="AN102" i="12"/>
  <c r="AH102" i="12"/>
  <c r="AG102" i="12"/>
  <c r="M102" i="12"/>
  <c r="AE102" i="12" s="1"/>
  <c r="AO101" i="12"/>
  <c r="AN101" i="12"/>
  <c r="AH101" i="12"/>
  <c r="AG101" i="12"/>
  <c r="AB101" i="12"/>
  <c r="T101" i="12"/>
  <c r="M101" i="12"/>
  <c r="AO100" i="12"/>
  <c r="AN100" i="12"/>
  <c r="AH100" i="12"/>
  <c r="AG100" i="12"/>
  <c r="AG103" i="12" s="1"/>
  <c r="M100" i="12"/>
  <c r="AB100" i="12" s="1"/>
  <c r="AT99" i="12"/>
  <c r="AQ99" i="12"/>
  <c r="AJ99" i="12"/>
  <c r="AK99" i="12" s="1"/>
  <c r="K99" i="12"/>
  <c r="AL99" i="12" s="1"/>
  <c r="I99" i="12"/>
  <c r="F99" i="12"/>
  <c r="D99" i="12"/>
  <c r="AO98" i="12"/>
  <c r="AN98" i="12"/>
  <c r="AH98" i="12"/>
  <c r="AG98" i="12"/>
  <c r="M98" i="12"/>
  <c r="AE98" i="12" s="1"/>
  <c r="AO97" i="12"/>
  <c r="AN97" i="12"/>
  <c r="AH97" i="12"/>
  <c r="AG97" i="12"/>
  <c r="T97" i="12"/>
  <c r="M97" i="12"/>
  <c r="AO96" i="12"/>
  <c r="AN96" i="12"/>
  <c r="AH96" i="12"/>
  <c r="AG96" i="12"/>
  <c r="M96" i="12"/>
  <c r="AB96" i="12" s="1"/>
  <c r="AT95" i="12"/>
  <c r="AQ95" i="12"/>
  <c r="AJ95" i="12"/>
  <c r="AK95" i="12" s="1"/>
  <c r="K95" i="12"/>
  <c r="I95" i="12"/>
  <c r="F95" i="12"/>
  <c r="D95" i="12"/>
  <c r="AO94" i="12"/>
  <c r="AN94" i="12"/>
  <c r="AH94" i="12"/>
  <c r="AG94" i="12"/>
  <c r="M94" i="12"/>
  <c r="AE94" i="12" s="1"/>
  <c r="AO93" i="12"/>
  <c r="AN93" i="12"/>
  <c r="AH93" i="12"/>
  <c r="AG93" i="12"/>
  <c r="M93" i="12"/>
  <c r="Z93" i="12" s="1"/>
  <c r="AO92" i="12"/>
  <c r="AN92" i="12"/>
  <c r="AH92" i="12"/>
  <c r="AG92" i="12"/>
  <c r="V92" i="12"/>
  <c r="M92" i="12"/>
  <c r="AT91" i="12"/>
  <c r="AQ91" i="12"/>
  <c r="AJ91" i="12"/>
  <c r="AK91" i="12" s="1"/>
  <c r="K91" i="12"/>
  <c r="I91" i="12"/>
  <c r="F91" i="12"/>
  <c r="D91" i="12"/>
  <c r="AO90" i="12"/>
  <c r="AN90" i="12"/>
  <c r="AH90" i="12"/>
  <c r="AG90" i="12"/>
  <c r="T90" i="12"/>
  <c r="Q90" i="12"/>
  <c r="M90" i="12"/>
  <c r="AE90" i="12" s="1"/>
  <c r="AO89" i="12"/>
  <c r="AN89" i="12"/>
  <c r="AH89" i="12"/>
  <c r="AG89" i="12"/>
  <c r="M89" i="12"/>
  <c r="AO88" i="12"/>
  <c r="AN88" i="12"/>
  <c r="AH88" i="12"/>
  <c r="AG88" i="12"/>
  <c r="M88" i="12"/>
  <c r="AT87" i="12"/>
  <c r="AQ87" i="12"/>
  <c r="AJ87" i="12"/>
  <c r="AK87" i="12" s="1"/>
  <c r="K87" i="12"/>
  <c r="AL87" i="12" s="1"/>
  <c r="I87" i="12"/>
  <c r="F87" i="12"/>
  <c r="D87" i="12"/>
  <c r="AO86" i="12"/>
  <c r="AN86" i="12"/>
  <c r="AH86" i="12"/>
  <c r="AG86" i="12"/>
  <c r="M86" i="12"/>
  <c r="Z86" i="12" s="1"/>
  <c r="AO85" i="12"/>
  <c r="AN85" i="12"/>
  <c r="AH85" i="12"/>
  <c r="AG85" i="12"/>
  <c r="Z85" i="12"/>
  <c r="M85" i="12"/>
  <c r="AE85" i="12" s="1"/>
  <c r="AO84" i="12"/>
  <c r="AN84" i="12"/>
  <c r="AH84" i="12"/>
  <c r="AG84" i="12"/>
  <c r="M84" i="12"/>
  <c r="Z84" i="12" s="1"/>
  <c r="AT83" i="12"/>
  <c r="AQ83" i="12"/>
  <c r="AJ83" i="12"/>
  <c r="AK83" i="12" s="1"/>
  <c r="K83" i="12"/>
  <c r="AF83" i="12" s="1"/>
  <c r="I83" i="12"/>
  <c r="F83" i="12"/>
  <c r="D83" i="12"/>
  <c r="AO82" i="12"/>
  <c r="AN82" i="12"/>
  <c r="AH82" i="12"/>
  <c r="AG82" i="12"/>
  <c r="M82" i="12"/>
  <c r="Z82" i="12" s="1"/>
  <c r="AO81" i="12"/>
  <c r="AN81" i="12"/>
  <c r="AH81" i="12"/>
  <c r="AG81" i="12"/>
  <c r="M81" i="12"/>
  <c r="AE81" i="12" s="1"/>
  <c r="AO80" i="12"/>
  <c r="AN80" i="12"/>
  <c r="AH80" i="12"/>
  <c r="AG80" i="12"/>
  <c r="M80" i="12"/>
  <c r="AT79" i="12"/>
  <c r="AQ79" i="12"/>
  <c r="AJ79" i="12"/>
  <c r="AK79" i="12" s="1"/>
  <c r="K79" i="12"/>
  <c r="AF79" i="12" s="1"/>
  <c r="I79" i="12"/>
  <c r="F79" i="12"/>
  <c r="D79" i="12"/>
  <c r="AO78" i="12"/>
  <c r="AN78" i="12"/>
  <c r="AH78" i="12"/>
  <c r="AG78" i="12"/>
  <c r="M78" i="12"/>
  <c r="Z78" i="12" s="1"/>
  <c r="AO77" i="12"/>
  <c r="AN77" i="12"/>
  <c r="AH77" i="12"/>
  <c r="AG77" i="12"/>
  <c r="M77" i="12"/>
  <c r="AE77" i="12" s="1"/>
  <c r="AO76" i="12"/>
  <c r="AN76" i="12"/>
  <c r="AH76" i="12"/>
  <c r="AG76" i="12"/>
  <c r="M76" i="12"/>
  <c r="Q76" i="12" s="1"/>
  <c r="AT75" i="12"/>
  <c r="AQ75" i="12"/>
  <c r="AJ75" i="12"/>
  <c r="AK75" i="12" s="1"/>
  <c r="K75" i="12"/>
  <c r="AF75" i="12" s="1"/>
  <c r="I75" i="12"/>
  <c r="F75" i="12"/>
  <c r="D75" i="12"/>
  <c r="AO74" i="12"/>
  <c r="AN74" i="12"/>
  <c r="AH74" i="12"/>
  <c r="AG74" i="12"/>
  <c r="M74" i="12"/>
  <c r="Z74" i="12" s="1"/>
  <c r="AO73" i="12"/>
  <c r="AN73" i="12"/>
  <c r="AH73" i="12"/>
  <c r="AG73" i="12"/>
  <c r="M73" i="12"/>
  <c r="AE73" i="12" s="1"/>
  <c r="AO72" i="12"/>
  <c r="AN72" i="12"/>
  <c r="AH72" i="12"/>
  <c r="AG72" i="12"/>
  <c r="T72" i="12"/>
  <c r="M72" i="12"/>
  <c r="AB72" i="12" s="1"/>
  <c r="AT71" i="12"/>
  <c r="AQ71" i="12"/>
  <c r="AL71" i="12"/>
  <c r="AJ71" i="12"/>
  <c r="AK71" i="12" s="1"/>
  <c r="K71" i="12"/>
  <c r="AF71" i="12" s="1"/>
  <c r="I71" i="12"/>
  <c r="F71" i="12"/>
  <c r="D71" i="12"/>
  <c r="AO70" i="12"/>
  <c r="AN70" i="12"/>
  <c r="AH70" i="12"/>
  <c r="AG70" i="12"/>
  <c r="M70" i="12"/>
  <c r="Z70" i="12" s="1"/>
  <c r="AO69" i="12"/>
  <c r="AN69" i="12"/>
  <c r="AH69" i="12"/>
  <c r="AG69" i="12"/>
  <c r="M69" i="12"/>
  <c r="AE69" i="12" s="1"/>
  <c r="AO68" i="12"/>
  <c r="AN68" i="12"/>
  <c r="AH68" i="12"/>
  <c r="AG68" i="12"/>
  <c r="M68" i="12"/>
  <c r="AT67" i="12"/>
  <c r="AQ67" i="12"/>
  <c r="AJ67" i="12"/>
  <c r="AK67" i="12" s="1"/>
  <c r="K67" i="12"/>
  <c r="AF67" i="12" s="1"/>
  <c r="I67" i="12"/>
  <c r="F67" i="12"/>
  <c r="D67" i="12"/>
  <c r="AO66" i="12"/>
  <c r="AN66" i="12"/>
  <c r="AH66" i="12"/>
  <c r="AG66" i="12"/>
  <c r="AB66" i="12"/>
  <c r="M66" i="12"/>
  <c r="Z66" i="12" s="1"/>
  <c r="AO65" i="12"/>
  <c r="AN65" i="12"/>
  <c r="AH65" i="12"/>
  <c r="AG65" i="12"/>
  <c r="T65" i="12"/>
  <c r="M65" i="12"/>
  <c r="AE65" i="12" s="1"/>
  <c r="AO64" i="12"/>
  <c r="AN64" i="12"/>
  <c r="AH64" i="12"/>
  <c r="AG64" i="12"/>
  <c r="M64" i="12"/>
  <c r="AT63" i="12"/>
  <c r="AQ63" i="12"/>
  <c r="AJ63" i="12"/>
  <c r="AK63" i="12" s="1"/>
  <c r="K63" i="12"/>
  <c r="L63" i="12" s="1"/>
  <c r="AM63" i="12" s="1"/>
  <c r="I63" i="12"/>
  <c r="F63" i="12"/>
  <c r="D63" i="12"/>
  <c r="AO62" i="12"/>
  <c r="AN62" i="12"/>
  <c r="AH62" i="12"/>
  <c r="AG62" i="12"/>
  <c r="M62" i="12"/>
  <c r="AB62" i="12" s="1"/>
  <c r="AO61" i="12"/>
  <c r="AN61" i="12"/>
  <c r="AH61" i="12"/>
  <c r="AG61" i="12"/>
  <c r="M61" i="12"/>
  <c r="AB61" i="12" s="1"/>
  <c r="AO60" i="12"/>
  <c r="AN60" i="12"/>
  <c r="AH60" i="12"/>
  <c r="AG60" i="12"/>
  <c r="M60" i="12"/>
  <c r="AE60" i="12" s="1"/>
  <c r="AT59" i="12"/>
  <c r="AQ59" i="12"/>
  <c r="AJ59" i="12"/>
  <c r="AK59" i="12" s="1"/>
  <c r="K59" i="12"/>
  <c r="L59" i="12" s="1"/>
  <c r="AM59" i="12" s="1"/>
  <c r="I59" i="12"/>
  <c r="F59" i="12"/>
  <c r="D59" i="12"/>
  <c r="AO58" i="12"/>
  <c r="AN58" i="12"/>
  <c r="AH58" i="12"/>
  <c r="AG58" i="12"/>
  <c r="AB58" i="12"/>
  <c r="M58" i="12"/>
  <c r="Z58" i="12" s="1"/>
  <c r="AO57" i="12"/>
  <c r="AN57" i="12"/>
  <c r="AH57" i="12"/>
  <c r="AG57" i="12"/>
  <c r="M57" i="12"/>
  <c r="X57" i="12" s="1"/>
  <c r="AO56" i="12"/>
  <c r="AN56" i="12"/>
  <c r="AH56" i="12"/>
  <c r="AG56" i="12"/>
  <c r="M56" i="12"/>
  <c r="AT55" i="12"/>
  <c r="AQ55" i="12"/>
  <c r="AJ55" i="12"/>
  <c r="AK55" i="12" s="1"/>
  <c r="K55" i="12"/>
  <c r="L55" i="12" s="1"/>
  <c r="AM55" i="12" s="1"/>
  <c r="I55" i="12"/>
  <c r="F55" i="12"/>
  <c r="D55" i="12"/>
  <c r="AO54" i="12"/>
  <c r="AN54" i="12"/>
  <c r="AH54" i="12"/>
  <c r="AG54" i="12"/>
  <c r="M54" i="12"/>
  <c r="AB54" i="12" s="1"/>
  <c r="AO53" i="12"/>
  <c r="AN53" i="12"/>
  <c r="AH53" i="12"/>
  <c r="AG53" i="12"/>
  <c r="M53" i="12"/>
  <c r="AB53" i="12" s="1"/>
  <c r="AO52" i="12"/>
  <c r="AN52" i="12"/>
  <c r="AH52" i="12"/>
  <c r="AG52" i="12"/>
  <c r="M52" i="12"/>
  <c r="AE52" i="12" s="1"/>
  <c r="AT51" i="12"/>
  <c r="AQ51" i="12"/>
  <c r="AJ51" i="12"/>
  <c r="AK51" i="12" s="1"/>
  <c r="K51" i="12"/>
  <c r="AL51" i="12" s="1"/>
  <c r="I51" i="12"/>
  <c r="F51" i="12"/>
  <c r="D51" i="12"/>
  <c r="AO50" i="12"/>
  <c r="AN50" i="12"/>
  <c r="AH50" i="12"/>
  <c r="AG50" i="12"/>
  <c r="M50" i="12"/>
  <c r="Z50" i="12" s="1"/>
  <c r="AO49" i="12"/>
  <c r="AN49" i="12"/>
  <c r="AH49" i="12"/>
  <c r="AG49" i="12"/>
  <c r="M49" i="12"/>
  <c r="AE49" i="12" s="1"/>
  <c r="AO48" i="12"/>
  <c r="AN48" i="12"/>
  <c r="AH48" i="12"/>
  <c r="AG48" i="12"/>
  <c r="M48" i="12"/>
  <c r="AT47" i="12"/>
  <c r="AQ47" i="12"/>
  <c r="AJ47" i="12"/>
  <c r="AK47" i="12" s="1"/>
  <c r="K47" i="12"/>
  <c r="L47" i="12" s="1"/>
  <c r="AM47" i="12" s="1"/>
  <c r="I47" i="12"/>
  <c r="F47" i="12"/>
  <c r="D47" i="12"/>
  <c r="AO46" i="12"/>
  <c r="AN46" i="12"/>
  <c r="AH46" i="12"/>
  <c r="AG46" i="12"/>
  <c r="Z46" i="12"/>
  <c r="M46" i="12"/>
  <c r="AE46" i="12" s="1"/>
  <c r="AO45" i="12"/>
  <c r="AN45" i="12"/>
  <c r="AH45" i="12"/>
  <c r="AG45" i="12"/>
  <c r="M45" i="12"/>
  <c r="AO44" i="12"/>
  <c r="AN44" i="12"/>
  <c r="AH44" i="12"/>
  <c r="AG44" i="12"/>
  <c r="M44" i="12"/>
  <c r="AE44" i="12" s="1"/>
  <c r="AT43" i="12"/>
  <c r="AQ43" i="12"/>
  <c r="AJ43" i="12"/>
  <c r="AK43" i="12" s="1"/>
  <c r="K43" i="12"/>
  <c r="L43" i="12" s="1"/>
  <c r="AM43" i="12" s="1"/>
  <c r="I43" i="12"/>
  <c r="F43" i="12"/>
  <c r="D43" i="12"/>
  <c r="AO42" i="12"/>
  <c r="AN42" i="12"/>
  <c r="AH42" i="12"/>
  <c r="AG42" i="12"/>
  <c r="M42" i="12"/>
  <c r="AB42" i="12" s="1"/>
  <c r="AO41" i="12"/>
  <c r="AN41" i="12"/>
  <c r="AH41" i="12"/>
  <c r="AG41" i="12"/>
  <c r="M41" i="12"/>
  <c r="AB41" i="12" s="1"/>
  <c r="AO40" i="12"/>
  <c r="AN40" i="12"/>
  <c r="AH40" i="12"/>
  <c r="AG40" i="12"/>
  <c r="M40" i="12"/>
  <c r="AE40" i="12" s="1"/>
  <c r="AT39" i="12"/>
  <c r="AQ39" i="12"/>
  <c r="AJ39" i="12"/>
  <c r="AK39" i="12" s="1"/>
  <c r="K39" i="12"/>
  <c r="AL39" i="12" s="1"/>
  <c r="I39" i="12"/>
  <c r="F39" i="12"/>
  <c r="D39" i="12"/>
  <c r="AO38" i="12"/>
  <c r="AN38" i="12"/>
  <c r="AH38" i="12"/>
  <c r="AG38" i="12"/>
  <c r="Q38" i="12"/>
  <c r="M38" i="12"/>
  <c r="AE38" i="12" s="1"/>
  <c r="AO37" i="12"/>
  <c r="AN37" i="12"/>
  <c r="AH37" i="12"/>
  <c r="AG37" i="12"/>
  <c r="M37" i="12"/>
  <c r="AE37" i="12" s="1"/>
  <c r="AO36" i="12"/>
  <c r="AN36" i="12"/>
  <c r="AH36" i="12"/>
  <c r="AG36" i="12"/>
  <c r="M36" i="12"/>
  <c r="AT35" i="12"/>
  <c r="AQ35" i="12"/>
  <c r="AJ35" i="12"/>
  <c r="AK35" i="12" s="1"/>
  <c r="K35" i="12"/>
  <c r="AL35" i="12" s="1"/>
  <c r="I35" i="12"/>
  <c r="F35" i="12"/>
  <c r="D35" i="12"/>
  <c r="AO34" i="12"/>
  <c r="AN34" i="12"/>
  <c r="AH34" i="12"/>
  <c r="AG34" i="12"/>
  <c r="M34" i="12"/>
  <c r="AE34" i="12" s="1"/>
  <c r="AO33" i="12"/>
  <c r="AN33" i="12"/>
  <c r="AH33" i="12"/>
  <c r="AG33" i="12"/>
  <c r="T33" i="12"/>
  <c r="M33" i="12"/>
  <c r="Z33" i="12" s="1"/>
  <c r="AO32" i="12"/>
  <c r="AN32" i="12"/>
  <c r="AH32" i="12"/>
  <c r="AG32" i="12"/>
  <c r="M32" i="12"/>
  <c r="O32" i="12" s="1"/>
  <c r="AT31" i="12"/>
  <c r="AQ31" i="12"/>
  <c r="AJ31" i="12"/>
  <c r="AK31" i="12" s="1"/>
  <c r="K31" i="12"/>
  <c r="L31" i="12" s="1"/>
  <c r="AM31" i="12" s="1"/>
  <c r="I31" i="12"/>
  <c r="F31" i="12"/>
  <c r="D31" i="12"/>
  <c r="AO30" i="12"/>
  <c r="AN30" i="12"/>
  <c r="AH30" i="12"/>
  <c r="AG30" i="12"/>
  <c r="M30" i="12"/>
  <c r="AO29" i="12"/>
  <c r="AN29" i="12"/>
  <c r="AH29" i="12"/>
  <c r="AG29" i="12"/>
  <c r="M29" i="12"/>
  <c r="Z29" i="12" s="1"/>
  <c r="AO28" i="12"/>
  <c r="AN28" i="12"/>
  <c r="AH28" i="12"/>
  <c r="AG28" i="12"/>
  <c r="M28" i="12"/>
  <c r="AE28" i="12" s="1"/>
  <c r="AT27" i="12"/>
  <c r="AQ27" i="12"/>
  <c r="AJ27" i="12"/>
  <c r="AK27" i="12" s="1"/>
  <c r="K27" i="12"/>
  <c r="AL27" i="12" s="1"/>
  <c r="I27" i="12"/>
  <c r="F27" i="12"/>
  <c r="D27" i="12"/>
  <c r="AO26" i="12"/>
  <c r="AN26" i="12"/>
  <c r="AH26" i="12"/>
  <c r="AG26" i="12"/>
  <c r="Z26" i="12"/>
  <c r="M26" i="12"/>
  <c r="AE26" i="12" s="1"/>
  <c r="AO25" i="12"/>
  <c r="AN25" i="12"/>
  <c r="AH25" i="12"/>
  <c r="AG25" i="12"/>
  <c r="M25" i="12"/>
  <c r="Z25" i="12" s="1"/>
  <c r="AO24" i="12"/>
  <c r="AN24" i="12"/>
  <c r="AH24" i="12"/>
  <c r="AG24" i="12"/>
  <c r="M24" i="12"/>
  <c r="AT23" i="12"/>
  <c r="AQ23" i="12"/>
  <c r="AJ23" i="12"/>
  <c r="AK23" i="12" s="1"/>
  <c r="K23" i="12"/>
  <c r="AL23" i="12" s="1"/>
  <c r="I23" i="12"/>
  <c r="F23" i="12"/>
  <c r="D23" i="12"/>
  <c r="AO22" i="12"/>
  <c r="AN22" i="12"/>
  <c r="AH22" i="12"/>
  <c r="AG22" i="12"/>
  <c r="M22" i="12"/>
  <c r="AB22" i="12" s="1"/>
  <c r="AO21" i="12"/>
  <c r="AN21" i="12"/>
  <c r="AH21" i="12"/>
  <c r="AG21" i="12"/>
  <c r="M21" i="12"/>
  <c r="AB21" i="12" s="1"/>
  <c r="AO20" i="12"/>
  <c r="AN20" i="12"/>
  <c r="AH20" i="12"/>
  <c r="AG20" i="12"/>
  <c r="M20" i="12"/>
  <c r="AT19" i="12"/>
  <c r="AQ19" i="12"/>
  <c r="AJ19" i="12"/>
  <c r="AK19" i="12" s="1"/>
  <c r="K19" i="12"/>
  <c r="AL19" i="12" s="1"/>
  <c r="I19" i="12"/>
  <c r="F19" i="12"/>
  <c r="D19" i="12"/>
  <c r="AO18" i="12"/>
  <c r="AN18" i="12"/>
  <c r="AH18" i="12"/>
  <c r="AG18" i="12"/>
  <c r="M18" i="12"/>
  <c r="AB18" i="12" s="1"/>
  <c r="AO17" i="12"/>
  <c r="AN17" i="12"/>
  <c r="AH17" i="12"/>
  <c r="AG17" i="12"/>
  <c r="M17" i="12"/>
  <c r="AB17" i="12" s="1"/>
  <c r="AO16" i="12"/>
  <c r="AN16" i="12"/>
  <c r="AH16" i="12"/>
  <c r="AG16" i="12"/>
  <c r="M16" i="12"/>
  <c r="X16" i="12" s="1"/>
  <c r="AT15" i="12"/>
  <c r="AQ15" i="12"/>
  <c r="AJ15" i="12"/>
  <c r="AK15" i="12" s="1"/>
  <c r="K15" i="12"/>
  <c r="AL15" i="12" s="1"/>
  <c r="I15" i="12"/>
  <c r="F15" i="12"/>
  <c r="D15" i="12"/>
  <c r="AO14" i="12"/>
  <c r="AN14" i="12"/>
  <c r="AH14" i="12"/>
  <c r="AG14" i="12"/>
  <c r="M14" i="12"/>
  <c r="Z14" i="12" s="1"/>
  <c r="AO13" i="12"/>
  <c r="AN13" i="12"/>
  <c r="AH13" i="12"/>
  <c r="AG13" i="12"/>
  <c r="M13" i="12"/>
  <c r="AO12" i="12"/>
  <c r="AN12" i="12"/>
  <c r="AH12" i="12"/>
  <c r="AG12" i="12"/>
  <c r="AG15" i="12" s="1"/>
  <c r="Q12" i="12"/>
  <c r="O12" i="12"/>
  <c r="M12" i="12"/>
  <c r="X12" i="12" s="1"/>
  <c r="AT11" i="12"/>
  <c r="AQ11" i="12"/>
  <c r="AJ11" i="12"/>
  <c r="AK11" i="12" s="1"/>
  <c r="K11" i="12"/>
  <c r="L11" i="12" s="1"/>
  <c r="I11" i="12"/>
  <c r="F11" i="12"/>
  <c r="D11" i="12"/>
  <c r="AO10" i="12"/>
  <c r="AN10" i="12"/>
  <c r="AH10" i="12"/>
  <c r="AG10" i="12"/>
  <c r="M10" i="12"/>
  <c r="Z10" i="12" s="1"/>
  <c r="AO9" i="12"/>
  <c r="AN9" i="12"/>
  <c r="AH9" i="12"/>
  <c r="AG9" i="12"/>
  <c r="M9" i="12"/>
  <c r="AE9" i="12" s="1"/>
  <c r="AO8" i="12"/>
  <c r="AN8" i="12"/>
  <c r="AH8" i="12"/>
  <c r="AG8" i="12"/>
  <c r="M8" i="12"/>
  <c r="AE8" i="12" s="1"/>
  <c r="AT7" i="12"/>
  <c r="AQ7" i="12"/>
  <c r="AJ7" i="12"/>
  <c r="K7" i="12"/>
  <c r="I7" i="12"/>
  <c r="F7" i="12"/>
  <c r="D7" i="12"/>
  <c r="AO6" i="12"/>
  <c r="AN6" i="12"/>
  <c r="AH6" i="12"/>
  <c r="AG6" i="12"/>
  <c r="M6" i="12"/>
  <c r="Z6" i="12" s="1"/>
  <c r="AO5" i="12"/>
  <c r="AN5" i="12"/>
  <c r="AH5" i="12"/>
  <c r="AG5" i="12"/>
  <c r="M5" i="12"/>
  <c r="AE5" i="12" s="1"/>
  <c r="AO4" i="12"/>
  <c r="AN4" i="12"/>
  <c r="AH4" i="12"/>
  <c r="AG4" i="12"/>
  <c r="M4" i="12"/>
  <c r="AT127" i="11"/>
  <c r="AQ127" i="11"/>
  <c r="AK127" i="11"/>
  <c r="AJ127" i="11"/>
  <c r="L127" i="11"/>
  <c r="AM127" i="11" s="1"/>
  <c r="K127" i="11"/>
  <c r="AL127" i="11" s="1"/>
  <c r="I127" i="11"/>
  <c r="F127" i="11"/>
  <c r="D127" i="11"/>
  <c r="AO126" i="11"/>
  <c r="AN126" i="11"/>
  <c r="AH126" i="11"/>
  <c r="AG126" i="11"/>
  <c r="AB126" i="11"/>
  <c r="Z126" i="11"/>
  <c r="T126" i="11"/>
  <c r="Q126" i="11"/>
  <c r="M126" i="11"/>
  <c r="AE126" i="11" s="1"/>
  <c r="AO125" i="11"/>
  <c r="AO127" i="11" s="1"/>
  <c r="AN125" i="11"/>
  <c r="AH125" i="11"/>
  <c r="AG125" i="11"/>
  <c r="AG127" i="11" s="1"/>
  <c r="AE125" i="11"/>
  <c r="AB125" i="11"/>
  <c r="Z125" i="11"/>
  <c r="X125" i="11"/>
  <c r="T125" i="11"/>
  <c r="Q125" i="11"/>
  <c r="O125" i="11"/>
  <c r="M125" i="11"/>
  <c r="AC125" i="11" s="1"/>
  <c r="AI125" i="11" s="1"/>
  <c r="AO124" i="11"/>
  <c r="AN124" i="11"/>
  <c r="AN127" i="11" s="1"/>
  <c r="AH124" i="11"/>
  <c r="AG124" i="11"/>
  <c r="AE124" i="11"/>
  <c r="AE127" i="11" s="1"/>
  <c r="X124" i="11"/>
  <c r="O124" i="11"/>
  <c r="M124" i="11"/>
  <c r="AB124" i="11" s="1"/>
  <c r="AB127" i="11" s="1"/>
  <c r="AH127" i="11" s="1"/>
  <c r="AT123" i="11"/>
  <c r="AT128" i="11" s="1"/>
  <c r="AQ123" i="11"/>
  <c r="AJ123" i="11"/>
  <c r="AK123" i="11" s="1"/>
  <c r="K123" i="11"/>
  <c r="AF123" i="11" s="1"/>
  <c r="I123" i="11"/>
  <c r="F123" i="11"/>
  <c r="D123" i="11"/>
  <c r="AO122" i="11"/>
  <c r="AN122" i="11"/>
  <c r="AH122" i="11"/>
  <c r="AG122" i="11"/>
  <c r="Z122" i="11"/>
  <c r="M122" i="11"/>
  <c r="AE122" i="11" s="1"/>
  <c r="AO121" i="11"/>
  <c r="AN121" i="11"/>
  <c r="AH121" i="11"/>
  <c r="AG121" i="11"/>
  <c r="M121" i="11"/>
  <c r="AB121" i="11" s="1"/>
  <c r="AO120" i="11"/>
  <c r="AN120" i="11"/>
  <c r="AH120" i="11"/>
  <c r="AG120" i="11"/>
  <c r="M120" i="11"/>
  <c r="AB120" i="11" s="1"/>
  <c r="AT119" i="11"/>
  <c r="AQ119" i="11"/>
  <c r="AJ119" i="11"/>
  <c r="AK119" i="11" s="1"/>
  <c r="K119" i="11"/>
  <c r="L119" i="11" s="1"/>
  <c r="AM119" i="11" s="1"/>
  <c r="I119" i="11"/>
  <c r="F119" i="11"/>
  <c r="D119" i="11"/>
  <c r="AO118" i="11"/>
  <c r="AN118" i="11"/>
  <c r="AH118" i="11"/>
  <c r="AG118" i="11"/>
  <c r="Z118" i="11"/>
  <c r="M118" i="11"/>
  <c r="AE118" i="11" s="1"/>
  <c r="AO117" i="11"/>
  <c r="AN117" i="11"/>
  <c r="AH117" i="11"/>
  <c r="AG117" i="11"/>
  <c r="M117" i="11"/>
  <c r="AB117" i="11" s="1"/>
  <c r="AO116" i="11"/>
  <c r="AN116" i="11"/>
  <c r="AH116" i="11"/>
  <c r="AG116" i="11"/>
  <c r="M116" i="11"/>
  <c r="AB116" i="11" s="1"/>
  <c r="AT115" i="11"/>
  <c r="AQ115" i="11"/>
  <c r="AJ115" i="11"/>
  <c r="AK115" i="11" s="1"/>
  <c r="K115" i="11"/>
  <c r="AF115" i="11" s="1"/>
  <c r="I115" i="11"/>
  <c r="F115" i="11"/>
  <c r="D115" i="11"/>
  <c r="AO114" i="11"/>
  <c r="AN114" i="11"/>
  <c r="AH114" i="11"/>
  <c r="AG114" i="11"/>
  <c r="M114" i="11"/>
  <c r="AE114" i="11" s="1"/>
  <c r="AO113" i="11"/>
  <c r="AN113" i="11"/>
  <c r="AH113" i="11"/>
  <c r="AG113" i="11"/>
  <c r="T113" i="11"/>
  <c r="Q113" i="11"/>
  <c r="M113" i="11"/>
  <c r="AB113" i="11" s="1"/>
  <c r="AO112" i="11"/>
  <c r="AN112" i="11"/>
  <c r="AH112" i="11"/>
  <c r="AG112" i="11"/>
  <c r="M112" i="11"/>
  <c r="AT111" i="11"/>
  <c r="AQ111" i="11"/>
  <c r="AJ111" i="11"/>
  <c r="AK111" i="11" s="1"/>
  <c r="K111" i="11"/>
  <c r="AF111" i="11" s="1"/>
  <c r="I111" i="11"/>
  <c r="F111" i="11"/>
  <c r="D111" i="11"/>
  <c r="AO110" i="11"/>
  <c r="AN110" i="11"/>
  <c r="AH110" i="11"/>
  <c r="AG110" i="11"/>
  <c r="M110" i="11"/>
  <c r="AE110" i="11" s="1"/>
  <c r="AO109" i="11"/>
  <c r="AN109" i="11"/>
  <c r="AH109" i="11"/>
  <c r="AG109" i="11"/>
  <c r="X109" i="11"/>
  <c r="M109" i="11"/>
  <c r="AE109" i="11" s="1"/>
  <c r="AO108" i="11"/>
  <c r="AN108" i="11"/>
  <c r="AH108" i="11"/>
  <c r="AG108" i="11"/>
  <c r="M108" i="11"/>
  <c r="X108" i="11" s="1"/>
  <c r="AT107" i="11"/>
  <c r="AQ107" i="11"/>
  <c r="AJ107" i="11"/>
  <c r="AK107" i="11" s="1"/>
  <c r="K107" i="11"/>
  <c r="L107" i="11" s="1"/>
  <c r="AM107" i="11" s="1"/>
  <c r="I107" i="11"/>
  <c r="F107" i="11"/>
  <c r="D107" i="11"/>
  <c r="AO106" i="11"/>
  <c r="AN106" i="11"/>
  <c r="AH106" i="11"/>
  <c r="AG106" i="11"/>
  <c r="M106" i="11"/>
  <c r="X106" i="11" s="1"/>
  <c r="AO105" i="11"/>
  <c r="AN105" i="11"/>
  <c r="AH105" i="11"/>
  <c r="AG105" i="11"/>
  <c r="M105" i="11"/>
  <c r="Z105" i="11" s="1"/>
  <c r="AO104" i="11"/>
  <c r="AN104" i="11"/>
  <c r="AH104" i="11"/>
  <c r="AG104" i="11"/>
  <c r="M104" i="11"/>
  <c r="AT103" i="11"/>
  <c r="AQ103" i="11"/>
  <c r="AJ103" i="11"/>
  <c r="AK103" i="11" s="1"/>
  <c r="K103" i="11"/>
  <c r="AF103" i="11" s="1"/>
  <c r="I103" i="11"/>
  <c r="F103" i="11"/>
  <c r="D103" i="11"/>
  <c r="AO102" i="11"/>
  <c r="AN102" i="11"/>
  <c r="AH102" i="11"/>
  <c r="AG102" i="11"/>
  <c r="M102" i="11"/>
  <c r="Z102" i="11" s="1"/>
  <c r="AO101" i="11"/>
  <c r="AN101" i="11"/>
  <c r="AH101" i="11"/>
  <c r="AG101" i="11"/>
  <c r="M101" i="11"/>
  <c r="AO100" i="11"/>
  <c r="AN100" i="11"/>
  <c r="AH100" i="11"/>
  <c r="AG100" i="11"/>
  <c r="M100" i="11"/>
  <c r="AE100" i="11" s="1"/>
  <c r="AT99" i="11"/>
  <c r="AQ99" i="11"/>
  <c r="AJ99" i="11"/>
  <c r="AK99" i="11" s="1"/>
  <c r="K99" i="11"/>
  <c r="AF99" i="11" s="1"/>
  <c r="I99" i="11"/>
  <c r="F99" i="11"/>
  <c r="D99" i="11"/>
  <c r="AO98" i="11"/>
  <c r="AN98" i="11"/>
  <c r="AH98" i="11"/>
  <c r="AG98" i="11"/>
  <c r="AE98" i="11"/>
  <c r="O98" i="11"/>
  <c r="M98" i="11"/>
  <c r="Z98" i="11" s="1"/>
  <c r="AO97" i="11"/>
  <c r="AN97" i="11"/>
  <c r="AH97" i="11"/>
  <c r="AG97" i="11"/>
  <c r="M97" i="11"/>
  <c r="Z97" i="11" s="1"/>
  <c r="AO96" i="11"/>
  <c r="AN96" i="11"/>
  <c r="AH96" i="11"/>
  <c r="AG96" i="11"/>
  <c r="M96" i="11"/>
  <c r="AB96" i="11" s="1"/>
  <c r="AT95" i="11"/>
  <c r="AQ95" i="11"/>
  <c r="AJ95" i="11"/>
  <c r="AK95" i="11" s="1"/>
  <c r="K95" i="11"/>
  <c r="AF95" i="11" s="1"/>
  <c r="I95" i="11"/>
  <c r="F95" i="11"/>
  <c r="D95" i="11"/>
  <c r="AO94" i="11"/>
  <c r="AN94" i="11"/>
  <c r="AH94" i="11"/>
  <c r="AG94" i="11"/>
  <c r="M94" i="11"/>
  <c r="AE94" i="11" s="1"/>
  <c r="AO93" i="11"/>
  <c r="AN93" i="11"/>
  <c r="AH93" i="11"/>
  <c r="AG93" i="11"/>
  <c r="M93" i="11"/>
  <c r="AE93" i="11" s="1"/>
  <c r="AO92" i="11"/>
  <c r="AN92" i="11"/>
  <c r="AH92" i="11"/>
  <c r="AG92" i="11"/>
  <c r="X92" i="11"/>
  <c r="M92" i="11"/>
  <c r="AE92" i="11" s="1"/>
  <c r="AT91" i="11"/>
  <c r="AQ91" i="11"/>
  <c r="AJ91" i="11"/>
  <c r="AK91" i="11" s="1"/>
  <c r="K91" i="11"/>
  <c r="AF91" i="11" s="1"/>
  <c r="I91" i="11"/>
  <c r="F91" i="11"/>
  <c r="D91" i="11"/>
  <c r="AO90" i="11"/>
  <c r="AN90" i="11"/>
  <c r="AH90" i="11"/>
  <c r="AG90" i="11"/>
  <c r="AE90" i="11"/>
  <c r="M90" i="11"/>
  <c r="AO89" i="11"/>
  <c r="AN89" i="11"/>
  <c r="AH89" i="11"/>
  <c r="AG89" i="11"/>
  <c r="M89" i="11"/>
  <c r="Z89" i="11" s="1"/>
  <c r="AO88" i="11"/>
  <c r="AN88" i="11"/>
  <c r="AH88" i="11"/>
  <c r="AG88" i="11"/>
  <c r="M88" i="11"/>
  <c r="AB88" i="11" s="1"/>
  <c r="AT87" i="11"/>
  <c r="AQ87" i="11"/>
  <c r="AJ87" i="11"/>
  <c r="AK87" i="11" s="1"/>
  <c r="K87" i="11"/>
  <c r="L87" i="11" s="1"/>
  <c r="AM87" i="11" s="1"/>
  <c r="I87" i="11"/>
  <c r="F87" i="11"/>
  <c r="D87" i="11"/>
  <c r="AO86" i="11"/>
  <c r="AN86" i="11"/>
  <c r="AH86" i="11"/>
  <c r="AG86" i="11"/>
  <c r="Q86" i="11"/>
  <c r="M86" i="11"/>
  <c r="AE86" i="11" s="1"/>
  <c r="AO85" i="11"/>
  <c r="AN85" i="11"/>
  <c r="AH85" i="11"/>
  <c r="AG85" i="11"/>
  <c r="M85" i="11"/>
  <c r="AB85" i="11" s="1"/>
  <c r="AO84" i="11"/>
  <c r="AN84" i="11"/>
  <c r="AH84" i="11"/>
  <c r="AG84" i="11"/>
  <c r="M84" i="11"/>
  <c r="AB84" i="11" s="1"/>
  <c r="AT83" i="11"/>
  <c r="AQ83" i="11"/>
  <c r="AJ83" i="11"/>
  <c r="AK83" i="11" s="1"/>
  <c r="K83" i="11"/>
  <c r="AF83" i="11" s="1"/>
  <c r="I83" i="11"/>
  <c r="F83" i="11"/>
  <c r="D83" i="11"/>
  <c r="AO82" i="11"/>
  <c r="AN82" i="11"/>
  <c r="AH82" i="11"/>
  <c r="AG82" i="11"/>
  <c r="M82" i="11"/>
  <c r="Z82" i="11" s="1"/>
  <c r="AO81" i="11"/>
  <c r="AN81" i="11"/>
  <c r="AH81" i="11"/>
  <c r="AG81" i="11"/>
  <c r="M81" i="11"/>
  <c r="AE81" i="11" s="1"/>
  <c r="AO80" i="11"/>
  <c r="AN80" i="11"/>
  <c r="AH80" i="11"/>
  <c r="AG80" i="11"/>
  <c r="M80" i="11"/>
  <c r="AB80" i="11" s="1"/>
  <c r="AT79" i="11"/>
  <c r="AQ79" i="11"/>
  <c r="AJ79" i="11"/>
  <c r="AK79" i="11" s="1"/>
  <c r="K79" i="11"/>
  <c r="AF79" i="11" s="1"/>
  <c r="I79" i="11"/>
  <c r="F79" i="11"/>
  <c r="D79" i="11"/>
  <c r="AO78" i="11"/>
  <c r="AN78" i="11"/>
  <c r="AH78" i="11"/>
  <c r="AG78" i="11"/>
  <c r="M78" i="11"/>
  <c r="AB78" i="11" s="1"/>
  <c r="AO77" i="11"/>
  <c r="AN77" i="11"/>
  <c r="AH77" i="11"/>
  <c r="AG77" i="11"/>
  <c r="M77" i="11"/>
  <c r="AB77" i="11" s="1"/>
  <c r="AO76" i="11"/>
  <c r="AN76" i="11"/>
  <c r="AH76" i="11"/>
  <c r="AG76" i="11"/>
  <c r="M76" i="11"/>
  <c r="AT75" i="11"/>
  <c r="AQ75" i="11"/>
  <c r="AJ75" i="11"/>
  <c r="AK75" i="11" s="1"/>
  <c r="K75" i="11"/>
  <c r="AF75" i="11" s="1"/>
  <c r="I75" i="11"/>
  <c r="F75" i="11"/>
  <c r="D75" i="11"/>
  <c r="AO74" i="11"/>
  <c r="AN74" i="11"/>
  <c r="AH74" i="11"/>
  <c r="AG74" i="11"/>
  <c r="M74" i="11"/>
  <c r="Z74" i="11" s="1"/>
  <c r="AO73" i="11"/>
  <c r="AN73" i="11"/>
  <c r="AH73" i="11"/>
  <c r="AG73" i="11"/>
  <c r="M73" i="11"/>
  <c r="AE73" i="11" s="1"/>
  <c r="AO72" i="11"/>
  <c r="AN72" i="11"/>
  <c r="AH72" i="11"/>
  <c r="AG72" i="11"/>
  <c r="M72" i="11"/>
  <c r="AB72" i="11" s="1"/>
  <c r="AT71" i="11"/>
  <c r="AQ71" i="11"/>
  <c r="AJ71" i="11"/>
  <c r="AK71" i="11" s="1"/>
  <c r="AF71" i="11"/>
  <c r="K71" i="11"/>
  <c r="AL71" i="11" s="1"/>
  <c r="I71" i="11"/>
  <c r="F71" i="11"/>
  <c r="D71" i="11"/>
  <c r="AO70" i="11"/>
  <c r="AN70" i="11"/>
  <c r="AH70" i="11"/>
  <c r="AG70" i="11"/>
  <c r="M70" i="11"/>
  <c r="Z70" i="11" s="1"/>
  <c r="AO69" i="11"/>
  <c r="AN69" i="11"/>
  <c r="AH69" i="11"/>
  <c r="AG69" i="11"/>
  <c r="M69" i="11"/>
  <c r="AO68" i="11"/>
  <c r="AN68" i="11"/>
  <c r="AH68" i="11"/>
  <c r="AG68" i="11"/>
  <c r="M68" i="11"/>
  <c r="AB68" i="11" s="1"/>
  <c r="AT67" i="11"/>
  <c r="AQ67" i="11"/>
  <c r="AJ67" i="11"/>
  <c r="AK67" i="11" s="1"/>
  <c r="K67" i="11"/>
  <c r="AF67" i="11" s="1"/>
  <c r="I67" i="11"/>
  <c r="F67" i="11"/>
  <c r="D67" i="11"/>
  <c r="AO66" i="11"/>
  <c r="AN66" i="11"/>
  <c r="AH66" i="11"/>
  <c r="AG66" i="11"/>
  <c r="M66" i="11"/>
  <c r="AE66" i="11" s="1"/>
  <c r="AO65" i="11"/>
  <c r="AN65" i="11"/>
  <c r="AH65" i="11"/>
  <c r="AG65" i="11"/>
  <c r="AB65" i="11"/>
  <c r="M65" i="11"/>
  <c r="AE65" i="11" s="1"/>
  <c r="AO64" i="11"/>
  <c r="AN64" i="11"/>
  <c r="AH64" i="11"/>
  <c r="AG64" i="11"/>
  <c r="M64" i="11"/>
  <c r="AE64" i="11" s="1"/>
  <c r="AT63" i="11"/>
  <c r="AQ63" i="11"/>
  <c r="AL63" i="11"/>
  <c r="AJ63" i="11"/>
  <c r="AK63" i="11" s="1"/>
  <c r="AF63" i="11"/>
  <c r="AD63" i="11"/>
  <c r="L63" i="11"/>
  <c r="AM63" i="11" s="1"/>
  <c r="I63" i="11"/>
  <c r="F63" i="11"/>
  <c r="D63" i="11"/>
  <c r="AO62" i="11"/>
  <c r="AN62" i="11"/>
  <c r="AH62" i="11"/>
  <c r="AG62" i="11"/>
  <c r="M62" i="11"/>
  <c r="AE62" i="11" s="1"/>
  <c r="AO61" i="11"/>
  <c r="AN61" i="11"/>
  <c r="AH61" i="11"/>
  <c r="AG61" i="11"/>
  <c r="M61" i="11"/>
  <c r="Z61" i="11" s="1"/>
  <c r="AO60" i="11"/>
  <c r="AN60" i="11"/>
  <c r="AH60" i="11"/>
  <c r="AG60" i="11"/>
  <c r="M60" i="11"/>
  <c r="Z60" i="11" s="1"/>
  <c r="AT59" i="11"/>
  <c r="AQ59" i="11"/>
  <c r="AJ59" i="11"/>
  <c r="AK59" i="11" s="1"/>
  <c r="K59" i="11"/>
  <c r="AL59" i="11" s="1"/>
  <c r="I59" i="11"/>
  <c r="F59" i="11"/>
  <c r="D59" i="11"/>
  <c r="AO58" i="11"/>
  <c r="AN58" i="11"/>
  <c r="AH58" i="11"/>
  <c r="AG58" i="11"/>
  <c r="AB58" i="11"/>
  <c r="M58" i="11"/>
  <c r="Z58" i="11" s="1"/>
  <c r="AO57" i="11"/>
  <c r="AN57" i="11"/>
  <c r="AH57" i="11"/>
  <c r="AG57" i="11"/>
  <c r="Z57" i="11"/>
  <c r="Q57" i="11"/>
  <c r="M57" i="11"/>
  <c r="AE57" i="11" s="1"/>
  <c r="AO56" i="11"/>
  <c r="AN56" i="11"/>
  <c r="AH56" i="11"/>
  <c r="AG56" i="11"/>
  <c r="M56" i="11"/>
  <c r="AT55" i="11"/>
  <c r="AQ55" i="11"/>
  <c r="AJ55" i="11"/>
  <c r="AK55" i="11" s="1"/>
  <c r="K55" i="11"/>
  <c r="AF55" i="11" s="1"/>
  <c r="I55" i="11"/>
  <c r="F55" i="11"/>
  <c r="D55" i="11"/>
  <c r="AO54" i="11"/>
  <c r="AN54" i="11"/>
  <c r="AG54" i="11"/>
  <c r="Q54" i="11"/>
  <c r="M54" i="11"/>
  <c r="AE54" i="11" s="1"/>
  <c r="AO53" i="11"/>
  <c r="AN53" i="11"/>
  <c r="AH53" i="11"/>
  <c r="AG53" i="11"/>
  <c r="AE53" i="11"/>
  <c r="Q53" i="11"/>
  <c r="M53" i="11"/>
  <c r="Z53" i="11" s="1"/>
  <c r="AO52" i="11"/>
  <c r="AN52" i="11"/>
  <c r="AH52" i="11"/>
  <c r="AG52" i="11"/>
  <c r="M52" i="11"/>
  <c r="AB52" i="11" s="1"/>
  <c r="AT51" i="11"/>
  <c r="AQ51" i="11"/>
  <c r="AJ51" i="11"/>
  <c r="AK51" i="11" s="1"/>
  <c r="K51" i="11"/>
  <c r="AL51" i="11" s="1"/>
  <c r="I51" i="11"/>
  <c r="F51" i="11"/>
  <c r="D51" i="11"/>
  <c r="AO50" i="11"/>
  <c r="AH50" i="11"/>
  <c r="AG50" i="11"/>
  <c r="M50" i="11"/>
  <c r="AB50" i="11" s="1"/>
  <c r="AO49" i="11"/>
  <c r="AN49" i="11"/>
  <c r="AH49" i="11"/>
  <c r="AG49" i="11"/>
  <c r="M49" i="11"/>
  <c r="Z49" i="11" s="1"/>
  <c r="AO48" i="11"/>
  <c r="AN48" i="11"/>
  <c r="AN51" i="11" s="1"/>
  <c r="AH48" i="11"/>
  <c r="AG48" i="11"/>
  <c r="M48" i="11"/>
  <c r="AT47" i="11"/>
  <c r="AQ47" i="11"/>
  <c r="AJ47" i="11"/>
  <c r="AK47" i="11" s="1"/>
  <c r="K47" i="11"/>
  <c r="AF47" i="11" s="1"/>
  <c r="I47" i="11"/>
  <c r="F47" i="11"/>
  <c r="D47" i="11"/>
  <c r="AO46" i="11"/>
  <c r="AN46" i="11"/>
  <c r="AH46" i="11"/>
  <c r="AG46" i="11"/>
  <c r="M46" i="11"/>
  <c r="AE46" i="11" s="1"/>
  <c r="AO45" i="11"/>
  <c r="AN45" i="11"/>
  <c r="AH45" i="11"/>
  <c r="AG45" i="11"/>
  <c r="M45" i="11"/>
  <c r="AO44" i="11"/>
  <c r="AN44" i="11"/>
  <c r="AH44" i="11"/>
  <c r="AG44" i="11"/>
  <c r="M44" i="11"/>
  <c r="AB44" i="11" s="1"/>
  <c r="AT43" i="11"/>
  <c r="AQ43" i="11"/>
  <c r="AJ43" i="11"/>
  <c r="AK43" i="11" s="1"/>
  <c r="K43" i="11"/>
  <c r="L43" i="11" s="1"/>
  <c r="AM43" i="11" s="1"/>
  <c r="I43" i="11"/>
  <c r="F43" i="11"/>
  <c r="D43" i="11"/>
  <c r="AO42" i="11"/>
  <c r="AN42" i="11"/>
  <c r="AH42" i="11"/>
  <c r="AG42" i="11"/>
  <c r="AE42" i="11"/>
  <c r="M42" i="11"/>
  <c r="AO41" i="11"/>
  <c r="AN41" i="11"/>
  <c r="AH41" i="11"/>
  <c r="AG41" i="11"/>
  <c r="M41" i="11"/>
  <c r="AO40" i="11"/>
  <c r="AN40" i="11"/>
  <c r="AH40" i="11"/>
  <c r="AG40" i="11"/>
  <c r="M40" i="11"/>
  <c r="AB40" i="11" s="1"/>
  <c r="AT39" i="11"/>
  <c r="AQ39" i="11"/>
  <c r="AJ39" i="11"/>
  <c r="AK39" i="11" s="1"/>
  <c r="K39" i="11"/>
  <c r="AL39" i="11" s="1"/>
  <c r="I39" i="11"/>
  <c r="F39" i="11"/>
  <c r="D39" i="11"/>
  <c r="AO38" i="11"/>
  <c r="AN38" i="11"/>
  <c r="AH38" i="11"/>
  <c r="AG38" i="11"/>
  <c r="M38" i="11"/>
  <c r="AE38" i="11" s="1"/>
  <c r="AO37" i="11"/>
  <c r="AN37" i="11"/>
  <c r="AH37" i="11"/>
  <c r="AG37" i="11"/>
  <c r="M37" i="11"/>
  <c r="AE37" i="11" s="1"/>
  <c r="AO36" i="11"/>
  <c r="AN36" i="11"/>
  <c r="AH36" i="11"/>
  <c r="AG36" i="11"/>
  <c r="M36" i="11"/>
  <c r="AB36" i="11" s="1"/>
  <c r="AT35" i="11"/>
  <c r="AQ35" i="11"/>
  <c r="AJ35" i="11"/>
  <c r="AK35" i="11" s="1"/>
  <c r="K35" i="11"/>
  <c r="AF35" i="11" s="1"/>
  <c r="I35" i="11"/>
  <c r="F35" i="11"/>
  <c r="D35" i="11"/>
  <c r="AO34" i="11"/>
  <c r="AN34" i="11"/>
  <c r="AH34" i="11"/>
  <c r="AG34" i="11"/>
  <c r="M34" i="11"/>
  <c r="AE34" i="11" s="1"/>
  <c r="AO33" i="11"/>
  <c r="AN33" i="11"/>
  <c r="AH33" i="11"/>
  <c r="AG33" i="11"/>
  <c r="M33" i="11"/>
  <c r="AO32" i="11"/>
  <c r="AN32" i="11"/>
  <c r="AH32" i="11"/>
  <c r="AG32" i="11"/>
  <c r="M32" i="11"/>
  <c r="AB32" i="11" s="1"/>
  <c r="AT31" i="11"/>
  <c r="AQ31" i="11"/>
  <c r="AJ31" i="11"/>
  <c r="AK31" i="11" s="1"/>
  <c r="K31" i="11"/>
  <c r="AD31" i="11" s="1"/>
  <c r="I31" i="11"/>
  <c r="F31" i="11"/>
  <c r="D31" i="11"/>
  <c r="AO30" i="11"/>
  <c r="AN30" i="11"/>
  <c r="AH30" i="11"/>
  <c r="AG30" i="11"/>
  <c r="M30" i="11"/>
  <c r="AE30" i="11" s="1"/>
  <c r="AO29" i="11"/>
  <c r="AN29" i="11"/>
  <c r="AH29" i="11"/>
  <c r="AG29" i="11"/>
  <c r="M29" i="11"/>
  <c r="AO28" i="11"/>
  <c r="AN28" i="11"/>
  <c r="AH28" i="11"/>
  <c r="AG28" i="11"/>
  <c r="M28" i="11"/>
  <c r="AB28" i="11" s="1"/>
  <c r="AT27" i="11"/>
  <c r="AQ27" i="11"/>
  <c r="AJ27" i="11"/>
  <c r="AK27" i="11" s="1"/>
  <c r="K27" i="11"/>
  <c r="AL27" i="11" s="1"/>
  <c r="I27" i="11"/>
  <c r="F27" i="11"/>
  <c r="D27" i="11"/>
  <c r="AO26" i="11"/>
  <c r="AN26" i="11"/>
  <c r="AH26" i="11"/>
  <c r="AG26" i="11"/>
  <c r="M26" i="11"/>
  <c r="AE26" i="11" s="1"/>
  <c r="AO25" i="11"/>
  <c r="AN25" i="11"/>
  <c r="AH25" i="11"/>
  <c r="AG25" i="11"/>
  <c r="M25" i="11"/>
  <c r="Z25" i="11" s="1"/>
  <c r="AO24" i="11"/>
  <c r="AN24" i="11"/>
  <c r="AH24" i="11"/>
  <c r="AG24" i="11"/>
  <c r="M24" i="11"/>
  <c r="AE24" i="11" s="1"/>
  <c r="AT23" i="11"/>
  <c r="AQ23" i="11"/>
  <c r="AJ23" i="11"/>
  <c r="AK23" i="11" s="1"/>
  <c r="AD23" i="11"/>
  <c r="K23" i="11"/>
  <c r="L23" i="11" s="1"/>
  <c r="I23" i="11"/>
  <c r="F23" i="11"/>
  <c r="D23" i="11"/>
  <c r="AO22" i="11"/>
  <c r="AN22" i="11"/>
  <c r="AH22" i="11"/>
  <c r="AG22" i="11"/>
  <c r="M22" i="11"/>
  <c r="AO21" i="11"/>
  <c r="AN21" i="11"/>
  <c r="AH21" i="11"/>
  <c r="AG21" i="11"/>
  <c r="M21" i="11"/>
  <c r="AB21" i="11" s="1"/>
  <c r="AO20" i="11"/>
  <c r="AN20" i="11"/>
  <c r="AN23" i="11" s="1"/>
  <c r="AH20" i="11"/>
  <c r="AG20" i="11"/>
  <c r="O20" i="11"/>
  <c r="M20" i="11"/>
  <c r="AE20" i="11" s="1"/>
  <c r="AT19" i="11"/>
  <c r="AQ19" i="11"/>
  <c r="AJ19" i="11"/>
  <c r="AK19" i="11" s="1"/>
  <c r="K19" i="11"/>
  <c r="AM19" i="11" s="1"/>
  <c r="I19" i="11"/>
  <c r="F19" i="11"/>
  <c r="D19" i="11"/>
  <c r="AO18" i="11"/>
  <c r="AN18" i="11"/>
  <c r="AH18" i="11"/>
  <c r="AG18" i="11"/>
  <c r="M18" i="11"/>
  <c r="AE18" i="11" s="1"/>
  <c r="AO17" i="11"/>
  <c r="AN17" i="11"/>
  <c r="AH17" i="11"/>
  <c r="AG17" i="11"/>
  <c r="M17" i="11"/>
  <c r="Z17" i="11" s="1"/>
  <c r="AO16" i="11"/>
  <c r="AN16" i="11"/>
  <c r="AH16" i="11"/>
  <c r="AG16" i="11"/>
  <c r="M16" i="11"/>
  <c r="X16" i="11" s="1"/>
  <c r="AT15" i="11"/>
  <c r="AQ15" i="11"/>
  <c r="AJ15" i="11"/>
  <c r="AK15" i="11" s="1"/>
  <c r="K15" i="11"/>
  <c r="L15" i="11" s="1"/>
  <c r="I15" i="11"/>
  <c r="F15" i="11"/>
  <c r="D15" i="11"/>
  <c r="AO14" i="11"/>
  <c r="AN14" i="11"/>
  <c r="AH14" i="11"/>
  <c r="AG14" i="11"/>
  <c r="Z14" i="11"/>
  <c r="M14" i="11"/>
  <c r="AE14" i="11" s="1"/>
  <c r="AO13" i="11"/>
  <c r="AN13" i="11"/>
  <c r="AH13" i="11"/>
  <c r="AG13" i="11"/>
  <c r="M13" i="11"/>
  <c r="AB13" i="11" s="1"/>
  <c r="AO12" i="11"/>
  <c r="AO15" i="11" s="1"/>
  <c r="AN12" i="11"/>
  <c r="AH12" i="11"/>
  <c r="AG12" i="11"/>
  <c r="M12" i="11"/>
  <c r="AT11" i="11"/>
  <c r="AQ11" i="11"/>
  <c r="AJ11" i="11"/>
  <c r="AK11" i="11" s="1"/>
  <c r="K11" i="11"/>
  <c r="L11" i="11" s="1"/>
  <c r="I11" i="11"/>
  <c r="F11" i="11"/>
  <c r="D11" i="11"/>
  <c r="AO10" i="11"/>
  <c r="AN10" i="11"/>
  <c r="AH10" i="11"/>
  <c r="AG10" i="11"/>
  <c r="M10" i="11"/>
  <c r="Z10" i="11" s="1"/>
  <c r="AO9" i="11"/>
  <c r="AN9" i="11"/>
  <c r="AH9" i="11"/>
  <c r="AG9" i="11"/>
  <c r="M9" i="11"/>
  <c r="AE9" i="11" s="1"/>
  <c r="AO8" i="11"/>
  <c r="AN8" i="11"/>
  <c r="AH8" i="11"/>
  <c r="AG8" i="11"/>
  <c r="M8" i="11"/>
  <c r="AT7" i="11"/>
  <c r="AQ7" i="11"/>
  <c r="AJ7" i="11"/>
  <c r="K7" i="11"/>
  <c r="AM7" i="11" s="1"/>
  <c r="I7" i="11"/>
  <c r="F7" i="11"/>
  <c r="D7" i="11"/>
  <c r="AO6" i="11"/>
  <c r="AN6" i="11"/>
  <c r="AH6" i="11"/>
  <c r="AG6" i="11"/>
  <c r="M6" i="11"/>
  <c r="AE6" i="11" s="1"/>
  <c r="AO5" i="11"/>
  <c r="AN5" i="11"/>
  <c r="AH5" i="11"/>
  <c r="AG5" i="11"/>
  <c r="M5" i="11"/>
  <c r="Z5" i="11" s="1"/>
  <c r="AO4" i="11"/>
  <c r="AN4" i="11"/>
  <c r="AH4" i="11"/>
  <c r="AG4" i="11"/>
  <c r="O4" i="11"/>
  <c r="M4" i="11"/>
  <c r="X4" i="11" s="1"/>
  <c r="AS127" i="15"/>
  <c r="AP127" i="15"/>
  <c r="AI127" i="15"/>
  <c r="AJ127" i="15" s="1"/>
  <c r="K127" i="15"/>
  <c r="AC127" i="15" s="1"/>
  <c r="I127" i="15"/>
  <c r="F127" i="15"/>
  <c r="D127" i="15"/>
  <c r="AN126" i="15"/>
  <c r="AM126" i="15"/>
  <c r="AG126" i="15"/>
  <c r="AF126" i="15"/>
  <c r="M126" i="15"/>
  <c r="AD126" i="15" s="1"/>
  <c r="AN125" i="15"/>
  <c r="AM125" i="15"/>
  <c r="AG125" i="15"/>
  <c r="AF125" i="15"/>
  <c r="M125" i="15"/>
  <c r="AN124" i="15"/>
  <c r="AM124" i="15"/>
  <c r="AG124" i="15"/>
  <c r="AF124" i="15"/>
  <c r="M124" i="15"/>
  <c r="AD124" i="15" s="1"/>
  <c r="AS123" i="15"/>
  <c r="AS128" i="15" s="1"/>
  <c r="AP123" i="15"/>
  <c r="AI123" i="15"/>
  <c r="AJ123" i="15" s="1"/>
  <c r="K123" i="15"/>
  <c r="AC123" i="15" s="1"/>
  <c r="I123" i="15"/>
  <c r="F123" i="15"/>
  <c r="D123" i="15"/>
  <c r="AN122" i="15"/>
  <c r="AM122" i="15"/>
  <c r="AG122" i="15"/>
  <c r="AF122" i="15"/>
  <c r="AA122" i="15"/>
  <c r="M122" i="15"/>
  <c r="AD122" i="15" s="1"/>
  <c r="AN121" i="15"/>
  <c r="AM121" i="15"/>
  <c r="AG121" i="15"/>
  <c r="AF121" i="15"/>
  <c r="AA121" i="15"/>
  <c r="O121" i="15"/>
  <c r="M121" i="15"/>
  <c r="Y121" i="15" s="1"/>
  <c r="AN120" i="15"/>
  <c r="AM120" i="15"/>
  <c r="AG120" i="15"/>
  <c r="AF120" i="15"/>
  <c r="M120" i="15"/>
  <c r="M123" i="15" s="1"/>
  <c r="AS119" i="15"/>
  <c r="AP119" i="15"/>
  <c r="AI119" i="15"/>
  <c r="AJ119" i="15" s="1"/>
  <c r="K119" i="15"/>
  <c r="AC119" i="15" s="1"/>
  <c r="I119" i="15"/>
  <c r="F119" i="15"/>
  <c r="D119" i="15"/>
  <c r="AN118" i="15"/>
  <c r="AM118" i="15"/>
  <c r="AG118" i="15"/>
  <c r="AF118" i="15"/>
  <c r="M118" i="15"/>
  <c r="AN117" i="15"/>
  <c r="AM117" i="15"/>
  <c r="AG117" i="15"/>
  <c r="AF117" i="15"/>
  <c r="M117" i="15"/>
  <c r="AA117" i="15" s="1"/>
  <c r="AN116" i="15"/>
  <c r="AM116" i="15"/>
  <c r="AG116" i="15"/>
  <c r="AF116" i="15"/>
  <c r="M116" i="15"/>
  <c r="AS115" i="15"/>
  <c r="AP115" i="15"/>
  <c r="AI115" i="15"/>
  <c r="AJ115" i="15" s="1"/>
  <c r="K115" i="15"/>
  <c r="AE115" i="15" s="1"/>
  <c r="I115" i="15"/>
  <c r="F115" i="15"/>
  <c r="D115" i="15"/>
  <c r="AN114" i="15"/>
  <c r="AM114" i="15"/>
  <c r="AG114" i="15"/>
  <c r="AF114" i="15"/>
  <c r="M114" i="15"/>
  <c r="AA114" i="15" s="1"/>
  <c r="AN113" i="15"/>
  <c r="AM113" i="15"/>
  <c r="AG113" i="15"/>
  <c r="AF113" i="15"/>
  <c r="M113" i="15"/>
  <c r="AA113" i="15" s="1"/>
  <c r="AN112" i="15"/>
  <c r="AM112" i="15"/>
  <c r="AG112" i="15"/>
  <c r="AF112" i="15"/>
  <c r="M112" i="15"/>
  <c r="AA112" i="15" s="1"/>
  <c r="AS111" i="15"/>
  <c r="AP111" i="15"/>
  <c r="AI111" i="15"/>
  <c r="AJ111" i="15" s="1"/>
  <c r="AC111" i="15"/>
  <c r="L111" i="15"/>
  <c r="AL111" i="15" s="1"/>
  <c r="I111" i="15"/>
  <c r="F111" i="15"/>
  <c r="D111" i="15"/>
  <c r="AN110" i="15"/>
  <c r="AM110" i="15"/>
  <c r="AG110" i="15"/>
  <c r="AF110" i="15"/>
  <c r="M110" i="15"/>
  <c r="W110" i="15" s="1"/>
  <c r="AN109" i="15"/>
  <c r="AM109" i="15"/>
  <c r="AG109" i="15"/>
  <c r="AF109" i="15"/>
  <c r="O109" i="15"/>
  <c r="M109" i="15"/>
  <c r="AD109" i="15" s="1"/>
  <c r="AN108" i="15"/>
  <c r="AM108" i="15"/>
  <c r="AG108" i="15"/>
  <c r="AF108" i="15"/>
  <c r="O108" i="15"/>
  <c r="M108" i="15"/>
  <c r="AA108" i="15" s="1"/>
  <c r="AS107" i="15"/>
  <c r="AP107" i="15"/>
  <c r="AI107" i="15"/>
  <c r="AJ107" i="15" s="1"/>
  <c r="K107" i="15"/>
  <c r="AC107" i="15" s="1"/>
  <c r="I107" i="15"/>
  <c r="F107" i="15"/>
  <c r="D107" i="15"/>
  <c r="AN106" i="15"/>
  <c r="AM106" i="15"/>
  <c r="AG106" i="15"/>
  <c r="AF106" i="15"/>
  <c r="M106" i="15"/>
  <c r="AD106" i="15" s="1"/>
  <c r="AN105" i="15"/>
  <c r="AM105" i="15"/>
  <c r="AG105" i="15"/>
  <c r="AF105" i="15"/>
  <c r="M105" i="15"/>
  <c r="Y105" i="15" s="1"/>
  <c r="AN104" i="15"/>
  <c r="AM104" i="15"/>
  <c r="AG104" i="15"/>
  <c r="AF104" i="15"/>
  <c r="M104" i="15"/>
  <c r="AA104" i="15" s="1"/>
  <c r="AS103" i="15"/>
  <c r="AP103" i="15"/>
  <c r="AI103" i="15"/>
  <c r="AJ103" i="15" s="1"/>
  <c r="K103" i="15"/>
  <c r="L103" i="15" s="1"/>
  <c r="AL103" i="15" s="1"/>
  <c r="I103" i="15"/>
  <c r="F103" i="15"/>
  <c r="D103" i="15"/>
  <c r="AN102" i="15"/>
  <c r="AM102" i="15"/>
  <c r="AG102" i="15"/>
  <c r="AF102" i="15"/>
  <c r="M102" i="15"/>
  <c r="Y102" i="15" s="1"/>
  <c r="AN101" i="15"/>
  <c r="AM101" i="15"/>
  <c r="AG101" i="15"/>
  <c r="AF101" i="15"/>
  <c r="M101" i="15"/>
  <c r="Y101" i="15" s="1"/>
  <c r="AN100" i="15"/>
  <c r="AM100" i="15"/>
  <c r="AM103" i="15" s="1"/>
  <c r="AG100" i="15"/>
  <c r="AF100" i="15"/>
  <c r="M100" i="15"/>
  <c r="AS99" i="15"/>
  <c r="AP99" i="15"/>
  <c r="AI99" i="15"/>
  <c r="AJ99" i="15" s="1"/>
  <c r="K99" i="15"/>
  <c r="AC99" i="15" s="1"/>
  <c r="I99" i="15"/>
  <c r="F99" i="15"/>
  <c r="D99" i="15"/>
  <c r="AN98" i="15"/>
  <c r="AM98" i="15"/>
  <c r="AG98" i="15"/>
  <c r="AF98" i="15"/>
  <c r="M98" i="15"/>
  <c r="S98" i="15" s="1"/>
  <c r="AN97" i="15"/>
  <c r="AM97" i="15"/>
  <c r="AG97" i="15"/>
  <c r="AF97" i="15"/>
  <c r="M97" i="15"/>
  <c r="AA97" i="15" s="1"/>
  <c r="AN96" i="15"/>
  <c r="AM96" i="15"/>
  <c r="AG96" i="15"/>
  <c r="AF96" i="15"/>
  <c r="S96" i="15"/>
  <c r="M96" i="15"/>
  <c r="AA96" i="15" s="1"/>
  <c r="AS95" i="15"/>
  <c r="AP95" i="15"/>
  <c r="AI95" i="15"/>
  <c r="AJ95" i="15" s="1"/>
  <c r="K95" i="15"/>
  <c r="L95" i="15" s="1"/>
  <c r="AL95" i="15" s="1"/>
  <c r="I95" i="15"/>
  <c r="F95" i="15"/>
  <c r="D95" i="15"/>
  <c r="AN94" i="15"/>
  <c r="AM94" i="15"/>
  <c r="AG94" i="15"/>
  <c r="AF94" i="15"/>
  <c r="M94" i="15"/>
  <c r="AD94" i="15" s="1"/>
  <c r="AN93" i="15"/>
  <c r="AM93" i="15"/>
  <c r="AG93" i="15"/>
  <c r="AF93" i="15"/>
  <c r="M93" i="15"/>
  <c r="AN92" i="15"/>
  <c r="AN95" i="15" s="1"/>
  <c r="AM92" i="15"/>
  <c r="AG92" i="15"/>
  <c r="AF92" i="15"/>
  <c r="M92" i="15"/>
  <c r="W92" i="15" s="1"/>
  <c r="AS91" i="15"/>
  <c r="AP91" i="15"/>
  <c r="AI91" i="15"/>
  <c r="AJ91" i="15" s="1"/>
  <c r="K91" i="15"/>
  <c r="L91" i="15" s="1"/>
  <c r="AL91" i="15" s="1"/>
  <c r="I91" i="15"/>
  <c r="F91" i="15"/>
  <c r="D91" i="15"/>
  <c r="AN90" i="15"/>
  <c r="AM90" i="15"/>
  <c r="AG90" i="15"/>
  <c r="AF90" i="15"/>
  <c r="M90" i="15"/>
  <c r="AN89" i="15"/>
  <c r="AM89" i="15"/>
  <c r="AG89" i="15"/>
  <c r="AF89" i="15"/>
  <c r="M89" i="15"/>
  <c r="AA89" i="15" s="1"/>
  <c r="AN88" i="15"/>
  <c r="AM88" i="15"/>
  <c r="AG88" i="15"/>
  <c r="AF88" i="15"/>
  <c r="M88" i="15"/>
  <c r="AS87" i="15"/>
  <c r="AP87" i="15"/>
  <c r="AI87" i="15"/>
  <c r="AJ87" i="15" s="1"/>
  <c r="K87" i="15"/>
  <c r="AC87" i="15" s="1"/>
  <c r="I87" i="15"/>
  <c r="F87" i="15"/>
  <c r="D87" i="15"/>
  <c r="AN86" i="15"/>
  <c r="AM86" i="15"/>
  <c r="AG86" i="15"/>
  <c r="AF86" i="15"/>
  <c r="M86" i="15"/>
  <c r="AN85" i="15"/>
  <c r="AM85" i="15"/>
  <c r="AG85" i="15"/>
  <c r="AF85" i="15"/>
  <c r="M85" i="15"/>
  <c r="AN84" i="15"/>
  <c r="AM84" i="15"/>
  <c r="AG84" i="15"/>
  <c r="AF84" i="15"/>
  <c r="AF87" i="15" s="1"/>
  <c r="M84" i="15"/>
  <c r="AS83" i="15"/>
  <c r="AP83" i="15"/>
  <c r="AI83" i="15"/>
  <c r="AJ83" i="15" s="1"/>
  <c r="K83" i="15"/>
  <c r="AE83" i="15" s="1"/>
  <c r="I83" i="15"/>
  <c r="F83" i="15"/>
  <c r="D83" i="15"/>
  <c r="AN82" i="15"/>
  <c r="AM82" i="15"/>
  <c r="AG82" i="15"/>
  <c r="AF82" i="15"/>
  <c r="M82" i="15"/>
  <c r="AN81" i="15"/>
  <c r="AM81" i="15"/>
  <c r="AG81" i="15"/>
  <c r="AF81" i="15"/>
  <c r="M81" i="15"/>
  <c r="AA81" i="15" s="1"/>
  <c r="AN80" i="15"/>
  <c r="AM80" i="15"/>
  <c r="AG80" i="15"/>
  <c r="AF80" i="15"/>
  <c r="M80" i="15"/>
  <c r="S80" i="15" s="1"/>
  <c r="AS79" i="15"/>
  <c r="AP79" i="15"/>
  <c r="AI79" i="15"/>
  <c r="AJ79" i="15" s="1"/>
  <c r="K79" i="15"/>
  <c r="L79" i="15" s="1"/>
  <c r="AL79" i="15" s="1"/>
  <c r="I79" i="15"/>
  <c r="F79" i="15"/>
  <c r="D79" i="15"/>
  <c r="AN78" i="15"/>
  <c r="AM78" i="15"/>
  <c r="AG78" i="15"/>
  <c r="AF78" i="15"/>
  <c r="M78" i="15"/>
  <c r="W78" i="15" s="1"/>
  <c r="AN77" i="15"/>
  <c r="AM77" i="15"/>
  <c r="AG77" i="15"/>
  <c r="AF77" i="15"/>
  <c r="M77" i="15"/>
  <c r="Y77" i="15" s="1"/>
  <c r="AN76" i="15"/>
  <c r="AM76" i="15"/>
  <c r="AG76" i="15"/>
  <c r="AF76" i="15"/>
  <c r="M76" i="15"/>
  <c r="AA76" i="15" s="1"/>
  <c r="AS75" i="15"/>
  <c r="AP75" i="15"/>
  <c r="AI75" i="15"/>
  <c r="AJ75" i="15" s="1"/>
  <c r="K75" i="15"/>
  <c r="AE75" i="15" s="1"/>
  <c r="I75" i="15"/>
  <c r="F75" i="15"/>
  <c r="D75" i="15"/>
  <c r="AN74" i="15"/>
  <c r="AM74" i="15"/>
  <c r="AG74" i="15"/>
  <c r="AF74" i="15"/>
  <c r="M74" i="15"/>
  <c r="AD74" i="15" s="1"/>
  <c r="AN73" i="15"/>
  <c r="AM73" i="15"/>
  <c r="AG73" i="15"/>
  <c r="AF73" i="15"/>
  <c r="M73" i="15"/>
  <c r="S73" i="15" s="1"/>
  <c r="AN72" i="15"/>
  <c r="AM72" i="15"/>
  <c r="AG72" i="15"/>
  <c r="AF72" i="15"/>
  <c r="O72" i="15"/>
  <c r="M72" i="15"/>
  <c r="AA72" i="15" s="1"/>
  <c r="AS71" i="15"/>
  <c r="AP71" i="15"/>
  <c r="AI71" i="15"/>
  <c r="AJ71" i="15" s="1"/>
  <c r="K71" i="15"/>
  <c r="AK71" i="15" s="1"/>
  <c r="I71" i="15"/>
  <c r="F71" i="15"/>
  <c r="D71" i="15"/>
  <c r="AN70" i="15"/>
  <c r="AM70" i="15"/>
  <c r="AG70" i="15"/>
  <c r="AF70" i="15"/>
  <c r="M70" i="15"/>
  <c r="AD70" i="15" s="1"/>
  <c r="AN69" i="15"/>
  <c r="AM69" i="15"/>
  <c r="AG69" i="15"/>
  <c r="AF69" i="15"/>
  <c r="M69" i="15"/>
  <c r="AD69" i="15" s="1"/>
  <c r="AN68" i="15"/>
  <c r="AM68" i="15"/>
  <c r="AG68" i="15"/>
  <c r="AF68" i="15"/>
  <c r="M68" i="15"/>
  <c r="AA68" i="15" s="1"/>
  <c r="AS67" i="15"/>
  <c r="AP67" i="15"/>
  <c r="AI67" i="15"/>
  <c r="AJ67" i="15" s="1"/>
  <c r="K67" i="15"/>
  <c r="L67" i="15" s="1"/>
  <c r="AL67" i="15" s="1"/>
  <c r="I67" i="15"/>
  <c r="F67" i="15"/>
  <c r="D67" i="15"/>
  <c r="AN66" i="15"/>
  <c r="AM66" i="15"/>
  <c r="AG66" i="15"/>
  <c r="AF66" i="15"/>
  <c r="Q66" i="15"/>
  <c r="M66" i="15"/>
  <c r="AD66" i="15" s="1"/>
  <c r="AN65" i="15"/>
  <c r="AM65" i="15"/>
  <c r="AG65" i="15"/>
  <c r="AF65" i="15"/>
  <c r="M65" i="15"/>
  <c r="Y65" i="15" s="1"/>
  <c r="AN64" i="15"/>
  <c r="AM64" i="15"/>
  <c r="AG64" i="15"/>
  <c r="AF64" i="15"/>
  <c r="M64" i="15"/>
  <c r="AA64" i="15" s="1"/>
  <c r="AS63" i="15"/>
  <c r="AP63" i="15"/>
  <c r="AI63" i="15"/>
  <c r="AJ63" i="15" s="1"/>
  <c r="K63" i="15"/>
  <c r="AE63" i="15" s="1"/>
  <c r="I63" i="15"/>
  <c r="F63" i="15"/>
  <c r="D63" i="15"/>
  <c r="AN62" i="15"/>
  <c r="AM62" i="15"/>
  <c r="AG62" i="15"/>
  <c r="AF62" i="15"/>
  <c r="M62" i="15"/>
  <c r="AN61" i="15"/>
  <c r="AM61" i="15"/>
  <c r="AG61" i="15"/>
  <c r="AF61" i="15"/>
  <c r="M61" i="15"/>
  <c r="AA61" i="15" s="1"/>
  <c r="AN60" i="15"/>
  <c r="AM60" i="15"/>
  <c r="AG60" i="15"/>
  <c r="AF60" i="15"/>
  <c r="M60" i="15"/>
  <c r="AS59" i="15"/>
  <c r="AP59" i="15"/>
  <c r="AI59" i="15"/>
  <c r="AJ59" i="15" s="1"/>
  <c r="K59" i="15"/>
  <c r="AE59" i="15" s="1"/>
  <c r="I59" i="15"/>
  <c r="F59" i="15"/>
  <c r="D59" i="15"/>
  <c r="AN58" i="15"/>
  <c r="AM58" i="15"/>
  <c r="AG58" i="15"/>
  <c r="AF58" i="15"/>
  <c r="M58" i="15"/>
  <c r="AD58" i="15" s="1"/>
  <c r="AN57" i="15"/>
  <c r="AM57" i="15"/>
  <c r="AG57" i="15"/>
  <c r="AF57" i="15"/>
  <c r="M57" i="15"/>
  <c r="AA57" i="15" s="1"/>
  <c r="AN56" i="15"/>
  <c r="AM56" i="15"/>
  <c r="AG56" i="15"/>
  <c r="AF56" i="15"/>
  <c r="M56" i="15"/>
  <c r="AA56" i="15" s="1"/>
  <c r="AS55" i="15"/>
  <c r="AP55" i="15"/>
  <c r="AI55" i="15"/>
  <c r="AJ55" i="15" s="1"/>
  <c r="K55" i="15"/>
  <c r="AK55" i="15" s="1"/>
  <c r="I55" i="15"/>
  <c r="F55" i="15"/>
  <c r="D55" i="15"/>
  <c r="AN54" i="15"/>
  <c r="AM54" i="15"/>
  <c r="AG54" i="15"/>
  <c r="AF54" i="15"/>
  <c r="M54" i="15"/>
  <c r="AD54" i="15" s="1"/>
  <c r="AN53" i="15"/>
  <c r="AM53" i="15"/>
  <c r="AG53" i="15"/>
  <c r="AF53" i="15"/>
  <c r="M53" i="15"/>
  <c r="AD53" i="15" s="1"/>
  <c r="AN52" i="15"/>
  <c r="AM52" i="15"/>
  <c r="AG52" i="15"/>
  <c r="AF52" i="15"/>
  <c r="M52" i="15"/>
  <c r="AS51" i="15"/>
  <c r="AP51" i="15"/>
  <c r="AI51" i="15"/>
  <c r="AJ51" i="15" s="1"/>
  <c r="K51" i="15"/>
  <c r="AC51" i="15" s="1"/>
  <c r="I51" i="15"/>
  <c r="F51" i="15"/>
  <c r="D51" i="15"/>
  <c r="AN50" i="15"/>
  <c r="AM50" i="15"/>
  <c r="AG50" i="15"/>
  <c r="AF50" i="15"/>
  <c r="M50" i="15"/>
  <c r="Q50" i="15" s="1"/>
  <c r="AN49" i="15"/>
  <c r="AM49" i="15"/>
  <c r="AG49" i="15"/>
  <c r="AF49" i="15"/>
  <c r="M49" i="15"/>
  <c r="Y49" i="15" s="1"/>
  <c r="AN48" i="15"/>
  <c r="AM48" i="15"/>
  <c r="AG48" i="15"/>
  <c r="AF48" i="15"/>
  <c r="M48" i="15"/>
  <c r="AS47" i="15"/>
  <c r="AP47" i="15"/>
  <c r="AI47" i="15"/>
  <c r="AJ47" i="15" s="1"/>
  <c r="K47" i="15"/>
  <c r="L47" i="15" s="1"/>
  <c r="AL47" i="15" s="1"/>
  <c r="I47" i="15"/>
  <c r="F47" i="15"/>
  <c r="D47" i="15"/>
  <c r="AN46" i="15"/>
  <c r="AM46" i="15"/>
  <c r="AG46" i="15"/>
  <c r="AF46" i="15"/>
  <c r="M46" i="15"/>
  <c r="AD46" i="15" s="1"/>
  <c r="AN45" i="15"/>
  <c r="AM45" i="15"/>
  <c r="AG45" i="15"/>
  <c r="AF45" i="15"/>
  <c r="M45" i="15"/>
  <c r="Y45" i="15" s="1"/>
  <c r="AN44" i="15"/>
  <c r="AM44" i="15"/>
  <c r="AG44" i="15"/>
  <c r="AF44" i="15"/>
  <c r="M44" i="15"/>
  <c r="AS43" i="15"/>
  <c r="AP43" i="15"/>
  <c r="AI43" i="15"/>
  <c r="AJ43" i="15" s="1"/>
  <c r="K43" i="15"/>
  <c r="AE43" i="15" s="1"/>
  <c r="I43" i="15"/>
  <c r="F43" i="15"/>
  <c r="D43" i="15"/>
  <c r="AN42" i="15"/>
  <c r="AM42" i="15"/>
  <c r="AG42" i="15"/>
  <c r="AF42" i="15"/>
  <c r="Y42" i="15"/>
  <c r="M42" i="15"/>
  <c r="AN41" i="15"/>
  <c r="AM41" i="15"/>
  <c r="AG41" i="15"/>
  <c r="AF41" i="15"/>
  <c r="M41" i="15"/>
  <c r="Y41" i="15" s="1"/>
  <c r="AN40" i="15"/>
  <c r="AM40" i="15"/>
  <c r="AG40" i="15"/>
  <c r="AF40" i="15"/>
  <c r="M40" i="15"/>
  <c r="AS39" i="15"/>
  <c r="AP39" i="15"/>
  <c r="AI39" i="15"/>
  <c r="AJ39" i="15" s="1"/>
  <c r="K39" i="15"/>
  <c r="L39" i="15" s="1"/>
  <c r="AL39" i="15" s="1"/>
  <c r="I39" i="15"/>
  <c r="F39" i="15"/>
  <c r="D39" i="15"/>
  <c r="AN38" i="15"/>
  <c r="AM38" i="15"/>
  <c r="AG38" i="15"/>
  <c r="AF38" i="15"/>
  <c r="M38" i="15"/>
  <c r="AD38" i="15" s="1"/>
  <c r="AN37" i="15"/>
  <c r="AM37" i="15"/>
  <c r="AG37" i="15"/>
  <c r="AF37" i="15"/>
  <c r="M37" i="15"/>
  <c r="Y37" i="15" s="1"/>
  <c r="AN36" i="15"/>
  <c r="AM36" i="15"/>
  <c r="AG36" i="15"/>
  <c r="AF36" i="15"/>
  <c r="M36" i="15"/>
  <c r="AS35" i="15"/>
  <c r="AP35" i="15"/>
  <c r="AI35" i="15"/>
  <c r="AJ35" i="15" s="1"/>
  <c r="K35" i="15"/>
  <c r="L35" i="15" s="1"/>
  <c r="AL35" i="15" s="1"/>
  <c r="I35" i="15"/>
  <c r="F35" i="15"/>
  <c r="D35" i="15"/>
  <c r="AN34" i="15"/>
  <c r="AM34" i="15"/>
  <c r="AG34" i="15"/>
  <c r="AF34" i="15"/>
  <c r="M34" i="15"/>
  <c r="AD34" i="15" s="1"/>
  <c r="AN33" i="15"/>
  <c r="AM33" i="15"/>
  <c r="AG33" i="15"/>
  <c r="AF33" i="15"/>
  <c r="M33" i="15"/>
  <c r="AD33" i="15" s="1"/>
  <c r="AN32" i="15"/>
  <c r="AM32" i="15"/>
  <c r="AG32" i="15"/>
  <c r="AF32" i="15"/>
  <c r="AF35" i="15" s="1"/>
  <c r="AD32" i="15"/>
  <c r="M32" i="15"/>
  <c r="W32" i="15" s="1"/>
  <c r="AS31" i="15"/>
  <c r="AP31" i="15"/>
  <c r="AI31" i="15"/>
  <c r="AJ31" i="15" s="1"/>
  <c r="K31" i="15"/>
  <c r="AE31" i="15" s="1"/>
  <c r="I31" i="15"/>
  <c r="F31" i="15"/>
  <c r="D31" i="15"/>
  <c r="AN30" i="15"/>
  <c r="AM30" i="15"/>
  <c r="AG30" i="15"/>
  <c r="AF30" i="15"/>
  <c r="M30" i="15"/>
  <c r="AA30" i="15" s="1"/>
  <c r="AN29" i="15"/>
  <c r="AM29" i="15"/>
  <c r="AG29" i="15"/>
  <c r="AF29" i="15"/>
  <c r="M29" i="15"/>
  <c r="AA29" i="15" s="1"/>
  <c r="AN28" i="15"/>
  <c r="AM28" i="15"/>
  <c r="AG28" i="15"/>
  <c r="AF28" i="15"/>
  <c r="M28" i="15"/>
  <c r="Y28" i="15" s="1"/>
  <c r="AS27" i="15"/>
  <c r="AP27" i="15"/>
  <c r="AI27" i="15"/>
  <c r="AJ27" i="15" s="1"/>
  <c r="K27" i="15"/>
  <c r="AL27" i="15" s="1"/>
  <c r="I27" i="15"/>
  <c r="F27" i="15"/>
  <c r="D27" i="15"/>
  <c r="AN26" i="15"/>
  <c r="AM26" i="15"/>
  <c r="AG26" i="15"/>
  <c r="AF26" i="15"/>
  <c r="M26" i="15"/>
  <c r="AN25" i="15"/>
  <c r="AM25" i="15"/>
  <c r="AG25" i="15"/>
  <c r="AF25" i="15"/>
  <c r="M25" i="15"/>
  <c r="Y25" i="15" s="1"/>
  <c r="AN24" i="15"/>
  <c r="AM24" i="15"/>
  <c r="AG24" i="15"/>
  <c r="AF24" i="15"/>
  <c r="AA24" i="15"/>
  <c r="S24" i="15"/>
  <c r="M24" i="15"/>
  <c r="Y24" i="15" s="1"/>
  <c r="AS23" i="15"/>
  <c r="AP23" i="15"/>
  <c r="AI23" i="15"/>
  <c r="AJ23" i="15" s="1"/>
  <c r="K23" i="15"/>
  <c r="L23" i="15" s="1"/>
  <c r="I23" i="15"/>
  <c r="F23" i="15"/>
  <c r="D23" i="15"/>
  <c r="AN22" i="15"/>
  <c r="AM22" i="15"/>
  <c r="AG22" i="15"/>
  <c r="AF22" i="15"/>
  <c r="Y22" i="15"/>
  <c r="M22" i="15"/>
  <c r="AN21" i="15"/>
  <c r="AM21" i="15"/>
  <c r="AG21" i="15"/>
  <c r="AF21" i="15"/>
  <c r="M21" i="15"/>
  <c r="AD21" i="15" s="1"/>
  <c r="AN20" i="15"/>
  <c r="AM20" i="15"/>
  <c r="AG20" i="15"/>
  <c r="AF20" i="15"/>
  <c r="W20" i="15"/>
  <c r="O20" i="15"/>
  <c r="M20" i="15"/>
  <c r="S20" i="15" s="1"/>
  <c r="AS19" i="15"/>
  <c r="AP19" i="15"/>
  <c r="AI19" i="15"/>
  <c r="AJ19" i="15" s="1"/>
  <c r="L19" i="15"/>
  <c r="K19" i="15"/>
  <c r="AK19" i="15" s="1"/>
  <c r="I19" i="15"/>
  <c r="F19" i="15"/>
  <c r="D19" i="15"/>
  <c r="AN18" i="15"/>
  <c r="AM18" i="15"/>
  <c r="AG18" i="15"/>
  <c r="AF18" i="15"/>
  <c r="M18" i="15"/>
  <c r="Y18" i="15" s="1"/>
  <c r="AN17" i="15"/>
  <c r="AM17" i="15"/>
  <c r="AG17" i="15"/>
  <c r="AF17" i="15"/>
  <c r="M17" i="15"/>
  <c r="W17" i="15" s="1"/>
  <c r="AN16" i="15"/>
  <c r="AM16" i="15"/>
  <c r="AG16" i="15"/>
  <c r="AF16" i="15"/>
  <c r="M16" i="15"/>
  <c r="AD16" i="15" s="1"/>
  <c r="AS15" i="15"/>
  <c r="AP15" i="15"/>
  <c r="AI15" i="15"/>
  <c r="AJ15" i="15" s="1"/>
  <c r="K15" i="15"/>
  <c r="AK15" i="15" s="1"/>
  <c r="I15" i="15"/>
  <c r="F15" i="15"/>
  <c r="D15" i="15"/>
  <c r="AN14" i="15"/>
  <c r="AM14" i="15"/>
  <c r="AG14" i="15"/>
  <c r="AF14" i="15"/>
  <c r="AA14" i="15"/>
  <c r="M14" i="15"/>
  <c r="Y14" i="15" s="1"/>
  <c r="AN13" i="15"/>
  <c r="AM13" i="15"/>
  <c r="AG13" i="15"/>
  <c r="AF13" i="15"/>
  <c r="M13" i="15"/>
  <c r="AD13" i="15" s="1"/>
  <c r="AN12" i="15"/>
  <c r="AM12" i="15"/>
  <c r="AG12" i="15"/>
  <c r="AF12" i="15"/>
  <c r="M12" i="15"/>
  <c r="AA12" i="15" s="1"/>
  <c r="AS11" i="15"/>
  <c r="AP11" i="15"/>
  <c r="AI11" i="15"/>
  <c r="AJ11" i="15" s="1"/>
  <c r="K11" i="15"/>
  <c r="AK11" i="15" s="1"/>
  <c r="I11" i="15"/>
  <c r="F11" i="15"/>
  <c r="D11" i="15"/>
  <c r="AN10" i="15"/>
  <c r="AM10" i="15"/>
  <c r="AG10" i="15"/>
  <c r="AF10" i="15"/>
  <c r="M10" i="15"/>
  <c r="AD10" i="15" s="1"/>
  <c r="AN9" i="15"/>
  <c r="AM9" i="15"/>
  <c r="AG9" i="15"/>
  <c r="AF9" i="15"/>
  <c r="M9" i="15"/>
  <c r="AA9" i="15" s="1"/>
  <c r="AN8" i="15"/>
  <c r="AM8" i="15"/>
  <c r="AG8" i="15"/>
  <c r="AF8" i="15"/>
  <c r="M8" i="15"/>
  <c r="AA8" i="15" s="1"/>
  <c r="AS7" i="15"/>
  <c r="AP7" i="15"/>
  <c r="AI7" i="15"/>
  <c r="K7" i="15"/>
  <c r="I7" i="15"/>
  <c r="F7" i="15"/>
  <c r="D7" i="15"/>
  <c r="AN6" i="15"/>
  <c r="AM6" i="15"/>
  <c r="AG6" i="15"/>
  <c r="AF6" i="15"/>
  <c r="M6" i="15"/>
  <c r="AD6" i="15" s="1"/>
  <c r="AN5" i="15"/>
  <c r="AM5" i="15"/>
  <c r="AG5" i="15"/>
  <c r="AF5" i="15"/>
  <c r="M5" i="15"/>
  <c r="AN4" i="15"/>
  <c r="AM4" i="15"/>
  <c r="AG4" i="15"/>
  <c r="AF4" i="15"/>
  <c r="M4" i="15"/>
  <c r="AA4" i="15" s="1"/>
  <c r="AS127" i="10"/>
  <c r="AP127" i="10"/>
  <c r="AI127" i="10"/>
  <c r="AJ127" i="10" s="1"/>
  <c r="AE127" i="10"/>
  <c r="K127" i="10"/>
  <c r="I127" i="10"/>
  <c r="F127" i="10"/>
  <c r="D127" i="10"/>
  <c r="AN126" i="10"/>
  <c r="AM126" i="10"/>
  <c r="AG126" i="10"/>
  <c r="AF126" i="10"/>
  <c r="M126" i="10"/>
  <c r="AA126" i="10" s="1"/>
  <c r="AN125" i="10"/>
  <c r="AM125" i="10"/>
  <c r="AG125" i="10"/>
  <c r="AF125" i="10"/>
  <c r="AA125" i="10"/>
  <c r="S125" i="10"/>
  <c r="M125" i="10"/>
  <c r="Y125" i="10" s="1"/>
  <c r="AN124" i="10"/>
  <c r="AN127" i="10" s="1"/>
  <c r="AM124" i="10"/>
  <c r="AG124" i="10"/>
  <c r="AF124" i="10"/>
  <c r="AF127" i="10" s="1"/>
  <c r="AA124" i="10"/>
  <c r="Y124" i="10"/>
  <c r="S124" i="10"/>
  <c r="Q124" i="10"/>
  <c r="M124" i="10"/>
  <c r="AD124" i="10" s="1"/>
  <c r="AS123" i="10"/>
  <c r="AP123" i="10"/>
  <c r="AI123" i="10"/>
  <c r="AJ123" i="10" s="1"/>
  <c r="K123" i="10"/>
  <c r="AK123" i="10" s="1"/>
  <c r="I123" i="10"/>
  <c r="F123" i="10"/>
  <c r="D123" i="10"/>
  <c r="AN122" i="10"/>
  <c r="AM122" i="10"/>
  <c r="AG122" i="10"/>
  <c r="AF122" i="10"/>
  <c r="M122" i="10"/>
  <c r="Y122" i="10" s="1"/>
  <c r="AN121" i="10"/>
  <c r="AM121" i="10"/>
  <c r="AG121" i="10"/>
  <c r="AF121" i="10"/>
  <c r="M121" i="10"/>
  <c r="AD121" i="10" s="1"/>
  <c r="AN120" i="10"/>
  <c r="AM120" i="10"/>
  <c r="AG120" i="10"/>
  <c r="AF120" i="10"/>
  <c r="M120" i="10"/>
  <c r="AD120" i="10" s="1"/>
  <c r="AS119" i="10"/>
  <c r="AP119" i="10"/>
  <c r="AJ119" i="10"/>
  <c r="AI119" i="10"/>
  <c r="K119" i="10"/>
  <c r="AK119" i="10" s="1"/>
  <c r="I119" i="10"/>
  <c r="F119" i="10"/>
  <c r="D119" i="10"/>
  <c r="AN118" i="10"/>
  <c r="AM118" i="10"/>
  <c r="AG118" i="10"/>
  <c r="AF118" i="10"/>
  <c r="M118" i="10"/>
  <c r="AA118" i="10" s="1"/>
  <c r="AN117" i="10"/>
  <c r="AM117" i="10"/>
  <c r="AG117" i="10"/>
  <c r="AF117" i="10"/>
  <c r="M117" i="10"/>
  <c r="Y117" i="10" s="1"/>
  <c r="AN116" i="10"/>
  <c r="AM116" i="10"/>
  <c r="AG116" i="10"/>
  <c r="AF116" i="10"/>
  <c r="W116" i="10"/>
  <c r="M116" i="10"/>
  <c r="AS115" i="10"/>
  <c r="AP115" i="10"/>
  <c r="AI115" i="10"/>
  <c r="AJ115" i="10" s="1"/>
  <c r="K115" i="10"/>
  <c r="AK115" i="10" s="1"/>
  <c r="I115" i="10"/>
  <c r="F115" i="10"/>
  <c r="D115" i="10"/>
  <c r="AN114" i="10"/>
  <c r="AM114" i="10"/>
  <c r="AG114" i="10"/>
  <c r="AF114" i="10"/>
  <c r="S114" i="10"/>
  <c r="Q114" i="10"/>
  <c r="M114" i="10"/>
  <c r="AD114" i="10" s="1"/>
  <c r="AN113" i="10"/>
  <c r="AM113" i="10"/>
  <c r="AG113" i="10"/>
  <c r="AF113" i="10"/>
  <c r="M113" i="10"/>
  <c r="AD113" i="10" s="1"/>
  <c r="AN112" i="10"/>
  <c r="AM112" i="10"/>
  <c r="AG112" i="10"/>
  <c r="AF112" i="10"/>
  <c r="M112" i="10"/>
  <c r="AA112" i="10" s="1"/>
  <c r="AS111" i="10"/>
  <c r="AP111" i="10"/>
  <c r="AI111" i="10"/>
  <c r="AJ111" i="10" s="1"/>
  <c r="K111" i="10"/>
  <c r="AE111" i="10" s="1"/>
  <c r="I111" i="10"/>
  <c r="F111" i="10"/>
  <c r="D111" i="10"/>
  <c r="AN110" i="10"/>
  <c r="AM110" i="10"/>
  <c r="AG110" i="10"/>
  <c r="AF110" i="10"/>
  <c r="AD110" i="10"/>
  <c r="M110" i="10"/>
  <c r="O110" i="10" s="1"/>
  <c r="AN109" i="10"/>
  <c r="AM109" i="10"/>
  <c r="AG109" i="10"/>
  <c r="AF109" i="10"/>
  <c r="AA109" i="10"/>
  <c r="Q109" i="10"/>
  <c r="O109" i="10"/>
  <c r="M109" i="10"/>
  <c r="S109" i="10" s="1"/>
  <c r="AN108" i="10"/>
  <c r="AM108" i="10"/>
  <c r="AG108" i="10"/>
  <c r="AF108" i="10"/>
  <c r="M108" i="10"/>
  <c r="AS107" i="10"/>
  <c r="AP107" i="10"/>
  <c r="AI107" i="10"/>
  <c r="AJ107" i="10" s="1"/>
  <c r="K107" i="10"/>
  <c r="AK107" i="10" s="1"/>
  <c r="I107" i="10"/>
  <c r="F107" i="10"/>
  <c r="D107" i="10"/>
  <c r="AN106" i="10"/>
  <c r="AM106" i="10"/>
  <c r="AG106" i="10"/>
  <c r="AF106" i="10"/>
  <c r="O106" i="10"/>
  <c r="M106" i="10"/>
  <c r="AD106" i="10" s="1"/>
  <c r="AN105" i="10"/>
  <c r="AM105" i="10"/>
  <c r="AG105" i="10"/>
  <c r="AF105" i="10"/>
  <c r="Q105" i="10"/>
  <c r="O105" i="10"/>
  <c r="M105" i="10"/>
  <c r="AD105" i="10" s="1"/>
  <c r="AN104" i="10"/>
  <c r="AM104" i="10"/>
  <c r="AG104" i="10"/>
  <c r="AF104" i="10"/>
  <c r="M104" i="10"/>
  <c r="M107" i="10" s="1"/>
  <c r="AS103" i="10"/>
  <c r="AP103" i="10"/>
  <c r="AI103" i="10"/>
  <c r="AJ103" i="10" s="1"/>
  <c r="K103" i="10"/>
  <c r="AK103" i="10" s="1"/>
  <c r="I103" i="10"/>
  <c r="F103" i="10"/>
  <c r="D103" i="10"/>
  <c r="AN102" i="10"/>
  <c r="AM102" i="10"/>
  <c r="AG102" i="10"/>
  <c r="AF102" i="10"/>
  <c r="M102" i="10"/>
  <c r="AA102" i="10" s="1"/>
  <c r="AN101" i="10"/>
  <c r="AM101" i="10"/>
  <c r="AG101" i="10"/>
  <c r="AF101" i="10"/>
  <c r="Y101" i="10"/>
  <c r="Q101" i="10"/>
  <c r="M101" i="10"/>
  <c r="AD101" i="10" s="1"/>
  <c r="AN100" i="10"/>
  <c r="AM100" i="10"/>
  <c r="AG100" i="10"/>
  <c r="AF100" i="10"/>
  <c r="M100" i="10"/>
  <c r="AS99" i="10"/>
  <c r="AP99" i="10"/>
  <c r="AI99" i="10"/>
  <c r="AJ99" i="10" s="1"/>
  <c r="K99" i="10"/>
  <c r="AK99" i="10" s="1"/>
  <c r="I99" i="10"/>
  <c r="F99" i="10"/>
  <c r="D99" i="10"/>
  <c r="AN98" i="10"/>
  <c r="AM98" i="10"/>
  <c r="AG98" i="10"/>
  <c r="AF98" i="10"/>
  <c r="M98" i="10"/>
  <c r="Y98" i="10" s="1"/>
  <c r="AN97" i="10"/>
  <c r="AM97" i="10"/>
  <c r="AG97" i="10"/>
  <c r="AF97" i="10"/>
  <c r="M97" i="10"/>
  <c r="AD97" i="10" s="1"/>
  <c r="AN96" i="10"/>
  <c r="AM96" i="10"/>
  <c r="AG96" i="10"/>
  <c r="AF96" i="10"/>
  <c r="M96" i="10"/>
  <c r="AS95" i="10"/>
  <c r="AP95" i="10"/>
  <c r="AI95" i="10"/>
  <c r="AJ95" i="10" s="1"/>
  <c r="K95" i="10"/>
  <c r="AK95" i="10" s="1"/>
  <c r="I95" i="10"/>
  <c r="F95" i="10"/>
  <c r="D95" i="10"/>
  <c r="AN94" i="10"/>
  <c r="AM94" i="10"/>
  <c r="AG94" i="10"/>
  <c r="AF94" i="10"/>
  <c r="M94" i="10"/>
  <c r="Y94" i="10" s="1"/>
  <c r="AN93" i="10"/>
  <c r="AM93" i="10"/>
  <c r="AG93" i="10"/>
  <c r="AF93" i="10"/>
  <c r="M93" i="10"/>
  <c r="AA93" i="10" s="1"/>
  <c r="AN92" i="10"/>
  <c r="AM92" i="10"/>
  <c r="AG92" i="10"/>
  <c r="AF92" i="10"/>
  <c r="S92" i="10"/>
  <c r="M92" i="10"/>
  <c r="AD92" i="10" s="1"/>
  <c r="AS91" i="10"/>
  <c r="AP91" i="10"/>
  <c r="AI91" i="10"/>
  <c r="AJ91" i="10" s="1"/>
  <c r="K91" i="10"/>
  <c r="AE91" i="10" s="1"/>
  <c r="I91" i="10"/>
  <c r="F91" i="10"/>
  <c r="D91" i="10"/>
  <c r="AN90" i="10"/>
  <c r="AM90" i="10"/>
  <c r="AG90" i="10"/>
  <c r="AF90" i="10"/>
  <c r="S90" i="10"/>
  <c r="M90" i="10"/>
  <c r="AD90" i="10" s="1"/>
  <c r="AN89" i="10"/>
  <c r="AM89" i="10"/>
  <c r="AG89" i="10"/>
  <c r="AF89" i="10"/>
  <c r="M89" i="10"/>
  <c r="AD89" i="10" s="1"/>
  <c r="AN88" i="10"/>
  <c r="AM88" i="10"/>
  <c r="AG88" i="10"/>
  <c r="AF88" i="10"/>
  <c r="M88" i="10"/>
  <c r="AA88" i="10" s="1"/>
  <c r="AS87" i="10"/>
  <c r="AP87" i="10"/>
  <c r="AI87" i="10"/>
  <c r="AJ87" i="10" s="1"/>
  <c r="K87" i="10"/>
  <c r="AK87" i="10" s="1"/>
  <c r="I87" i="10"/>
  <c r="F87" i="10"/>
  <c r="D87" i="10"/>
  <c r="AN86" i="10"/>
  <c r="AM86" i="10"/>
  <c r="AG86" i="10"/>
  <c r="AF86" i="10"/>
  <c r="M86" i="10"/>
  <c r="AA86" i="10" s="1"/>
  <c r="AN85" i="10"/>
  <c r="AM85" i="10"/>
  <c r="AG85" i="10"/>
  <c r="AF85" i="10"/>
  <c r="M85" i="10"/>
  <c r="AA85" i="10" s="1"/>
  <c r="AN84" i="10"/>
  <c r="AM84" i="10"/>
  <c r="AG84" i="10"/>
  <c r="AF84" i="10"/>
  <c r="M84" i="10"/>
  <c r="AS83" i="10"/>
  <c r="AP83" i="10"/>
  <c r="AI83" i="10"/>
  <c r="AJ83" i="10" s="1"/>
  <c r="K83" i="10"/>
  <c r="AK83" i="10" s="1"/>
  <c r="I83" i="10"/>
  <c r="F83" i="10"/>
  <c r="D83" i="10"/>
  <c r="AN82" i="10"/>
  <c r="AM82" i="10"/>
  <c r="AG82" i="10"/>
  <c r="AF82" i="10"/>
  <c r="M82" i="10"/>
  <c r="AD82" i="10" s="1"/>
  <c r="AN81" i="10"/>
  <c r="AM81" i="10"/>
  <c r="AG81" i="10"/>
  <c r="AF81" i="10"/>
  <c r="Y81" i="10"/>
  <c r="M81" i="10"/>
  <c r="AD81" i="10" s="1"/>
  <c r="AN80" i="10"/>
  <c r="AM80" i="10"/>
  <c r="AG80" i="10"/>
  <c r="AF80" i="10"/>
  <c r="M80" i="10"/>
  <c r="AA80" i="10" s="1"/>
  <c r="AS79" i="10"/>
  <c r="AP79" i="10"/>
  <c r="AI79" i="10"/>
  <c r="AJ79" i="10" s="1"/>
  <c r="K79" i="10"/>
  <c r="AK79" i="10" s="1"/>
  <c r="I79" i="10"/>
  <c r="F79" i="10"/>
  <c r="D79" i="10"/>
  <c r="AN78" i="10"/>
  <c r="AM78" i="10"/>
  <c r="AG78" i="10"/>
  <c r="AF78" i="10"/>
  <c r="M78" i="10"/>
  <c r="AA78" i="10" s="1"/>
  <c r="AN77" i="10"/>
  <c r="AM77" i="10"/>
  <c r="AG77" i="10"/>
  <c r="AF77" i="10"/>
  <c r="M77" i="10"/>
  <c r="AA77" i="10" s="1"/>
  <c r="AN76" i="10"/>
  <c r="AM76" i="10"/>
  <c r="AG76" i="10"/>
  <c r="AF76" i="10"/>
  <c r="M76" i="10"/>
  <c r="AD76" i="10" s="1"/>
  <c r="AS75" i="10"/>
  <c r="AP75" i="10"/>
  <c r="AI75" i="10"/>
  <c r="AJ75" i="10" s="1"/>
  <c r="K75" i="10"/>
  <c r="AK75" i="10" s="1"/>
  <c r="I75" i="10"/>
  <c r="F75" i="10"/>
  <c r="D75" i="10"/>
  <c r="AN74" i="10"/>
  <c r="AM74" i="10"/>
  <c r="AG74" i="10"/>
  <c r="AF74" i="10"/>
  <c r="AA74" i="10"/>
  <c r="M74" i="10"/>
  <c r="Y74" i="10" s="1"/>
  <c r="AN73" i="10"/>
  <c r="AM73" i="10"/>
  <c r="AG73" i="10"/>
  <c r="AF73" i="10"/>
  <c r="M73" i="10"/>
  <c r="W73" i="10" s="1"/>
  <c r="AN72" i="10"/>
  <c r="AM72" i="10"/>
  <c r="AG72" i="10"/>
  <c r="AF72" i="10"/>
  <c r="M72" i="10"/>
  <c r="AD72" i="10" s="1"/>
  <c r="AS71" i="10"/>
  <c r="AP71" i="10"/>
  <c r="AI71" i="10"/>
  <c r="AJ71" i="10" s="1"/>
  <c r="K71" i="10"/>
  <c r="AK71" i="10" s="1"/>
  <c r="I71" i="10"/>
  <c r="F71" i="10"/>
  <c r="D71" i="10"/>
  <c r="AN70" i="10"/>
  <c r="AM70" i="10"/>
  <c r="AG70" i="10"/>
  <c r="AF70" i="10"/>
  <c r="M70" i="10"/>
  <c r="AA70" i="10" s="1"/>
  <c r="AN69" i="10"/>
  <c r="AM69" i="10"/>
  <c r="AG69" i="10"/>
  <c r="AF69" i="10"/>
  <c r="M69" i="10"/>
  <c r="Y69" i="10" s="1"/>
  <c r="AN68" i="10"/>
  <c r="AM68" i="10"/>
  <c r="AG68" i="10"/>
  <c r="AF68" i="10"/>
  <c r="Q68" i="10"/>
  <c r="M68" i="10"/>
  <c r="Y68" i="10" s="1"/>
  <c r="AS67" i="10"/>
  <c r="AP67" i="10"/>
  <c r="AI67" i="10"/>
  <c r="AJ67" i="10" s="1"/>
  <c r="K67" i="10"/>
  <c r="AK67" i="10" s="1"/>
  <c r="I67" i="10"/>
  <c r="F67" i="10"/>
  <c r="D67" i="10"/>
  <c r="AN66" i="10"/>
  <c r="AM66" i="10"/>
  <c r="AG66" i="10"/>
  <c r="AF66" i="10"/>
  <c r="M66" i="10"/>
  <c r="Y66" i="10" s="1"/>
  <c r="AN65" i="10"/>
  <c r="AM65" i="10"/>
  <c r="AG65" i="10"/>
  <c r="AF65" i="10"/>
  <c r="M65" i="10"/>
  <c r="W65" i="10" s="1"/>
  <c r="AN64" i="10"/>
  <c r="AM64" i="10"/>
  <c r="AG64" i="10"/>
  <c r="AF64" i="10"/>
  <c r="M64" i="10"/>
  <c r="AS63" i="10"/>
  <c r="AP63" i="10"/>
  <c r="AI63" i="10"/>
  <c r="AJ63" i="10" s="1"/>
  <c r="K63" i="10"/>
  <c r="AK63" i="10" s="1"/>
  <c r="I63" i="10"/>
  <c r="F63" i="10"/>
  <c r="D63" i="10"/>
  <c r="AN62" i="10"/>
  <c r="AM62" i="10"/>
  <c r="AG62" i="10"/>
  <c r="AF62" i="10"/>
  <c r="M62" i="10"/>
  <c r="Y62" i="10" s="1"/>
  <c r="AN61" i="10"/>
  <c r="AM61" i="10"/>
  <c r="AG61" i="10"/>
  <c r="AF61" i="10"/>
  <c r="O61" i="10"/>
  <c r="M61" i="10"/>
  <c r="W61" i="10" s="1"/>
  <c r="AN60" i="10"/>
  <c r="AM60" i="10"/>
  <c r="AM63" i="10" s="1"/>
  <c r="AG60" i="10"/>
  <c r="AF60" i="10"/>
  <c r="M60" i="10"/>
  <c r="Y60" i="10" s="1"/>
  <c r="AS59" i="10"/>
  <c r="AP59" i="10"/>
  <c r="AI59" i="10"/>
  <c r="AJ59" i="10" s="1"/>
  <c r="K59" i="10"/>
  <c r="AK59" i="10" s="1"/>
  <c r="I59" i="10"/>
  <c r="F59" i="10"/>
  <c r="D59" i="10"/>
  <c r="AN58" i="10"/>
  <c r="AM58" i="10"/>
  <c r="AG58" i="10"/>
  <c r="AF58" i="10"/>
  <c r="M58" i="10"/>
  <c r="AA58" i="10" s="1"/>
  <c r="AN57" i="10"/>
  <c r="AM57" i="10"/>
  <c r="AG57" i="10"/>
  <c r="AF57" i="10"/>
  <c r="O57" i="10"/>
  <c r="M57" i="10"/>
  <c r="AA57" i="10" s="1"/>
  <c r="AN56" i="10"/>
  <c r="AM56" i="10"/>
  <c r="AG56" i="10"/>
  <c r="AF56" i="10"/>
  <c r="M56" i="10"/>
  <c r="AA56" i="10" s="1"/>
  <c r="AS55" i="10"/>
  <c r="AP55" i="10"/>
  <c r="AI55" i="10"/>
  <c r="AJ55" i="10" s="1"/>
  <c r="K55" i="10"/>
  <c r="AC55" i="10" s="1"/>
  <c r="I55" i="10"/>
  <c r="F55" i="10"/>
  <c r="D55" i="10"/>
  <c r="AN54" i="10"/>
  <c r="AM54" i="10"/>
  <c r="AG54" i="10"/>
  <c r="AF54" i="10"/>
  <c r="M54" i="10"/>
  <c r="AA54" i="10" s="1"/>
  <c r="AN53" i="10"/>
  <c r="AM53" i="10"/>
  <c r="AG53" i="10"/>
  <c r="AF53" i="10"/>
  <c r="M53" i="10"/>
  <c r="AA53" i="10" s="1"/>
  <c r="AN52" i="10"/>
  <c r="AM52" i="10"/>
  <c r="AG52" i="10"/>
  <c r="AF52" i="10"/>
  <c r="M52" i="10"/>
  <c r="AS51" i="10"/>
  <c r="AP51" i="10"/>
  <c r="AI51" i="10"/>
  <c r="AJ51" i="10" s="1"/>
  <c r="K51" i="10"/>
  <c r="AK51" i="10" s="1"/>
  <c r="I51" i="10"/>
  <c r="F51" i="10"/>
  <c r="D51" i="10"/>
  <c r="AN50" i="10"/>
  <c r="AM50" i="10"/>
  <c r="AG50" i="10"/>
  <c r="AF50" i="10"/>
  <c r="M50" i="10"/>
  <c r="Q50" i="10" s="1"/>
  <c r="AN49" i="10"/>
  <c r="AM49" i="10"/>
  <c r="AG49" i="10"/>
  <c r="AF49" i="10"/>
  <c r="M49" i="10"/>
  <c r="Y49" i="10" s="1"/>
  <c r="AN48" i="10"/>
  <c r="AM48" i="10"/>
  <c r="AG48" i="10"/>
  <c r="AF48" i="10"/>
  <c r="M48" i="10"/>
  <c r="Q48" i="10" s="1"/>
  <c r="AS47" i="10"/>
  <c r="AP47" i="10"/>
  <c r="AI47" i="10"/>
  <c r="AJ47" i="10" s="1"/>
  <c r="K47" i="10"/>
  <c r="AE47" i="10" s="1"/>
  <c r="I47" i="10"/>
  <c r="F47" i="10"/>
  <c r="D47" i="10"/>
  <c r="AN46" i="10"/>
  <c r="AM46" i="10"/>
  <c r="AG46" i="10"/>
  <c r="AF46" i="10"/>
  <c r="M46" i="10"/>
  <c r="AD46" i="10" s="1"/>
  <c r="AN45" i="10"/>
  <c r="AM45" i="10"/>
  <c r="AG45" i="10"/>
  <c r="AF45" i="10"/>
  <c r="M45" i="10"/>
  <c r="AD45" i="10" s="1"/>
  <c r="AN44" i="10"/>
  <c r="AM44" i="10"/>
  <c r="AG44" i="10"/>
  <c r="AF44" i="10"/>
  <c r="M44" i="10"/>
  <c r="AA44" i="10" s="1"/>
  <c r="AS43" i="10"/>
  <c r="AP43" i="10"/>
  <c r="AI43" i="10"/>
  <c r="AJ43" i="10" s="1"/>
  <c r="K43" i="10"/>
  <c r="L43" i="10" s="1"/>
  <c r="AL43" i="10" s="1"/>
  <c r="I43" i="10"/>
  <c r="F43" i="10"/>
  <c r="D43" i="10"/>
  <c r="AN42" i="10"/>
  <c r="AM42" i="10"/>
  <c r="AG42" i="10"/>
  <c r="AF42" i="10"/>
  <c r="M42" i="10"/>
  <c r="Y42" i="10" s="1"/>
  <c r="AN41" i="10"/>
  <c r="AM41" i="10"/>
  <c r="AG41" i="10"/>
  <c r="AF41" i="10"/>
  <c r="M41" i="10"/>
  <c r="AD41" i="10" s="1"/>
  <c r="AN40" i="10"/>
  <c r="AM40" i="10"/>
  <c r="AG40" i="10"/>
  <c r="AF40" i="10"/>
  <c r="M40" i="10"/>
  <c r="W40" i="10" s="1"/>
  <c r="AS39" i="10"/>
  <c r="AP39" i="10"/>
  <c r="AI39" i="10"/>
  <c r="AJ39" i="10" s="1"/>
  <c r="AE39" i="10"/>
  <c r="AC39" i="10"/>
  <c r="K39" i="10"/>
  <c r="AK39" i="10" s="1"/>
  <c r="I39" i="10"/>
  <c r="F39" i="10"/>
  <c r="D39" i="10"/>
  <c r="AN38" i="10"/>
  <c r="AM38" i="10"/>
  <c r="AG38" i="10"/>
  <c r="AF38" i="10"/>
  <c r="M38" i="10"/>
  <c r="AN37" i="10"/>
  <c r="AM37" i="10"/>
  <c r="AG37" i="10"/>
  <c r="AF37" i="10"/>
  <c r="M37" i="10"/>
  <c r="AD37" i="10" s="1"/>
  <c r="AN36" i="10"/>
  <c r="AM36" i="10"/>
  <c r="AG36" i="10"/>
  <c r="AF36" i="10"/>
  <c r="M36" i="10"/>
  <c r="AA36" i="10" s="1"/>
  <c r="AS35" i="10"/>
  <c r="AP35" i="10"/>
  <c r="AI35" i="10"/>
  <c r="AJ35" i="10" s="1"/>
  <c r="K35" i="10"/>
  <c r="AK35" i="10" s="1"/>
  <c r="I35" i="10"/>
  <c r="F35" i="10"/>
  <c r="D35" i="10"/>
  <c r="AN34" i="10"/>
  <c r="AM34" i="10"/>
  <c r="AG34" i="10"/>
  <c r="AF34" i="10"/>
  <c r="AD34" i="10"/>
  <c r="Q34" i="10"/>
  <c r="M34" i="10"/>
  <c r="Y34" i="10" s="1"/>
  <c r="AN33" i="10"/>
  <c r="AM33" i="10"/>
  <c r="AG33" i="10"/>
  <c r="AF33" i="10"/>
  <c r="M33" i="10"/>
  <c r="AD33" i="10" s="1"/>
  <c r="AN32" i="10"/>
  <c r="AM32" i="10"/>
  <c r="AG32" i="10"/>
  <c r="AF32" i="10"/>
  <c r="M32" i="10"/>
  <c r="AS31" i="10"/>
  <c r="AP31" i="10"/>
  <c r="AI31" i="10"/>
  <c r="AJ31" i="10" s="1"/>
  <c r="K31" i="10"/>
  <c r="AE31" i="10" s="1"/>
  <c r="I31" i="10"/>
  <c r="F31" i="10"/>
  <c r="D31" i="10"/>
  <c r="AN30" i="10"/>
  <c r="AM30" i="10"/>
  <c r="AG30" i="10"/>
  <c r="AF30" i="10"/>
  <c r="M30" i="10"/>
  <c r="AN29" i="10"/>
  <c r="AM29" i="10"/>
  <c r="AG29" i="10"/>
  <c r="AF29" i="10"/>
  <c r="M29" i="10"/>
  <c r="AA29" i="10" s="1"/>
  <c r="AN28" i="10"/>
  <c r="AM28" i="10"/>
  <c r="AG28" i="10"/>
  <c r="AF28" i="10"/>
  <c r="M28" i="10"/>
  <c r="AA28" i="10" s="1"/>
  <c r="AS27" i="10"/>
  <c r="AP27" i="10"/>
  <c r="AI27" i="10"/>
  <c r="AJ27" i="10" s="1"/>
  <c r="K27" i="10"/>
  <c r="AL27" i="10" s="1"/>
  <c r="I27" i="10"/>
  <c r="F27" i="10"/>
  <c r="D27" i="10"/>
  <c r="AN26" i="10"/>
  <c r="AM26" i="10"/>
  <c r="AG26" i="10"/>
  <c r="AF26" i="10"/>
  <c r="M26" i="10"/>
  <c r="AD26" i="10" s="1"/>
  <c r="AN25" i="10"/>
  <c r="AM25" i="10"/>
  <c r="AG25" i="10"/>
  <c r="AF25" i="10"/>
  <c r="M25" i="10"/>
  <c r="AA25" i="10" s="1"/>
  <c r="AN24" i="10"/>
  <c r="AM24" i="10"/>
  <c r="AG24" i="10"/>
  <c r="AF24" i="10"/>
  <c r="M24" i="10"/>
  <c r="Q24" i="10" s="1"/>
  <c r="AS23" i="10"/>
  <c r="AP23" i="10"/>
  <c r="AI23" i="10"/>
  <c r="AJ23" i="10" s="1"/>
  <c r="AE23" i="10"/>
  <c r="K23" i="10"/>
  <c r="L23" i="10" s="1"/>
  <c r="I23" i="10"/>
  <c r="F23" i="10"/>
  <c r="D23" i="10"/>
  <c r="AN22" i="10"/>
  <c r="AM22" i="10"/>
  <c r="AG22" i="10"/>
  <c r="AF22" i="10"/>
  <c r="M22" i="10"/>
  <c r="AA22" i="10" s="1"/>
  <c r="AN21" i="10"/>
  <c r="AM21" i="10"/>
  <c r="AG21" i="10"/>
  <c r="AF21" i="10"/>
  <c r="M21" i="10"/>
  <c r="AA21" i="10" s="1"/>
  <c r="AN20" i="10"/>
  <c r="AM20" i="10"/>
  <c r="AG20" i="10"/>
  <c r="AF20" i="10"/>
  <c r="M20" i="10"/>
  <c r="AS19" i="10"/>
  <c r="AP19" i="10"/>
  <c r="AI19" i="10"/>
  <c r="AJ19" i="10" s="1"/>
  <c r="AE19" i="10"/>
  <c r="K19" i="10"/>
  <c r="AK19" i="10" s="1"/>
  <c r="I19" i="10"/>
  <c r="F19" i="10"/>
  <c r="D19" i="10"/>
  <c r="AN18" i="10"/>
  <c r="AM18" i="10"/>
  <c r="AG18" i="10"/>
  <c r="AF18" i="10"/>
  <c r="M18" i="10"/>
  <c r="Y18" i="10" s="1"/>
  <c r="AN17" i="10"/>
  <c r="AM17" i="10"/>
  <c r="AG17" i="10"/>
  <c r="AF17" i="10"/>
  <c r="M17" i="10"/>
  <c r="AA17" i="10" s="1"/>
  <c r="AN16" i="10"/>
  <c r="AM16" i="10"/>
  <c r="AG16" i="10"/>
  <c r="AF16" i="10"/>
  <c r="AD16" i="10"/>
  <c r="M16" i="10"/>
  <c r="W16" i="10" s="1"/>
  <c r="AS15" i="10"/>
  <c r="AP15" i="10"/>
  <c r="AI15" i="10"/>
  <c r="AJ15" i="10" s="1"/>
  <c r="K15" i="10"/>
  <c r="AL15" i="10" s="1"/>
  <c r="I15" i="10"/>
  <c r="F15" i="10"/>
  <c r="D15" i="10"/>
  <c r="AN14" i="10"/>
  <c r="AM14" i="10"/>
  <c r="AG14" i="10"/>
  <c r="AF14" i="10"/>
  <c r="M14" i="10"/>
  <c r="Y14" i="10" s="1"/>
  <c r="AN13" i="10"/>
  <c r="AM13" i="10"/>
  <c r="AG13" i="10"/>
  <c r="AF13" i="10"/>
  <c r="AD13" i="10"/>
  <c r="M13" i="10"/>
  <c r="W13" i="10" s="1"/>
  <c r="AN12" i="10"/>
  <c r="AM12" i="10"/>
  <c r="AG12" i="10"/>
  <c r="AF12" i="10"/>
  <c r="M12" i="10"/>
  <c r="AS11" i="10"/>
  <c r="AP11" i="10"/>
  <c r="AI11" i="10"/>
  <c r="AJ11" i="10" s="1"/>
  <c r="K11" i="10"/>
  <c r="AK11" i="10" s="1"/>
  <c r="I11" i="10"/>
  <c r="F11" i="10"/>
  <c r="D11" i="10"/>
  <c r="AN10" i="10"/>
  <c r="AM10" i="10"/>
  <c r="AG10" i="10"/>
  <c r="AF10" i="10"/>
  <c r="AA10" i="10"/>
  <c r="M10" i="10"/>
  <c r="Y10" i="10" s="1"/>
  <c r="AN9" i="10"/>
  <c r="AM9" i="10"/>
  <c r="AG9" i="10"/>
  <c r="AF9" i="10"/>
  <c r="M9" i="10"/>
  <c r="AA9" i="10" s="1"/>
  <c r="AN8" i="10"/>
  <c r="AM8" i="10"/>
  <c r="AG8" i="10"/>
  <c r="AF8" i="10"/>
  <c r="M8" i="10"/>
  <c r="AD8" i="10" s="1"/>
  <c r="AS7" i="10"/>
  <c r="AP7" i="10"/>
  <c r="AI7" i="10"/>
  <c r="AJ7" i="10" s="1"/>
  <c r="K7" i="10"/>
  <c r="AL7" i="10" s="1"/>
  <c r="I7" i="10"/>
  <c r="F7" i="10"/>
  <c r="D7" i="10"/>
  <c r="AN6" i="10"/>
  <c r="AM6" i="10"/>
  <c r="AG6" i="10"/>
  <c r="AF6" i="10"/>
  <c r="M6" i="10"/>
  <c r="AD6" i="10" s="1"/>
  <c r="AN5" i="10"/>
  <c r="AM5" i="10"/>
  <c r="AG5" i="10"/>
  <c r="AF5" i="10"/>
  <c r="AD5" i="10"/>
  <c r="M5" i="10"/>
  <c r="W5" i="10" s="1"/>
  <c r="AN4" i="10"/>
  <c r="AM4" i="10"/>
  <c r="AG4" i="10"/>
  <c r="AF4" i="10"/>
  <c r="M4" i="10"/>
  <c r="AS127" i="8"/>
  <c r="AP127" i="8"/>
  <c r="AI127" i="8"/>
  <c r="AJ127" i="8" s="1"/>
  <c r="K127" i="8"/>
  <c r="AC127" i="8" s="1"/>
  <c r="I127" i="8"/>
  <c r="F127" i="8"/>
  <c r="D127" i="8"/>
  <c r="AN126" i="8"/>
  <c r="AM126" i="8"/>
  <c r="AG126" i="8"/>
  <c r="AF126" i="8"/>
  <c r="M126" i="8"/>
  <c r="AA126" i="8" s="1"/>
  <c r="AN125" i="8"/>
  <c r="AM125" i="8"/>
  <c r="AG125" i="8"/>
  <c r="AF125" i="8"/>
  <c r="M125" i="8"/>
  <c r="AN124" i="8"/>
  <c r="AM124" i="8"/>
  <c r="AG124" i="8"/>
  <c r="AF124" i="8"/>
  <c r="S124" i="8"/>
  <c r="O124" i="8"/>
  <c r="M124" i="8"/>
  <c r="W124" i="8" s="1"/>
  <c r="AS123" i="8"/>
  <c r="AP123" i="8"/>
  <c r="AJ123" i="8"/>
  <c r="AI123" i="8"/>
  <c r="K123" i="8"/>
  <c r="AK123" i="8" s="1"/>
  <c r="I123" i="8"/>
  <c r="F123" i="8"/>
  <c r="D123" i="8"/>
  <c r="AN122" i="8"/>
  <c r="AM122" i="8"/>
  <c r="AG122" i="8"/>
  <c r="AF122" i="8"/>
  <c r="M122" i="8"/>
  <c r="AA122" i="8" s="1"/>
  <c r="AN121" i="8"/>
  <c r="AM121" i="8"/>
  <c r="AG121" i="8"/>
  <c r="AF121" i="8"/>
  <c r="Q121" i="8"/>
  <c r="M121" i="8"/>
  <c r="AD121" i="8" s="1"/>
  <c r="AN120" i="8"/>
  <c r="AM120" i="8"/>
  <c r="AG120" i="8"/>
  <c r="AF120" i="8"/>
  <c r="M120" i="8"/>
  <c r="Y120" i="8" s="1"/>
  <c r="AS119" i="8"/>
  <c r="AP119" i="8"/>
  <c r="AI119" i="8"/>
  <c r="AJ119" i="8" s="1"/>
  <c r="K119" i="8"/>
  <c r="AK119" i="8" s="1"/>
  <c r="I119" i="8"/>
  <c r="F119" i="8"/>
  <c r="D119" i="8"/>
  <c r="AN118" i="8"/>
  <c r="AM118" i="8"/>
  <c r="AG118" i="8"/>
  <c r="AF118" i="8"/>
  <c r="M118" i="8"/>
  <c r="AA118" i="8" s="1"/>
  <c r="AN117" i="8"/>
  <c r="AM117" i="8"/>
  <c r="AG117" i="8"/>
  <c r="AF117" i="8"/>
  <c r="M117" i="8"/>
  <c r="Y117" i="8" s="1"/>
  <c r="AN116" i="8"/>
  <c r="AM116" i="8"/>
  <c r="AG116" i="8"/>
  <c r="AF116" i="8"/>
  <c r="W116" i="8"/>
  <c r="M116" i="8"/>
  <c r="AS115" i="8"/>
  <c r="AP115" i="8"/>
  <c r="AK115" i="8"/>
  <c r="AI115" i="8"/>
  <c r="AJ115" i="8" s="1"/>
  <c r="K115" i="8"/>
  <c r="AE115" i="8" s="1"/>
  <c r="I115" i="8"/>
  <c r="F115" i="8"/>
  <c r="D115" i="8"/>
  <c r="AN114" i="8"/>
  <c r="AM114" i="8"/>
  <c r="AG114" i="8"/>
  <c r="AF114" i="8"/>
  <c r="Y114" i="8"/>
  <c r="M114" i="8"/>
  <c r="AD114" i="8" s="1"/>
  <c r="AN113" i="8"/>
  <c r="AM113" i="8"/>
  <c r="AG113" i="8"/>
  <c r="AF113" i="8"/>
  <c r="W113" i="8"/>
  <c r="M113" i="8"/>
  <c r="AD113" i="8" s="1"/>
  <c r="AN112" i="8"/>
  <c r="AM112" i="8"/>
  <c r="AG112" i="8"/>
  <c r="AF112" i="8"/>
  <c r="M112" i="8"/>
  <c r="AS111" i="8"/>
  <c r="AP111" i="8"/>
  <c r="AI111" i="8"/>
  <c r="AJ111" i="8" s="1"/>
  <c r="K111" i="8"/>
  <c r="AE111" i="8" s="1"/>
  <c r="I111" i="8"/>
  <c r="F111" i="8"/>
  <c r="D111" i="8"/>
  <c r="AN110" i="8"/>
  <c r="AM110" i="8"/>
  <c r="AG110" i="8"/>
  <c r="AF110" i="8"/>
  <c r="M110" i="8"/>
  <c r="AD110" i="8" s="1"/>
  <c r="AN109" i="8"/>
  <c r="AM109" i="8"/>
  <c r="AG109" i="8"/>
  <c r="AF109" i="8"/>
  <c r="Q109" i="8"/>
  <c r="M109" i="8"/>
  <c r="AD109" i="8" s="1"/>
  <c r="AN108" i="8"/>
  <c r="AM108" i="8"/>
  <c r="AG108" i="8"/>
  <c r="AF108" i="8"/>
  <c r="M108" i="8"/>
  <c r="AD108" i="8" s="1"/>
  <c r="AS107" i="8"/>
  <c r="AP107" i="8"/>
  <c r="AI107" i="8"/>
  <c r="AJ107" i="8" s="1"/>
  <c r="K107" i="8"/>
  <c r="AK107" i="8" s="1"/>
  <c r="I107" i="8"/>
  <c r="F107" i="8"/>
  <c r="D107" i="8"/>
  <c r="AN106" i="8"/>
  <c r="AM106" i="8"/>
  <c r="AG106" i="8"/>
  <c r="AF106" i="8"/>
  <c r="M106" i="8"/>
  <c r="Y106" i="8" s="1"/>
  <c r="AN105" i="8"/>
  <c r="AM105" i="8"/>
  <c r="AG105" i="8"/>
  <c r="AF105" i="8"/>
  <c r="M105" i="8"/>
  <c r="Q105" i="8" s="1"/>
  <c r="AN104" i="8"/>
  <c r="AM104" i="8"/>
  <c r="AG104" i="8"/>
  <c r="AF104" i="8"/>
  <c r="M104" i="8"/>
  <c r="Y104" i="8" s="1"/>
  <c r="AS103" i="8"/>
  <c r="AP103" i="8"/>
  <c r="AI103" i="8"/>
  <c r="AJ103" i="8" s="1"/>
  <c r="K103" i="8"/>
  <c r="AK103" i="8" s="1"/>
  <c r="I103" i="8"/>
  <c r="F103" i="8"/>
  <c r="D103" i="8"/>
  <c r="AN102" i="8"/>
  <c r="AM102" i="8"/>
  <c r="AG102" i="8"/>
  <c r="AF102" i="8"/>
  <c r="M102" i="8"/>
  <c r="AA102" i="8" s="1"/>
  <c r="AN101" i="8"/>
  <c r="AM101" i="8"/>
  <c r="AG101" i="8"/>
  <c r="AF101" i="8"/>
  <c r="M101" i="8"/>
  <c r="Y101" i="8" s="1"/>
  <c r="AN100" i="8"/>
  <c r="AM100" i="8"/>
  <c r="AG100" i="8"/>
  <c r="AF100" i="8"/>
  <c r="M100" i="8"/>
  <c r="S100" i="8" s="1"/>
  <c r="AS99" i="8"/>
  <c r="AP99" i="8"/>
  <c r="AI99" i="8"/>
  <c r="AJ99" i="8" s="1"/>
  <c r="K99" i="8"/>
  <c r="AK99" i="8" s="1"/>
  <c r="I99" i="8"/>
  <c r="F99" i="8"/>
  <c r="D99" i="8"/>
  <c r="AN98" i="8"/>
  <c r="AM98" i="8"/>
  <c r="AG98" i="8"/>
  <c r="AF98" i="8"/>
  <c r="M98" i="8"/>
  <c r="Y98" i="8" s="1"/>
  <c r="AN97" i="8"/>
  <c r="AM97" i="8"/>
  <c r="AG97" i="8"/>
  <c r="AF97" i="8"/>
  <c r="M97" i="8"/>
  <c r="AA97" i="8" s="1"/>
  <c r="AN96" i="8"/>
  <c r="AM96" i="8"/>
  <c r="AG96" i="8"/>
  <c r="AF96" i="8"/>
  <c r="M96" i="8"/>
  <c r="AA96" i="8" s="1"/>
  <c r="AS95" i="8"/>
  <c r="AP95" i="8"/>
  <c r="AI95" i="8"/>
  <c r="AJ95" i="8" s="1"/>
  <c r="K95" i="8"/>
  <c r="AK95" i="8" s="1"/>
  <c r="I95" i="8"/>
  <c r="F95" i="8"/>
  <c r="D95" i="8"/>
  <c r="AN94" i="8"/>
  <c r="AM94" i="8"/>
  <c r="AG94" i="8"/>
  <c r="AF94" i="8"/>
  <c r="M94" i="8"/>
  <c r="Y94" i="8" s="1"/>
  <c r="AN93" i="8"/>
  <c r="AM93" i="8"/>
  <c r="AG93" i="8"/>
  <c r="AF93" i="8"/>
  <c r="M93" i="8"/>
  <c r="AA93" i="8" s="1"/>
  <c r="AN92" i="8"/>
  <c r="AM92" i="8"/>
  <c r="AG92" i="8"/>
  <c r="AF92" i="8"/>
  <c r="M92" i="8"/>
  <c r="AS91" i="8"/>
  <c r="AP91" i="8"/>
  <c r="AI91" i="8"/>
  <c r="AJ91" i="8" s="1"/>
  <c r="K91" i="8"/>
  <c r="AE91" i="8" s="1"/>
  <c r="I91" i="8"/>
  <c r="F91" i="8"/>
  <c r="D91" i="8"/>
  <c r="AN90" i="8"/>
  <c r="AM90" i="8"/>
  <c r="AG90" i="8"/>
  <c r="AF90" i="8"/>
  <c r="M90" i="8"/>
  <c r="Y90" i="8" s="1"/>
  <c r="AN89" i="8"/>
  <c r="AM89" i="8"/>
  <c r="AG89" i="8"/>
  <c r="AF89" i="8"/>
  <c r="M89" i="8"/>
  <c r="AA89" i="8" s="1"/>
  <c r="AN88" i="8"/>
  <c r="AM88" i="8"/>
  <c r="AG88" i="8"/>
  <c r="AF88" i="8"/>
  <c r="M88" i="8"/>
  <c r="W88" i="8" s="1"/>
  <c r="AS87" i="8"/>
  <c r="AP87" i="8"/>
  <c r="AI87" i="8"/>
  <c r="AJ87" i="8" s="1"/>
  <c r="K87" i="8"/>
  <c r="AK87" i="8" s="1"/>
  <c r="I87" i="8"/>
  <c r="F87" i="8"/>
  <c r="D87" i="8"/>
  <c r="AN86" i="8"/>
  <c r="AM86" i="8"/>
  <c r="AG86" i="8"/>
  <c r="AF86" i="8"/>
  <c r="M86" i="8"/>
  <c r="Y86" i="8" s="1"/>
  <c r="AN85" i="8"/>
  <c r="AM85" i="8"/>
  <c r="AG85" i="8"/>
  <c r="AF85" i="8"/>
  <c r="AA85" i="8"/>
  <c r="M85" i="8"/>
  <c r="Y85" i="8" s="1"/>
  <c r="AN84" i="8"/>
  <c r="AM84" i="8"/>
  <c r="AG84" i="8"/>
  <c r="AF84" i="8"/>
  <c r="AF87" i="8" s="1"/>
  <c r="M84" i="8"/>
  <c r="AA84" i="8" s="1"/>
  <c r="AS83" i="8"/>
  <c r="AP83" i="8"/>
  <c r="AI83" i="8"/>
  <c r="AJ83" i="8" s="1"/>
  <c r="K83" i="8"/>
  <c r="AK83" i="8" s="1"/>
  <c r="I83" i="8"/>
  <c r="F83" i="8"/>
  <c r="D83" i="8"/>
  <c r="AN82" i="8"/>
  <c r="AN83" i="8" s="1"/>
  <c r="AM82" i="8"/>
  <c r="AG82" i="8"/>
  <c r="AF82" i="8"/>
  <c r="M82" i="8"/>
  <c r="AA82" i="8" s="1"/>
  <c r="AN81" i="8"/>
  <c r="AM81" i="8"/>
  <c r="AG81" i="8"/>
  <c r="AF81" i="8"/>
  <c r="M81" i="8"/>
  <c r="AA81" i="8" s="1"/>
  <c r="AN80" i="8"/>
  <c r="AM80" i="8"/>
  <c r="AG80" i="8"/>
  <c r="AF80" i="8"/>
  <c r="M80" i="8"/>
  <c r="AS79" i="8"/>
  <c r="AP79" i="8"/>
  <c r="AI79" i="8"/>
  <c r="AJ79" i="8" s="1"/>
  <c r="K79" i="8"/>
  <c r="AK79" i="8" s="1"/>
  <c r="I79" i="8"/>
  <c r="F79" i="8"/>
  <c r="D79" i="8"/>
  <c r="AN78" i="8"/>
  <c r="AM78" i="8"/>
  <c r="AG78" i="8"/>
  <c r="AF78" i="8"/>
  <c r="M78" i="8"/>
  <c r="AA78" i="8" s="1"/>
  <c r="AN77" i="8"/>
  <c r="AM77" i="8"/>
  <c r="AG77" i="8"/>
  <c r="AF77" i="8"/>
  <c r="M77" i="8"/>
  <c r="AA77" i="8" s="1"/>
  <c r="AN76" i="8"/>
  <c r="AM76" i="8"/>
  <c r="AG76" i="8"/>
  <c r="AF76" i="8"/>
  <c r="AD76" i="8"/>
  <c r="M76" i="8"/>
  <c r="W76" i="8" s="1"/>
  <c r="AS75" i="8"/>
  <c r="AP75" i="8"/>
  <c r="AI75" i="8"/>
  <c r="AJ75" i="8" s="1"/>
  <c r="K75" i="8"/>
  <c r="AK75" i="8" s="1"/>
  <c r="I75" i="8"/>
  <c r="F75" i="8"/>
  <c r="D75" i="8"/>
  <c r="AN74" i="8"/>
  <c r="AM74" i="8"/>
  <c r="AG74" i="8"/>
  <c r="AF74" i="8"/>
  <c r="M74" i="8"/>
  <c r="Y74" i="8" s="1"/>
  <c r="AN73" i="8"/>
  <c r="AM73" i="8"/>
  <c r="AG73" i="8"/>
  <c r="AF73" i="8"/>
  <c r="M73" i="8"/>
  <c r="AD73" i="8" s="1"/>
  <c r="AN72" i="8"/>
  <c r="AM72" i="8"/>
  <c r="AG72" i="8"/>
  <c r="AF72" i="8"/>
  <c r="M72" i="8"/>
  <c r="AS71" i="8"/>
  <c r="AP71" i="8"/>
  <c r="AI71" i="8"/>
  <c r="AJ71" i="8" s="1"/>
  <c r="K71" i="8"/>
  <c r="AK71" i="8" s="1"/>
  <c r="I71" i="8"/>
  <c r="F71" i="8"/>
  <c r="D71" i="8"/>
  <c r="AN70" i="8"/>
  <c r="AM70" i="8"/>
  <c r="AG70" i="8"/>
  <c r="AF70" i="8"/>
  <c r="M70" i="8"/>
  <c r="AA70" i="8" s="1"/>
  <c r="AN69" i="8"/>
  <c r="AM69" i="8"/>
  <c r="AG69" i="8"/>
  <c r="AF69" i="8"/>
  <c r="M69" i="8"/>
  <c r="AA69" i="8" s="1"/>
  <c r="AN68" i="8"/>
  <c r="AM68" i="8"/>
  <c r="AG68" i="8"/>
  <c r="AF68" i="8"/>
  <c r="S68" i="8"/>
  <c r="M68" i="8"/>
  <c r="AS67" i="8"/>
  <c r="AP67" i="8"/>
  <c r="AI67" i="8"/>
  <c r="AJ67" i="8" s="1"/>
  <c r="K67" i="8"/>
  <c r="AK67" i="8" s="1"/>
  <c r="I67" i="8"/>
  <c r="F67" i="8"/>
  <c r="D67" i="8"/>
  <c r="AN66" i="8"/>
  <c r="AM66" i="8"/>
  <c r="AG66" i="8"/>
  <c r="AF66" i="8"/>
  <c r="M66" i="8"/>
  <c r="Y66" i="8" s="1"/>
  <c r="AN65" i="8"/>
  <c r="AM65" i="8"/>
  <c r="AG65" i="8"/>
  <c r="AF65" i="8"/>
  <c r="M65" i="8"/>
  <c r="AD65" i="8" s="1"/>
  <c r="AN64" i="8"/>
  <c r="AM64" i="8"/>
  <c r="AG64" i="8"/>
  <c r="AF64" i="8"/>
  <c r="M64" i="8"/>
  <c r="AS63" i="8"/>
  <c r="AP63" i="8"/>
  <c r="AJ63" i="8"/>
  <c r="AI63" i="8"/>
  <c r="K63" i="8"/>
  <c r="AK63" i="8" s="1"/>
  <c r="I63" i="8"/>
  <c r="F63" i="8"/>
  <c r="D63" i="8"/>
  <c r="AN62" i="8"/>
  <c r="AM62" i="8"/>
  <c r="AG62" i="8"/>
  <c r="AF62" i="8"/>
  <c r="M62" i="8"/>
  <c r="AA62" i="8" s="1"/>
  <c r="AN61" i="8"/>
  <c r="AM61" i="8"/>
  <c r="AG61" i="8"/>
  <c r="AF61" i="8"/>
  <c r="M61" i="8"/>
  <c r="AA61" i="8" s="1"/>
  <c r="AN60" i="8"/>
  <c r="AM60" i="8"/>
  <c r="AG60" i="8"/>
  <c r="AF60" i="8"/>
  <c r="M60" i="8"/>
  <c r="AS59" i="8"/>
  <c r="AP59" i="8"/>
  <c r="AI59" i="8"/>
  <c r="AJ59" i="8" s="1"/>
  <c r="K59" i="8"/>
  <c r="AK59" i="8" s="1"/>
  <c r="I59" i="8"/>
  <c r="F59" i="8"/>
  <c r="D59" i="8"/>
  <c r="AN58" i="8"/>
  <c r="AM58" i="8"/>
  <c r="AG58" i="8"/>
  <c r="AF58" i="8"/>
  <c r="AD58" i="8"/>
  <c r="M58" i="8"/>
  <c r="W58" i="8" s="1"/>
  <c r="AN57" i="8"/>
  <c r="AM57" i="8"/>
  <c r="AG57" i="8"/>
  <c r="AF57" i="8"/>
  <c r="M57" i="8"/>
  <c r="AA57" i="8" s="1"/>
  <c r="AN56" i="8"/>
  <c r="AM56" i="8"/>
  <c r="AG56" i="8"/>
  <c r="AF56" i="8"/>
  <c r="M56" i="8"/>
  <c r="AA56" i="8" s="1"/>
  <c r="AS55" i="8"/>
  <c r="AP55" i="8"/>
  <c r="AI55" i="8"/>
  <c r="AJ55" i="8" s="1"/>
  <c r="K55" i="8"/>
  <c r="AE55" i="8" s="1"/>
  <c r="I55" i="8"/>
  <c r="F55" i="8"/>
  <c r="D55" i="8"/>
  <c r="AN54" i="8"/>
  <c r="AM54" i="8"/>
  <c r="AG54" i="8"/>
  <c r="AF54" i="8"/>
  <c r="M54" i="8"/>
  <c r="W54" i="8" s="1"/>
  <c r="AN53" i="8"/>
  <c r="AM53" i="8"/>
  <c r="AG53" i="8"/>
  <c r="AF53" i="8"/>
  <c r="Y53" i="8"/>
  <c r="M53" i="8"/>
  <c r="AD53" i="8" s="1"/>
  <c r="AN52" i="8"/>
  <c r="AM52" i="8"/>
  <c r="AG52" i="8"/>
  <c r="AF52" i="8"/>
  <c r="AF55" i="8" s="1"/>
  <c r="M52" i="8"/>
  <c r="AA52" i="8" s="1"/>
  <c r="AS51" i="8"/>
  <c r="AP51" i="8"/>
  <c r="AI51" i="8"/>
  <c r="AJ51" i="8" s="1"/>
  <c r="K51" i="8"/>
  <c r="AE51" i="8" s="1"/>
  <c r="I51" i="8"/>
  <c r="F51" i="8"/>
  <c r="D51" i="8"/>
  <c r="AN50" i="8"/>
  <c r="AM50" i="8"/>
  <c r="AG50" i="8"/>
  <c r="AF50" i="8"/>
  <c r="M50" i="8"/>
  <c r="AD50" i="8" s="1"/>
  <c r="AN49" i="8"/>
  <c r="AM49" i="8"/>
  <c r="AG49" i="8"/>
  <c r="AF49" i="8"/>
  <c r="M49" i="8"/>
  <c r="AA49" i="8" s="1"/>
  <c r="AN48" i="8"/>
  <c r="AM48" i="8"/>
  <c r="AG48" i="8"/>
  <c r="AF48" i="8"/>
  <c r="M48" i="8"/>
  <c r="AS47" i="8"/>
  <c r="AP47" i="8"/>
  <c r="AI47" i="8"/>
  <c r="AJ47" i="8" s="1"/>
  <c r="K47" i="8"/>
  <c r="L47" i="8" s="1"/>
  <c r="AL47" i="8" s="1"/>
  <c r="I47" i="8"/>
  <c r="F47" i="8"/>
  <c r="D47" i="8"/>
  <c r="AN46" i="8"/>
  <c r="AM46" i="8"/>
  <c r="AG46" i="8"/>
  <c r="AF46" i="8"/>
  <c r="M46" i="8"/>
  <c r="AD46" i="8" s="1"/>
  <c r="AN45" i="8"/>
  <c r="AM45" i="8"/>
  <c r="AG45" i="8"/>
  <c r="AF45" i="8"/>
  <c r="M45" i="8"/>
  <c r="AD45" i="8" s="1"/>
  <c r="AN44" i="8"/>
  <c r="AM44" i="8"/>
  <c r="AG44" i="8"/>
  <c r="AF44" i="8"/>
  <c r="M44" i="8"/>
  <c r="AS43" i="8"/>
  <c r="AP43" i="8"/>
  <c r="AI43" i="8"/>
  <c r="AJ43" i="8" s="1"/>
  <c r="K43" i="8"/>
  <c r="L43" i="8" s="1"/>
  <c r="AL43" i="8" s="1"/>
  <c r="I43" i="8"/>
  <c r="F43" i="8"/>
  <c r="D43" i="8"/>
  <c r="AN42" i="8"/>
  <c r="AM42" i="8"/>
  <c r="AG42" i="8"/>
  <c r="AF42" i="8"/>
  <c r="M42" i="8"/>
  <c r="Y42" i="8" s="1"/>
  <c r="AN41" i="8"/>
  <c r="AM41" i="8"/>
  <c r="AG41" i="8"/>
  <c r="AF41" i="8"/>
  <c r="M41" i="8"/>
  <c r="Y41" i="8" s="1"/>
  <c r="AN40" i="8"/>
  <c r="AM40" i="8"/>
  <c r="AG40" i="8"/>
  <c r="AF40" i="8"/>
  <c r="W40" i="8"/>
  <c r="Q40" i="8"/>
  <c r="M40" i="8"/>
  <c r="AS39" i="8"/>
  <c r="AP39" i="8"/>
  <c r="AI39" i="8"/>
  <c r="AJ39" i="8" s="1"/>
  <c r="K39" i="8"/>
  <c r="L39" i="8" s="1"/>
  <c r="AL39" i="8" s="1"/>
  <c r="I39" i="8"/>
  <c r="F39" i="8"/>
  <c r="D39" i="8"/>
  <c r="AN38" i="8"/>
  <c r="AM38" i="8"/>
  <c r="AG38" i="8"/>
  <c r="AF38" i="8"/>
  <c r="M38" i="8"/>
  <c r="Y38" i="8" s="1"/>
  <c r="AN37" i="8"/>
  <c r="AM37" i="8"/>
  <c r="AG37" i="8"/>
  <c r="AF37" i="8"/>
  <c r="M37" i="8"/>
  <c r="Q37" i="8" s="1"/>
  <c r="AN36" i="8"/>
  <c r="AM36" i="8"/>
  <c r="AG36" i="8"/>
  <c r="AF36" i="8"/>
  <c r="AF39" i="8" s="1"/>
  <c r="Y36" i="8"/>
  <c r="M36" i="8"/>
  <c r="AD36" i="8" s="1"/>
  <c r="AS35" i="8"/>
  <c r="AP35" i="8"/>
  <c r="AI35" i="8"/>
  <c r="K35" i="8"/>
  <c r="AE35" i="8" s="1"/>
  <c r="I35" i="8"/>
  <c r="F35" i="8"/>
  <c r="D35" i="8"/>
  <c r="AN34" i="8"/>
  <c r="AM34" i="8"/>
  <c r="AG34" i="8"/>
  <c r="AF34" i="8"/>
  <c r="M34" i="8"/>
  <c r="AD34" i="8" s="1"/>
  <c r="AN33" i="8"/>
  <c r="AM33" i="8"/>
  <c r="AG33" i="8"/>
  <c r="AF33" i="8"/>
  <c r="M33" i="8"/>
  <c r="W33" i="8" s="1"/>
  <c r="AM32" i="8"/>
  <c r="AG32" i="8"/>
  <c r="AF32" i="8"/>
  <c r="M32" i="8"/>
  <c r="AS31" i="8"/>
  <c r="AP31" i="8"/>
  <c r="AI31" i="8"/>
  <c r="AJ31" i="8" s="1"/>
  <c r="K31" i="8"/>
  <c r="AK31" i="8" s="1"/>
  <c r="I31" i="8"/>
  <c r="F31" i="8"/>
  <c r="D31" i="8"/>
  <c r="AN30" i="8"/>
  <c r="AM30" i="8"/>
  <c r="AG30" i="8"/>
  <c r="AF30" i="8"/>
  <c r="M30" i="8"/>
  <c r="Y30" i="8" s="1"/>
  <c r="AN29" i="8"/>
  <c r="AM29" i="8"/>
  <c r="AG29" i="8"/>
  <c r="AF29" i="8"/>
  <c r="M29" i="8"/>
  <c r="Y29" i="8" s="1"/>
  <c r="AN28" i="8"/>
  <c r="AM28" i="8"/>
  <c r="AG28" i="8"/>
  <c r="AF28" i="8"/>
  <c r="AF31" i="8" s="1"/>
  <c r="M28" i="8"/>
  <c r="Y28" i="8" s="1"/>
  <c r="AS27" i="8"/>
  <c r="AP27" i="8"/>
  <c r="AJ27" i="8"/>
  <c r="AI27" i="8"/>
  <c r="L27" i="8"/>
  <c r="K27" i="8"/>
  <c r="AL27" i="8" s="1"/>
  <c r="I27" i="8"/>
  <c r="F27" i="8"/>
  <c r="D27" i="8"/>
  <c r="AN26" i="8"/>
  <c r="AM26" i="8"/>
  <c r="AG26" i="8"/>
  <c r="AF26" i="8"/>
  <c r="M26" i="8"/>
  <c r="Y26" i="8" s="1"/>
  <c r="AN25" i="8"/>
  <c r="AM25" i="8"/>
  <c r="AG25" i="8"/>
  <c r="AF25" i="8"/>
  <c r="M25" i="8"/>
  <c r="Y25" i="8" s="1"/>
  <c r="AN24" i="8"/>
  <c r="AN27" i="8" s="1"/>
  <c r="AM24" i="8"/>
  <c r="AM27" i="8" s="1"/>
  <c r="AG24" i="8"/>
  <c r="AF24" i="8"/>
  <c r="AF27" i="8" s="1"/>
  <c r="M24" i="8"/>
  <c r="Y24" i="8" s="1"/>
  <c r="AS23" i="8"/>
  <c r="AP23" i="8"/>
  <c r="AJ23" i="8"/>
  <c r="AI23" i="8"/>
  <c r="L23" i="8"/>
  <c r="K23" i="8"/>
  <c r="AL23" i="8" s="1"/>
  <c r="I23" i="8"/>
  <c r="F23" i="8"/>
  <c r="D23" i="8"/>
  <c r="AN22" i="8"/>
  <c r="AM22" i="8"/>
  <c r="AG22" i="8"/>
  <c r="AF22" i="8"/>
  <c r="M22" i="8"/>
  <c r="Y22" i="8" s="1"/>
  <c r="AN21" i="8"/>
  <c r="AM21" i="8"/>
  <c r="AG21" i="8"/>
  <c r="AF21" i="8"/>
  <c r="M21" i="8"/>
  <c r="Y21" i="8" s="1"/>
  <c r="AN20" i="8"/>
  <c r="AN23" i="8" s="1"/>
  <c r="AM20" i="8"/>
  <c r="AM23" i="8" s="1"/>
  <c r="AG20" i="8"/>
  <c r="AF20" i="8"/>
  <c r="AF23" i="8" s="1"/>
  <c r="M20" i="8"/>
  <c r="AS19" i="8"/>
  <c r="AP19" i="8"/>
  <c r="AN19" i="8"/>
  <c r="AM19" i="8"/>
  <c r="AJ19" i="8"/>
  <c r="AI19" i="8"/>
  <c r="AF19" i="8"/>
  <c r="K19" i="8"/>
  <c r="I19" i="8"/>
  <c r="F19" i="8"/>
  <c r="D19" i="8"/>
  <c r="AN18" i="8"/>
  <c r="AM18" i="8"/>
  <c r="AG18" i="8"/>
  <c r="AF18" i="8"/>
  <c r="M18" i="8"/>
  <c r="AN17" i="8"/>
  <c r="AM17" i="8"/>
  <c r="AG17" i="8"/>
  <c r="AF17" i="8"/>
  <c r="AA17" i="8"/>
  <c r="M17" i="8"/>
  <c r="AN16" i="8"/>
  <c r="AM16" i="8"/>
  <c r="AG16" i="8"/>
  <c r="AF16" i="8"/>
  <c r="M16" i="8"/>
  <c r="AS15" i="8"/>
  <c r="AP15" i="8"/>
  <c r="AN15" i="8"/>
  <c r="AL15" i="8"/>
  <c r="AI15" i="8"/>
  <c r="AJ15" i="8" s="1"/>
  <c r="AE15" i="8"/>
  <c r="L15" i="8"/>
  <c r="K15" i="8"/>
  <c r="I15" i="8"/>
  <c r="F15" i="8"/>
  <c r="D15" i="8"/>
  <c r="AN14" i="8"/>
  <c r="AM14" i="8"/>
  <c r="AG14" i="8"/>
  <c r="AF14" i="8"/>
  <c r="M14" i="8"/>
  <c r="AA14" i="8" s="1"/>
  <c r="AN13" i="8"/>
  <c r="AM13" i="8"/>
  <c r="AG13" i="8"/>
  <c r="AF13" i="8"/>
  <c r="M13" i="8"/>
  <c r="AA13" i="8" s="1"/>
  <c r="AN12" i="8"/>
  <c r="AM12" i="8"/>
  <c r="AM15" i="8" s="1"/>
  <c r="AG12" i="8"/>
  <c r="AF12" i="8"/>
  <c r="AF15" i="8" s="1"/>
  <c r="M12" i="8"/>
  <c r="AA12" i="8" s="1"/>
  <c r="AS11" i="8"/>
  <c r="AP11" i="8"/>
  <c r="AN11" i="8"/>
  <c r="AK11" i="8"/>
  <c r="AJ11" i="8"/>
  <c r="AI11" i="8"/>
  <c r="AF11" i="8"/>
  <c r="AC11" i="8"/>
  <c r="L11" i="8"/>
  <c r="K11" i="8"/>
  <c r="AE11" i="8" s="1"/>
  <c r="I11" i="8"/>
  <c r="F11" i="8"/>
  <c r="D11" i="8"/>
  <c r="AN10" i="8"/>
  <c r="AM10" i="8"/>
  <c r="AG10" i="8"/>
  <c r="AF10" i="8"/>
  <c r="M10" i="8"/>
  <c r="AA10" i="8" s="1"/>
  <c r="AN9" i="8"/>
  <c r="AM9" i="8"/>
  <c r="AG9" i="8"/>
  <c r="AF9" i="8"/>
  <c r="M9" i="8"/>
  <c r="AA9" i="8" s="1"/>
  <c r="AN8" i="8"/>
  <c r="AM8" i="8"/>
  <c r="AM11" i="8" s="1"/>
  <c r="AG8" i="8"/>
  <c r="AF8" i="8"/>
  <c r="M8" i="8"/>
  <c r="AA8" i="8" s="1"/>
  <c r="AS7" i="8"/>
  <c r="AP7" i="8"/>
  <c r="AN7" i="8"/>
  <c r="AK7" i="8"/>
  <c r="AJ7" i="8"/>
  <c r="AI7" i="8"/>
  <c r="AF7" i="8"/>
  <c r="AC7" i="8"/>
  <c r="L7" i="8"/>
  <c r="K7" i="8"/>
  <c r="AE7" i="8" s="1"/>
  <c r="I7" i="8"/>
  <c r="F7" i="8"/>
  <c r="D7" i="8"/>
  <c r="AN6" i="8"/>
  <c r="AM6" i="8"/>
  <c r="AG6" i="8"/>
  <c r="AF6" i="8"/>
  <c r="M6" i="8"/>
  <c r="AA6" i="8" s="1"/>
  <c r="AN5" i="8"/>
  <c r="AM5" i="8"/>
  <c r="AG5" i="8"/>
  <c r="AF5" i="8"/>
  <c r="M5" i="8"/>
  <c r="AA5" i="8" s="1"/>
  <c r="AN4" i="8"/>
  <c r="AM4" i="8"/>
  <c r="AM7" i="8" s="1"/>
  <c r="AG4" i="8"/>
  <c r="AF4" i="8"/>
  <c r="M4" i="8"/>
  <c r="AA4" i="8" s="1"/>
  <c r="AS127" i="7"/>
  <c r="AP127" i="7"/>
  <c r="AN127" i="7"/>
  <c r="AK127" i="7"/>
  <c r="AJ127" i="7"/>
  <c r="AI127" i="7"/>
  <c r="AF127" i="7"/>
  <c r="AC127" i="7"/>
  <c r="L127" i="7"/>
  <c r="AL127" i="7" s="1"/>
  <c r="K127" i="7"/>
  <c r="I127" i="7"/>
  <c r="F127" i="7"/>
  <c r="D127" i="7"/>
  <c r="AN126" i="7"/>
  <c r="AM126" i="7"/>
  <c r="AG126" i="7"/>
  <c r="AF126" i="7"/>
  <c r="M126" i="7"/>
  <c r="AA126" i="7" s="1"/>
  <c r="AN125" i="7"/>
  <c r="AM125" i="7"/>
  <c r="AG125" i="7"/>
  <c r="AF125" i="7"/>
  <c r="M125" i="7"/>
  <c r="AA125" i="7" s="1"/>
  <c r="AN124" i="7"/>
  <c r="AM124" i="7"/>
  <c r="AM127" i="7" s="1"/>
  <c r="AG124" i="7"/>
  <c r="AF124" i="7"/>
  <c r="M124" i="7"/>
  <c r="AA124" i="7" s="1"/>
  <c r="AS123" i="7"/>
  <c r="AP123" i="7"/>
  <c r="AN123" i="7"/>
  <c r="AK123" i="7"/>
  <c r="AJ123" i="7"/>
  <c r="AI123" i="7"/>
  <c r="AF123" i="7"/>
  <c r="AC123" i="7"/>
  <c r="L123" i="7"/>
  <c r="AL123" i="7" s="1"/>
  <c r="K123" i="7"/>
  <c r="AE123" i="7" s="1"/>
  <c r="I123" i="7"/>
  <c r="F123" i="7"/>
  <c r="D123" i="7"/>
  <c r="AN122" i="7"/>
  <c r="AM122" i="7"/>
  <c r="AG122" i="7"/>
  <c r="AF122" i="7"/>
  <c r="M122" i="7"/>
  <c r="AA122" i="7" s="1"/>
  <c r="AN121" i="7"/>
  <c r="AM121" i="7"/>
  <c r="AG121" i="7"/>
  <c r="AF121" i="7"/>
  <c r="M121" i="7"/>
  <c r="AA121" i="7" s="1"/>
  <c r="AN120" i="7"/>
  <c r="AM120" i="7"/>
  <c r="AM123" i="7" s="1"/>
  <c r="AG120" i="7"/>
  <c r="AF120" i="7"/>
  <c r="M120" i="7"/>
  <c r="AA120" i="7" s="1"/>
  <c r="AS119" i="7"/>
  <c r="AP119" i="7"/>
  <c r="AN119" i="7"/>
  <c r="AK119" i="7"/>
  <c r="AJ119" i="7"/>
  <c r="AI119" i="7"/>
  <c r="AF119" i="7"/>
  <c r="AC119" i="7"/>
  <c r="L119" i="7"/>
  <c r="AL119" i="7" s="1"/>
  <c r="K119" i="7"/>
  <c r="AE119" i="7" s="1"/>
  <c r="I119" i="7"/>
  <c r="F119" i="7"/>
  <c r="D119" i="7"/>
  <c r="AN118" i="7"/>
  <c r="AM118" i="7"/>
  <c r="AG118" i="7"/>
  <c r="AF118" i="7"/>
  <c r="M118" i="7"/>
  <c r="AA118" i="7" s="1"/>
  <c r="AN117" i="7"/>
  <c r="AM117" i="7"/>
  <c r="AG117" i="7"/>
  <c r="AF117" i="7"/>
  <c r="M117" i="7"/>
  <c r="AA117" i="7" s="1"/>
  <c r="AN116" i="7"/>
  <c r="AM116" i="7"/>
  <c r="AM119" i="7" s="1"/>
  <c r="AG116" i="7"/>
  <c r="AF116" i="7"/>
  <c r="M116" i="7"/>
  <c r="AA116" i="7" s="1"/>
  <c r="AS115" i="7"/>
  <c r="AP115" i="7"/>
  <c r="AN115" i="7"/>
  <c r="AK115" i="7"/>
  <c r="AJ115" i="7"/>
  <c r="AI115" i="7"/>
  <c r="AF115" i="7"/>
  <c r="AC115" i="7"/>
  <c r="L115" i="7"/>
  <c r="AL115" i="7" s="1"/>
  <c r="K115" i="7"/>
  <c r="AE115" i="7" s="1"/>
  <c r="I115" i="7"/>
  <c r="F115" i="7"/>
  <c r="D115" i="7"/>
  <c r="AN114" i="7"/>
  <c r="AM114" i="7"/>
  <c r="AG114" i="7"/>
  <c r="AF114" i="7"/>
  <c r="M114" i="7"/>
  <c r="AN113" i="7"/>
  <c r="AM113" i="7"/>
  <c r="AG113" i="7"/>
  <c r="AF113" i="7"/>
  <c r="M113" i="7"/>
  <c r="AN112" i="7"/>
  <c r="AM112" i="7"/>
  <c r="AM115" i="7" s="1"/>
  <c r="AG112" i="7"/>
  <c r="AF112" i="7"/>
  <c r="M112" i="7"/>
  <c r="AS111" i="7"/>
  <c r="AP111" i="7"/>
  <c r="AN111" i="7"/>
  <c r="AK111" i="7"/>
  <c r="AJ111" i="7"/>
  <c r="AI111" i="7"/>
  <c r="AF111" i="7"/>
  <c r="AC111" i="7"/>
  <c r="L111" i="7"/>
  <c r="AL111" i="7" s="1"/>
  <c r="K111" i="7"/>
  <c r="AE111" i="7" s="1"/>
  <c r="I111" i="7"/>
  <c r="F111" i="7"/>
  <c r="D111" i="7"/>
  <c r="AN110" i="7"/>
  <c r="AM110" i="7"/>
  <c r="AG110" i="7"/>
  <c r="AF110" i="7"/>
  <c r="M110" i="7"/>
  <c r="AN109" i="7"/>
  <c r="AM109" i="7"/>
  <c r="AG109" i="7"/>
  <c r="AF109" i="7"/>
  <c r="M109" i="7"/>
  <c r="AN108" i="7"/>
  <c r="AM108" i="7"/>
  <c r="AM111" i="7" s="1"/>
  <c r="AG108" i="7"/>
  <c r="AF108" i="7"/>
  <c r="M108" i="7"/>
  <c r="AS107" i="7"/>
  <c r="AP107" i="7"/>
  <c r="AN107" i="7"/>
  <c r="AK107" i="7"/>
  <c r="AJ107" i="7"/>
  <c r="AI107" i="7"/>
  <c r="AF107" i="7"/>
  <c r="AC107" i="7"/>
  <c r="L107" i="7"/>
  <c r="AL107" i="7" s="1"/>
  <c r="K107" i="7"/>
  <c r="AE107" i="7" s="1"/>
  <c r="I107" i="7"/>
  <c r="F107" i="7"/>
  <c r="D107" i="7"/>
  <c r="AN106" i="7"/>
  <c r="AM106" i="7"/>
  <c r="AG106" i="7"/>
  <c r="AF106" i="7"/>
  <c r="M106" i="7"/>
  <c r="AN105" i="7"/>
  <c r="AM105" i="7"/>
  <c r="AG105" i="7"/>
  <c r="AF105" i="7"/>
  <c r="W105" i="7"/>
  <c r="M105" i="7"/>
  <c r="AN104" i="7"/>
  <c r="AM104" i="7"/>
  <c r="AG104" i="7"/>
  <c r="AF104" i="7"/>
  <c r="W104" i="7"/>
  <c r="U104" i="7"/>
  <c r="M104" i="7"/>
  <c r="AS103" i="7"/>
  <c r="AP103" i="7"/>
  <c r="AN103" i="7"/>
  <c r="AK103" i="7"/>
  <c r="AJ103" i="7"/>
  <c r="AI103" i="7"/>
  <c r="AF103" i="7"/>
  <c r="AC103" i="7"/>
  <c r="L103" i="7"/>
  <c r="AL103" i="7" s="1"/>
  <c r="K103" i="7"/>
  <c r="AE103" i="7" s="1"/>
  <c r="I103" i="7"/>
  <c r="F103" i="7"/>
  <c r="D103" i="7"/>
  <c r="AN102" i="7"/>
  <c r="AM102" i="7"/>
  <c r="AG102" i="7"/>
  <c r="AF102" i="7"/>
  <c r="W102" i="7"/>
  <c r="M102" i="7"/>
  <c r="AN101" i="7"/>
  <c r="AM101" i="7"/>
  <c r="AG101" i="7"/>
  <c r="AF101" i="7"/>
  <c r="W101" i="7"/>
  <c r="U101" i="7"/>
  <c r="M101" i="7"/>
  <c r="AN100" i="7"/>
  <c r="AM100" i="7"/>
  <c r="AM103" i="7" s="1"/>
  <c r="AG100" i="7"/>
  <c r="AF100" i="7"/>
  <c r="AD100" i="7"/>
  <c r="U100" i="7"/>
  <c r="S100" i="7"/>
  <c r="M100" i="7"/>
  <c r="AS99" i="7"/>
  <c r="AP99" i="7"/>
  <c r="AN99" i="7"/>
  <c r="AJ99" i="7"/>
  <c r="AI99" i="7"/>
  <c r="AF99" i="7"/>
  <c r="AE99" i="7"/>
  <c r="K99" i="7"/>
  <c r="AC99" i="7" s="1"/>
  <c r="I99" i="7"/>
  <c r="F99" i="7"/>
  <c r="D99" i="7"/>
  <c r="AN98" i="7"/>
  <c r="AM98" i="7"/>
  <c r="AG98" i="7"/>
  <c r="AF98" i="7"/>
  <c r="M98" i="7"/>
  <c r="AN97" i="7"/>
  <c r="AM97" i="7"/>
  <c r="AG97" i="7"/>
  <c r="AF97" i="7"/>
  <c r="AD97" i="7"/>
  <c r="AB97" i="7"/>
  <c r="AH97" i="7" s="1"/>
  <c r="U97" i="7"/>
  <c r="S97" i="7"/>
  <c r="M97" i="7"/>
  <c r="AN96" i="7"/>
  <c r="AM96" i="7"/>
  <c r="AM99" i="7" s="1"/>
  <c r="AG96" i="7"/>
  <c r="AF96" i="7"/>
  <c r="M96" i="7"/>
  <c r="AS95" i="7"/>
  <c r="AP95" i="7"/>
  <c r="AN95" i="7"/>
  <c r="AM95" i="7"/>
  <c r="AI95" i="7"/>
  <c r="AJ95" i="7" s="1"/>
  <c r="AF95" i="7"/>
  <c r="K95" i="7"/>
  <c r="AK95" i="7" s="1"/>
  <c r="I95" i="7"/>
  <c r="F95" i="7"/>
  <c r="D95" i="7"/>
  <c r="AN94" i="7"/>
  <c r="AM94" i="7"/>
  <c r="AG94" i="7"/>
  <c r="AF94" i="7"/>
  <c r="AA94" i="7"/>
  <c r="S94" i="7"/>
  <c r="M94" i="7"/>
  <c r="Y94" i="7" s="1"/>
  <c r="AN93" i="7"/>
  <c r="AM93" i="7"/>
  <c r="AG93" i="7"/>
  <c r="AF93" i="7"/>
  <c r="AA93" i="7"/>
  <c r="S93" i="7"/>
  <c r="M93" i="7"/>
  <c r="Y93" i="7" s="1"/>
  <c r="AN92" i="7"/>
  <c r="AM92" i="7"/>
  <c r="AG92" i="7"/>
  <c r="AF92" i="7"/>
  <c r="AA92" i="7"/>
  <c r="AA95" i="7" s="1"/>
  <c r="AG95" i="7" s="1"/>
  <c r="S92" i="7"/>
  <c r="S95" i="7" s="1"/>
  <c r="M92" i="7"/>
  <c r="Y92" i="7" s="1"/>
  <c r="AS91" i="7"/>
  <c r="AP91" i="7"/>
  <c r="AN91" i="7"/>
  <c r="AM91" i="7"/>
  <c r="AI91" i="7"/>
  <c r="AJ91" i="7" s="1"/>
  <c r="AF91" i="7"/>
  <c r="K91" i="7"/>
  <c r="AK91" i="7" s="1"/>
  <c r="I91" i="7"/>
  <c r="F91" i="7"/>
  <c r="D91" i="7"/>
  <c r="AN90" i="7"/>
  <c r="AM90" i="7"/>
  <c r="AG90" i="7"/>
  <c r="AF90" i="7"/>
  <c r="AA90" i="7"/>
  <c r="S90" i="7"/>
  <c r="M90" i="7"/>
  <c r="Y90" i="7" s="1"/>
  <c r="AN89" i="7"/>
  <c r="AM89" i="7"/>
  <c r="AG89" i="7"/>
  <c r="AF89" i="7"/>
  <c r="AA89" i="7"/>
  <c r="S89" i="7"/>
  <c r="M89" i="7"/>
  <c r="Y89" i="7" s="1"/>
  <c r="AN88" i="7"/>
  <c r="AM88" i="7"/>
  <c r="AG88" i="7"/>
  <c r="AF88" i="7"/>
  <c r="AA88" i="7"/>
  <c r="AA91" i="7" s="1"/>
  <c r="AG91" i="7" s="1"/>
  <c r="S88" i="7"/>
  <c r="S91" i="7" s="1"/>
  <c r="M88" i="7"/>
  <c r="Y88" i="7" s="1"/>
  <c r="AS87" i="7"/>
  <c r="AP87" i="7"/>
  <c r="AN87" i="7"/>
  <c r="AM87" i="7"/>
  <c r="AI87" i="7"/>
  <c r="AJ87" i="7" s="1"/>
  <c r="AF87" i="7"/>
  <c r="K87" i="7"/>
  <c r="I87" i="7"/>
  <c r="F87" i="7"/>
  <c r="D87" i="7"/>
  <c r="AN86" i="7"/>
  <c r="AM86" i="7"/>
  <c r="AG86" i="7"/>
  <c r="AF86" i="7"/>
  <c r="AA86" i="7"/>
  <c r="S86" i="7"/>
  <c r="M86" i="7"/>
  <c r="Y86" i="7" s="1"/>
  <c r="AN85" i="7"/>
  <c r="AM85" i="7"/>
  <c r="AG85" i="7"/>
  <c r="AF85" i="7"/>
  <c r="AA85" i="7"/>
  <c r="S85" i="7"/>
  <c r="M85" i="7"/>
  <c r="Y85" i="7" s="1"/>
  <c r="AN84" i="7"/>
  <c r="AM84" i="7"/>
  <c r="AG84" i="7"/>
  <c r="AF84" i="7"/>
  <c r="AA84" i="7"/>
  <c r="AA87" i="7" s="1"/>
  <c r="AG87" i="7" s="1"/>
  <c r="S84" i="7"/>
  <c r="S87" i="7" s="1"/>
  <c r="M84" i="7"/>
  <c r="Y84" i="7" s="1"/>
  <c r="Y87" i="7" s="1"/>
  <c r="AS83" i="7"/>
  <c r="AP83" i="7"/>
  <c r="AN83" i="7"/>
  <c r="AM83" i="7"/>
  <c r="AI83" i="7"/>
  <c r="AJ83" i="7" s="1"/>
  <c r="AF83" i="7"/>
  <c r="AE83" i="7"/>
  <c r="K83" i="7"/>
  <c r="I83" i="7"/>
  <c r="F83" i="7"/>
  <c r="D83" i="7"/>
  <c r="AN82" i="7"/>
  <c r="AM82" i="7"/>
  <c r="AG82" i="7"/>
  <c r="AF82" i="7"/>
  <c r="AA82" i="7"/>
  <c r="S82" i="7"/>
  <c r="M82" i="7"/>
  <c r="Y82" i="7" s="1"/>
  <c r="AN81" i="7"/>
  <c r="AM81" i="7"/>
  <c r="AG81" i="7"/>
  <c r="AF81" i="7"/>
  <c r="AA81" i="7"/>
  <c r="S81" i="7"/>
  <c r="M81" i="7"/>
  <c r="Y81" i="7" s="1"/>
  <c r="AN80" i="7"/>
  <c r="AM80" i="7"/>
  <c r="AG80" i="7"/>
  <c r="AF80" i="7"/>
  <c r="AA80" i="7"/>
  <c r="AA83" i="7" s="1"/>
  <c r="AG83" i="7" s="1"/>
  <c r="S80" i="7"/>
  <c r="S83" i="7" s="1"/>
  <c r="M80" i="7"/>
  <c r="Y80" i="7" s="1"/>
  <c r="Y83" i="7" s="1"/>
  <c r="AS79" i="7"/>
  <c r="AP79" i="7"/>
  <c r="AN79" i="7"/>
  <c r="AM79" i="7"/>
  <c r="AI79" i="7"/>
  <c r="AJ79" i="7" s="1"/>
  <c r="AF79" i="7"/>
  <c r="AE79" i="7"/>
  <c r="L79" i="7"/>
  <c r="AL79" i="7" s="1"/>
  <c r="K79" i="7"/>
  <c r="I79" i="7"/>
  <c r="F79" i="7"/>
  <c r="D79" i="7"/>
  <c r="AN78" i="7"/>
  <c r="AM78" i="7"/>
  <c r="AG78" i="7"/>
  <c r="AF78" i="7"/>
  <c r="AA78" i="7"/>
  <c r="M78" i="7"/>
  <c r="AN77" i="7"/>
  <c r="AM77" i="7"/>
  <c r="AG77" i="7"/>
  <c r="AF77" i="7"/>
  <c r="AA77" i="7"/>
  <c r="U77" i="7"/>
  <c r="M77" i="7"/>
  <c r="AN76" i="7"/>
  <c r="AM76" i="7"/>
  <c r="AG76" i="7"/>
  <c r="AF76" i="7"/>
  <c r="AA76" i="7"/>
  <c r="AA79" i="7" s="1"/>
  <c r="AG79" i="7" s="1"/>
  <c r="U76" i="7"/>
  <c r="S76" i="7"/>
  <c r="M76" i="7"/>
  <c r="AS75" i="7"/>
  <c r="AP75" i="7"/>
  <c r="AN75" i="7"/>
  <c r="AM75" i="7"/>
  <c r="AI75" i="7"/>
  <c r="AJ75" i="7" s="1"/>
  <c r="AF75" i="7"/>
  <c r="K75" i="7"/>
  <c r="I75" i="7"/>
  <c r="F75" i="7"/>
  <c r="D75" i="7"/>
  <c r="AN74" i="7"/>
  <c r="AM74" i="7"/>
  <c r="AG74" i="7"/>
  <c r="AF74" i="7"/>
  <c r="AA74" i="7"/>
  <c r="U74" i="7"/>
  <c r="S74" i="7"/>
  <c r="M74" i="7"/>
  <c r="AN73" i="7"/>
  <c r="AM73" i="7"/>
  <c r="AG73" i="7"/>
  <c r="AF73" i="7"/>
  <c r="M73" i="7"/>
  <c r="AA73" i="7" s="1"/>
  <c r="AN72" i="7"/>
  <c r="AM72" i="7"/>
  <c r="AG72" i="7"/>
  <c r="AF72" i="7"/>
  <c r="AA72" i="7"/>
  <c r="AA75" i="7" s="1"/>
  <c r="AG75" i="7" s="1"/>
  <c r="M72" i="7"/>
  <c r="AS71" i="7"/>
  <c r="AP71" i="7"/>
  <c r="AN71" i="7"/>
  <c r="AM71" i="7"/>
  <c r="AJ71" i="7"/>
  <c r="AI71" i="7"/>
  <c r="AF71" i="7"/>
  <c r="AE71" i="7"/>
  <c r="L71" i="7"/>
  <c r="AL71" i="7" s="1"/>
  <c r="K71" i="7"/>
  <c r="I71" i="7"/>
  <c r="F71" i="7"/>
  <c r="D71" i="7"/>
  <c r="AN70" i="7"/>
  <c r="AM70" i="7"/>
  <c r="AG70" i="7"/>
  <c r="AF70" i="7"/>
  <c r="AA70" i="7"/>
  <c r="M70" i="7"/>
  <c r="AN69" i="7"/>
  <c r="AM69" i="7"/>
  <c r="AG69" i="7"/>
  <c r="AF69" i="7"/>
  <c r="AA69" i="7"/>
  <c r="U69" i="7"/>
  <c r="M69" i="7"/>
  <c r="AN68" i="7"/>
  <c r="AM68" i="7"/>
  <c r="AG68" i="7"/>
  <c r="AF68" i="7"/>
  <c r="AA68" i="7"/>
  <c r="AA71" i="7" s="1"/>
  <c r="AG71" i="7" s="1"/>
  <c r="U68" i="7"/>
  <c r="S68" i="7"/>
  <c r="M68" i="7"/>
  <c r="AS67" i="7"/>
  <c r="AP67" i="7"/>
  <c r="AN67" i="7"/>
  <c r="AM67" i="7"/>
  <c r="AI67" i="7"/>
  <c r="AJ67" i="7" s="1"/>
  <c r="AF67" i="7"/>
  <c r="K67" i="7"/>
  <c r="I67" i="7"/>
  <c r="F67" i="7"/>
  <c r="D67" i="7"/>
  <c r="AN66" i="7"/>
  <c r="AM66" i="7"/>
  <c r="AG66" i="7"/>
  <c r="AF66" i="7"/>
  <c r="AA66" i="7"/>
  <c r="U66" i="7"/>
  <c r="S66" i="7"/>
  <c r="M66" i="7"/>
  <c r="AN65" i="7"/>
  <c r="AM65" i="7"/>
  <c r="AG65" i="7"/>
  <c r="AF65" i="7"/>
  <c r="M65" i="7"/>
  <c r="AN64" i="7"/>
  <c r="AM64" i="7"/>
  <c r="AG64" i="7"/>
  <c r="AF64" i="7"/>
  <c r="AA64" i="7"/>
  <c r="M64" i="7"/>
  <c r="AS63" i="7"/>
  <c r="AP63" i="7"/>
  <c r="AN63" i="7"/>
  <c r="AM63" i="7"/>
  <c r="AJ63" i="7"/>
  <c r="AI63" i="7"/>
  <c r="AF63" i="7"/>
  <c r="AE63" i="7"/>
  <c r="L63" i="7"/>
  <c r="AL63" i="7" s="1"/>
  <c r="K63" i="7"/>
  <c r="I63" i="7"/>
  <c r="F63" i="7"/>
  <c r="D63" i="7"/>
  <c r="AN62" i="7"/>
  <c r="AM62" i="7"/>
  <c r="AG62" i="7"/>
  <c r="AF62" i="7"/>
  <c r="AA62" i="7"/>
  <c r="M62" i="7"/>
  <c r="AN61" i="7"/>
  <c r="AM61" i="7"/>
  <c r="AG61" i="7"/>
  <c r="AF61" i="7"/>
  <c r="AA61" i="7"/>
  <c r="U61" i="7"/>
  <c r="M61" i="7"/>
  <c r="AN60" i="7"/>
  <c r="AM60" i="7"/>
  <c r="AG60" i="7"/>
  <c r="AF60" i="7"/>
  <c r="AA60" i="7"/>
  <c r="U60" i="7"/>
  <c r="S60" i="7"/>
  <c r="M60" i="7"/>
  <c r="AS59" i="7"/>
  <c r="AP59" i="7"/>
  <c r="AM59" i="7"/>
  <c r="AJ59" i="7"/>
  <c r="AI59" i="7"/>
  <c r="L59" i="7"/>
  <c r="AL59" i="7" s="1"/>
  <c r="K59" i="7"/>
  <c r="I59" i="7"/>
  <c r="F59" i="7"/>
  <c r="D59" i="7"/>
  <c r="AN58" i="7"/>
  <c r="AM58" i="7"/>
  <c r="AG58" i="7"/>
  <c r="AF58" i="7"/>
  <c r="AA58" i="7"/>
  <c r="U58" i="7"/>
  <c r="S58" i="7"/>
  <c r="M58" i="7"/>
  <c r="AN57" i="7"/>
  <c r="AM57" i="7"/>
  <c r="AG57" i="7"/>
  <c r="AF57" i="7"/>
  <c r="Y57" i="7"/>
  <c r="S57" i="7"/>
  <c r="M57" i="7"/>
  <c r="AN56" i="7"/>
  <c r="AN59" i="7" s="1"/>
  <c r="AM56" i="7"/>
  <c r="AG56" i="7"/>
  <c r="AF56" i="7"/>
  <c r="AF59" i="7" s="1"/>
  <c r="AA56" i="7"/>
  <c r="U56" i="7"/>
  <c r="Q56" i="7"/>
  <c r="M56" i="7"/>
  <c r="AS55" i="7"/>
  <c r="AP55" i="7"/>
  <c r="AN55" i="7"/>
  <c r="AK55" i="7"/>
  <c r="AI55" i="7"/>
  <c r="AJ55" i="7" s="1"/>
  <c r="AF55" i="7"/>
  <c r="AE55" i="7"/>
  <c r="AC55" i="7"/>
  <c r="O55" i="7"/>
  <c r="M55" i="7"/>
  <c r="K55" i="7"/>
  <c r="L55" i="7" s="1"/>
  <c r="AL55" i="7" s="1"/>
  <c r="I55" i="7"/>
  <c r="F55" i="7"/>
  <c r="D55" i="7"/>
  <c r="AN54" i="7"/>
  <c r="AM54" i="7"/>
  <c r="AM55" i="7" s="1"/>
  <c r="AG54" i="7"/>
  <c r="AF54" i="7"/>
  <c r="AD54" i="7"/>
  <c r="AA54" i="7"/>
  <c r="W54" i="7"/>
  <c r="S54" i="7"/>
  <c r="O54" i="7"/>
  <c r="M54" i="7"/>
  <c r="Y54" i="7" s="1"/>
  <c r="AN53" i="7"/>
  <c r="AM53" i="7"/>
  <c r="AG53" i="7"/>
  <c r="AF53" i="7"/>
  <c r="AD53" i="7"/>
  <c r="AA53" i="7"/>
  <c r="W53" i="7"/>
  <c r="W55" i="7" s="1"/>
  <c r="S53" i="7"/>
  <c r="O53" i="7"/>
  <c r="M53" i="7"/>
  <c r="Y53" i="7" s="1"/>
  <c r="Y55" i="7" s="1"/>
  <c r="AN52" i="7"/>
  <c r="AM52" i="7"/>
  <c r="AG52" i="7"/>
  <c r="AF52" i="7"/>
  <c r="AD52" i="7"/>
  <c r="AA52" i="7"/>
  <c r="AA55" i="7" s="1"/>
  <c r="AG55" i="7" s="1"/>
  <c r="W52" i="7"/>
  <c r="S52" i="7"/>
  <c r="S55" i="7" s="1"/>
  <c r="O52" i="7"/>
  <c r="M52" i="7"/>
  <c r="Y52" i="7" s="1"/>
  <c r="AS51" i="7"/>
  <c r="AP51" i="7"/>
  <c r="AN51" i="7"/>
  <c r="AK51" i="7"/>
  <c r="AI51" i="7"/>
  <c r="AJ51" i="7" s="1"/>
  <c r="AF51" i="7"/>
  <c r="AE51" i="7"/>
  <c r="AC51" i="7"/>
  <c r="M51" i="7"/>
  <c r="K51" i="7"/>
  <c r="L51" i="7" s="1"/>
  <c r="AL51" i="7" s="1"/>
  <c r="I51" i="7"/>
  <c r="F51" i="7"/>
  <c r="D51" i="7"/>
  <c r="AN50" i="7"/>
  <c r="AM50" i="7"/>
  <c r="AG50" i="7"/>
  <c r="AF50" i="7"/>
  <c r="AD50" i="7"/>
  <c r="AA50" i="7"/>
  <c r="W50" i="7"/>
  <c r="S50" i="7"/>
  <c r="O50" i="7"/>
  <c r="M50" i="7"/>
  <c r="Y50" i="7" s="1"/>
  <c r="AN49" i="7"/>
  <c r="AM49" i="7"/>
  <c r="AG49" i="7"/>
  <c r="AF49" i="7"/>
  <c r="AD49" i="7"/>
  <c r="AA49" i="7"/>
  <c r="W49" i="7"/>
  <c r="W51" i="7" s="1"/>
  <c r="S49" i="7"/>
  <c r="O49" i="7"/>
  <c r="M49" i="7"/>
  <c r="Y49" i="7" s="1"/>
  <c r="AN48" i="7"/>
  <c r="AM48" i="7"/>
  <c r="AM51" i="7" s="1"/>
  <c r="AG48" i="7"/>
  <c r="AF48" i="7"/>
  <c r="AD48" i="7"/>
  <c r="AD51" i="7" s="1"/>
  <c r="AA48" i="7"/>
  <c r="AA51" i="7" s="1"/>
  <c r="AG51" i="7" s="1"/>
  <c r="W48" i="7"/>
  <c r="S48" i="7"/>
  <c r="S51" i="7" s="1"/>
  <c r="O48" i="7"/>
  <c r="O51" i="7" s="1"/>
  <c r="M48" i="7"/>
  <c r="Y48" i="7" s="1"/>
  <c r="Y51" i="7" s="1"/>
  <c r="AS47" i="7"/>
  <c r="AP47" i="7"/>
  <c r="AN47" i="7"/>
  <c r="AI47" i="7"/>
  <c r="AJ47" i="7" s="1"/>
  <c r="AF47" i="7"/>
  <c r="AA47" i="7"/>
  <c r="AG47" i="7" s="1"/>
  <c r="M47" i="7"/>
  <c r="K47" i="7"/>
  <c r="I47" i="7"/>
  <c r="F47" i="7"/>
  <c r="D47" i="7"/>
  <c r="AN46" i="7"/>
  <c r="AM46" i="7"/>
  <c r="AG46" i="7"/>
  <c r="AF46" i="7"/>
  <c r="AD46" i="7"/>
  <c r="AA46" i="7"/>
  <c r="W46" i="7"/>
  <c r="S46" i="7"/>
  <c r="S47" i="7" s="1"/>
  <c r="O46" i="7"/>
  <c r="M46" i="7"/>
  <c r="Y46" i="7" s="1"/>
  <c r="AN45" i="7"/>
  <c r="AM45" i="7"/>
  <c r="AG45" i="7"/>
  <c r="AF45" i="7"/>
  <c r="AD45" i="7"/>
  <c r="AA45" i="7"/>
  <c r="W45" i="7"/>
  <c r="S45" i="7"/>
  <c r="O45" i="7"/>
  <c r="M45" i="7"/>
  <c r="Y45" i="7" s="1"/>
  <c r="AN44" i="7"/>
  <c r="AM44" i="7"/>
  <c r="AM47" i="7" s="1"/>
  <c r="AG44" i="7"/>
  <c r="AF44" i="7"/>
  <c r="AD44" i="7"/>
  <c r="AA44" i="7"/>
  <c r="W44" i="7"/>
  <c r="W47" i="7" s="1"/>
  <c r="S44" i="7"/>
  <c r="O44" i="7"/>
  <c r="M44" i="7"/>
  <c r="Y44" i="7" s="1"/>
  <c r="Y47" i="7" s="1"/>
  <c r="AS43" i="7"/>
  <c r="AP43" i="7"/>
  <c r="AN43" i="7"/>
  <c r="AI43" i="7"/>
  <c r="AJ43" i="7" s="1"/>
  <c r="AF43" i="7"/>
  <c r="Y43" i="7"/>
  <c r="M43" i="7"/>
  <c r="K43" i="7"/>
  <c r="I43" i="7"/>
  <c r="F43" i="7"/>
  <c r="D43" i="7"/>
  <c r="AN42" i="7"/>
  <c r="AM42" i="7"/>
  <c r="AG42" i="7"/>
  <c r="AF42" i="7"/>
  <c r="AD42" i="7"/>
  <c r="AA42" i="7"/>
  <c r="W42" i="7"/>
  <c r="S42" i="7"/>
  <c r="S43" i="7" s="1"/>
  <c r="O42" i="7"/>
  <c r="M42" i="7"/>
  <c r="Y42" i="7" s="1"/>
  <c r="AN41" i="7"/>
  <c r="AM41" i="7"/>
  <c r="AG41" i="7"/>
  <c r="AF41" i="7"/>
  <c r="AD41" i="7"/>
  <c r="AA41" i="7"/>
  <c r="W41" i="7"/>
  <c r="S41" i="7"/>
  <c r="O41" i="7"/>
  <c r="M41" i="7"/>
  <c r="Y41" i="7" s="1"/>
  <c r="AN40" i="7"/>
  <c r="AM40" i="7"/>
  <c r="AM43" i="7" s="1"/>
  <c r="AG40" i="7"/>
  <c r="AF40" i="7"/>
  <c r="AD40" i="7"/>
  <c r="AA40" i="7"/>
  <c r="AA43" i="7" s="1"/>
  <c r="AG43" i="7" s="1"/>
  <c r="W40" i="7"/>
  <c r="W43" i="7" s="1"/>
  <c r="S40" i="7"/>
  <c r="O40" i="7"/>
  <c r="M40" i="7"/>
  <c r="Y40" i="7" s="1"/>
  <c r="AS39" i="7"/>
  <c r="AP39" i="7"/>
  <c r="AN39" i="7"/>
  <c r="AK39" i="7"/>
  <c r="AI39" i="7"/>
  <c r="AJ39" i="7" s="1"/>
  <c r="AF39" i="7"/>
  <c r="AE39" i="7"/>
  <c r="AC39" i="7"/>
  <c r="O39" i="7"/>
  <c r="M39" i="7"/>
  <c r="K39" i="7"/>
  <c r="L39" i="7" s="1"/>
  <c r="AL39" i="7" s="1"/>
  <c r="I39" i="7"/>
  <c r="F39" i="7"/>
  <c r="D39" i="7"/>
  <c r="AN38" i="7"/>
  <c r="AM38" i="7"/>
  <c r="AG38" i="7"/>
  <c r="AF38" i="7"/>
  <c r="AD38" i="7"/>
  <c r="AA38" i="7"/>
  <c r="W38" i="7"/>
  <c r="S38" i="7"/>
  <c r="O38" i="7"/>
  <c r="M38" i="7"/>
  <c r="Y38" i="7" s="1"/>
  <c r="AN37" i="7"/>
  <c r="AM37" i="7"/>
  <c r="AM39" i="7" s="1"/>
  <c r="AG37" i="7"/>
  <c r="AF37" i="7"/>
  <c r="AD37" i="7"/>
  <c r="AA37" i="7"/>
  <c r="W37" i="7"/>
  <c r="S37" i="7"/>
  <c r="O37" i="7"/>
  <c r="M37" i="7"/>
  <c r="Y37" i="7" s="1"/>
  <c r="Y39" i="7" s="1"/>
  <c r="AN36" i="7"/>
  <c r="AM36" i="7"/>
  <c r="AG36" i="7"/>
  <c r="AF36" i="7"/>
  <c r="AD36" i="7"/>
  <c r="AA36" i="7"/>
  <c r="W36" i="7"/>
  <c r="W39" i="7" s="1"/>
  <c r="S36" i="7"/>
  <c r="S39" i="7" s="1"/>
  <c r="O36" i="7"/>
  <c r="M36" i="7"/>
  <c r="Y36" i="7" s="1"/>
  <c r="AS35" i="7"/>
  <c r="AP35" i="7"/>
  <c r="AN35" i="7"/>
  <c r="AK35" i="7"/>
  <c r="AI35" i="7"/>
  <c r="AJ35" i="7" s="1"/>
  <c r="AF35" i="7"/>
  <c r="AE35" i="7"/>
  <c r="AC35" i="7"/>
  <c r="W35" i="7"/>
  <c r="M35" i="7"/>
  <c r="K35" i="7"/>
  <c r="L35" i="7" s="1"/>
  <c r="AL35" i="7" s="1"/>
  <c r="I35" i="7"/>
  <c r="F35" i="7"/>
  <c r="D35" i="7"/>
  <c r="AN34" i="7"/>
  <c r="AM34" i="7"/>
  <c r="AG34" i="7"/>
  <c r="AF34" i="7"/>
  <c r="AD34" i="7"/>
  <c r="AA34" i="7"/>
  <c r="W34" i="7"/>
  <c r="S34" i="7"/>
  <c r="O34" i="7"/>
  <c r="M34" i="7"/>
  <c r="Y34" i="7" s="1"/>
  <c r="AN33" i="7"/>
  <c r="AM33" i="7"/>
  <c r="AG33" i="7"/>
  <c r="AF33" i="7"/>
  <c r="AD33" i="7"/>
  <c r="AA33" i="7"/>
  <c r="W33" i="7"/>
  <c r="S33" i="7"/>
  <c r="O33" i="7"/>
  <c r="M33" i="7"/>
  <c r="Y33" i="7" s="1"/>
  <c r="AN32" i="7"/>
  <c r="AM32" i="7"/>
  <c r="AM35" i="7" s="1"/>
  <c r="AG32" i="7"/>
  <c r="AF32" i="7"/>
  <c r="AD32" i="7"/>
  <c r="AD35" i="7" s="1"/>
  <c r="AA32" i="7"/>
  <c r="AA35" i="7" s="1"/>
  <c r="W32" i="7"/>
  <c r="S32" i="7"/>
  <c r="O32" i="7"/>
  <c r="O35" i="7" s="1"/>
  <c r="M32" i="7"/>
  <c r="Y32" i="7" s="1"/>
  <c r="Y35" i="7" s="1"/>
  <c r="AS31" i="7"/>
  <c r="AP31" i="7"/>
  <c r="AN31" i="7"/>
  <c r="AI31" i="7"/>
  <c r="AJ31" i="7" s="1"/>
  <c r="AF31" i="7"/>
  <c r="AC31" i="7"/>
  <c r="M31" i="7"/>
  <c r="K31" i="7"/>
  <c r="I31" i="7"/>
  <c r="F31" i="7"/>
  <c r="D31" i="7"/>
  <c r="AN30" i="7"/>
  <c r="AM30" i="7"/>
  <c r="AG30" i="7"/>
  <c r="AF30" i="7"/>
  <c r="AD30" i="7"/>
  <c r="AA30" i="7"/>
  <c r="W30" i="7"/>
  <c r="S30" i="7"/>
  <c r="O30" i="7"/>
  <c r="M30" i="7"/>
  <c r="Y30" i="7" s="1"/>
  <c r="AN29" i="7"/>
  <c r="AM29" i="7"/>
  <c r="AG29" i="7"/>
  <c r="AF29" i="7"/>
  <c r="AD29" i="7"/>
  <c r="AA29" i="7"/>
  <c r="W29" i="7"/>
  <c r="S29" i="7"/>
  <c r="S31" i="7" s="1"/>
  <c r="O29" i="7"/>
  <c r="M29" i="7"/>
  <c r="Y29" i="7" s="1"/>
  <c r="AN28" i="7"/>
  <c r="AM28" i="7"/>
  <c r="AM31" i="7" s="1"/>
  <c r="AG28" i="7"/>
  <c r="AF28" i="7"/>
  <c r="AD28" i="7"/>
  <c r="AA28" i="7"/>
  <c r="AA31" i="7" s="1"/>
  <c r="AG31" i="7" s="1"/>
  <c r="W28" i="7"/>
  <c r="S28" i="7"/>
  <c r="O28" i="7"/>
  <c r="M28" i="7"/>
  <c r="Y28" i="7" s="1"/>
  <c r="Y31" i="7" s="1"/>
  <c r="AS27" i="7"/>
  <c r="AP27" i="7"/>
  <c r="AN27" i="7"/>
  <c r="AM27" i="7"/>
  <c r="AI27" i="7"/>
  <c r="AJ27" i="7" s="1"/>
  <c r="AG27" i="7"/>
  <c r="AF27" i="7"/>
  <c r="AA27" i="7"/>
  <c r="S27" i="7"/>
  <c r="M27" i="7"/>
  <c r="K27" i="7"/>
  <c r="I27" i="7"/>
  <c r="F27" i="7"/>
  <c r="D27" i="7"/>
  <c r="AN26" i="7"/>
  <c r="AM26" i="7"/>
  <c r="AG26" i="7"/>
  <c r="AF26" i="7"/>
  <c r="AD26" i="7"/>
  <c r="AA26" i="7"/>
  <c r="W26" i="7"/>
  <c r="S26" i="7"/>
  <c r="O26" i="7"/>
  <c r="M26" i="7"/>
  <c r="Y26" i="7" s="1"/>
  <c r="AN25" i="7"/>
  <c r="AM25" i="7"/>
  <c r="AG25" i="7"/>
  <c r="AF25" i="7"/>
  <c r="AD25" i="7"/>
  <c r="AA25" i="7"/>
  <c r="W25" i="7"/>
  <c r="S25" i="7"/>
  <c r="O25" i="7"/>
  <c r="M25" i="7"/>
  <c r="Y25" i="7" s="1"/>
  <c r="Y27" i="7" s="1"/>
  <c r="AN24" i="7"/>
  <c r="AM24" i="7"/>
  <c r="AG24" i="7"/>
  <c r="AF24" i="7"/>
  <c r="AD24" i="7"/>
  <c r="AA24" i="7"/>
  <c r="W24" i="7"/>
  <c r="W27" i="7" s="1"/>
  <c r="S24" i="7"/>
  <c r="O24" i="7"/>
  <c r="O27" i="7" s="1"/>
  <c r="M24" i="7"/>
  <c r="Y24" i="7" s="1"/>
  <c r="AS23" i="7"/>
  <c r="AP23" i="7"/>
  <c r="AN23" i="7"/>
  <c r="AK23" i="7"/>
  <c r="AI23" i="7"/>
  <c r="AJ23" i="7" s="1"/>
  <c r="AF23" i="7"/>
  <c r="AE23" i="7"/>
  <c r="AC23" i="7"/>
  <c r="K23" i="7"/>
  <c r="I23" i="7"/>
  <c r="F23" i="7"/>
  <c r="D23" i="7"/>
  <c r="AN22" i="7"/>
  <c r="AM22" i="7"/>
  <c r="AG22" i="7"/>
  <c r="AF22" i="7"/>
  <c r="AD22" i="7"/>
  <c r="AA22" i="7"/>
  <c r="M22" i="7"/>
  <c r="AN21" i="7"/>
  <c r="AM21" i="7"/>
  <c r="AG21" i="7"/>
  <c r="AF21" i="7"/>
  <c r="AD21" i="7"/>
  <c r="AA21" i="7"/>
  <c r="U21" i="7"/>
  <c r="S21" i="7"/>
  <c r="O21" i="7"/>
  <c r="M21" i="7"/>
  <c r="AN20" i="7"/>
  <c r="AM20" i="7"/>
  <c r="AG20" i="7"/>
  <c r="AF20" i="7"/>
  <c r="AA20" i="7"/>
  <c r="AA23" i="7" s="1"/>
  <c r="AG23" i="7" s="1"/>
  <c r="M20" i="7"/>
  <c r="AS19" i="7"/>
  <c r="AP19" i="7"/>
  <c r="AN19" i="7"/>
  <c r="AI19" i="7"/>
  <c r="AJ19" i="7" s="1"/>
  <c r="AF19" i="7"/>
  <c r="AC19" i="7"/>
  <c r="L19" i="7"/>
  <c r="K19" i="7"/>
  <c r="AL19" i="7" s="1"/>
  <c r="I19" i="7"/>
  <c r="F19" i="7"/>
  <c r="D19" i="7"/>
  <c r="AN18" i="7"/>
  <c r="AM18" i="7"/>
  <c r="AM19" i="7" s="1"/>
  <c r="AG18" i="7"/>
  <c r="AF18" i="7"/>
  <c r="AD18" i="7"/>
  <c r="AA18" i="7"/>
  <c r="U18" i="7"/>
  <c r="S18" i="7"/>
  <c r="O18" i="7"/>
  <c r="M18" i="7"/>
  <c r="AN17" i="7"/>
  <c r="AM17" i="7"/>
  <c r="AG17" i="7"/>
  <c r="AF17" i="7"/>
  <c r="AA17" i="7"/>
  <c r="M17" i="7"/>
  <c r="AN16" i="7"/>
  <c r="AM16" i="7"/>
  <c r="AG16" i="7"/>
  <c r="AF16" i="7"/>
  <c r="AD16" i="7"/>
  <c r="AB16" i="7"/>
  <c r="AH16" i="7" s="1"/>
  <c r="AA16" i="7"/>
  <c r="U16" i="7"/>
  <c r="S16" i="7"/>
  <c r="O16" i="7"/>
  <c r="M16" i="7"/>
  <c r="AS15" i="7"/>
  <c r="AP15" i="7"/>
  <c r="AN15" i="7"/>
  <c r="AK15" i="7"/>
  <c r="AJ15" i="7"/>
  <c r="AI15" i="7"/>
  <c r="AF15" i="7"/>
  <c r="AE15" i="7"/>
  <c r="K15" i="7"/>
  <c r="I15" i="7"/>
  <c r="F15" i="7"/>
  <c r="D15" i="7"/>
  <c r="AN14" i="7"/>
  <c r="AM14" i="7"/>
  <c r="AG14" i="7"/>
  <c r="AF14" i="7"/>
  <c r="AA14" i="7"/>
  <c r="W14" i="7"/>
  <c r="M14" i="7"/>
  <c r="AN13" i="7"/>
  <c r="AM13" i="7"/>
  <c r="AG13" i="7"/>
  <c r="AF13" i="7"/>
  <c r="AD13" i="7"/>
  <c r="AA13" i="7"/>
  <c r="U13" i="7"/>
  <c r="S13" i="7"/>
  <c r="O13" i="7"/>
  <c r="M13" i="7"/>
  <c r="AN12" i="7"/>
  <c r="AM12" i="7"/>
  <c r="AG12" i="7"/>
  <c r="AF12" i="7"/>
  <c r="AA12" i="7"/>
  <c r="AA15" i="7" s="1"/>
  <c r="AG15" i="7" s="1"/>
  <c r="M12" i="7"/>
  <c r="AS11" i="7"/>
  <c r="AP11" i="7"/>
  <c r="AN11" i="7"/>
  <c r="AI11" i="7"/>
  <c r="AJ11" i="7" s="1"/>
  <c r="AF11" i="7"/>
  <c r="AC11" i="7"/>
  <c r="L11" i="7"/>
  <c r="K11" i="7"/>
  <c r="AL11" i="7" s="1"/>
  <c r="I11" i="7"/>
  <c r="F11" i="7"/>
  <c r="D11" i="7"/>
  <c r="AN10" i="7"/>
  <c r="AM10" i="7"/>
  <c r="AM11" i="7" s="1"/>
  <c r="AG10" i="7"/>
  <c r="AF10" i="7"/>
  <c r="AD10" i="7"/>
  <c r="AA10" i="7"/>
  <c r="U10" i="7"/>
  <c r="S10" i="7"/>
  <c r="O10" i="7"/>
  <c r="M10" i="7"/>
  <c r="AN9" i="7"/>
  <c r="AM9" i="7"/>
  <c r="AG9" i="7"/>
  <c r="AF9" i="7"/>
  <c r="AA9" i="7"/>
  <c r="M9" i="7"/>
  <c r="AN8" i="7"/>
  <c r="AM8" i="7"/>
  <c r="AG8" i="7"/>
  <c r="AF8" i="7"/>
  <c r="AD8" i="7"/>
  <c r="AB8" i="7"/>
  <c r="AH8" i="7" s="1"/>
  <c r="AA8" i="7"/>
  <c r="U8" i="7"/>
  <c r="S8" i="7"/>
  <c r="O8" i="7"/>
  <c r="M8" i="7"/>
  <c r="AS7" i="7"/>
  <c r="AP7" i="7"/>
  <c r="AJ7" i="7"/>
  <c r="AI7" i="7"/>
  <c r="Y7" i="7"/>
  <c r="O7" i="7"/>
  <c r="M7" i="7"/>
  <c r="K7" i="7"/>
  <c r="I7" i="7"/>
  <c r="F7" i="7"/>
  <c r="D7" i="7"/>
  <c r="AN6" i="7"/>
  <c r="AM6" i="7"/>
  <c r="AG6" i="7"/>
  <c r="AF6" i="7"/>
  <c r="AD6" i="7"/>
  <c r="AA6" i="7"/>
  <c r="AA7" i="7" s="1"/>
  <c r="AG7" i="7" s="1"/>
  <c r="Y6" i="7"/>
  <c r="W6" i="7"/>
  <c r="S6" i="7"/>
  <c r="Q6" i="7"/>
  <c r="O6" i="7"/>
  <c r="M6" i="7"/>
  <c r="AB6" i="7" s="1"/>
  <c r="AH6" i="7" s="1"/>
  <c r="AN5" i="7"/>
  <c r="AM5" i="7"/>
  <c r="AG5" i="7"/>
  <c r="AF5" i="7"/>
  <c r="AD5" i="7"/>
  <c r="AA5" i="7"/>
  <c r="Y5" i="7"/>
  <c r="W5" i="7"/>
  <c r="S5" i="7"/>
  <c r="Q5" i="7"/>
  <c r="O5" i="7"/>
  <c r="M5" i="7"/>
  <c r="AB5" i="7" s="1"/>
  <c r="AH5" i="7" s="1"/>
  <c r="AN4" i="7"/>
  <c r="AM4" i="7"/>
  <c r="AM7" i="7" s="1"/>
  <c r="AG4" i="7"/>
  <c r="AF4" i="7"/>
  <c r="AF7" i="7" s="1"/>
  <c r="AD4" i="7"/>
  <c r="AD7" i="7" s="1"/>
  <c r="AA4" i="7"/>
  <c r="Y4" i="7"/>
  <c r="W4" i="7"/>
  <c r="W7" i="7" s="1"/>
  <c r="S4" i="7"/>
  <c r="Q4" i="7"/>
  <c r="O4" i="7"/>
  <c r="M4" i="7"/>
  <c r="AB4" i="7" s="1"/>
  <c r="AH4" i="7" s="1"/>
  <c r="AS127" i="6"/>
  <c r="AP127" i="6"/>
  <c r="AM127" i="6"/>
  <c r="AI127" i="6"/>
  <c r="AD127" i="6"/>
  <c r="W127" i="6"/>
  <c r="V127" i="6"/>
  <c r="S127" i="6"/>
  <c r="O127" i="6"/>
  <c r="N127" i="6"/>
  <c r="K127" i="6"/>
  <c r="I127" i="6"/>
  <c r="F127" i="6"/>
  <c r="D127" i="6"/>
  <c r="AN126" i="6"/>
  <c r="AM126" i="6"/>
  <c r="AG126" i="6"/>
  <c r="AF126" i="6"/>
  <c r="AD126" i="6"/>
  <c r="AA126" i="6"/>
  <c r="Y126" i="6"/>
  <c r="W126" i="6"/>
  <c r="S126" i="6"/>
  <c r="Q126" i="6"/>
  <c r="O126" i="6"/>
  <c r="M126" i="6"/>
  <c r="AB126" i="6" s="1"/>
  <c r="AH126" i="6" s="1"/>
  <c r="AN125" i="6"/>
  <c r="AM125" i="6"/>
  <c r="AG125" i="6"/>
  <c r="AF125" i="6"/>
  <c r="AD125" i="6"/>
  <c r="AA125" i="6"/>
  <c r="Y125" i="6"/>
  <c r="W125" i="6"/>
  <c r="S125" i="6"/>
  <c r="Q125" i="6"/>
  <c r="O125" i="6"/>
  <c r="M125" i="6"/>
  <c r="AB125" i="6" s="1"/>
  <c r="AH125" i="6" s="1"/>
  <c r="AN124" i="6"/>
  <c r="AN127" i="6" s="1"/>
  <c r="AM124" i="6"/>
  <c r="AG124" i="6"/>
  <c r="AF124" i="6"/>
  <c r="AD124" i="6"/>
  <c r="AA124" i="6"/>
  <c r="AA127" i="6" s="1"/>
  <c r="Y124" i="6"/>
  <c r="W124" i="6"/>
  <c r="S124" i="6"/>
  <c r="Q124" i="6"/>
  <c r="Q127" i="6" s="1"/>
  <c r="O124" i="6"/>
  <c r="M124" i="6"/>
  <c r="M127" i="6" s="1"/>
  <c r="AS123" i="6"/>
  <c r="AP123" i="6"/>
  <c r="AM123" i="6"/>
  <c r="AI123" i="6"/>
  <c r="AJ123" i="6" s="1"/>
  <c r="AD123" i="6"/>
  <c r="W123" i="6"/>
  <c r="V123" i="6"/>
  <c r="S123" i="6"/>
  <c r="O123" i="6"/>
  <c r="N123" i="6"/>
  <c r="K123" i="6"/>
  <c r="I123" i="6"/>
  <c r="F123" i="6"/>
  <c r="D123" i="6"/>
  <c r="AN122" i="6"/>
  <c r="AM122" i="6"/>
  <c r="AG122" i="6"/>
  <c r="AF122" i="6"/>
  <c r="AD122" i="6"/>
  <c r="AA122" i="6"/>
  <c r="Y122" i="6"/>
  <c r="W122" i="6"/>
  <c r="S122" i="6"/>
  <c r="Q122" i="6"/>
  <c r="O122" i="6"/>
  <c r="M122" i="6"/>
  <c r="AB122" i="6" s="1"/>
  <c r="AH122" i="6" s="1"/>
  <c r="AN121" i="6"/>
  <c r="AM121" i="6"/>
  <c r="AG121" i="6"/>
  <c r="AF121" i="6"/>
  <c r="AD121" i="6"/>
  <c r="AA121" i="6"/>
  <c r="Y121" i="6"/>
  <c r="W121" i="6"/>
  <c r="S121" i="6"/>
  <c r="Q121" i="6"/>
  <c r="O121" i="6"/>
  <c r="M121" i="6"/>
  <c r="AB121" i="6" s="1"/>
  <c r="AH121" i="6" s="1"/>
  <c r="AN120" i="6"/>
  <c r="AN123" i="6" s="1"/>
  <c r="AM120" i="6"/>
  <c r="AG120" i="6"/>
  <c r="AF120" i="6"/>
  <c r="AD120" i="6"/>
  <c r="AA120" i="6"/>
  <c r="AA123" i="6" s="1"/>
  <c r="AG123" i="6" s="1"/>
  <c r="Y120" i="6"/>
  <c r="W120" i="6"/>
  <c r="S120" i="6"/>
  <c r="Q120" i="6"/>
  <c r="Q123" i="6" s="1"/>
  <c r="O120" i="6"/>
  <c r="M120" i="6"/>
  <c r="M123" i="6" s="1"/>
  <c r="AS119" i="6"/>
  <c r="AP119" i="6"/>
  <c r="AM119" i="6"/>
  <c r="AI119" i="6"/>
  <c r="AJ119" i="6" s="1"/>
  <c r="S119" i="6"/>
  <c r="K119" i="6"/>
  <c r="I119" i="6"/>
  <c r="F119" i="6"/>
  <c r="D119" i="6"/>
  <c r="AN118" i="6"/>
  <c r="AM118" i="6"/>
  <c r="AG118" i="6"/>
  <c r="AF118" i="6"/>
  <c r="AA118" i="6"/>
  <c r="Y118" i="6"/>
  <c r="S118" i="6"/>
  <c r="Q118" i="6"/>
  <c r="O118" i="6"/>
  <c r="M118" i="6"/>
  <c r="AD118" i="6" s="1"/>
  <c r="AN117" i="6"/>
  <c r="AM117" i="6"/>
  <c r="AG117" i="6"/>
  <c r="AF117" i="6"/>
  <c r="AA117" i="6"/>
  <c r="AA119" i="6" s="1"/>
  <c r="AG119" i="6" s="1"/>
  <c r="Y117" i="6"/>
  <c r="S117" i="6"/>
  <c r="Q117" i="6"/>
  <c r="M117" i="6"/>
  <c r="AD117" i="6" s="1"/>
  <c r="AN116" i="6"/>
  <c r="AM116" i="6"/>
  <c r="AG116" i="6"/>
  <c r="AF116" i="6"/>
  <c r="AA116" i="6"/>
  <c r="Y116" i="6"/>
  <c r="Y119" i="6" s="1"/>
  <c r="S116" i="6"/>
  <c r="Q116" i="6"/>
  <c r="M116" i="6"/>
  <c r="M119" i="6" s="1"/>
  <c r="AS115" i="6"/>
  <c r="AP115" i="6"/>
  <c r="AM115" i="6"/>
  <c r="AI115" i="6"/>
  <c r="AJ115" i="6" s="1"/>
  <c r="AA115" i="6"/>
  <c r="AG115" i="6" s="1"/>
  <c r="S115" i="6"/>
  <c r="K115" i="6"/>
  <c r="I115" i="6"/>
  <c r="F115" i="6"/>
  <c r="D115" i="6"/>
  <c r="AN114" i="6"/>
  <c r="AM114" i="6"/>
  <c r="AG114" i="6"/>
  <c r="AF114" i="6"/>
  <c r="AA114" i="6"/>
  <c r="Y114" i="6"/>
  <c r="S114" i="6"/>
  <c r="Q114" i="6"/>
  <c r="M114" i="6"/>
  <c r="AD114" i="6" s="1"/>
  <c r="AN113" i="6"/>
  <c r="AM113" i="6"/>
  <c r="AG113" i="6"/>
  <c r="AF113" i="6"/>
  <c r="AA113" i="6"/>
  <c r="Y113" i="6"/>
  <c r="S113" i="6"/>
  <c r="Q113" i="6"/>
  <c r="M113" i="6"/>
  <c r="AD113" i="6" s="1"/>
  <c r="AN112" i="6"/>
  <c r="AM112" i="6"/>
  <c r="AG112" i="6"/>
  <c r="AF112" i="6"/>
  <c r="AA112" i="6"/>
  <c r="Y112" i="6"/>
  <c r="S112" i="6"/>
  <c r="Q112" i="6"/>
  <c r="M112" i="6"/>
  <c r="M115" i="6" s="1"/>
  <c r="AS111" i="6"/>
  <c r="AP111" i="6"/>
  <c r="AM111" i="6"/>
  <c r="AI111" i="6"/>
  <c r="AJ111" i="6" s="1"/>
  <c r="K111" i="6"/>
  <c r="I111" i="6"/>
  <c r="I128" i="6" s="1"/>
  <c r="F111" i="6"/>
  <c r="D111" i="6"/>
  <c r="AN110" i="6"/>
  <c r="AM110" i="6"/>
  <c r="AG110" i="6"/>
  <c r="AF110" i="6"/>
  <c r="AA110" i="6"/>
  <c r="Y110" i="6"/>
  <c r="S110" i="6"/>
  <c r="Q110" i="6"/>
  <c r="M110" i="6"/>
  <c r="AD110" i="6" s="1"/>
  <c r="AN109" i="6"/>
  <c r="AM109" i="6"/>
  <c r="AG109" i="6"/>
  <c r="AF109" i="6"/>
  <c r="AA109" i="6"/>
  <c r="Y109" i="6"/>
  <c r="S109" i="6"/>
  <c r="S111" i="6" s="1"/>
  <c r="R111" i="6" s="1"/>
  <c r="Q109" i="6"/>
  <c r="M109" i="6"/>
  <c r="AD109" i="6" s="1"/>
  <c r="AN108" i="6"/>
  <c r="AM108" i="6"/>
  <c r="AG108" i="6"/>
  <c r="AF108" i="6"/>
  <c r="AF111" i="6" s="1"/>
  <c r="AA108" i="6"/>
  <c r="Y108" i="6"/>
  <c r="S108" i="6"/>
  <c r="Q108" i="6"/>
  <c r="Q111" i="6" s="1"/>
  <c r="M108" i="6"/>
  <c r="M111" i="6" s="1"/>
  <c r="AS107" i="6"/>
  <c r="AP107" i="6"/>
  <c r="AM107" i="6"/>
  <c r="AI107" i="6"/>
  <c r="AJ107" i="6" s="1"/>
  <c r="AE107" i="6"/>
  <c r="K107" i="6"/>
  <c r="I107" i="6"/>
  <c r="F107" i="6"/>
  <c r="D107" i="6"/>
  <c r="AN106" i="6"/>
  <c r="AM106" i="6"/>
  <c r="AG106" i="6"/>
  <c r="AF106" i="6"/>
  <c r="AA106" i="6"/>
  <c r="Y106" i="6"/>
  <c r="S106" i="6"/>
  <c r="Q106" i="6"/>
  <c r="M106" i="6"/>
  <c r="AD106" i="6" s="1"/>
  <c r="AN105" i="6"/>
  <c r="AM105" i="6"/>
  <c r="AG105" i="6"/>
  <c r="AF105" i="6"/>
  <c r="AA105" i="6"/>
  <c r="Y105" i="6"/>
  <c r="S105" i="6"/>
  <c r="S107" i="6" s="1"/>
  <c r="Q105" i="6"/>
  <c r="M105" i="6"/>
  <c r="AD105" i="6" s="1"/>
  <c r="AN104" i="6"/>
  <c r="AN107" i="6" s="1"/>
  <c r="AM104" i="6"/>
  <c r="AG104" i="6"/>
  <c r="AF104" i="6"/>
  <c r="AA104" i="6"/>
  <c r="AA107" i="6" s="1"/>
  <c r="AG107" i="6" s="1"/>
  <c r="Y104" i="6"/>
  <c r="S104" i="6"/>
  <c r="Q104" i="6"/>
  <c r="M104" i="6"/>
  <c r="M107" i="6" s="1"/>
  <c r="AS103" i="6"/>
  <c r="AP103" i="6"/>
  <c r="AM103" i="6"/>
  <c r="AI103" i="6"/>
  <c r="AJ103" i="6" s="1"/>
  <c r="AE103" i="6"/>
  <c r="K103" i="6"/>
  <c r="I103" i="6"/>
  <c r="F103" i="6"/>
  <c r="D103" i="6"/>
  <c r="AN102" i="6"/>
  <c r="AM102" i="6"/>
  <c r="AG102" i="6"/>
  <c r="AF102" i="6"/>
  <c r="AA102" i="6"/>
  <c r="Y102" i="6"/>
  <c r="S102" i="6"/>
  <c r="Q102" i="6"/>
  <c r="M102" i="6"/>
  <c r="AD102" i="6" s="1"/>
  <c r="AN101" i="6"/>
  <c r="AM101" i="6"/>
  <c r="AG101" i="6"/>
  <c r="AF101" i="6"/>
  <c r="AA101" i="6"/>
  <c r="Y101" i="6"/>
  <c r="S101" i="6"/>
  <c r="Q101" i="6"/>
  <c r="M101" i="6"/>
  <c r="AD101" i="6" s="1"/>
  <c r="AN100" i="6"/>
  <c r="AM100" i="6"/>
  <c r="AG100" i="6"/>
  <c r="AF100" i="6"/>
  <c r="AA100" i="6"/>
  <c r="AA103" i="6" s="1"/>
  <c r="AG103" i="6" s="1"/>
  <c r="Y100" i="6"/>
  <c r="Y103" i="6" s="1"/>
  <c r="S100" i="6"/>
  <c r="Q100" i="6"/>
  <c r="M100" i="6"/>
  <c r="M103" i="6" s="1"/>
  <c r="AS99" i="6"/>
  <c r="AP99" i="6"/>
  <c r="AM99" i="6"/>
  <c r="AI99" i="6"/>
  <c r="AJ99" i="6" s="1"/>
  <c r="AA99" i="6"/>
  <c r="AG99" i="6" s="1"/>
  <c r="S99" i="6"/>
  <c r="K99" i="6"/>
  <c r="I99" i="6"/>
  <c r="F99" i="6"/>
  <c r="D99" i="6"/>
  <c r="AN98" i="6"/>
  <c r="AM98" i="6"/>
  <c r="AG98" i="6"/>
  <c r="AF98" i="6"/>
  <c r="AA98" i="6"/>
  <c r="Y98" i="6"/>
  <c r="S98" i="6"/>
  <c r="Q98" i="6"/>
  <c r="M98" i="6"/>
  <c r="AD98" i="6" s="1"/>
  <c r="AN97" i="6"/>
  <c r="AM97" i="6"/>
  <c r="AG97" i="6"/>
  <c r="AF97" i="6"/>
  <c r="AA97" i="6"/>
  <c r="Y97" i="6"/>
  <c r="S97" i="6"/>
  <c r="Q97" i="6"/>
  <c r="M97" i="6"/>
  <c r="AD97" i="6" s="1"/>
  <c r="AN96" i="6"/>
  <c r="AM96" i="6"/>
  <c r="AG96" i="6"/>
  <c r="AF96" i="6"/>
  <c r="AA96" i="6"/>
  <c r="Y96" i="6"/>
  <c r="S96" i="6"/>
  <c r="Q96" i="6"/>
  <c r="M96" i="6"/>
  <c r="M99" i="6" s="1"/>
  <c r="AS95" i="6"/>
  <c r="AP95" i="6"/>
  <c r="AM95" i="6"/>
  <c r="AI95" i="6"/>
  <c r="AJ95" i="6" s="1"/>
  <c r="K95" i="6"/>
  <c r="I95" i="6"/>
  <c r="F95" i="6"/>
  <c r="D95" i="6"/>
  <c r="AN94" i="6"/>
  <c r="AM94" i="6"/>
  <c r="AG94" i="6"/>
  <c r="AF94" i="6"/>
  <c r="AA94" i="6"/>
  <c r="Y94" i="6"/>
  <c r="S94" i="6"/>
  <c r="Q94" i="6"/>
  <c r="M94" i="6"/>
  <c r="AD94" i="6" s="1"/>
  <c r="AN93" i="6"/>
  <c r="AM93" i="6"/>
  <c r="AG93" i="6"/>
  <c r="AF93" i="6"/>
  <c r="AA93" i="6"/>
  <c r="Y93" i="6"/>
  <c r="S93" i="6"/>
  <c r="S95" i="6" s="1"/>
  <c r="R95" i="6" s="1"/>
  <c r="Q93" i="6"/>
  <c r="M93" i="6"/>
  <c r="AD93" i="6" s="1"/>
  <c r="AN92" i="6"/>
  <c r="AM92" i="6"/>
  <c r="AG92" i="6"/>
  <c r="AF92" i="6"/>
  <c r="AF95" i="6" s="1"/>
  <c r="AA92" i="6"/>
  <c r="Y92" i="6"/>
  <c r="S92" i="6"/>
  <c r="Q92" i="6"/>
  <c r="Q95" i="6" s="1"/>
  <c r="M92" i="6"/>
  <c r="M95" i="6" s="1"/>
  <c r="AS91" i="6"/>
  <c r="AP91" i="6"/>
  <c r="AM91" i="6"/>
  <c r="AI91" i="6"/>
  <c r="AJ91" i="6" s="1"/>
  <c r="AE91" i="6"/>
  <c r="K91" i="6"/>
  <c r="I91" i="6"/>
  <c r="F91" i="6"/>
  <c r="D91" i="6"/>
  <c r="AN90" i="6"/>
  <c r="AM90" i="6"/>
  <c r="AG90" i="6"/>
  <c r="AF90" i="6"/>
  <c r="AA90" i="6"/>
  <c r="Y90" i="6"/>
  <c r="S90" i="6"/>
  <c r="Q90" i="6"/>
  <c r="M90" i="6"/>
  <c r="AD90" i="6" s="1"/>
  <c r="AN89" i="6"/>
  <c r="AM89" i="6"/>
  <c r="AG89" i="6"/>
  <c r="AF89" i="6"/>
  <c r="AA89" i="6"/>
  <c r="Y89" i="6"/>
  <c r="S89" i="6"/>
  <c r="S91" i="6" s="1"/>
  <c r="Q89" i="6"/>
  <c r="M89" i="6"/>
  <c r="AD89" i="6" s="1"/>
  <c r="AN88" i="6"/>
  <c r="AN91" i="6" s="1"/>
  <c r="AM88" i="6"/>
  <c r="AG88" i="6"/>
  <c r="AF88" i="6"/>
  <c r="AA88" i="6"/>
  <c r="AA91" i="6" s="1"/>
  <c r="AG91" i="6" s="1"/>
  <c r="Y88" i="6"/>
  <c r="S88" i="6"/>
  <c r="Q88" i="6"/>
  <c r="M88" i="6"/>
  <c r="M91" i="6" s="1"/>
  <c r="AS87" i="6"/>
  <c r="AP87" i="6"/>
  <c r="AM87" i="6"/>
  <c r="AI87" i="6"/>
  <c r="AJ87" i="6" s="1"/>
  <c r="AE87" i="6"/>
  <c r="K87" i="6"/>
  <c r="I87" i="6"/>
  <c r="F87" i="6"/>
  <c r="D87" i="6"/>
  <c r="AN86" i="6"/>
  <c r="AM86" i="6"/>
  <c r="AG86" i="6"/>
  <c r="AF86" i="6"/>
  <c r="AA86" i="6"/>
  <c r="Y86" i="6"/>
  <c r="S86" i="6"/>
  <c r="Q86" i="6"/>
  <c r="M86" i="6"/>
  <c r="AD86" i="6" s="1"/>
  <c r="AN85" i="6"/>
  <c r="AM85" i="6"/>
  <c r="AG85" i="6"/>
  <c r="AF85" i="6"/>
  <c r="AA85" i="6"/>
  <c r="Y85" i="6"/>
  <c r="S85" i="6"/>
  <c r="Q85" i="6"/>
  <c r="M85" i="6"/>
  <c r="AD85" i="6" s="1"/>
  <c r="AN84" i="6"/>
  <c r="AM84" i="6"/>
  <c r="AG84" i="6"/>
  <c r="AF84" i="6"/>
  <c r="AA84" i="6"/>
  <c r="Y84" i="6"/>
  <c r="Y87" i="6" s="1"/>
  <c r="S84" i="6"/>
  <c r="S87" i="6" s="1"/>
  <c r="Q84" i="6"/>
  <c r="M84" i="6"/>
  <c r="M87" i="6" s="1"/>
  <c r="AS83" i="6"/>
  <c r="AP83" i="6"/>
  <c r="AM83" i="6"/>
  <c r="AI83" i="6"/>
  <c r="AJ83" i="6" s="1"/>
  <c r="AA83" i="6"/>
  <c r="AG83" i="6" s="1"/>
  <c r="S83" i="6"/>
  <c r="K83" i="6"/>
  <c r="I83" i="6"/>
  <c r="F83" i="6"/>
  <c r="D83" i="6"/>
  <c r="AN82" i="6"/>
  <c r="AM82" i="6"/>
  <c r="AG82" i="6"/>
  <c r="AF82" i="6"/>
  <c r="AA82" i="6"/>
  <c r="Y82" i="6"/>
  <c r="S82" i="6"/>
  <c r="Q82" i="6"/>
  <c r="M82" i="6"/>
  <c r="AD82" i="6" s="1"/>
  <c r="AN81" i="6"/>
  <c r="AM81" i="6"/>
  <c r="AG81" i="6"/>
  <c r="AF81" i="6"/>
  <c r="AA81" i="6"/>
  <c r="Y81" i="6"/>
  <c r="S81" i="6"/>
  <c r="Q81" i="6"/>
  <c r="M81" i="6"/>
  <c r="AD81" i="6" s="1"/>
  <c r="AN80" i="6"/>
  <c r="AM80" i="6"/>
  <c r="AG80" i="6"/>
  <c r="AF80" i="6"/>
  <c r="AF83" i="6" s="1"/>
  <c r="AA80" i="6"/>
  <c r="Y80" i="6"/>
  <c r="S80" i="6"/>
  <c r="Q80" i="6"/>
  <c r="Q83" i="6" s="1"/>
  <c r="M80" i="6"/>
  <c r="M83" i="6" s="1"/>
  <c r="AS79" i="6"/>
  <c r="AP79" i="6"/>
  <c r="AM79" i="6"/>
  <c r="AI79" i="6"/>
  <c r="AJ79" i="6" s="1"/>
  <c r="K79" i="6"/>
  <c r="I79" i="6"/>
  <c r="F79" i="6"/>
  <c r="D79" i="6"/>
  <c r="AN78" i="6"/>
  <c r="AM78" i="6"/>
  <c r="AG78" i="6"/>
  <c r="AF78" i="6"/>
  <c r="AA78" i="6"/>
  <c r="Y78" i="6"/>
  <c r="S78" i="6"/>
  <c r="Q78" i="6"/>
  <c r="M78" i="6"/>
  <c r="AD78" i="6" s="1"/>
  <c r="AN77" i="6"/>
  <c r="AM77" i="6"/>
  <c r="AG77" i="6"/>
  <c r="AF77" i="6"/>
  <c r="AA77" i="6"/>
  <c r="Y77" i="6"/>
  <c r="S77" i="6"/>
  <c r="S79" i="6" s="1"/>
  <c r="R79" i="6" s="1"/>
  <c r="Q77" i="6"/>
  <c r="M77" i="6"/>
  <c r="AD77" i="6" s="1"/>
  <c r="AN76" i="6"/>
  <c r="AN79" i="6" s="1"/>
  <c r="AM76" i="6"/>
  <c r="AG76" i="6"/>
  <c r="AF76" i="6"/>
  <c r="AF79" i="6" s="1"/>
  <c r="AA76" i="6"/>
  <c r="AA79" i="6" s="1"/>
  <c r="Y76" i="6"/>
  <c r="S76" i="6"/>
  <c r="Q76" i="6"/>
  <c r="Q79" i="6" s="1"/>
  <c r="M76" i="6"/>
  <c r="M79" i="6" s="1"/>
  <c r="AS75" i="6"/>
  <c r="AP75" i="6"/>
  <c r="AM75" i="6"/>
  <c r="AI75" i="6"/>
  <c r="AJ75" i="6" s="1"/>
  <c r="AE75" i="6"/>
  <c r="K75" i="6"/>
  <c r="I75" i="6"/>
  <c r="F75" i="6"/>
  <c r="D75" i="6"/>
  <c r="AN74" i="6"/>
  <c r="AM74" i="6"/>
  <c r="AG74" i="6"/>
  <c r="AF74" i="6"/>
  <c r="AA74" i="6"/>
  <c r="Y74" i="6"/>
  <c r="S74" i="6"/>
  <c r="Q74" i="6"/>
  <c r="M74" i="6"/>
  <c r="AD74" i="6" s="1"/>
  <c r="AN73" i="6"/>
  <c r="AM73" i="6"/>
  <c r="AG73" i="6"/>
  <c r="AF73" i="6"/>
  <c r="U73" i="6"/>
  <c r="S73" i="6"/>
  <c r="M73" i="6"/>
  <c r="AN72" i="6"/>
  <c r="AN75" i="6" s="1"/>
  <c r="AM72" i="6"/>
  <c r="AG72" i="6"/>
  <c r="AF72" i="6"/>
  <c r="U72" i="6"/>
  <c r="M72" i="6"/>
  <c r="AS71" i="6"/>
  <c r="AP71" i="6"/>
  <c r="AM71" i="6"/>
  <c r="AI71" i="6"/>
  <c r="AJ71" i="6" s="1"/>
  <c r="AE71" i="6"/>
  <c r="L71" i="6"/>
  <c r="AL71" i="6" s="1"/>
  <c r="K71" i="6"/>
  <c r="I71" i="6"/>
  <c r="F71" i="6"/>
  <c r="D71" i="6"/>
  <c r="AN70" i="6"/>
  <c r="AM70" i="6"/>
  <c r="AG70" i="6"/>
  <c r="AF70" i="6"/>
  <c r="AA70" i="6"/>
  <c r="U70" i="6"/>
  <c r="S70" i="6"/>
  <c r="Q70" i="6"/>
  <c r="M70" i="6"/>
  <c r="AN69" i="6"/>
  <c r="AM69" i="6"/>
  <c r="AG69" i="6"/>
  <c r="AF69" i="6"/>
  <c r="U69" i="6"/>
  <c r="S69" i="6"/>
  <c r="M69" i="6"/>
  <c r="AN68" i="6"/>
  <c r="AN71" i="6" s="1"/>
  <c r="AM68" i="6"/>
  <c r="AG68" i="6"/>
  <c r="AF68" i="6"/>
  <c r="AF71" i="6" s="1"/>
  <c r="U68" i="6"/>
  <c r="U71" i="6" s="1"/>
  <c r="M68" i="6"/>
  <c r="AS67" i="6"/>
  <c r="AP67" i="6"/>
  <c r="AM67" i="6"/>
  <c r="AI67" i="6"/>
  <c r="AJ67" i="6" s="1"/>
  <c r="AE67" i="6"/>
  <c r="L67" i="6"/>
  <c r="AL67" i="6" s="1"/>
  <c r="K67" i="6"/>
  <c r="I67" i="6"/>
  <c r="F67" i="6"/>
  <c r="D67" i="6"/>
  <c r="AN66" i="6"/>
  <c r="AM66" i="6"/>
  <c r="AG66" i="6"/>
  <c r="AF66" i="6"/>
  <c r="AA66" i="6"/>
  <c r="U66" i="6"/>
  <c r="S66" i="6"/>
  <c r="Q66" i="6"/>
  <c r="M66" i="6"/>
  <c r="AN65" i="6"/>
  <c r="AM65" i="6"/>
  <c r="AG65" i="6"/>
  <c r="AF65" i="6"/>
  <c r="U65" i="6"/>
  <c r="S65" i="6"/>
  <c r="M65" i="6"/>
  <c r="AN64" i="6"/>
  <c r="AN67" i="6" s="1"/>
  <c r="AM64" i="6"/>
  <c r="AG64" i="6"/>
  <c r="AF64" i="6"/>
  <c r="AF67" i="6" s="1"/>
  <c r="U64" i="6"/>
  <c r="U67" i="6" s="1"/>
  <c r="M64" i="6"/>
  <c r="AS63" i="6"/>
  <c r="AP63" i="6"/>
  <c r="AM63" i="6"/>
  <c r="AI63" i="6"/>
  <c r="AJ63" i="6" s="1"/>
  <c r="AE63" i="6"/>
  <c r="L63" i="6"/>
  <c r="AL63" i="6" s="1"/>
  <c r="K63" i="6"/>
  <c r="I63" i="6"/>
  <c r="F63" i="6"/>
  <c r="D63" i="6"/>
  <c r="AN62" i="6"/>
  <c r="AM62" i="6"/>
  <c r="AG62" i="6"/>
  <c r="AF62" i="6"/>
  <c r="AA62" i="6"/>
  <c r="U62" i="6"/>
  <c r="S62" i="6"/>
  <c r="Q62" i="6"/>
  <c r="M62" i="6"/>
  <c r="AN61" i="6"/>
  <c r="AM61" i="6"/>
  <c r="AG61" i="6"/>
  <c r="AF61" i="6"/>
  <c r="U61" i="6"/>
  <c r="S61" i="6"/>
  <c r="M61" i="6"/>
  <c r="AN60" i="6"/>
  <c r="AN63" i="6" s="1"/>
  <c r="AM60" i="6"/>
  <c r="AG60" i="6"/>
  <c r="AF60" i="6"/>
  <c r="AF63" i="6" s="1"/>
  <c r="U60" i="6"/>
  <c r="U63" i="6" s="1"/>
  <c r="M60" i="6"/>
  <c r="AS59" i="6"/>
  <c r="AP59" i="6"/>
  <c r="AN59" i="6"/>
  <c r="AM59" i="6"/>
  <c r="AI59" i="6"/>
  <c r="AJ59" i="6" s="1"/>
  <c r="AF59" i="6"/>
  <c r="K59" i="6"/>
  <c r="I59" i="6"/>
  <c r="F59" i="6"/>
  <c r="D59" i="6"/>
  <c r="AN58" i="6"/>
  <c r="AM58" i="6"/>
  <c r="AG58" i="6"/>
  <c r="AF58" i="6"/>
  <c r="AA58" i="6"/>
  <c r="S58" i="6"/>
  <c r="M58" i="6"/>
  <c r="Y58" i="6" s="1"/>
  <c r="AN57" i="6"/>
  <c r="AM57" i="6"/>
  <c r="AG57" i="6"/>
  <c r="AF57" i="6"/>
  <c r="AA57" i="6"/>
  <c r="S57" i="6"/>
  <c r="M57" i="6"/>
  <c r="Y57" i="6" s="1"/>
  <c r="AN56" i="6"/>
  <c r="AM56" i="6"/>
  <c r="AG56" i="6"/>
  <c r="AF56" i="6"/>
  <c r="AA56" i="6"/>
  <c r="S56" i="6"/>
  <c r="S59" i="6" s="1"/>
  <c r="M56" i="6"/>
  <c r="Y56" i="6" s="1"/>
  <c r="Y59" i="6" s="1"/>
  <c r="AS55" i="6"/>
  <c r="AP55" i="6"/>
  <c r="AN55" i="6"/>
  <c r="AM55" i="6"/>
  <c r="AI55" i="6"/>
  <c r="AJ55" i="6" s="1"/>
  <c r="AF55" i="6"/>
  <c r="K55" i="6"/>
  <c r="I55" i="6"/>
  <c r="F55" i="6"/>
  <c r="D55" i="6"/>
  <c r="AN54" i="6"/>
  <c r="AM54" i="6"/>
  <c r="AG54" i="6"/>
  <c r="AF54" i="6"/>
  <c r="AA54" i="6"/>
  <c r="S54" i="6"/>
  <c r="M54" i="6"/>
  <c r="Y54" i="6" s="1"/>
  <c r="AN53" i="6"/>
  <c r="AM53" i="6"/>
  <c r="AG53" i="6"/>
  <c r="AF53" i="6"/>
  <c r="AA53" i="6"/>
  <c r="S53" i="6"/>
  <c r="M53" i="6"/>
  <c r="Y53" i="6" s="1"/>
  <c r="AN52" i="6"/>
  <c r="AM52" i="6"/>
  <c r="AG52" i="6"/>
  <c r="AF52" i="6"/>
  <c r="AA52" i="6"/>
  <c r="AA55" i="6" s="1"/>
  <c r="AG55" i="6" s="1"/>
  <c r="S52" i="6"/>
  <c r="S55" i="6" s="1"/>
  <c r="M52" i="6"/>
  <c r="Y52" i="6" s="1"/>
  <c r="Y55" i="6" s="1"/>
  <c r="AS51" i="6"/>
  <c r="AP51" i="6"/>
  <c r="AN51" i="6"/>
  <c r="AM51" i="6"/>
  <c r="AI51" i="6"/>
  <c r="AJ51" i="6" s="1"/>
  <c r="AF51" i="6"/>
  <c r="K51" i="6"/>
  <c r="I51" i="6"/>
  <c r="F51" i="6"/>
  <c r="D51" i="6"/>
  <c r="AN50" i="6"/>
  <c r="AM50" i="6"/>
  <c r="AG50" i="6"/>
  <c r="AF50" i="6"/>
  <c r="AA50" i="6"/>
  <c r="U50" i="6"/>
  <c r="S50" i="6"/>
  <c r="M50" i="6"/>
  <c r="AN49" i="6"/>
  <c r="AM49" i="6"/>
  <c r="AG49" i="6"/>
  <c r="AF49" i="6"/>
  <c r="M49" i="6"/>
  <c r="AN48" i="6"/>
  <c r="AM48" i="6"/>
  <c r="AG48" i="6"/>
  <c r="AF48" i="6"/>
  <c r="AA48" i="6"/>
  <c r="M48" i="6"/>
  <c r="AS47" i="6"/>
  <c r="AP47" i="6"/>
  <c r="AN47" i="6"/>
  <c r="AM47" i="6"/>
  <c r="AJ47" i="6"/>
  <c r="AI47" i="6"/>
  <c r="AF47" i="6"/>
  <c r="AE47" i="6"/>
  <c r="L47" i="6"/>
  <c r="AL47" i="6" s="1"/>
  <c r="K47" i="6"/>
  <c r="I47" i="6"/>
  <c r="F47" i="6"/>
  <c r="D47" i="6"/>
  <c r="AN46" i="6"/>
  <c r="AM46" i="6"/>
  <c r="AG46" i="6"/>
  <c r="AF46" i="6"/>
  <c r="AA46" i="6"/>
  <c r="M46" i="6"/>
  <c r="AN45" i="6"/>
  <c r="AM45" i="6"/>
  <c r="AG45" i="6"/>
  <c r="AF45" i="6"/>
  <c r="AA45" i="6"/>
  <c r="U45" i="6"/>
  <c r="M45" i="6"/>
  <c r="AN44" i="6"/>
  <c r="AM44" i="6"/>
  <c r="AG44" i="6"/>
  <c r="AF44" i="6"/>
  <c r="AA44" i="6"/>
  <c r="U44" i="6"/>
  <c r="S44" i="6"/>
  <c r="M44" i="6"/>
  <c r="AS43" i="6"/>
  <c r="AP43" i="6"/>
  <c r="AN43" i="6"/>
  <c r="AM43" i="6"/>
  <c r="AI43" i="6"/>
  <c r="AJ43" i="6" s="1"/>
  <c r="AF43" i="6"/>
  <c r="K43" i="6"/>
  <c r="I43" i="6"/>
  <c r="F43" i="6"/>
  <c r="D43" i="6"/>
  <c r="AN42" i="6"/>
  <c r="AM42" i="6"/>
  <c r="AG42" i="6"/>
  <c r="AF42" i="6"/>
  <c r="AA42" i="6"/>
  <c r="U42" i="6"/>
  <c r="S42" i="6"/>
  <c r="M42" i="6"/>
  <c r="AN41" i="6"/>
  <c r="AM41" i="6"/>
  <c r="AG41" i="6"/>
  <c r="AF41" i="6"/>
  <c r="M41" i="6"/>
  <c r="AN40" i="6"/>
  <c r="AM40" i="6"/>
  <c r="AG40" i="6"/>
  <c r="AF40" i="6"/>
  <c r="AA40" i="6"/>
  <c r="M40" i="6"/>
  <c r="AS39" i="6"/>
  <c r="AP39" i="6"/>
  <c r="AN39" i="6"/>
  <c r="AM39" i="6"/>
  <c r="AJ39" i="6"/>
  <c r="AI39" i="6"/>
  <c r="AF39" i="6"/>
  <c r="AE39" i="6"/>
  <c r="L39" i="6"/>
  <c r="AL39" i="6" s="1"/>
  <c r="K39" i="6"/>
  <c r="I39" i="6"/>
  <c r="F39" i="6"/>
  <c r="D39" i="6"/>
  <c r="AN38" i="6"/>
  <c r="AM38" i="6"/>
  <c r="AG38" i="6"/>
  <c r="AF38" i="6"/>
  <c r="AA38" i="6"/>
  <c r="M38" i="6"/>
  <c r="AN37" i="6"/>
  <c r="AM37" i="6"/>
  <c r="AG37" i="6"/>
  <c r="AF37" i="6"/>
  <c r="AA37" i="6"/>
  <c r="U37" i="6"/>
  <c r="M37" i="6"/>
  <c r="AN36" i="6"/>
  <c r="AM36" i="6"/>
  <c r="AG36" i="6"/>
  <c r="AF36" i="6"/>
  <c r="AA36" i="6"/>
  <c r="AA39" i="6" s="1"/>
  <c r="AG39" i="6" s="1"/>
  <c r="U36" i="6"/>
  <c r="S36" i="6"/>
  <c r="M36" i="6"/>
  <c r="AS35" i="6"/>
  <c r="AP35" i="6"/>
  <c r="AN35" i="6"/>
  <c r="AM35" i="6"/>
  <c r="AI35" i="6"/>
  <c r="AJ35" i="6" s="1"/>
  <c r="AF35" i="6"/>
  <c r="K35" i="6"/>
  <c r="I35" i="6"/>
  <c r="F35" i="6"/>
  <c r="D35" i="6"/>
  <c r="AN34" i="6"/>
  <c r="AM34" i="6"/>
  <c r="AG34" i="6"/>
  <c r="AF34" i="6"/>
  <c r="AA34" i="6"/>
  <c r="U34" i="6"/>
  <c r="S34" i="6"/>
  <c r="M34" i="6"/>
  <c r="AN33" i="6"/>
  <c r="AM33" i="6"/>
  <c r="AG33" i="6"/>
  <c r="AF33" i="6"/>
  <c r="M33" i="6"/>
  <c r="AN32" i="6"/>
  <c r="AM32" i="6"/>
  <c r="AG32" i="6"/>
  <c r="AF32" i="6"/>
  <c r="AA32" i="6"/>
  <c r="M32" i="6"/>
  <c r="AS31" i="6"/>
  <c r="AP31" i="6"/>
  <c r="AN31" i="6"/>
  <c r="AM31" i="6"/>
  <c r="AJ31" i="6"/>
  <c r="AI31" i="6"/>
  <c r="AF31" i="6"/>
  <c r="AE31" i="6"/>
  <c r="L31" i="6"/>
  <c r="AL31" i="6" s="1"/>
  <c r="K31" i="6"/>
  <c r="I31" i="6"/>
  <c r="F31" i="6"/>
  <c r="D31" i="6"/>
  <c r="AN30" i="6"/>
  <c r="AM30" i="6"/>
  <c r="AG30" i="6"/>
  <c r="AF30" i="6"/>
  <c r="AA30" i="6"/>
  <c r="M30" i="6"/>
  <c r="AN29" i="6"/>
  <c r="AM29" i="6"/>
  <c r="AG29" i="6"/>
  <c r="AF29" i="6"/>
  <c r="AA29" i="6"/>
  <c r="U29" i="6"/>
  <c r="M29" i="6"/>
  <c r="AN28" i="6"/>
  <c r="AM28" i="6"/>
  <c r="AG28" i="6"/>
  <c r="AF28" i="6"/>
  <c r="AA28" i="6"/>
  <c r="AA31" i="6" s="1"/>
  <c r="AG31" i="6" s="1"/>
  <c r="U28" i="6"/>
  <c r="S28" i="6"/>
  <c r="M28" i="6"/>
  <c r="AS27" i="6"/>
  <c r="AP27" i="6"/>
  <c r="AN27" i="6"/>
  <c r="AM27" i="6"/>
  <c r="AI27" i="6"/>
  <c r="AJ27" i="6" s="1"/>
  <c r="AF27" i="6"/>
  <c r="K27" i="6"/>
  <c r="I27" i="6"/>
  <c r="F27" i="6"/>
  <c r="D27" i="6"/>
  <c r="AN26" i="6"/>
  <c r="AM26" i="6"/>
  <c r="AG26" i="6"/>
  <c r="AF26" i="6"/>
  <c r="AA26" i="6"/>
  <c r="U26" i="6"/>
  <c r="S26" i="6"/>
  <c r="M26" i="6"/>
  <c r="AN25" i="6"/>
  <c r="AM25" i="6"/>
  <c r="AG25" i="6"/>
  <c r="AF25" i="6"/>
  <c r="M25" i="6"/>
  <c r="AN24" i="6"/>
  <c r="AM24" i="6"/>
  <c r="AG24" i="6"/>
  <c r="AF24" i="6"/>
  <c r="AA24" i="6"/>
  <c r="M24" i="6"/>
  <c r="AS23" i="6"/>
  <c r="AP23" i="6"/>
  <c r="AN23" i="6"/>
  <c r="AJ23" i="6"/>
  <c r="AI23" i="6"/>
  <c r="AF23" i="6"/>
  <c r="AE23" i="6"/>
  <c r="L23" i="6"/>
  <c r="K23" i="6"/>
  <c r="I23" i="6"/>
  <c r="F23" i="6"/>
  <c r="D23" i="6"/>
  <c r="AN22" i="6"/>
  <c r="AM22" i="6"/>
  <c r="AG22" i="6"/>
  <c r="AF22" i="6"/>
  <c r="AD22" i="6"/>
  <c r="AB22" i="6"/>
  <c r="AH22" i="6" s="1"/>
  <c r="U22" i="6"/>
  <c r="S22" i="6"/>
  <c r="M22" i="6"/>
  <c r="AN21" i="6"/>
  <c r="AM21" i="6"/>
  <c r="AG21" i="6"/>
  <c r="AF21" i="6"/>
  <c r="M21" i="6"/>
  <c r="AN20" i="6"/>
  <c r="AM20" i="6"/>
  <c r="AM23" i="6" s="1"/>
  <c r="AG20" i="6"/>
  <c r="AF20" i="6"/>
  <c r="AD20" i="6"/>
  <c r="AB20" i="6"/>
  <c r="AH20" i="6" s="1"/>
  <c r="U20" i="6"/>
  <c r="S20" i="6"/>
  <c r="M20" i="6"/>
  <c r="AS19" i="6"/>
  <c r="AP19" i="6"/>
  <c r="AN19" i="6"/>
  <c r="AJ19" i="6"/>
  <c r="AI19" i="6"/>
  <c r="AF19" i="6"/>
  <c r="AE19" i="6"/>
  <c r="K19" i="6"/>
  <c r="AL19" i="6" s="1"/>
  <c r="I19" i="6"/>
  <c r="F19" i="6"/>
  <c r="D19" i="6"/>
  <c r="AN18" i="6"/>
  <c r="AM18" i="6"/>
  <c r="AG18" i="6"/>
  <c r="AF18" i="6"/>
  <c r="M18" i="6"/>
  <c r="AN17" i="6"/>
  <c r="AM17" i="6"/>
  <c r="AM19" i="6" s="1"/>
  <c r="AG17" i="6"/>
  <c r="AF17" i="6"/>
  <c r="AD17" i="6"/>
  <c r="AB17" i="6"/>
  <c r="AH17" i="6" s="1"/>
  <c r="U17" i="6"/>
  <c r="S17" i="6"/>
  <c r="M17" i="6"/>
  <c r="AN16" i="6"/>
  <c r="AM16" i="6"/>
  <c r="AG16" i="6"/>
  <c r="AF16" i="6"/>
  <c r="M16" i="6"/>
  <c r="AS15" i="6"/>
  <c r="AP15" i="6"/>
  <c r="AN15" i="6"/>
  <c r="AM15" i="6"/>
  <c r="AI15" i="6"/>
  <c r="AJ15" i="6" s="1"/>
  <c r="AF15" i="6"/>
  <c r="AE15" i="6"/>
  <c r="AC15" i="6"/>
  <c r="L15" i="6"/>
  <c r="K15" i="6"/>
  <c r="AL15" i="6" s="1"/>
  <c r="I15" i="6"/>
  <c r="F15" i="6"/>
  <c r="D15" i="6"/>
  <c r="AN14" i="6"/>
  <c r="AM14" i="6"/>
  <c r="AG14" i="6"/>
  <c r="AF14" i="6"/>
  <c r="AD14" i="6"/>
  <c r="AB14" i="6"/>
  <c r="AH14" i="6" s="1"/>
  <c r="U14" i="6"/>
  <c r="S14" i="6"/>
  <c r="M14" i="6"/>
  <c r="AN13" i="6"/>
  <c r="AM13" i="6"/>
  <c r="AG13" i="6"/>
  <c r="AF13" i="6"/>
  <c r="W13" i="6"/>
  <c r="M13" i="6"/>
  <c r="AN12" i="6"/>
  <c r="AM12" i="6"/>
  <c r="AG12" i="6"/>
  <c r="AF12" i="6"/>
  <c r="S12" i="6"/>
  <c r="M12" i="6"/>
  <c r="Y12" i="6" s="1"/>
  <c r="AS11" i="6"/>
  <c r="AP11" i="6"/>
  <c r="AN11" i="6"/>
  <c r="AM11" i="6"/>
  <c r="AI11" i="6"/>
  <c r="AJ11" i="6" s="1"/>
  <c r="AF11" i="6"/>
  <c r="AE11" i="6"/>
  <c r="K11" i="6"/>
  <c r="I11" i="6"/>
  <c r="F11" i="6"/>
  <c r="D11" i="6"/>
  <c r="AN10" i="6"/>
  <c r="AM10" i="6"/>
  <c r="AG10" i="6"/>
  <c r="AF10" i="6"/>
  <c r="AA10" i="6"/>
  <c r="S10" i="6"/>
  <c r="M10" i="6"/>
  <c r="Y10" i="6" s="1"/>
  <c r="AN9" i="6"/>
  <c r="AM9" i="6"/>
  <c r="AG9" i="6"/>
  <c r="AF9" i="6"/>
  <c r="AA9" i="6"/>
  <c r="S9" i="6"/>
  <c r="M9" i="6"/>
  <c r="Y9" i="6" s="1"/>
  <c r="AN8" i="6"/>
  <c r="AM8" i="6"/>
  <c r="AG8" i="6"/>
  <c r="AF8" i="6"/>
  <c r="AA8" i="6"/>
  <c r="AA11" i="6" s="1"/>
  <c r="AG11" i="6" s="1"/>
  <c r="S8" i="6"/>
  <c r="S11" i="6" s="1"/>
  <c r="M8" i="6"/>
  <c r="Y8" i="6" s="1"/>
  <c r="AS7" i="6"/>
  <c r="AP7" i="6"/>
  <c r="AN7" i="6"/>
  <c r="AM7" i="6"/>
  <c r="AI7" i="6"/>
  <c r="AJ7" i="6" s="1"/>
  <c r="AF7" i="6"/>
  <c r="AA7" i="6"/>
  <c r="AG7" i="6" s="1"/>
  <c r="K7" i="6"/>
  <c r="I7" i="6"/>
  <c r="F7" i="6"/>
  <c r="D7" i="6"/>
  <c r="AN6" i="6"/>
  <c r="AM6" i="6"/>
  <c r="AG6" i="6"/>
  <c r="AF6" i="6"/>
  <c r="AA6" i="6"/>
  <c r="S6" i="6"/>
  <c r="M6" i="6"/>
  <c r="Y6" i="6" s="1"/>
  <c r="AN5" i="6"/>
  <c r="AM5" i="6"/>
  <c r="AG5" i="6"/>
  <c r="AF5" i="6"/>
  <c r="AA5" i="6"/>
  <c r="S5" i="6"/>
  <c r="M5" i="6"/>
  <c r="Y5" i="6" s="1"/>
  <c r="AN4" i="6"/>
  <c r="AM4" i="6"/>
  <c r="AG4" i="6"/>
  <c r="AF4" i="6"/>
  <c r="AA4" i="6"/>
  <c r="S4" i="6"/>
  <c r="S7" i="6" s="1"/>
  <c r="M4" i="6"/>
  <c r="Y4" i="6" s="1"/>
  <c r="Y7" i="6" s="1"/>
  <c r="AS127" i="5"/>
  <c r="AP127" i="5"/>
  <c r="AN127" i="5"/>
  <c r="AM127" i="5"/>
  <c r="AI127" i="5"/>
  <c r="AJ127" i="5" s="1"/>
  <c r="AF127" i="5"/>
  <c r="AA127" i="5"/>
  <c r="AG127" i="5" s="1"/>
  <c r="K127" i="5"/>
  <c r="I127" i="5"/>
  <c r="F127" i="5"/>
  <c r="D127" i="5"/>
  <c r="AN126" i="5"/>
  <c r="AM126" i="5"/>
  <c r="AG126" i="5"/>
  <c r="AF126" i="5"/>
  <c r="AA126" i="5"/>
  <c r="S126" i="5"/>
  <c r="M126" i="5"/>
  <c r="Y126" i="5" s="1"/>
  <c r="AN125" i="5"/>
  <c r="AM125" i="5"/>
  <c r="AG125" i="5"/>
  <c r="AF125" i="5"/>
  <c r="AA125" i="5"/>
  <c r="S125" i="5"/>
  <c r="M125" i="5"/>
  <c r="Y125" i="5" s="1"/>
  <c r="AN124" i="5"/>
  <c r="AM124" i="5"/>
  <c r="AG124" i="5"/>
  <c r="AF124" i="5"/>
  <c r="AA124" i="5"/>
  <c r="S124" i="5"/>
  <c r="S127" i="5" s="1"/>
  <c r="M124" i="5"/>
  <c r="Y124" i="5" s="1"/>
  <c r="Y127" i="5" s="1"/>
  <c r="AS123" i="5"/>
  <c r="AP123" i="5"/>
  <c r="AN123" i="5"/>
  <c r="AM123" i="5"/>
  <c r="AI123" i="5"/>
  <c r="AF123" i="5"/>
  <c r="K123" i="5"/>
  <c r="I123" i="5"/>
  <c r="F123" i="5"/>
  <c r="D123" i="5"/>
  <c r="AN122" i="5"/>
  <c r="AM122" i="5"/>
  <c r="AG122" i="5"/>
  <c r="AF122" i="5"/>
  <c r="AA122" i="5"/>
  <c r="S122" i="5"/>
  <c r="M122" i="5"/>
  <c r="Y122" i="5" s="1"/>
  <c r="AN121" i="5"/>
  <c r="AM121" i="5"/>
  <c r="AG121" i="5"/>
  <c r="AF121" i="5"/>
  <c r="AA121" i="5"/>
  <c r="S121" i="5"/>
  <c r="M121" i="5"/>
  <c r="Y121" i="5" s="1"/>
  <c r="AN120" i="5"/>
  <c r="AM120" i="5"/>
  <c r="AG120" i="5"/>
  <c r="AF120" i="5"/>
  <c r="AA120" i="5"/>
  <c r="AA123" i="5" s="1"/>
  <c r="AG123" i="5" s="1"/>
  <c r="S120" i="5"/>
  <c r="S123" i="5" s="1"/>
  <c r="M120" i="5"/>
  <c r="Y120" i="5" s="1"/>
  <c r="Y123" i="5" s="1"/>
  <c r="AS119" i="5"/>
  <c r="AP119" i="5"/>
  <c r="AN119" i="5"/>
  <c r="AM119" i="5"/>
  <c r="AI119" i="5"/>
  <c r="AJ119" i="5" s="1"/>
  <c r="AF119" i="5"/>
  <c r="K119" i="5"/>
  <c r="I119" i="5"/>
  <c r="F119" i="5"/>
  <c r="D119" i="5"/>
  <c r="AN118" i="5"/>
  <c r="AM118" i="5"/>
  <c r="AG118" i="5"/>
  <c r="AF118" i="5"/>
  <c r="AA118" i="5"/>
  <c r="M118" i="5"/>
  <c r="AN117" i="5"/>
  <c r="AM117" i="5"/>
  <c r="AG117" i="5"/>
  <c r="AF117" i="5"/>
  <c r="AA117" i="5"/>
  <c r="U117" i="5"/>
  <c r="M117" i="5"/>
  <c r="AN116" i="5"/>
  <c r="AM116" i="5"/>
  <c r="AG116" i="5"/>
  <c r="AF116" i="5"/>
  <c r="AA116" i="5"/>
  <c r="AA119" i="5" s="1"/>
  <c r="AG119" i="5" s="1"/>
  <c r="U116" i="5"/>
  <c r="S116" i="5"/>
  <c r="M116" i="5"/>
  <c r="AS115" i="5"/>
  <c r="AP115" i="5"/>
  <c r="AN115" i="5"/>
  <c r="AM115" i="5"/>
  <c r="AI115" i="5"/>
  <c r="AJ115" i="5" s="1"/>
  <c r="AF115" i="5"/>
  <c r="K115" i="5"/>
  <c r="I115" i="5"/>
  <c r="F115" i="5"/>
  <c r="D115" i="5"/>
  <c r="AN114" i="5"/>
  <c r="AM114" i="5"/>
  <c r="AG114" i="5"/>
  <c r="AF114" i="5"/>
  <c r="AA114" i="5"/>
  <c r="U114" i="5"/>
  <c r="S114" i="5"/>
  <c r="M114" i="5"/>
  <c r="AN113" i="5"/>
  <c r="AM113" i="5"/>
  <c r="AG113" i="5"/>
  <c r="AF113" i="5"/>
  <c r="M113" i="5"/>
  <c r="AN112" i="5"/>
  <c r="AM112" i="5"/>
  <c r="AG112" i="5"/>
  <c r="AF112" i="5"/>
  <c r="AA112" i="5"/>
  <c r="M112" i="5"/>
  <c r="AS111" i="5"/>
  <c r="AP111" i="5"/>
  <c r="AN111" i="5"/>
  <c r="AM111" i="5"/>
  <c r="AJ111" i="5"/>
  <c r="AI111" i="5"/>
  <c r="AF111" i="5"/>
  <c r="AE111" i="5"/>
  <c r="L111" i="5"/>
  <c r="AL111" i="5" s="1"/>
  <c r="K111" i="5"/>
  <c r="I111" i="5"/>
  <c r="F111" i="5"/>
  <c r="D111" i="5"/>
  <c r="AN110" i="5"/>
  <c r="AM110" i="5"/>
  <c r="AG110" i="5"/>
  <c r="AF110" i="5"/>
  <c r="AA110" i="5"/>
  <c r="M110" i="5"/>
  <c r="AN109" i="5"/>
  <c r="AM109" i="5"/>
  <c r="AG109" i="5"/>
  <c r="AF109" i="5"/>
  <c r="AA109" i="5"/>
  <c r="U109" i="5"/>
  <c r="M109" i="5"/>
  <c r="AN108" i="5"/>
  <c r="AM108" i="5"/>
  <c r="AG108" i="5"/>
  <c r="AF108" i="5"/>
  <c r="AA108" i="5"/>
  <c r="AA111" i="5" s="1"/>
  <c r="AG111" i="5" s="1"/>
  <c r="U108" i="5"/>
  <c r="S108" i="5"/>
  <c r="M108" i="5"/>
  <c r="AS107" i="5"/>
  <c r="AP107" i="5"/>
  <c r="AN107" i="5"/>
  <c r="AM107" i="5"/>
  <c r="AI107" i="5"/>
  <c r="AJ107" i="5" s="1"/>
  <c r="AF107" i="5"/>
  <c r="K107" i="5"/>
  <c r="I107" i="5"/>
  <c r="F107" i="5"/>
  <c r="D107" i="5"/>
  <c r="AN106" i="5"/>
  <c r="AM106" i="5"/>
  <c r="AG106" i="5"/>
  <c r="AF106" i="5"/>
  <c r="AA106" i="5"/>
  <c r="U106" i="5"/>
  <c r="S106" i="5"/>
  <c r="M106" i="5"/>
  <c r="AN105" i="5"/>
  <c r="AM105" i="5"/>
  <c r="AG105" i="5"/>
  <c r="AF105" i="5"/>
  <c r="M105" i="5"/>
  <c r="AN104" i="5"/>
  <c r="AM104" i="5"/>
  <c r="AG104" i="5"/>
  <c r="AF104" i="5"/>
  <c r="AA104" i="5"/>
  <c r="M104" i="5"/>
  <c r="AS103" i="5"/>
  <c r="AP103" i="5"/>
  <c r="AN103" i="5"/>
  <c r="AM103" i="5"/>
  <c r="AJ103" i="5"/>
  <c r="AI103" i="5"/>
  <c r="AF103" i="5"/>
  <c r="AE103" i="5"/>
  <c r="L103" i="5"/>
  <c r="AL103" i="5" s="1"/>
  <c r="K103" i="5"/>
  <c r="I103" i="5"/>
  <c r="F103" i="5"/>
  <c r="D103" i="5"/>
  <c r="AN102" i="5"/>
  <c r="AM102" i="5"/>
  <c r="AG102" i="5"/>
  <c r="AF102" i="5"/>
  <c r="AA102" i="5"/>
  <c r="M102" i="5"/>
  <c r="AN101" i="5"/>
  <c r="AM101" i="5"/>
  <c r="AG101" i="5"/>
  <c r="AF101" i="5"/>
  <c r="AA101" i="5"/>
  <c r="U101" i="5"/>
  <c r="M101" i="5"/>
  <c r="AN100" i="5"/>
  <c r="AM100" i="5"/>
  <c r="AG100" i="5"/>
  <c r="AF100" i="5"/>
  <c r="AA100" i="5"/>
  <c r="U100" i="5"/>
  <c r="S100" i="5"/>
  <c r="M100" i="5"/>
  <c r="AS99" i="5"/>
  <c r="AP99" i="5"/>
  <c r="AN99" i="5"/>
  <c r="AM99" i="5"/>
  <c r="AI99" i="5"/>
  <c r="AJ99" i="5" s="1"/>
  <c r="AF99" i="5"/>
  <c r="K99" i="5"/>
  <c r="I99" i="5"/>
  <c r="F99" i="5"/>
  <c r="D99" i="5"/>
  <c r="AN98" i="5"/>
  <c r="AM98" i="5"/>
  <c r="AG98" i="5"/>
  <c r="AF98" i="5"/>
  <c r="AA98" i="5"/>
  <c r="U98" i="5"/>
  <c r="S98" i="5"/>
  <c r="M98" i="5"/>
  <c r="AN97" i="5"/>
  <c r="AM97" i="5"/>
  <c r="AG97" i="5"/>
  <c r="AF97" i="5"/>
  <c r="M97" i="5"/>
  <c r="AN96" i="5"/>
  <c r="AM96" i="5"/>
  <c r="AG96" i="5"/>
  <c r="AF96" i="5"/>
  <c r="AA96" i="5"/>
  <c r="M96" i="5"/>
  <c r="AS95" i="5"/>
  <c r="AP95" i="5"/>
  <c r="AN95" i="5"/>
  <c r="AM95" i="5"/>
  <c r="AJ95" i="5"/>
  <c r="AI95" i="5"/>
  <c r="AF95" i="5"/>
  <c r="AE95" i="5"/>
  <c r="L95" i="5"/>
  <c r="AL95" i="5" s="1"/>
  <c r="K95" i="5"/>
  <c r="I95" i="5"/>
  <c r="F95" i="5"/>
  <c r="D95" i="5"/>
  <c r="AN94" i="5"/>
  <c r="AM94" i="5"/>
  <c r="AG94" i="5"/>
  <c r="AF94" i="5"/>
  <c r="AA94" i="5"/>
  <c r="M94" i="5"/>
  <c r="AN93" i="5"/>
  <c r="AM93" i="5"/>
  <c r="AG93" i="5"/>
  <c r="AF93" i="5"/>
  <c r="AA93" i="5"/>
  <c r="U93" i="5"/>
  <c r="M93" i="5"/>
  <c r="AN92" i="5"/>
  <c r="AM92" i="5"/>
  <c r="AG92" i="5"/>
  <c r="AF92" i="5"/>
  <c r="AA92" i="5"/>
  <c r="U92" i="5"/>
  <c r="S92" i="5"/>
  <c r="M92" i="5"/>
  <c r="AS91" i="5"/>
  <c r="AP91" i="5"/>
  <c r="AN91" i="5"/>
  <c r="AM91" i="5"/>
  <c r="AI91" i="5"/>
  <c r="AJ91" i="5" s="1"/>
  <c r="AF91" i="5"/>
  <c r="K91" i="5"/>
  <c r="I91" i="5"/>
  <c r="F91" i="5"/>
  <c r="D91" i="5"/>
  <c r="AN90" i="5"/>
  <c r="AM90" i="5"/>
  <c r="AG90" i="5"/>
  <c r="AF90" i="5"/>
  <c r="AA90" i="5"/>
  <c r="U90" i="5"/>
  <c r="S90" i="5"/>
  <c r="M90" i="5"/>
  <c r="AN89" i="5"/>
  <c r="AM89" i="5"/>
  <c r="AG89" i="5"/>
  <c r="AF89" i="5"/>
  <c r="S89" i="5"/>
  <c r="M89" i="5"/>
  <c r="AN88" i="5"/>
  <c r="AM88" i="5"/>
  <c r="AG88" i="5"/>
  <c r="AF88" i="5"/>
  <c r="AA88" i="5"/>
  <c r="M88" i="5"/>
  <c r="AS87" i="5"/>
  <c r="AP87" i="5"/>
  <c r="AN87" i="5"/>
  <c r="AM87" i="5"/>
  <c r="AJ87" i="5"/>
  <c r="AI87" i="5"/>
  <c r="AF87" i="5"/>
  <c r="AE87" i="5"/>
  <c r="L87" i="5"/>
  <c r="AL87" i="5" s="1"/>
  <c r="K87" i="5"/>
  <c r="I87" i="5"/>
  <c r="F87" i="5"/>
  <c r="D87" i="5"/>
  <c r="AN86" i="5"/>
  <c r="AM86" i="5"/>
  <c r="AG86" i="5"/>
  <c r="AF86" i="5"/>
  <c r="M86" i="5"/>
  <c r="AN85" i="5"/>
  <c r="AM85" i="5"/>
  <c r="AG85" i="5"/>
  <c r="AF85" i="5"/>
  <c r="AA85" i="5"/>
  <c r="U85" i="5"/>
  <c r="M85" i="5"/>
  <c r="AN84" i="5"/>
  <c r="AM84" i="5"/>
  <c r="AG84" i="5"/>
  <c r="AF84" i="5"/>
  <c r="AA84" i="5"/>
  <c r="U84" i="5"/>
  <c r="S84" i="5"/>
  <c r="M84" i="5"/>
  <c r="AS83" i="5"/>
  <c r="AP83" i="5"/>
  <c r="AN83" i="5"/>
  <c r="AM83" i="5"/>
  <c r="AI83" i="5"/>
  <c r="AJ83" i="5" s="1"/>
  <c r="AF83" i="5"/>
  <c r="K83" i="5"/>
  <c r="I83" i="5"/>
  <c r="F83" i="5"/>
  <c r="D83" i="5"/>
  <c r="AN82" i="5"/>
  <c r="AM82" i="5"/>
  <c r="AG82" i="5"/>
  <c r="AF82" i="5"/>
  <c r="AA82" i="5"/>
  <c r="U82" i="5"/>
  <c r="S82" i="5"/>
  <c r="M82" i="5"/>
  <c r="AN81" i="5"/>
  <c r="AM81" i="5"/>
  <c r="AG81" i="5"/>
  <c r="AF81" i="5"/>
  <c r="M81" i="5"/>
  <c r="AN80" i="5"/>
  <c r="AM80" i="5"/>
  <c r="AG80" i="5"/>
  <c r="AF80" i="5"/>
  <c r="M80" i="5"/>
  <c r="AS79" i="5"/>
  <c r="AP79" i="5"/>
  <c r="AN79" i="5"/>
  <c r="AM79" i="5"/>
  <c r="AJ79" i="5"/>
  <c r="AI79" i="5"/>
  <c r="AF79" i="5"/>
  <c r="AE79" i="5"/>
  <c r="L79" i="5"/>
  <c r="AL79" i="5" s="1"/>
  <c r="K79" i="5"/>
  <c r="I79" i="5"/>
  <c r="F79" i="5"/>
  <c r="D79" i="5"/>
  <c r="AN78" i="5"/>
  <c r="AM78" i="5"/>
  <c r="AG78" i="5"/>
  <c r="AF78" i="5"/>
  <c r="M78" i="5"/>
  <c r="AN77" i="5"/>
  <c r="AM77" i="5"/>
  <c r="AG77" i="5"/>
  <c r="AF77" i="5"/>
  <c r="AA77" i="5"/>
  <c r="U77" i="5"/>
  <c r="M77" i="5"/>
  <c r="AN76" i="5"/>
  <c r="AM76" i="5"/>
  <c r="AG76" i="5"/>
  <c r="AF76" i="5"/>
  <c r="AA76" i="5"/>
  <c r="U76" i="5"/>
  <c r="S76" i="5"/>
  <c r="M76" i="5"/>
  <c r="AS75" i="5"/>
  <c r="AP75" i="5"/>
  <c r="AN75" i="5"/>
  <c r="AM75" i="5"/>
  <c r="AI75" i="5"/>
  <c r="AJ75" i="5" s="1"/>
  <c r="AF75" i="5"/>
  <c r="K75" i="5"/>
  <c r="I75" i="5"/>
  <c r="F75" i="5"/>
  <c r="D75" i="5"/>
  <c r="AN74" i="5"/>
  <c r="AM74" i="5"/>
  <c r="AG74" i="5"/>
  <c r="AF74" i="5"/>
  <c r="AA74" i="5"/>
  <c r="U74" i="5"/>
  <c r="S74" i="5"/>
  <c r="M74" i="5"/>
  <c r="AN73" i="5"/>
  <c r="AM73" i="5"/>
  <c r="AG73" i="5"/>
  <c r="AF73" i="5"/>
  <c r="M73" i="5"/>
  <c r="AN72" i="5"/>
  <c r="AM72" i="5"/>
  <c r="AG72" i="5"/>
  <c r="AF72" i="5"/>
  <c r="M72" i="5"/>
  <c r="AS71" i="5"/>
  <c r="AP71" i="5"/>
  <c r="AN71" i="5"/>
  <c r="AM71" i="5"/>
  <c r="AJ71" i="5"/>
  <c r="AI71" i="5"/>
  <c r="AF71" i="5"/>
  <c r="AE71" i="5"/>
  <c r="L71" i="5"/>
  <c r="AL71" i="5" s="1"/>
  <c r="K71" i="5"/>
  <c r="I71" i="5"/>
  <c r="F71" i="5"/>
  <c r="D71" i="5"/>
  <c r="AN70" i="5"/>
  <c r="AM70" i="5"/>
  <c r="AG70" i="5"/>
  <c r="AF70" i="5"/>
  <c r="AA70" i="5"/>
  <c r="M70" i="5"/>
  <c r="AN69" i="5"/>
  <c r="AM69" i="5"/>
  <c r="AG69" i="5"/>
  <c r="AF69" i="5"/>
  <c r="AA69" i="5"/>
  <c r="U69" i="5"/>
  <c r="M69" i="5"/>
  <c r="AN68" i="5"/>
  <c r="AM68" i="5"/>
  <c r="AG68" i="5"/>
  <c r="AF68" i="5"/>
  <c r="AA68" i="5"/>
  <c r="U68" i="5"/>
  <c r="S68" i="5"/>
  <c r="M68" i="5"/>
  <c r="AS67" i="5"/>
  <c r="AP67" i="5"/>
  <c r="AN67" i="5"/>
  <c r="AM67" i="5"/>
  <c r="AI67" i="5"/>
  <c r="AJ67" i="5" s="1"/>
  <c r="AF67" i="5"/>
  <c r="K67" i="5"/>
  <c r="I67" i="5"/>
  <c r="F67" i="5"/>
  <c r="D67" i="5"/>
  <c r="AN66" i="5"/>
  <c r="AM66" i="5"/>
  <c r="AG66" i="5"/>
  <c r="AF66" i="5"/>
  <c r="AA66" i="5"/>
  <c r="U66" i="5"/>
  <c r="S66" i="5"/>
  <c r="M66" i="5"/>
  <c r="AN65" i="5"/>
  <c r="AM65" i="5"/>
  <c r="AG65" i="5"/>
  <c r="AF65" i="5"/>
  <c r="S65" i="5"/>
  <c r="M65" i="5"/>
  <c r="AN64" i="5"/>
  <c r="AM64" i="5"/>
  <c r="AG64" i="5"/>
  <c r="AF64" i="5"/>
  <c r="AA64" i="5"/>
  <c r="M64" i="5"/>
  <c r="AS63" i="5"/>
  <c r="AP63" i="5"/>
  <c r="AN63" i="5"/>
  <c r="AM63" i="5"/>
  <c r="AJ63" i="5"/>
  <c r="AI63" i="5"/>
  <c r="AF63" i="5"/>
  <c r="AE63" i="5"/>
  <c r="L63" i="5"/>
  <c r="AL63" i="5" s="1"/>
  <c r="K63" i="5"/>
  <c r="I63" i="5"/>
  <c r="F63" i="5"/>
  <c r="D63" i="5"/>
  <c r="AN62" i="5"/>
  <c r="AM62" i="5"/>
  <c r="AG62" i="5"/>
  <c r="AF62" i="5"/>
  <c r="AA62" i="5"/>
  <c r="M62" i="5"/>
  <c r="AN61" i="5"/>
  <c r="AM61" i="5"/>
  <c r="AG61" i="5"/>
  <c r="AF61" i="5"/>
  <c r="AA61" i="5"/>
  <c r="U61" i="5"/>
  <c r="M61" i="5"/>
  <c r="AN60" i="5"/>
  <c r="AM60" i="5"/>
  <c r="AG60" i="5"/>
  <c r="AF60" i="5"/>
  <c r="AA60" i="5"/>
  <c r="AA63" i="5" s="1"/>
  <c r="U60" i="5"/>
  <c r="S60" i="5"/>
  <c r="M60" i="5"/>
  <c r="AS59" i="5"/>
  <c r="AP59" i="5"/>
  <c r="AN59" i="5"/>
  <c r="AM59" i="5"/>
  <c r="AI59" i="5"/>
  <c r="AJ59" i="5" s="1"/>
  <c r="AF59" i="5"/>
  <c r="K59" i="5"/>
  <c r="I59" i="5"/>
  <c r="F59" i="5"/>
  <c r="D59" i="5"/>
  <c r="AN58" i="5"/>
  <c r="AM58" i="5"/>
  <c r="AG58" i="5"/>
  <c r="AF58" i="5"/>
  <c r="AA58" i="5"/>
  <c r="U58" i="5"/>
  <c r="S58" i="5"/>
  <c r="M58" i="5"/>
  <c r="AN57" i="5"/>
  <c r="AM57" i="5"/>
  <c r="AG57" i="5"/>
  <c r="AF57" i="5"/>
  <c r="S57" i="5"/>
  <c r="M57" i="5"/>
  <c r="AN56" i="5"/>
  <c r="AM56" i="5"/>
  <c r="AG56" i="5"/>
  <c r="AF56" i="5"/>
  <c r="AA56" i="5"/>
  <c r="M56" i="5"/>
  <c r="AS55" i="5"/>
  <c r="AP55" i="5"/>
  <c r="AN55" i="5"/>
  <c r="AM55" i="5"/>
  <c r="AJ55" i="5"/>
  <c r="AI55" i="5"/>
  <c r="AF55" i="5"/>
  <c r="AE55" i="5"/>
  <c r="L55" i="5"/>
  <c r="AL55" i="5" s="1"/>
  <c r="K55" i="5"/>
  <c r="I55" i="5"/>
  <c r="F55" i="5"/>
  <c r="D55" i="5"/>
  <c r="AN54" i="5"/>
  <c r="AM54" i="5"/>
  <c r="AG54" i="5"/>
  <c r="AF54" i="5"/>
  <c r="M54" i="5"/>
  <c r="AN53" i="5"/>
  <c r="AM53" i="5"/>
  <c r="AG53" i="5"/>
  <c r="AF53" i="5"/>
  <c r="AA53" i="5"/>
  <c r="U53" i="5"/>
  <c r="M53" i="5"/>
  <c r="AN52" i="5"/>
  <c r="AM52" i="5"/>
  <c r="AG52" i="5"/>
  <c r="AF52" i="5"/>
  <c r="AA52" i="5"/>
  <c r="U52" i="5"/>
  <c r="S52" i="5"/>
  <c r="M52" i="5"/>
  <c r="AS51" i="5"/>
  <c r="AP51" i="5"/>
  <c r="AN51" i="5"/>
  <c r="AM51" i="5"/>
  <c r="AI51" i="5"/>
  <c r="AJ51" i="5" s="1"/>
  <c r="AF51" i="5"/>
  <c r="K51" i="5"/>
  <c r="I51" i="5"/>
  <c r="F51" i="5"/>
  <c r="D51" i="5"/>
  <c r="AN50" i="5"/>
  <c r="AM50" i="5"/>
  <c r="AG50" i="5"/>
  <c r="AF50" i="5"/>
  <c r="AA50" i="5"/>
  <c r="U50" i="5"/>
  <c r="S50" i="5"/>
  <c r="M50" i="5"/>
  <c r="AN49" i="5"/>
  <c r="AM49" i="5"/>
  <c r="AG49" i="5"/>
  <c r="AF49" i="5"/>
  <c r="M49" i="5"/>
  <c r="AN48" i="5"/>
  <c r="AM48" i="5"/>
  <c r="AG48" i="5"/>
  <c r="AF48" i="5"/>
  <c r="M48" i="5"/>
  <c r="AS47" i="5"/>
  <c r="AP47" i="5"/>
  <c r="AN47" i="5"/>
  <c r="AM47" i="5"/>
  <c r="AJ47" i="5"/>
  <c r="AI47" i="5"/>
  <c r="AF47" i="5"/>
  <c r="AE47" i="5"/>
  <c r="L47" i="5"/>
  <c r="AL47" i="5" s="1"/>
  <c r="K47" i="5"/>
  <c r="I47" i="5"/>
  <c r="F47" i="5"/>
  <c r="D47" i="5"/>
  <c r="AN46" i="5"/>
  <c r="AM46" i="5"/>
  <c r="AG46" i="5"/>
  <c r="AF46" i="5"/>
  <c r="M46" i="5"/>
  <c r="AN45" i="5"/>
  <c r="AM45" i="5"/>
  <c r="AG45" i="5"/>
  <c r="AF45" i="5"/>
  <c r="AA45" i="5"/>
  <c r="U45" i="5"/>
  <c r="M45" i="5"/>
  <c r="AN44" i="5"/>
  <c r="AM44" i="5"/>
  <c r="AG44" i="5"/>
  <c r="AF44" i="5"/>
  <c r="AA44" i="5"/>
  <c r="U44" i="5"/>
  <c r="S44" i="5"/>
  <c r="M44" i="5"/>
  <c r="AS43" i="5"/>
  <c r="AP43" i="5"/>
  <c r="AN43" i="5"/>
  <c r="AM43" i="5"/>
  <c r="AI43" i="5"/>
  <c r="AJ43" i="5" s="1"/>
  <c r="AF43" i="5"/>
  <c r="K43" i="5"/>
  <c r="I43" i="5"/>
  <c r="F43" i="5"/>
  <c r="D43" i="5"/>
  <c r="AN42" i="5"/>
  <c r="AM42" i="5"/>
  <c r="AG42" i="5"/>
  <c r="AF42" i="5"/>
  <c r="AA42" i="5"/>
  <c r="U42" i="5"/>
  <c r="S42" i="5"/>
  <c r="M42" i="5"/>
  <c r="AN41" i="5"/>
  <c r="AM41" i="5"/>
  <c r="AG41" i="5"/>
  <c r="AF41" i="5"/>
  <c r="M41" i="5"/>
  <c r="AN40" i="5"/>
  <c r="AM40" i="5"/>
  <c r="AG40" i="5"/>
  <c r="AF40" i="5"/>
  <c r="M40" i="5"/>
  <c r="AS39" i="5"/>
  <c r="AP39" i="5"/>
  <c r="AN39" i="5"/>
  <c r="AM39" i="5"/>
  <c r="AJ39" i="5"/>
  <c r="AI39" i="5"/>
  <c r="AF39" i="5"/>
  <c r="AE39" i="5"/>
  <c r="L39" i="5"/>
  <c r="AL39" i="5" s="1"/>
  <c r="K39" i="5"/>
  <c r="I39" i="5"/>
  <c r="F39" i="5"/>
  <c r="D39" i="5"/>
  <c r="AN38" i="5"/>
  <c r="AM38" i="5"/>
  <c r="AG38" i="5"/>
  <c r="AF38" i="5"/>
  <c r="AA38" i="5"/>
  <c r="M38" i="5"/>
  <c r="AN37" i="5"/>
  <c r="AM37" i="5"/>
  <c r="AG37" i="5"/>
  <c r="AF37" i="5"/>
  <c r="AA37" i="5"/>
  <c r="U37" i="5"/>
  <c r="M37" i="5"/>
  <c r="AN36" i="5"/>
  <c r="AM36" i="5"/>
  <c r="AG36" i="5"/>
  <c r="AF36" i="5"/>
  <c r="AA36" i="5"/>
  <c r="U36" i="5"/>
  <c r="S36" i="5"/>
  <c r="M36" i="5"/>
  <c r="AS35" i="5"/>
  <c r="AP35" i="5"/>
  <c r="AN35" i="5"/>
  <c r="AM35" i="5"/>
  <c r="AI35" i="5"/>
  <c r="AJ35" i="5" s="1"/>
  <c r="AF35" i="5"/>
  <c r="K35" i="5"/>
  <c r="I35" i="5"/>
  <c r="F35" i="5"/>
  <c r="D35" i="5"/>
  <c r="AN34" i="5"/>
  <c r="AM34" i="5"/>
  <c r="AG34" i="5"/>
  <c r="AF34" i="5"/>
  <c r="AA34" i="5"/>
  <c r="U34" i="5"/>
  <c r="S34" i="5"/>
  <c r="M34" i="5"/>
  <c r="AN33" i="5"/>
  <c r="AM33" i="5"/>
  <c r="AG33" i="5"/>
  <c r="AF33" i="5"/>
  <c r="S33" i="5"/>
  <c r="M33" i="5"/>
  <c r="AN32" i="5"/>
  <c r="AM32" i="5"/>
  <c r="AG32" i="5"/>
  <c r="AF32" i="5"/>
  <c r="AA32" i="5"/>
  <c r="M32" i="5"/>
  <c r="AS31" i="5"/>
  <c r="AP31" i="5"/>
  <c r="AN31" i="5"/>
  <c r="AM31" i="5"/>
  <c r="AJ31" i="5"/>
  <c r="AI31" i="5"/>
  <c r="AF31" i="5"/>
  <c r="AE31" i="5"/>
  <c r="L31" i="5"/>
  <c r="AL31" i="5" s="1"/>
  <c r="K31" i="5"/>
  <c r="I31" i="5"/>
  <c r="F31" i="5"/>
  <c r="D31" i="5"/>
  <c r="AN30" i="5"/>
  <c r="AM30" i="5"/>
  <c r="AG30" i="5"/>
  <c r="AF30" i="5"/>
  <c r="AA30" i="5"/>
  <c r="M30" i="5"/>
  <c r="AN29" i="5"/>
  <c r="AM29" i="5"/>
  <c r="AG29" i="5"/>
  <c r="AF29" i="5"/>
  <c r="AA29" i="5"/>
  <c r="U29" i="5"/>
  <c r="M29" i="5"/>
  <c r="AN28" i="5"/>
  <c r="AM28" i="5"/>
  <c r="AG28" i="5"/>
  <c r="AF28" i="5"/>
  <c r="AA28" i="5"/>
  <c r="AA31" i="5" s="1"/>
  <c r="U28" i="5"/>
  <c r="S28" i="5"/>
  <c r="M28" i="5"/>
  <c r="AS27" i="5"/>
  <c r="AP27" i="5"/>
  <c r="AN27" i="5"/>
  <c r="AM27" i="5"/>
  <c r="AI27" i="5"/>
  <c r="AJ27" i="5" s="1"/>
  <c r="AF27" i="5"/>
  <c r="K27" i="5"/>
  <c r="I27" i="5"/>
  <c r="F27" i="5"/>
  <c r="D27" i="5"/>
  <c r="AN26" i="5"/>
  <c r="AM26" i="5"/>
  <c r="AG26" i="5"/>
  <c r="AF26" i="5"/>
  <c r="AA26" i="5"/>
  <c r="U26" i="5"/>
  <c r="S26" i="5"/>
  <c r="M26" i="5"/>
  <c r="AN25" i="5"/>
  <c r="AM25" i="5"/>
  <c r="AG25" i="5"/>
  <c r="AF25" i="5"/>
  <c r="S25" i="5"/>
  <c r="M25" i="5"/>
  <c r="AN24" i="5"/>
  <c r="AM24" i="5"/>
  <c r="AG24" i="5"/>
  <c r="AF24" i="5"/>
  <c r="AA24" i="5"/>
  <c r="M24" i="5"/>
  <c r="AS23" i="5"/>
  <c r="AP23" i="5"/>
  <c r="AM23" i="5"/>
  <c r="AJ23" i="5"/>
  <c r="AI23" i="5"/>
  <c r="AE23" i="5"/>
  <c r="L23" i="5"/>
  <c r="K23" i="5"/>
  <c r="I23" i="5"/>
  <c r="F23" i="5"/>
  <c r="D23" i="5"/>
  <c r="AN22" i="5"/>
  <c r="AM22" i="5"/>
  <c r="AG22" i="5"/>
  <c r="AF22" i="5"/>
  <c r="AA22" i="5"/>
  <c r="M22" i="5"/>
  <c r="AN21" i="5"/>
  <c r="AM21" i="5"/>
  <c r="AG21" i="5"/>
  <c r="AF21" i="5"/>
  <c r="AA21" i="5"/>
  <c r="U21" i="5"/>
  <c r="M21" i="5"/>
  <c r="AN20" i="5"/>
  <c r="AN23" i="5" s="1"/>
  <c r="AM20" i="5"/>
  <c r="AG20" i="5"/>
  <c r="AF20" i="5"/>
  <c r="AF23" i="5" s="1"/>
  <c r="Y20" i="5"/>
  <c r="U20" i="5"/>
  <c r="M20" i="5"/>
  <c r="AS19" i="5"/>
  <c r="AP19" i="5"/>
  <c r="AM19" i="5"/>
  <c r="AI19" i="5"/>
  <c r="AJ19" i="5" s="1"/>
  <c r="AE19" i="5"/>
  <c r="L19" i="5"/>
  <c r="K19" i="5"/>
  <c r="I19" i="5"/>
  <c r="F19" i="5"/>
  <c r="D19" i="5"/>
  <c r="AN18" i="5"/>
  <c r="AM18" i="5"/>
  <c r="AG18" i="5"/>
  <c r="AF18" i="5"/>
  <c r="AA18" i="5"/>
  <c r="U18" i="5"/>
  <c r="S18" i="5"/>
  <c r="Q18" i="5"/>
  <c r="M18" i="5"/>
  <c r="AN17" i="5"/>
  <c r="AN19" i="5" s="1"/>
  <c r="AM17" i="5"/>
  <c r="AG17" i="5"/>
  <c r="AF17" i="5"/>
  <c r="U17" i="5"/>
  <c r="S17" i="5"/>
  <c r="M17" i="5"/>
  <c r="AN16" i="5"/>
  <c r="AM16" i="5"/>
  <c r="AG16" i="5"/>
  <c r="AF16" i="5"/>
  <c r="M16" i="5"/>
  <c r="AS15" i="5"/>
  <c r="AP15" i="5"/>
  <c r="AN15" i="5"/>
  <c r="AM15" i="5"/>
  <c r="AJ15" i="5"/>
  <c r="AI15" i="5"/>
  <c r="AF15" i="5"/>
  <c r="AE15" i="5"/>
  <c r="L15" i="5"/>
  <c r="K15" i="5"/>
  <c r="I15" i="5"/>
  <c r="F15" i="5"/>
  <c r="D15" i="5"/>
  <c r="AN14" i="5"/>
  <c r="AM14" i="5"/>
  <c r="AG14" i="5"/>
  <c r="AF14" i="5"/>
  <c r="M14" i="5"/>
  <c r="AN13" i="5"/>
  <c r="AM13" i="5"/>
  <c r="AG13" i="5"/>
  <c r="AF13" i="5"/>
  <c r="AA13" i="5"/>
  <c r="U13" i="5"/>
  <c r="M13" i="5"/>
  <c r="AN12" i="5"/>
  <c r="AM12" i="5"/>
  <c r="AG12" i="5"/>
  <c r="AF12" i="5"/>
  <c r="AA12" i="5"/>
  <c r="U12" i="5"/>
  <c r="S12" i="5"/>
  <c r="M12" i="5"/>
  <c r="AS11" i="5"/>
  <c r="AP11" i="5"/>
  <c r="AN11" i="5"/>
  <c r="AM11" i="5"/>
  <c r="AI11" i="5"/>
  <c r="AJ11" i="5" s="1"/>
  <c r="AF11" i="5"/>
  <c r="K11" i="5"/>
  <c r="I11" i="5"/>
  <c r="F11" i="5"/>
  <c r="D11" i="5"/>
  <c r="AN10" i="5"/>
  <c r="AM10" i="5"/>
  <c r="AG10" i="5"/>
  <c r="AF10" i="5"/>
  <c r="AA10" i="5"/>
  <c r="U10" i="5"/>
  <c r="S10" i="5"/>
  <c r="M10" i="5"/>
  <c r="AN9" i="5"/>
  <c r="AM9" i="5"/>
  <c r="AG9" i="5"/>
  <c r="AF9" i="5"/>
  <c r="S9" i="5"/>
  <c r="M9" i="5"/>
  <c r="AA9" i="5" s="1"/>
  <c r="AN8" i="5"/>
  <c r="AM8" i="5"/>
  <c r="AG8" i="5"/>
  <c r="AF8" i="5"/>
  <c r="M8" i="5"/>
  <c r="AS7" i="5"/>
  <c r="AP7" i="5"/>
  <c r="AN7" i="5"/>
  <c r="AM7" i="5"/>
  <c r="AJ7" i="5"/>
  <c r="AI7" i="5"/>
  <c r="AF7" i="5"/>
  <c r="AE7" i="5"/>
  <c r="L7" i="5"/>
  <c r="K7" i="5"/>
  <c r="I7" i="5"/>
  <c r="F7" i="5"/>
  <c r="D7" i="5"/>
  <c r="AN6" i="5"/>
  <c r="AM6" i="5"/>
  <c r="AG6" i="5"/>
  <c r="AF6" i="5"/>
  <c r="M6" i="5"/>
  <c r="AN5" i="5"/>
  <c r="AM5" i="5"/>
  <c r="AG5" i="5"/>
  <c r="AF5" i="5"/>
  <c r="AA5" i="5"/>
  <c r="U5" i="5"/>
  <c r="M5" i="5"/>
  <c r="AN4" i="5"/>
  <c r="AM4" i="5"/>
  <c r="AG4" i="5"/>
  <c r="AF4" i="5"/>
  <c r="AA4" i="5"/>
  <c r="U4" i="5"/>
  <c r="S4" i="5"/>
  <c r="M4" i="5"/>
  <c r="D128" i="14"/>
  <c r="AS127" i="14"/>
  <c r="AP127" i="14"/>
  <c r="AN127" i="14"/>
  <c r="AM127" i="14"/>
  <c r="AJ127" i="14"/>
  <c r="AI127" i="14"/>
  <c r="AF127" i="14"/>
  <c r="AE127" i="14"/>
  <c r="L127" i="14"/>
  <c r="AL127" i="14" s="1"/>
  <c r="K127" i="14"/>
  <c r="I127" i="14"/>
  <c r="F127" i="14"/>
  <c r="D127" i="14"/>
  <c r="AN126" i="14"/>
  <c r="AM126" i="14"/>
  <c r="AG126" i="14"/>
  <c r="AF126" i="14"/>
  <c r="AB126" i="14"/>
  <c r="AH126" i="14" s="1"/>
  <c r="M126" i="14"/>
  <c r="AN125" i="14"/>
  <c r="AM125" i="14"/>
  <c r="AG125" i="14"/>
  <c r="AF125" i="14"/>
  <c r="AA125" i="14"/>
  <c r="M125" i="14"/>
  <c r="AN124" i="14"/>
  <c r="AM124" i="14"/>
  <c r="AG124" i="14"/>
  <c r="AF124" i="14"/>
  <c r="AA124" i="14"/>
  <c r="U124" i="14"/>
  <c r="S124" i="14"/>
  <c r="M124" i="14"/>
  <c r="AS123" i="14"/>
  <c r="AP123" i="14"/>
  <c r="AN123" i="14"/>
  <c r="AM123" i="14"/>
  <c r="AI123" i="14"/>
  <c r="AJ123" i="14" s="1"/>
  <c r="AF123" i="14"/>
  <c r="K123" i="14"/>
  <c r="I123" i="14"/>
  <c r="F123" i="14"/>
  <c r="D123" i="14"/>
  <c r="AN122" i="14"/>
  <c r="AM122" i="14"/>
  <c r="AG122" i="14"/>
  <c r="AF122" i="14"/>
  <c r="AA122" i="14"/>
  <c r="U122" i="14"/>
  <c r="S122" i="14"/>
  <c r="M122" i="14"/>
  <c r="AN121" i="14"/>
  <c r="AM121" i="14"/>
  <c r="AG121" i="14"/>
  <c r="AF121" i="14"/>
  <c r="U121" i="14"/>
  <c r="S121" i="14"/>
  <c r="M121" i="14"/>
  <c r="AA121" i="14" s="1"/>
  <c r="AN120" i="14"/>
  <c r="AM120" i="14"/>
  <c r="AG120" i="14"/>
  <c r="AF120" i="14"/>
  <c r="M120" i="14"/>
  <c r="AS119" i="14"/>
  <c r="AP119" i="14"/>
  <c r="AN119" i="14"/>
  <c r="AM119" i="14"/>
  <c r="AJ119" i="14"/>
  <c r="AI119" i="14"/>
  <c r="AF119" i="14"/>
  <c r="AE119" i="14"/>
  <c r="L119" i="14"/>
  <c r="AL119" i="14" s="1"/>
  <c r="K119" i="14"/>
  <c r="I119" i="14"/>
  <c r="F119" i="14"/>
  <c r="D119" i="14"/>
  <c r="AN118" i="14"/>
  <c r="AM118" i="14"/>
  <c r="AG118" i="14"/>
  <c r="AF118" i="14"/>
  <c r="M118" i="14"/>
  <c r="AN117" i="14"/>
  <c r="AM117" i="14"/>
  <c r="AG117" i="14"/>
  <c r="AF117" i="14"/>
  <c r="AA117" i="14"/>
  <c r="U117" i="14"/>
  <c r="M117" i="14"/>
  <c r="AN116" i="14"/>
  <c r="AM116" i="14"/>
  <c r="AG116" i="14"/>
  <c r="AF116" i="14"/>
  <c r="AA116" i="14"/>
  <c r="U116" i="14"/>
  <c r="S116" i="14"/>
  <c r="M116" i="14"/>
  <c r="AS115" i="14"/>
  <c r="AP115" i="14"/>
  <c r="AN115" i="14"/>
  <c r="AM115" i="14"/>
  <c r="AI115" i="14"/>
  <c r="AJ115" i="14" s="1"/>
  <c r="AF115" i="14"/>
  <c r="K115" i="14"/>
  <c r="I115" i="14"/>
  <c r="F115" i="14"/>
  <c r="D115" i="14"/>
  <c r="AN114" i="14"/>
  <c r="AM114" i="14"/>
  <c r="AG114" i="14"/>
  <c r="AF114" i="14"/>
  <c r="AA114" i="14"/>
  <c r="U114" i="14"/>
  <c r="S114" i="14"/>
  <c r="M114" i="14"/>
  <c r="AN113" i="14"/>
  <c r="AM113" i="14"/>
  <c r="AG113" i="14"/>
  <c r="AF113" i="14"/>
  <c r="U113" i="14"/>
  <c r="S113" i="14"/>
  <c r="M113" i="14"/>
  <c r="AA113" i="14" s="1"/>
  <c r="AN112" i="14"/>
  <c r="AM112" i="14"/>
  <c r="AG112" i="14"/>
  <c r="AF112" i="14"/>
  <c r="M112" i="14"/>
  <c r="AS111" i="14"/>
  <c r="AP111" i="14"/>
  <c r="AN111" i="14"/>
  <c r="AM111" i="14"/>
  <c r="AJ111" i="14"/>
  <c r="AI111" i="14"/>
  <c r="AF111" i="14"/>
  <c r="AE111" i="14"/>
  <c r="L111" i="14"/>
  <c r="AL111" i="14" s="1"/>
  <c r="K111" i="14"/>
  <c r="I111" i="14"/>
  <c r="F111" i="14"/>
  <c r="D111" i="14"/>
  <c r="AN110" i="14"/>
  <c r="AM110" i="14"/>
  <c r="AG110" i="14"/>
  <c r="AF110" i="14"/>
  <c r="M110" i="14"/>
  <c r="AN109" i="14"/>
  <c r="AM109" i="14"/>
  <c r="AG109" i="14"/>
  <c r="AF109" i="14"/>
  <c r="AA109" i="14"/>
  <c r="U109" i="14"/>
  <c r="M109" i="14"/>
  <c r="AN108" i="14"/>
  <c r="AM108" i="14"/>
  <c r="AG108" i="14"/>
  <c r="AF108" i="14"/>
  <c r="AA108" i="14"/>
  <c r="U108" i="14"/>
  <c r="S108" i="14"/>
  <c r="M108" i="14"/>
  <c r="AS107" i="14"/>
  <c r="AP107" i="14"/>
  <c r="AN107" i="14"/>
  <c r="AM107" i="14"/>
  <c r="AI107" i="14"/>
  <c r="AJ107" i="14" s="1"/>
  <c r="AF107" i="14"/>
  <c r="K107" i="14"/>
  <c r="I107" i="14"/>
  <c r="F107" i="14"/>
  <c r="D107" i="14"/>
  <c r="AN106" i="14"/>
  <c r="AM106" i="14"/>
  <c r="AG106" i="14"/>
  <c r="AF106" i="14"/>
  <c r="AA106" i="14"/>
  <c r="U106" i="14"/>
  <c r="S106" i="14"/>
  <c r="M106" i="14"/>
  <c r="AN105" i="14"/>
  <c r="AM105" i="14"/>
  <c r="AG105" i="14"/>
  <c r="AF105" i="14"/>
  <c r="S105" i="14"/>
  <c r="M105" i="14"/>
  <c r="AA105" i="14" s="1"/>
  <c r="AN104" i="14"/>
  <c r="AM104" i="14"/>
  <c r="AG104" i="14"/>
  <c r="AF104" i="14"/>
  <c r="M104" i="14"/>
  <c r="AS103" i="14"/>
  <c r="AP103" i="14"/>
  <c r="AN103" i="14"/>
  <c r="AM103" i="14"/>
  <c r="AJ103" i="14"/>
  <c r="AI103" i="14"/>
  <c r="AF103" i="14"/>
  <c r="AE103" i="14"/>
  <c r="L103" i="14"/>
  <c r="AL103" i="14" s="1"/>
  <c r="K103" i="14"/>
  <c r="I103" i="14"/>
  <c r="F103" i="14"/>
  <c r="D103" i="14"/>
  <c r="AN102" i="14"/>
  <c r="AM102" i="14"/>
  <c r="AG102" i="14"/>
  <c r="AF102" i="14"/>
  <c r="M102" i="14"/>
  <c r="AN101" i="14"/>
  <c r="AM101" i="14"/>
  <c r="AG101" i="14"/>
  <c r="AF101" i="14"/>
  <c r="AA101" i="14"/>
  <c r="U101" i="14"/>
  <c r="M101" i="14"/>
  <c r="AN100" i="14"/>
  <c r="AM100" i="14"/>
  <c r="AG100" i="14"/>
  <c r="AF100" i="14"/>
  <c r="AA100" i="14"/>
  <c r="U100" i="14"/>
  <c r="S100" i="14"/>
  <c r="M100" i="14"/>
  <c r="AS99" i="14"/>
  <c r="AP99" i="14"/>
  <c r="AN99" i="14"/>
  <c r="AM99" i="14"/>
  <c r="AI99" i="14"/>
  <c r="AJ99" i="14" s="1"/>
  <c r="AF99" i="14"/>
  <c r="K99" i="14"/>
  <c r="I99" i="14"/>
  <c r="F99" i="14"/>
  <c r="D99" i="14"/>
  <c r="AN98" i="14"/>
  <c r="AM98" i="14"/>
  <c r="AG98" i="14"/>
  <c r="AF98" i="14"/>
  <c r="AA98" i="14"/>
  <c r="U98" i="14"/>
  <c r="S98" i="14"/>
  <c r="M98" i="14"/>
  <c r="AN97" i="14"/>
  <c r="AM97" i="14"/>
  <c r="AG97" i="14"/>
  <c r="AF97" i="14"/>
  <c r="S97" i="14"/>
  <c r="M97" i="14"/>
  <c r="AA97" i="14" s="1"/>
  <c r="AN96" i="14"/>
  <c r="AM96" i="14"/>
  <c r="AG96" i="14"/>
  <c r="AF96" i="14"/>
  <c r="M96" i="14"/>
  <c r="AS95" i="14"/>
  <c r="AP95" i="14"/>
  <c r="AN95" i="14"/>
  <c r="AM95" i="14"/>
  <c r="AJ95" i="14"/>
  <c r="AI95" i="14"/>
  <c r="AF95" i="14"/>
  <c r="AE95" i="14"/>
  <c r="L95" i="14"/>
  <c r="AL95" i="14" s="1"/>
  <c r="K95" i="14"/>
  <c r="I95" i="14"/>
  <c r="F95" i="14"/>
  <c r="D95" i="14"/>
  <c r="AN94" i="14"/>
  <c r="AM94" i="14"/>
  <c r="AG94" i="14"/>
  <c r="AF94" i="14"/>
  <c r="M94" i="14"/>
  <c r="AN93" i="14"/>
  <c r="AM93" i="14"/>
  <c r="AG93" i="14"/>
  <c r="AF93" i="14"/>
  <c r="AA93" i="14"/>
  <c r="U93" i="14"/>
  <c r="M93" i="14"/>
  <c r="AN92" i="14"/>
  <c r="AM92" i="14"/>
  <c r="AG92" i="14"/>
  <c r="AF92" i="14"/>
  <c r="U92" i="14"/>
  <c r="S92" i="14"/>
  <c r="M92" i="14"/>
  <c r="AA92" i="14" s="1"/>
  <c r="AS91" i="14"/>
  <c r="AP91" i="14"/>
  <c r="AN91" i="14"/>
  <c r="AM91" i="14"/>
  <c r="AI91" i="14"/>
  <c r="AJ91" i="14" s="1"/>
  <c r="AF91" i="14"/>
  <c r="K91" i="14"/>
  <c r="I91" i="14"/>
  <c r="F91" i="14"/>
  <c r="D91" i="14"/>
  <c r="AN90" i="14"/>
  <c r="AM90" i="14"/>
  <c r="AG90" i="14"/>
  <c r="AF90" i="14"/>
  <c r="U90" i="14"/>
  <c r="S90" i="14"/>
  <c r="M90" i="14"/>
  <c r="AA90" i="14" s="1"/>
  <c r="AN89" i="14"/>
  <c r="AM89" i="14"/>
  <c r="AG89" i="14"/>
  <c r="AF89" i="14"/>
  <c r="S89" i="14"/>
  <c r="M89" i="14"/>
  <c r="AA89" i="14" s="1"/>
  <c r="AN88" i="14"/>
  <c r="AM88" i="14"/>
  <c r="AG88" i="14"/>
  <c r="AF88" i="14"/>
  <c r="M88" i="14"/>
  <c r="AS87" i="14"/>
  <c r="AP87" i="14"/>
  <c r="AN87" i="14"/>
  <c r="AM87" i="14"/>
  <c r="AJ87" i="14"/>
  <c r="AI87" i="14"/>
  <c r="AF87" i="14"/>
  <c r="AE87" i="14"/>
  <c r="L87" i="14"/>
  <c r="AL87" i="14" s="1"/>
  <c r="K87" i="14"/>
  <c r="I87" i="14"/>
  <c r="F87" i="14"/>
  <c r="D87" i="14"/>
  <c r="AN86" i="14"/>
  <c r="AM86" i="14"/>
  <c r="AG86" i="14"/>
  <c r="AF86" i="14"/>
  <c r="M86" i="14"/>
  <c r="AN85" i="14"/>
  <c r="AM85" i="14"/>
  <c r="AG85" i="14"/>
  <c r="AF85" i="14"/>
  <c r="AA85" i="14"/>
  <c r="U85" i="14"/>
  <c r="S85" i="14"/>
  <c r="M85" i="14"/>
  <c r="AN84" i="14"/>
  <c r="AM84" i="14"/>
  <c r="AG84" i="14"/>
  <c r="AF84" i="14"/>
  <c r="U84" i="14"/>
  <c r="S84" i="14"/>
  <c r="M84" i="14"/>
  <c r="AA84" i="14" s="1"/>
  <c r="AS83" i="14"/>
  <c r="AP83" i="14"/>
  <c r="AN83" i="14"/>
  <c r="AM83" i="14"/>
  <c r="AI83" i="14"/>
  <c r="AJ83" i="14" s="1"/>
  <c r="AF83" i="14"/>
  <c r="K83" i="14"/>
  <c r="I83" i="14"/>
  <c r="F83" i="14"/>
  <c r="D83" i="14"/>
  <c r="AN82" i="14"/>
  <c r="AM82" i="14"/>
  <c r="AG82" i="14"/>
  <c r="AF82" i="14"/>
  <c r="U82" i="14"/>
  <c r="S82" i="14"/>
  <c r="M82" i="14"/>
  <c r="AA82" i="14" s="1"/>
  <c r="AN81" i="14"/>
  <c r="AM81" i="14"/>
  <c r="AG81" i="14"/>
  <c r="AF81" i="14"/>
  <c r="S81" i="14"/>
  <c r="M81" i="14"/>
  <c r="AA81" i="14" s="1"/>
  <c r="AN80" i="14"/>
  <c r="AM80" i="14"/>
  <c r="AG80" i="14"/>
  <c r="AF80" i="14"/>
  <c r="M80" i="14"/>
  <c r="AS79" i="14"/>
  <c r="AP79" i="14"/>
  <c r="AN79" i="14"/>
  <c r="AM79" i="14"/>
  <c r="AI79" i="14"/>
  <c r="AJ79" i="14" s="1"/>
  <c r="AF79" i="14"/>
  <c r="AE79" i="14"/>
  <c r="K79" i="14"/>
  <c r="I79" i="14"/>
  <c r="F79" i="14"/>
  <c r="D79" i="14"/>
  <c r="AN78" i="14"/>
  <c r="AM78" i="14"/>
  <c r="AG78" i="14"/>
  <c r="AF78" i="14"/>
  <c r="M78" i="14"/>
  <c r="AN77" i="14"/>
  <c r="AM77" i="14"/>
  <c r="AG77" i="14"/>
  <c r="AF77" i="14"/>
  <c r="AA77" i="14"/>
  <c r="U77" i="14"/>
  <c r="S77" i="14"/>
  <c r="M77" i="14"/>
  <c r="AN76" i="14"/>
  <c r="AM76" i="14"/>
  <c r="AG76" i="14"/>
  <c r="AF76" i="14"/>
  <c r="U76" i="14"/>
  <c r="M76" i="14"/>
  <c r="AA76" i="14" s="1"/>
  <c r="AS75" i="14"/>
  <c r="AP75" i="14"/>
  <c r="AN75" i="14"/>
  <c r="AM75" i="14"/>
  <c r="AI75" i="14"/>
  <c r="AJ75" i="14" s="1"/>
  <c r="AF75" i="14"/>
  <c r="K75" i="14"/>
  <c r="I75" i="14"/>
  <c r="F75" i="14"/>
  <c r="D75" i="14"/>
  <c r="AN74" i="14"/>
  <c r="AM74" i="14"/>
  <c r="AG74" i="14"/>
  <c r="AF74" i="14"/>
  <c r="U74" i="14"/>
  <c r="M74" i="14"/>
  <c r="AA74" i="14" s="1"/>
  <c r="AN73" i="14"/>
  <c r="AM73" i="14"/>
  <c r="AG73" i="14"/>
  <c r="AF73" i="14"/>
  <c r="AA73" i="14"/>
  <c r="S73" i="14"/>
  <c r="M73" i="14"/>
  <c r="U73" i="14" s="1"/>
  <c r="AN72" i="14"/>
  <c r="AM72" i="14"/>
  <c r="AG72" i="14"/>
  <c r="AF72" i="14"/>
  <c r="M72" i="14"/>
  <c r="AS71" i="14"/>
  <c r="AP71" i="14"/>
  <c r="AN71" i="14"/>
  <c r="AM71" i="14"/>
  <c r="AI71" i="14"/>
  <c r="AJ71" i="14" s="1"/>
  <c r="AF71" i="14"/>
  <c r="AE71" i="14"/>
  <c r="K71" i="14"/>
  <c r="I71" i="14"/>
  <c r="F71" i="14"/>
  <c r="D71" i="14"/>
  <c r="AN70" i="14"/>
  <c r="AM70" i="14"/>
  <c r="AG70" i="14"/>
  <c r="AF70" i="14"/>
  <c r="M70" i="14"/>
  <c r="AN69" i="14"/>
  <c r="AM69" i="14"/>
  <c r="AG69" i="14"/>
  <c r="AF69" i="14"/>
  <c r="AA69" i="14"/>
  <c r="U69" i="14"/>
  <c r="S69" i="14"/>
  <c r="M69" i="14"/>
  <c r="AN68" i="14"/>
  <c r="AM68" i="14"/>
  <c r="AG68" i="14"/>
  <c r="AF68" i="14"/>
  <c r="U68" i="14"/>
  <c r="M68" i="14"/>
  <c r="AA68" i="14" s="1"/>
  <c r="AS67" i="14"/>
  <c r="AP67" i="14"/>
  <c r="AN67" i="14"/>
  <c r="AM67" i="14"/>
  <c r="AI67" i="14"/>
  <c r="AJ67" i="14" s="1"/>
  <c r="AF67" i="14"/>
  <c r="K67" i="14"/>
  <c r="I67" i="14"/>
  <c r="F67" i="14"/>
  <c r="D67" i="14"/>
  <c r="AN66" i="14"/>
  <c r="AM66" i="14"/>
  <c r="AG66" i="14"/>
  <c r="AF66" i="14"/>
  <c r="U66" i="14"/>
  <c r="M66" i="14"/>
  <c r="AA66" i="14" s="1"/>
  <c r="AN65" i="14"/>
  <c r="AM65" i="14"/>
  <c r="AG65" i="14"/>
  <c r="AF65" i="14"/>
  <c r="AA65" i="14"/>
  <c r="S65" i="14"/>
  <c r="M65" i="14"/>
  <c r="U65" i="14" s="1"/>
  <c r="AN64" i="14"/>
  <c r="AM64" i="14"/>
  <c r="AG64" i="14"/>
  <c r="AF64" i="14"/>
  <c r="M64" i="14"/>
  <c r="AS63" i="14"/>
  <c r="AP63" i="14"/>
  <c r="AN63" i="14"/>
  <c r="AM63" i="14"/>
  <c r="AI63" i="14"/>
  <c r="AJ63" i="14" s="1"/>
  <c r="AF63" i="14"/>
  <c r="AE63" i="14"/>
  <c r="K63" i="14"/>
  <c r="I63" i="14"/>
  <c r="F63" i="14"/>
  <c r="D63" i="14"/>
  <c r="AN62" i="14"/>
  <c r="AM62" i="14"/>
  <c r="AG62" i="14"/>
  <c r="AF62" i="14"/>
  <c r="M62" i="14"/>
  <c r="AN61" i="14"/>
  <c r="AM61" i="14"/>
  <c r="AG61" i="14"/>
  <c r="AF61" i="14"/>
  <c r="AA61" i="14"/>
  <c r="U61" i="14"/>
  <c r="S61" i="14"/>
  <c r="M61" i="14"/>
  <c r="AN60" i="14"/>
  <c r="AM60" i="14"/>
  <c r="AG60" i="14"/>
  <c r="AF60" i="14"/>
  <c r="U60" i="14"/>
  <c r="M60" i="14"/>
  <c r="AA60" i="14" s="1"/>
  <c r="AS59" i="14"/>
  <c r="AP59" i="14"/>
  <c r="AN59" i="14"/>
  <c r="AM59" i="14"/>
  <c r="AI59" i="14"/>
  <c r="AJ59" i="14" s="1"/>
  <c r="AF59" i="14"/>
  <c r="K59" i="14"/>
  <c r="I59" i="14"/>
  <c r="F59" i="14"/>
  <c r="D59" i="14"/>
  <c r="AN58" i="14"/>
  <c r="AM58" i="14"/>
  <c r="AG58" i="14"/>
  <c r="AF58" i="14"/>
  <c r="U58" i="14"/>
  <c r="M58" i="14"/>
  <c r="AA58" i="14" s="1"/>
  <c r="AN57" i="14"/>
  <c r="AM57" i="14"/>
  <c r="AG57" i="14"/>
  <c r="AF57" i="14"/>
  <c r="AA57" i="14"/>
  <c r="S57" i="14"/>
  <c r="M57" i="14"/>
  <c r="U57" i="14" s="1"/>
  <c r="AN56" i="14"/>
  <c r="AM56" i="14"/>
  <c r="AG56" i="14"/>
  <c r="AF56" i="14"/>
  <c r="M56" i="14"/>
  <c r="AS55" i="14"/>
  <c r="AP55" i="14"/>
  <c r="AN55" i="14"/>
  <c r="AM55" i="14"/>
  <c r="AI55" i="14"/>
  <c r="AJ55" i="14" s="1"/>
  <c r="AF55" i="14"/>
  <c r="AE55" i="14"/>
  <c r="K55" i="14"/>
  <c r="I55" i="14"/>
  <c r="F55" i="14"/>
  <c r="D55" i="14"/>
  <c r="AN54" i="14"/>
  <c r="AM54" i="14"/>
  <c r="AG54" i="14"/>
  <c r="AF54" i="14"/>
  <c r="M54" i="14"/>
  <c r="AN53" i="14"/>
  <c r="AM53" i="14"/>
  <c r="AG53" i="14"/>
  <c r="AF53" i="14"/>
  <c r="AA53" i="14"/>
  <c r="U53" i="14"/>
  <c r="S53" i="14"/>
  <c r="M53" i="14"/>
  <c r="AN52" i="14"/>
  <c r="AM52" i="14"/>
  <c r="AG52" i="14"/>
  <c r="AF52" i="14"/>
  <c r="U52" i="14"/>
  <c r="M52" i="14"/>
  <c r="AA52" i="14" s="1"/>
  <c r="AS51" i="14"/>
  <c r="AP51" i="14"/>
  <c r="AN51" i="14"/>
  <c r="AM51" i="14"/>
  <c r="AI51" i="14"/>
  <c r="AJ51" i="14" s="1"/>
  <c r="AF51" i="14"/>
  <c r="K51" i="14"/>
  <c r="I51" i="14"/>
  <c r="F51" i="14"/>
  <c r="D51" i="14"/>
  <c r="AN50" i="14"/>
  <c r="AM50" i="14"/>
  <c r="AG50" i="14"/>
  <c r="AF50" i="14"/>
  <c r="U50" i="14"/>
  <c r="M50" i="14"/>
  <c r="AA50" i="14" s="1"/>
  <c r="AN49" i="14"/>
  <c r="AM49" i="14"/>
  <c r="AG49" i="14"/>
  <c r="AF49" i="14"/>
  <c r="AA49" i="14"/>
  <c r="S49" i="14"/>
  <c r="M49" i="14"/>
  <c r="U49" i="14" s="1"/>
  <c r="AN48" i="14"/>
  <c r="AM48" i="14"/>
  <c r="AG48" i="14"/>
  <c r="AF48" i="14"/>
  <c r="M48" i="14"/>
  <c r="AS47" i="14"/>
  <c r="AP47" i="14"/>
  <c r="AN47" i="14"/>
  <c r="AM47" i="14"/>
  <c r="AI47" i="14"/>
  <c r="AJ47" i="14" s="1"/>
  <c r="AF47" i="14"/>
  <c r="AE47" i="14"/>
  <c r="K47" i="14"/>
  <c r="I47" i="14"/>
  <c r="F47" i="14"/>
  <c r="D47" i="14"/>
  <c r="AN46" i="14"/>
  <c r="AM46" i="14"/>
  <c r="AG46" i="14"/>
  <c r="AF46" i="14"/>
  <c r="M46" i="14"/>
  <c r="AN45" i="14"/>
  <c r="AM45" i="14"/>
  <c r="AG45" i="14"/>
  <c r="AF45" i="14"/>
  <c r="AA45" i="14"/>
  <c r="U45" i="14"/>
  <c r="S45" i="14"/>
  <c r="M45" i="14"/>
  <c r="AN44" i="14"/>
  <c r="AM44" i="14"/>
  <c r="AG44" i="14"/>
  <c r="AF44" i="14"/>
  <c r="U44" i="14"/>
  <c r="M44" i="14"/>
  <c r="AA44" i="14" s="1"/>
  <c r="AS43" i="14"/>
  <c r="AP43" i="14"/>
  <c r="AN43" i="14"/>
  <c r="AM43" i="14"/>
  <c r="AI43" i="14"/>
  <c r="AJ43" i="14" s="1"/>
  <c r="AF43" i="14"/>
  <c r="K43" i="14"/>
  <c r="I43" i="14"/>
  <c r="F43" i="14"/>
  <c r="D43" i="14"/>
  <c r="AN42" i="14"/>
  <c r="AM42" i="14"/>
  <c r="AG42" i="14"/>
  <c r="AF42" i="14"/>
  <c r="U42" i="14"/>
  <c r="M42" i="14"/>
  <c r="AA42" i="14" s="1"/>
  <c r="AN41" i="14"/>
  <c r="AM41" i="14"/>
  <c r="AG41" i="14"/>
  <c r="AF41" i="14"/>
  <c r="AA41" i="14"/>
  <c r="S41" i="14"/>
  <c r="M41" i="14"/>
  <c r="U41" i="14" s="1"/>
  <c r="AN40" i="14"/>
  <c r="AM40" i="14"/>
  <c r="AG40" i="14"/>
  <c r="AF40" i="14"/>
  <c r="M40" i="14"/>
  <c r="AS39" i="14"/>
  <c r="AP39" i="14"/>
  <c r="AN39" i="14"/>
  <c r="AM39" i="14"/>
  <c r="AI39" i="14"/>
  <c r="AJ39" i="14" s="1"/>
  <c r="AF39" i="14"/>
  <c r="AE39" i="14"/>
  <c r="K39" i="14"/>
  <c r="I39" i="14"/>
  <c r="F39" i="14"/>
  <c r="D39" i="14"/>
  <c r="AN38" i="14"/>
  <c r="AM38" i="14"/>
  <c r="AG38" i="14"/>
  <c r="AF38" i="14"/>
  <c r="M38" i="14"/>
  <c r="AN37" i="14"/>
  <c r="AM37" i="14"/>
  <c r="AG37" i="14"/>
  <c r="AF37" i="14"/>
  <c r="AA37" i="14"/>
  <c r="U37" i="14"/>
  <c r="S37" i="14"/>
  <c r="M37" i="14"/>
  <c r="AN36" i="14"/>
  <c r="AM36" i="14"/>
  <c r="AG36" i="14"/>
  <c r="AF36" i="14"/>
  <c r="U36" i="14"/>
  <c r="M36" i="14"/>
  <c r="AA36" i="14" s="1"/>
  <c r="AS35" i="14"/>
  <c r="AP35" i="14"/>
  <c r="AN35" i="14"/>
  <c r="AM35" i="14"/>
  <c r="AI35" i="14"/>
  <c r="AJ35" i="14" s="1"/>
  <c r="AF35" i="14"/>
  <c r="K35" i="14"/>
  <c r="I35" i="14"/>
  <c r="F35" i="14"/>
  <c r="D35" i="14"/>
  <c r="AN34" i="14"/>
  <c r="AM34" i="14"/>
  <c r="AG34" i="14"/>
  <c r="AF34" i="14"/>
  <c r="U34" i="14"/>
  <c r="M34" i="14"/>
  <c r="AA34" i="14" s="1"/>
  <c r="AN33" i="14"/>
  <c r="AM33" i="14"/>
  <c r="AG33" i="14"/>
  <c r="AF33" i="14"/>
  <c r="AA33" i="14"/>
  <c r="S33" i="14"/>
  <c r="M33" i="14"/>
  <c r="U33" i="14" s="1"/>
  <c r="AN32" i="14"/>
  <c r="AM32" i="14"/>
  <c r="AG32" i="14"/>
  <c r="AF32" i="14"/>
  <c r="M32" i="14"/>
  <c r="AS31" i="14"/>
  <c r="AP31" i="14"/>
  <c r="AN31" i="14"/>
  <c r="AM31" i="14"/>
  <c r="AI31" i="14"/>
  <c r="AJ31" i="14" s="1"/>
  <c r="AF31" i="14"/>
  <c r="AE31" i="14"/>
  <c r="K31" i="14"/>
  <c r="I31" i="14"/>
  <c r="F31" i="14"/>
  <c r="D31" i="14"/>
  <c r="AN30" i="14"/>
  <c r="AM30" i="14"/>
  <c r="AG30" i="14"/>
  <c r="AF30" i="14"/>
  <c r="M30" i="14"/>
  <c r="AN29" i="14"/>
  <c r="AM29" i="14"/>
  <c r="AG29" i="14"/>
  <c r="AF29" i="14"/>
  <c r="AA29" i="14"/>
  <c r="U29" i="14"/>
  <c r="S29" i="14"/>
  <c r="M29" i="14"/>
  <c r="AN28" i="14"/>
  <c r="AM28" i="14"/>
  <c r="AG28" i="14"/>
  <c r="AF28" i="14"/>
  <c r="U28" i="14"/>
  <c r="M28" i="14"/>
  <c r="AA28" i="14" s="1"/>
  <c r="AS27" i="14"/>
  <c r="AP27" i="14"/>
  <c r="AN27" i="14"/>
  <c r="AM27" i="14"/>
  <c r="AI27" i="14"/>
  <c r="AJ27" i="14" s="1"/>
  <c r="AF27" i="14"/>
  <c r="K27" i="14"/>
  <c r="I27" i="14"/>
  <c r="F27" i="14"/>
  <c r="D27" i="14"/>
  <c r="AN26" i="14"/>
  <c r="AM26" i="14"/>
  <c r="AG26" i="14"/>
  <c r="AF26" i="14"/>
  <c r="U26" i="14"/>
  <c r="M26" i="14"/>
  <c r="AA26" i="14" s="1"/>
  <c r="AN25" i="14"/>
  <c r="AM25" i="14"/>
  <c r="AG25" i="14"/>
  <c r="AF25" i="14"/>
  <c r="AA25" i="14"/>
  <c r="S25" i="14"/>
  <c r="M25" i="14"/>
  <c r="U25" i="14" s="1"/>
  <c r="AN24" i="14"/>
  <c r="AM24" i="14"/>
  <c r="AG24" i="14"/>
  <c r="AF24" i="14"/>
  <c r="M24" i="14"/>
  <c r="AS23" i="14"/>
  <c r="AP23" i="14"/>
  <c r="AN23" i="14"/>
  <c r="AI23" i="14"/>
  <c r="AJ23" i="14" s="1"/>
  <c r="W23" i="14"/>
  <c r="O23" i="14"/>
  <c r="M23" i="14"/>
  <c r="K23" i="14"/>
  <c r="I23" i="14"/>
  <c r="F23" i="14"/>
  <c r="D23" i="14"/>
  <c r="AN22" i="14"/>
  <c r="AM22" i="14"/>
  <c r="AG22" i="14"/>
  <c r="AF22" i="14"/>
  <c r="AD22" i="14"/>
  <c r="AA22" i="14"/>
  <c r="Y22" i="14"/>
  <c r="W22" i="14"/>
  <c r="S22" i="14"/>
  <c r="Q22" i="14"/>
  <c r="O22" i="14"/>
  <c r="M22" i="14"/>
  <c r="AB22" i="14" s="1"/>
  <c r="AH22" i="14" s="1"/>
  <c r="AN21" i="14"/>
  <c r="AM21" i="14"/>
  <c r="AG21" i="14"/>
  <c r="AF21" i="14"/>
  <c r="AD21" i="14"/>
  <c r="AA21" i="14"/>
  <c r="Y21" i="14"/>
  <c r="W21" i="14"/>
  <c r="S21" i="14"/>
  <c r="Q21" i="14"/>
  <c r="O21" i="14"/>
  <c r="M21" i="14"/>
  <c r="AB21" i="14" s="1"/>
  <c r="AH21" i="14" s="1"/>
  <c r="AN20" i="14"/>
  <c r="AM20" i="14"/>
  <c r="AM23" i="14" s="1"/>
  <c r="AG20" i="14"/>
  <c r="AF20" i="14"/>
  <c r="AF23" i="14" s="1"/>
  <c r="AD20" i="14"/>
  <c r="AD23" i="14" s="1"/>
  <c r="AA20" i="14"/>
  <c r="AA23" i="14" s="1"/>
  <c r="Y20" i="14"/>
  <c r="Y23" i="14" s="1"/>
  <c r="W20" i="14"/>
  <c r="S20" i="14"/>
  <c r="S23" i="14" s="1"/>
  <c r="Q20" i="14"/>
  <c r="Q23" i="14" s="1"/>
  <c r="O20" i="14"/>
  <c r="M20" i="14"/>
  <c r="AB20" i="14" s="1"/>
  <c r="AH20" i="14" s="1"/>
  <c r="AS19" i="14"/>
  <c r="AP19" i="14"/>
  <c r="AM19" i="14"/>
  <c r="AI19" i="14"/>
  <c r="AJ19" i="14" s="1"/>
  <c r="AA19" i="14"/>
  <c r="AG19" i="14" s="1"/>
  <c r="W19" i="14"/>
  <c r="O19" i="14"/>
  <c r="K19" i="14"/>
  <c r="I19" i="14"/>
  <c r="F19" i="14"/>
  <c r="D19" i="14"/>
  <c r="AN18" i="14"/>
  <c r="AM18" i="14"/>
  <c r="AG18" i="14"/>
  <c r="AF18" i="14"/>
  <c r="AD18" i="14"/>
  <c r="AA18" i="14"/>
  <c r="W18" i="14"/>
  <c r="S18" i="14"/>
  <c r="O18" i="14"/>
  <c r="M18" i="14"/>
  <c r="Y18" i="14" s="1"/>
  <c r="AN17" i="14"/>
  <c r="AM17" i="14"/>
  <c r="AG17" i="14"/>
  <c r="AF17" i="14"/>
  <c r="AD17" i="14"/>
  <c r="AA17" i="14"/>
  <c r="Y17" i="14"/>
  <c r="W17" i="14"/>
  <c r="S17" i="14"/>
  <c r="Q17" i="14"/>
  <c r="O17" i="14"/>
  <c r="M17" i="14"/>
  <c r="AB17" i="14" s="1"/>
  <c r="AH17" i="14" s="1"/>
  <c r="AN16" i="14"/>
  <c r="AN19" i="14" s="1"/>
  <c r="AM16" i="14"/>
  <c r="AG16" i="14"/>
  <c r="AF16" i="14"/>
  <c r="AF19" i="14" s="1"/>
  <c r="AD16" i="14"/>
  <c r="AD19" i="14" s="1"/>
  <c r="AA16" i="14"/>
  <c r="W16" i="14"/>
  <c r="S16" i="14"/>
  <c r="S19" i="14" s="1"/>
  <c r="O16" i="14"/>
  <c r="M16" i="14"/>
  <c r="Y16" i="14" s="1"/>
  <c r="Y19" i="14" s="1"/>
  <c r="AS15" i="14"/>
  <c r="AP15" i="14"/>
  <c r="AM15" i="14"/>
  <c r="AI15" i="14"/>
  <c r="AJ15" i="14" s="1"/>
  <c r="K15" i="14"/>
  <c r="I15" i="14"/>
  <c r="F15" i="14"/>
  <c r="D15" i="14"/>
  <c r="AN14" i="14"/>
  <c r="AM14" i="14"/>
  <c r="AG14" i="14"/>
  <c r="AF14" i="14"/>
  <c r="AD14" i="14"/>
  <c r="AA14" i="14"/>
  <c r="W14" i="14"/>
  <c r="S14" i="14"/>
  <c r="O14" i="14"/>
  <c r="M14" i="14"/>
  <c r="Y14" i="14" s="1"/>
  <c r="AN13" i="14"/>
  <c r="AM13" i="14"/>
  <c r="AG13" i="14"/>
  <c r="AF13" i="14"/>
  <c r="AA13" i="14"/>
  <c r="W13" i="14"/>
  <c r="S13" i="14"/>
  <c r="O13" i="14"/>
  <c r="M13" i="14"/>
  <c r="Y13" i="14" s="1"/>
  <c r="AN12" i="14"/>
  <c r="AN15" i="14" s="1"/>
  <c r="AM12" i="14"/>
  <c r="AG12" i="14"/>
  <c r="AF12" i="14"/>
  <c r="AF15" i="14" s="1"/>
  <c r="AD12" i="14"/>
  <c r="W12" i="14"/>
  <c r="W15" i="14" s="1"/>
  <c r="O12" i="14"/>
  <c r="O15" i="14" s="1"/>
  <c r="M12" i="14"/>
  <c r="AS11" i="14"/>
  <c r="AP11" i="14"/>
  <c r="AN11" i="14"/>
  <c r="AK11" i="14"/>
  <c r="AI11" i="14"/>
  <c r="AJ11" i="14" s="1"/>
  <c r="AC11" i="14"/>
  <c r="Y11" i="14"/>
  <c r="Q11" i="14"/>
  <c r="M11" i="14"/>
  <c r="K11" i="14"/>
  <c r="L11" i="14" s="1"/>
  <c r="AL11" i="14" s="1"/>
  <c r="I11" i="14"/>
  <c r="F11" i="14"/>
  <c r="D11" i="14"/>
  <c r="AN10" i="14"/>
  <c r="AM10" i="14"/>
  <c r="AG10" i="14"/>
  <c r="AF10" i="14"/>
  <c r="AD10" i="14"/>
  <c r="AA10" i="14"/>
  <c r="Y10" i="14"/>
  <c r="W10" i="14"/>
  <c r="S10" i="14"/>
  <c r="Q10" i="14"/>
  <c r="O10" i="14"/>
  <c r="M10" i="14"/>
  <c r="AN9" i="14"/>
  <c r="AM9" i="14"/>
  <c r="AG9" i="14"/>
  <c r="AF9" i="14"/>
  <c r="AD9" i="14"/>
  <c r="AA9" i="14"/>
  <c r="Y9" i="14"/>
  <c r="W9" i="14"/>
  <c r="S9" i="14"/>
  <c r="Q9" i="14"/>
  <c r="O9" i="14"/>
  <c r="M9" i="14"/>
  <c r="AN8" i="14"/>
  <c r="AM8" i="14"/>
  <c r="AM11" i="14" s="1"/>
  <c r="AG8" i="14"/>
  <c r="AF8" i="14"/>
  <c r="AF11" i="14" s="1"/>
  <c r="AD8" i="14"/>
  <c r="AD11" i="14" s="1"/>
  <c r="AA8" i="14"/>
  <c r="AA11" i="14" s="1"/>
  <c r="AG11" i="14" s="1"/>
  <c r="Y8" i="14"/>
  <c r="W8" i="14"/>
  <c r="W11" i="14" s="1"/>
  <c r="S8" i="14"/>
  <c r="S11" i="14" s="1"/>
  <c r="Q8" i="14"/>
  <c r="O8" i="14"/>
  <c r="O11" i="14" s="1"/>
  <c r="M8" i="14"/>
  <c r="AS7" i="14"/>
  <c r="AP7" i="14"/>
  <c r="AK7" i="14"/>
  <c r="AI7" i="14"/>
  <c r="AJ7" i="14" s="1"/>
  <c r="AG7" i="14"/>
  <c r="AC7" i="14"/>
  <c r="Y7" i="14"/>
  <c r="Q7" i="14"/>
  <c r="M7" i="14"/>
  <c r="K7" i="14"/>
  <c r="L7" i="14" s="1"/>
  <c r="AL7" i="14" s="1"/>
  <c r="I7" i="14"/>
  <c r="F7" i="14"/>
  <c r="D7" i="14"/>
  <c r="AN6" i="14"/>
  <c r="AM6" i="14"/>
  <c r="AG6" i="14"/>
  <c r="AF6" i="14"/>
  <c r="AD6" i="14"/>
  <c r="AA6" i="14"/>
  <c r="Y6" i="14"/>
  <c r="W6" i="14"/>
  <c r="S6" i="14"/>
  <c r="Q6" i="14"/>
  <c r="O6" i="14"/>
  <c r="M6" i="14"/>
  <c r="AB6" i="14" s="1"/>
  <c r="AH6" i="14" s="1"/>
  <c r="AN5" i="14"/>
  <c r="AM5" i="14"/>
  <c r="AG5" i="14"/>
  <c r="AF5" i="14"/>
  <c r="AD5" i="14"/>
  <c r="AA5" i="14"/>
  <c r="Y5" i="14"/>
  <c r="W5" i="14"/>
  <c r="S5" i="14"/>
  <c r="Q5" i="14"/>
  <c r="O5" i="14"/>
  <c r="M5" i="14"/>
  <c r="AB5" i="14" s="1"/>
  <c r="AH5" i="14" s="1"/>
  <c r="AN4" i="14"/>
  <c r="AN7" i="14" s="1"/>
  <c r="AN128" i="14" s="1"/>
  <c r="AM4" i="14"/>
  <c r="AM7" i="14" s="1"/>
  <c r="AG4" i="14"/>
  <c r="AF4" i="14"/>
  <c r="AF7" i="14" s="1"/>
  <c r="AD4" i="14"/>
  <c r="AD7" i="14" s="1"/>
  <c r="AA4" i="14"/>
  <c r="AA7" i="14" s="1"/>
  <c r="Y4" i="14"/>
  <c r="W4" i="14"/>
  <c r="W7" i="14" s="1"/>
  <c r="S4" i="14"/>
  <c r="S7" i="14" s="1"/>
  <c r="Q4" i="14"/>
  <c r="O4" i="14"/>
  <c r="O7" i="14" s="1"/>
  <c r="M4" i="14"/>
  <c r="AB4" i="14" s="1"/>
  <c r="AH4" i="14" s="1"/>
  <c r="AQ127" i="3"/>
  <c r="AN127" i="3"/>
  <c r="AK127" i="3"/>
  <c r="AI127" i="3"/>
  <c r="AJ127" i="3" s="1"/>
  <c r="AC127" i="3"/>
  <c r="K127" i="3"/>
  <c r="L127" i="3" s="1"/>
  <c r="I127" i="3"/>
  <c r="F127" i="3"/>
  <c r="D127" i="3"/>
  <c r="AL126" i="3"/>
  <c r="AG126" i="3"/>
  <c r="AF126" i="3"/>
  <c r="U126" i="3"/>
  <c r="M126" i="3"/>
  <c r="M127" i="3" s="1"/>
  <c r="AL125" i="3"/>
  <c r="AG125" i="3"/>
  <c r="AF125" i="3"/>
  <c r="AD125" i="3"/>
  <c r="AA125" i="3"/>
  <c r="W125" i="3"/>
  <c r="S125" i="3"/>
  <c r="O125" i="3"/>
  <c r="M125" i="3"/>
  <c r="Y125" i="3" s="1"/>
  <c r="AL124" i="3"/>
  <c r="AL127" i="3" s="1"/>
  <c r="AG124" i="3"/>
  <c r="AF124" i="3"/>
  <c r="AF127" i="3" s="1"/>
  <c r="Y124" i="3"/>
  <c r="Q124" i="3"/>
  <c r="M124" i="3"/>
  <c r="AD124" i="3" s="1"/>
  <c r="AQ123" i="3"/>
  <c r="AN123" i="3"/>
  <c r="AK123" i="3"/>
  <c r="AJ123" i="3"/>
  <c r="AI123" i="3"/>
  <c r="AF123" i="3"/>
  <c r="AC123" i="3"/>
  <c r="L123" i="3"/>
  <c r="K123" i="3"/>
  <c r="AE123" i="3" s="1"/>
  <c r="I123" i="3"/>
  <c r="F123" i="3"/>
  <c r="D123" i="3"/>
  <c r="AL122" i="3"/>
  <c r="AG122" i="3"/>
  <c r="AF122" i="3"/>
  <c r="AD122" i="3"/>
  <c r="AA122" i="3"/>
  <c r="W122" i="3"/>
  <c r="S122" i="3"/>
  <c r="O122" i="3"/>
  <c r="M122" i="3"/>
  <c r="Y122" i="3" s="1"/>
  <c r="AL121" i="3"/>
  <c r="AG121" i="3"/>
  <c r="AF121" i="3"/>
  <c r="Y121" i="3"/>
  <c r="Q121" i="3"/>
  <c r="M121" i="3"/>
  <c r="AD121" i="3" s="1"/>
  <c r="AL120" i="3"/>
  <c r="AL123" i="3" s="1"/>
  <c r="AG120" i="3"/>
  <c r="AF120" i="3"/>
  <c r="AD120" i="3"/>
  <c r="AD123" i="3" s="1"/>
  <c r="AA120" i="3"/>
  <c r="Y120" i="3"/>
  <c r="Y123" i="3" s="1"/>
  <c r="W120" i="3"/>
  <c r="S120" i="3"/>
  <c r="Q120" i="3"/>
  <c r="O120" i="3"/>
  <c r="M120" i="3"/>
  <c r="AQ119" i="3"/>
  <c r="AN119" i="3"/>
  <c r="AN128" i="3" s="1"/>
  <c r="AI119" i="3"/>
  <c r="AJ119" i="3" s="1"/>
  <c r="AE119" i="3"/>
  <c r="K119" i="3"/>
  <c r="I119" i="3"/>
  <c r="F119" i="3"/>
  <c r="D119" i="3"/>
  <c r="AL118" i="3"/>
  <c r="AG118" i="3"/>
  <c r="AF118" i="3"/>
  <c r="Y118" i="3"/>
  <c r="Q118" i="3"/>
  <c r="M118" i="3"/>
  <c r="AD118" i="3" s="1"/>
  <c r="AL117" i="3"/>
  <c r="AG117" i="3"/>
  <c r="AF117" i="3"/>
  <c r="AD117" i="3"/>
  <c r="AA117" i="3"/>
  <c r="Y117" i="3"/>
  <c r="W117" i="3"/>
  <c r="S117" i="3"/>
  <c r="Q117" i="3"/>
  <c r="O117" i="3"/>
  <c r="M117" i="3"/>
  <c r="AL116" i="3"/>
  <c r="AL119" i="3" s="1"/>
  <c r="AG116" i="3"/>
  <c r="AF116" i="3"/>
  <c r="AF119" i="3" s="1"/>
  <c r="U116" i="3"/>
  <c r="M116" i="3"/>
  <c r="AQ115" i="3"/>
  <c r="AN115" i="3"/>
  <c r="AJ115" i="3"/>
  <c r="AI115" i="3"/>
  <c r="L115" i="3"/>
  <c r="K115" i="3"/>
  <c r="AK115" i="3" s="1"/>
  <c r="I115" i="3"/>
  <c r="F115" i="3"/>
  <c r="D115" i="3"/>
  <c r="AL114" i="3"/>
  <c r="AL115" i="3" s="1"/>
  <c r="AG114" i="3"/>
  <c r="AF114" i="3"/>
  <c r="AD114" i="3"/>
  <c r="AA114" i="3"/>
  <c r="W114" i="3"/>
  <c r="S114" i="3"/>
  <c r="O114" i="3"/>
  <c r="M114" i="3"/>
  <c r="AB114" i="3" s="1"/>
  <c r="AH114" i="3" s="1"/>
  <c r="AL113" i="3"/>
  <c r="AG113" i="3"/>
  <c r="AF113" i="3"/>
  <c r="AF115" i="3" s="1"/>
  <c r="U113" i="3"/>
  <c r="M113" i="3"/>
  <c r="AL112" i="3"/>
  <c r="AG112" i="3"/>
  <c r="AF112" i="3"/>
  <c r="AD112" i="3"/>
  <c r="AA112" i="3"/>
  <c r="Y112" i="3"/>
  <c r="W112" i="3"/>
  <c r="S112" i="3"/>
  <c r="Q112" i="3"/>
  <c r="O112" i="3"/>
  <c r="M112" i="3"/>
  <c r="M115" i="3" s="1"/>
  <c r="AQ111" i="3"/>
  <c r="AN111" i="3"/>
  <c r="AK111" i="3"/>
  <c r="AI111" i="3"/>
  <c r="AJ111" i="3" s="1"/>
  <c r="AC111" i="3"/>
  <c r="M111" i="3"/>
  <c r="K111" i="3"/>
  <c r="L111" i="3" s="1"/>
  <c r="I111" i="3"/>
  <c r="F111" i="3"/>
  <c r="D111" i="3"/>
  <c r="AL110" i="3"/>
  <c r="AG110" i="3"/>
  <c r="AF110" i="3"/>
  <c r="U110" i="3"/>
  <c r="M110" i="3"/>
  <c r="AL109" i="3"/>
  <c r="AG109" i="3"/>
  <c r="AF109" i="3"/>
  <c r="AD109" i="3"/>
  <c r="AA109" i="3"/>
  <c r="W109" i="3"/>
  <c r="S109" i="3"/>
  <c r="Q109" i="3"/>
  <c r="O109" i="3"/>
  <c r="M109" i="3"/>
  <c r="Y109" i="3" s="1"/>
  <c r="AL108" i="3"/>
  <c r="AL111" i="3" s="1"/>
  <c r="AG108" i="3"/>
  <c r="AF108" i="3"/>
  <c r="AF111" i="3" s="1"/>
  <c r="Y108" i="3"/>
  <c r="Q108" i="3"/>
  <c r="M108" i="3"/>
  <c r="AD108" i="3" s="1"/>
  <c r="AQ107" i="3"/>
  <c r="AN107" i="3"/>
  <c r="AJ107" i="3"/>
  <c r="AI107" i="3"/>
  <c r="L107" i="3"/>
  <c r="K107" i="3"/>
  <c r="AE107" i="3" s="1"/>
  <c r="I107" i="3"/>
  <c r="F107" i="3"/>
  <c r="D107" i="3"/>
  <c r="AL106" i="3"/>
  <c r="AG106" i="3"/>
  <c r="AF106" i="3"/>
  <c r="AD106" i="3"/>
  <c r="AA106" i="3"/>
  <c r="W106" i="3"/>
  <c r="S106" i="3"/>
  <c r="O106" i="3"/>
  <c r="M106" i="3"/>
  <c r="Y106" i="3" s="1"/>
  <c r="AL105" i="3"/>
  <c r="AG105" i="3"/>
  <c r="AF105" i="3"/>
  <c r="AF107" i="3" s="1"/>
  <c r="Y105" i="3"/>
  <c r="Q105" i="3"/>
  <c r="M105" i="3"/>
  <c r="AD105" i="3" s="1"/>
  <c r="AL104" i="3"/>
  <c r="AL107" i="3" s="1"/>
  <c r="AG104" i="3"/>
  <c r="AF104" i="3"/>
  <c r="AD104" i="3"/>
  <c r="AD107" i="3" s="1"/>
  <c r="AA104" i="3"/>
  <c r="W104" i="3"/>
  <c r="S104" i="3"/>
  <c r="Q104" i="3"/>
  <c r="O104" i="3"/>
  <c r="M104" i="3"/>
  <c r="AB104" i="3" s="1"/>
  <c r="AH104" i="3" s="1"/>
  <c r="AQ103" i="3"/>
  <c r="AN103" i="3"/>
  <c r="AI103" i="3"/>
  <c r="AJ103" i="3" s="1"/>
  <c r="AE103" i="3"/>
  <c r="K103" i="3"/>
  <c r="I103" i="3"/>
  <c r="F103" i="3"/>
  <c r="D103" i="3"/>
  <c r="AL102" i="3"/>
  <c r="AG102" i="3"/>
  <c r="AF102" i="3"/>
  <c r="Y102" i="3"/>
  <c r="Q102" i="3"/>
  <c r="M102" i="3"/>
  <c r="AD102" i="3" s="1"/>
  <c r="AL101" i="3"/>
  <c r="AG101" i="3"/>
  <c r="AF101" i="3"/>
  <c r="AD101" i="3"/>
  <c r="AA101" i="3"/>
  <c r="W101" i="3"/>
  <c r="S101" i="3"/>
  <c r="O101" i="3"/>
  <c r="M101" i="3"/>
  <c r="AB101" i="3" s="1"/>
  <c r="AH101" i="3" s="1"/>
  <c r="AL100" i="3"/>
  <c r="AG100" i="3"/>
  <c r="AF100" i="3"/>
  <c r="AF103" i="3" s="1"/>
  <c r="M100" i="3"/>
  <c r="AQ99" i="3"/>
  <c r="AN99" i="3"/>
  <c r="AJ99" i="3"/>
  <c r="AI99" i="3"/>
  <c r="L99" i="3"/>
  <c r="K99" i="3"/>
  <c r="AK99" i="3" s="1"/>
  <c r="I99" i="3"/>
  <c r="F99" i="3"/>
  <c r="D99" i="3"/>
  <c r="AL98" i="3"/>
  <c r="AL99" i="3" s="1"/>
  <c r="AG98" i="3"/>
  <c r="AF98" i="3"/>
  <c r="AD98" i="3"/>
  <c r="AA98" i="3"/>
  <c r="W98" i="3"/>
  <c r="S98" i="3"/>
  <c r="O98" i="3"/>
  <c r="M98" i="3"/>
  <c r="AB98" i="3" s="1"/>
  <c r="AH98" i="3" s="1"/>
  <c r="AL97" i="3"/>
  <c r="AG97" i="3"/>
  <c r="AF97" i="3"/>
  <c r="AF99" i="3" s="1"/>
  <c r="M97" i="3"/>
  <c r="AL96" i="3"/>
  <c r="AG96" i="3"/>
  <c r="AF96" i="3"/>
  <c r="AD96" i="3"/>
  <c r="AA96" i="3"/>
  <c r="Y96" i="3"/>
  <c r="W96" i="3"/>
  <c r="S96" i="3"/>
  <c r="Q96" i="3"/>
  <c r="O96" i="3"/>
  <c r="M96" i="3"/>
  <c r="AQ95" i="3"/>
  <c r="AN95" i="3"/>
  <c r="AK95" i="3"/>
  <c r="AI95" i="3"/>
  <c r="AJ95" i="3" s="1"/>
  <c r="AC95" i="3"/>
  <c r="M95" i="3"/>
  <c r="K95" i="3"/>
  <c r="L95" i="3" s="1"/>
  <c r="I95" i="3"/>
  <c r="F95" i="3"/>
  <c r="D95" i="3"/>
  <c r="AL94" i="3"/>
  <c r="AG94" i="3"/>
  <c r="AF94" i="3"/>
  <c r="M94" i="3"/>
  <c r="AL93" i="3"/>
  <c r="AG93" i="3"/>
  <c r="AF93" i="3"/>
  <c r="AD93" i="3"/>
  <c r="AA93" i="3"/>
  <c r="Y93" i="3"/>
  <c r="W93" i="3"/>
  <c r="S93" i="3"/>
  <c r="Q93" i="3"/>
  <c r="O93" i="3"/>
  <c r="M93" i="3"/>
  <c r="AB93" i="3" s="1"/>
  <c r="AH93" i="3" s="1"/>
  <c r="AL92" i="3"/>
  <c r="AL95" i="3" s="1"/>
  <c r="AG92" i="3"/>
  <c r="AF92" i="3"/>
  <c r="AF95" i="3" s="1"/>
  <c r="Y92" i="3"/>
  <c r="Q92" i="3"/>
  <c r="M92" i="3"/>
  <c r="AD92" i="3" s="1"/>
  <c r="AQ91" i="3"/>
  <c r="AN91" i="3"/>
  <c r="AJ91" i="3"/>
  <c r="AI91" i="3"/>
  <c r="AF91" i="3"/>
  <c r="L91" i="3"/>
  <c r="K91" i="3"/>
  <c r="AE91" i="3" s="1"/>
  <c r="I91" i="3"/>
  <c r="F91" i="3"/>
  <c r="D91" i="3"/>
  <c r="AL90" i="3"/>
  <c r="AG90" i="3"/>
  <c r="AF90" i="3"/>
  <c r="AD90" i="3"/>
  <c r="AA90" i="3"/>
  <c r="W90" i="3"/>
  <c r="S90" i="3"/>
  <c r="O90" i="3"/>
  <c r="M90" i="3"/>
  <c r="Y90" i="3" s="1"/>
  <c r="AL89" i="3"/>
  <c r="AG89" i="3"/>
  <c r="AF89" i="3"/>
  <c r="Y89" i="3"/>
  <c r="Q89" i="3"/>
  <c r="M89" i="3"/>
  <c r="AD89" i="3" s="1"/>
  <c r="AL88" i="3"/>
  <c r="AL91" i="3" s="1"/>
  <c r="AG88" i="3"/>
  <c r="AF88" i="3"/>
  <c r="AD88" i="3"/>
  <c r="AD91" i="3" s="1"/>
  <c r="AA88" i="3"/>
  <c r="W88" i="3"/>
  <c r="S88" i="3"/>
  <c r="O88" i="3"/>
  <c r="M88" i="3"/>
  <c r="AQ87" i="3"/>
  <c r="AN87" i="3"/>
  <c r="AI87" i="3"/>
  <c r="AJ87" i="3" s="1"/>
  <c r="AE87" i="3"/>
  <c r="K87" i="3"/>
  <c r="I87" i="3"/>
  <c r="F87" i="3"/>
  <c r="D87" i="3"/>
  <c r="AL86" i="3"/>
  <c r="AG86" i="3"/>
  <c r="AF86" i="3"/>
  <c r="Y86" i="3"/>
  <c r="Q86" i="3"/>
  <c r="M86" i="3"/>
  <c r="AD86" i="3" s="1"/>
  <c r="AL85" i="3"/>
  <c r="AG85" i="3"/>
  <c r="AF85" i="3"/>
  <c r="AD85" i="3"/>
  <c r="AA85" i="3"/>
  <c r="Y85" i="3"/>
  <c r="W85" i="3"/>
  <c r="S85" i="3"/>
  <c r="Q85" i="3"/>
  <c r="O85" i="3"/>
  <c r="M85" i="3"/>
  <c r="AL84" i="3"/>
  <c r="AL87" i="3" s="1"/>
  <c r="AG84" i="3"/>
  <c r="AF84" i="3"/>
  <c r="AF87" i="3" s="1"/>
  <c r="U84" i="3"/>
  <c r="M84" i="3"/>
  <c r="AQ83" i="3"/>
  <c r="AN83" i="3"/>
  <c r="AJ83" i="3"/>
  <c r="AI83" i="3"/>
  <c r="L83" i="3"/>
  <c r="K83" i="3"/>
  <c r="AK83" i="3" s="1"/>
  <c r="I83" i="3"/>
  <c r="F83" i="3"/>
  <c r="D83" i="3"/>
  <c r="AL82" i="3"/>
  <c r="AL83" i="3" s="1"/>
  <c r="AG82" i="3"/>
  <c r="AF82" i="3"/>
  <c r="AD82" i="3"/>
  <c r="AA82" i="3"/>
  <c r="W82" i="3"/>
  <c r="S82" i="3"/>
  <c r="O82" i="3"/>
  <c r="M82" i="3"/>
  <c r="AB82" i="3" s="1"/>
  <c r="AH82" i="3" s="1"/>
  <c r="AL81" i="3"/>
  <c r="AG81" i="3"/>
  <c r="AF81" i="3"/>
  <c r="AF83" i="3" s="1"/>
  <c r="U81" i="3"/>
  <c r="M81" i="3"/>
  <c r="AL80" i="3"/>
  <c r="AG80" i="3"/>
  <c r="AF80" i="3"/>
  <c r="AD80" i="3"/>
  <c r="AA80" i="3"/>
  <c r="Y80" i="3"/>
  <c r="W80" i="3"/>
  <c r="S80" i="3"/>
  <c r="Q80" i="3"/>
  <c r="O80" i="3"/>
  <c r="M80" i="3"/>
  <c r="M83" i="3" s="1"/>
  <c r="AQ79" i="3"/>
  <c r="AN79" i="3"/>
  <c r="AK79" i="3"/>
  <c r="AI79" i="3"/>
  <c r="AJ79" i="3" s="1"/>
  <c r="AC79" i="3"/>
  <c r="M79" i="3"/>
  <c r="K79" i="3"/>
  <c r="L79" i="3" s="1"/>
  <c r="I79" i="3"/>
  <c r="F79" i="3"/>
  <c r="D79" i="3"/>
  <c r="AL78" i="3"/>
  <c r="AG78" i="3"/>
  <c r="AF78" i="3"/>
  <c r="U78" i="3"/>
  <c r="M78" i="3"/>
  <c r="AL77" i="3"/>
  <c r="AG77" i="3"/>
  <c r="AF77" i="3"/>
  <c r="AD77" i="3"/>
  <c r="AA77" i="3"/>
  <c r="W77" i="3"/>
  <c r="S77" i="3"/>
  <c r="O77" i="3"/>
  <c r="M77" i="3"/>
  <c r="Y77" i="3" s="1"/>
  <c r="AL76" i="3"/>
  <c r="AL79" i="3" s="1"/>
  <c r="AG76" i="3"/>
  <c r="AF76" i="3"/>
  <c r="AF79" i="3" s="1"/>
  <c r="Y76" i="3"/>
  <c r="Q76" i="3"/>
  <c r="M76" i="3"/>
  <c r="AD76" i="3" s="1"/>
  <c r="AQ75" i="3"/>
  <c r="AN75" i="3"/>
  <c r="AK75" i="3"/>
  <c r="AJ75" i="3"/>
  <c r="AI75" i="3"/>
  <c r="AC75" i="3"/>
  <c r="L75" i="3"/>
  <c r="K75" i="3"/>
  <c r="AE75" i="3" s="1"/>
  <c r="I75" i="3"/>
  <c r="F75" i="3"/>
  <c r="D75" i="3"/>
  <c r="AL74" i="3"/>
  <c r="AG74" i="3"/>
  <c r="AF74" i="3"/>
  <c r="AD74" i="3"/>
  <c r="AA74" i="3"/>
  <c r="W74" i="3"/>
  <c r="S74" i="3"/>
  <c r="O74" i="3"/>
  <c r="M74" i="3"/>
  <c r="Y74" i="3" s="1"/>
  <c r="AL73" i="3"/>
  <c r="AG73" i="3"/>
  <c r="AF73" i="3"/>
  <c r="AF75" i="3" s="1"/>
  <c r="Y73" i="3"/>
  <c r="Q73" i="3"/>
  <c r="M73" i="3"/>
  <c r="AD73" i="3" s="1"/>
  <c r="AL72" i="3"/>
  <c r="AL75" i="3" s="1"/>
  <c r="AG72" i="3"/>
  <c r="AF72" i="3"/>
  <c r="AD72" i="3"/>
  <c r="AD75" i="3" s="1"/>
  <c r="AA72" i="3"/>
  <c r="Y72" i="3"/>
  <c r="W72" i="3"/>
  <c r="S72" i="3"/>
  <c r="Q72" i="3"/>
  <c r="O72" i="3"/>
  <c r="M72" i="3"/>
  <c r="AQ71" i="3"/>
  <c r="AN71" i="3"/>
  <c r="AK71" i="3"/>
  <c r="AI71" i="3"/>
  <c r="AJ71" i="3" s="1"/>
  <c r="AE71" i="3"/>
  <c r="AC71" i="3"/>
  <c r="L71" i="3"/>
  <c r="K71" i="3"/>
  <c r="I71" i="3"/>
  <c r="F71" i="3"/>
  <c r="D71" i="3"/>
  <c r="AL70" i="3"/>
  <c r="AG70" i="3"/>
  <c r="AF70" i="3"/>
  <c r="AD70" i="3"/>
  <c r="AA70" i="3"/>
  <c r="Y70" i="3"/>
  <c r="W70" i="3"/>
  <c r="S70" i="3"/>
  <c r="Q70" i="3"/>
  <c r="O70" i="3"/>
  <c r="M70" i="3"/>
  <c r="AB70" i="3" s="1"/>
  <c r="AH70" i="3" s="1"/>
  <c r="AL69" i="3"/>
  <c r="AG69" i="3"/>
  <c r="AF69" i="3"/>
  <c r="AF71" i="3" s="1"/>
  <c r="M69" i="3"/>
  <c r="AL68" i="3"/>
  <c r="AL71" i="3" s="1"/>
  <c r="AG68" i="3"/>
  <c r="AF68" i="3"/>
  <c r="AD68" i="3"/>
  <c r="AA68" i="3"/>
  <c r="W68" i="3"/>
  <c r="S68" i="3"/>
  <c r="O68" i="3"/>
  <c r="M68" i="3"/>
  <c r="M71" i="3" s="1"/>
  <c r="AQ67" i="3"/>
  <c r="AN67" i="3"/>
  <c r="AK67" i="3"/>
  <c r="AI67" i="3"/>
  <c r="AJ67" i="3" s="1"/>
  <c r="AC67" i="3"/>
  <c r="K67" i="3"/>
  <c r="L67" i="3" s="1"/>
  <c r="I67" i="3"/>
  <c r="F67" i="3"/>
  <c r="D67" i="3"/>
  <c r="AL66" i="3"/>
  <c r="AG66" i="3"/>
  <c r="AF66" i="3"/>
  <c r="U66" i="3"/>
  <c r="M66" i="3"/>
  <c r="M67" i="3" s="1"/>
  <c r="AL65" i="3"/>
  <c r="AL67" i="3" s="1"/>
  <c r="AG65" i="3"/>
  <c r="AF65" i="3"/>
  <c r="AD65" i="3"/>
  <c r="AA65" i="3"/>
  <c r="W65" i="3"/>
  <c r="S65" i="3"/>
  <c r="O65" i="3"/>
  <c r="M65" i="3"/>
  <c r="Y65" i="3" s="1"/>
  <c r="AL64" i="3"/>
  <c r="AG64" i="3"/>
  <c r="AF64" i="3"/>
  <c r="AF67" i="3" s="1"/>
  <c r="Y64" i="3"/>
  <c r="Q64" i="3"/>
  <c r="M64" i="3"/>
  <c r="AD64" i="3" s="1"/>
  <c r="AQ63" i="3"/>
  <c r="AN63" i="3"/>
  <c r="AK63" i="3"/>
  <c r="AJ63" i="3"/>
  <c r="AI63" i="3"/>
  <c r="AF63" i="3"/>
  <c r="AC63" i="3"/>
  <c r="L63" i="3"/>
  <c r="K63" i="3"/>
  <c r="AE63" i="3" s="1"/>
  <c r="I63" i="3"/>
  <c r="F63" i="3"/>
  <c r="D63" i="3"/>
  <c r="AL62" i="3"/>
  <c r="AG62" i="3"/>
  <c r="AF62" i="3"/>
  <c r="AD62" i="3"/>
  <c r="AA62" i="3"/>
  <c r="W62" i="3"/>
  <c r="S62" i="3"/>
  <c r="O62" i="3"/>
  <c r="M62" i="3"/>
  <c r="Y62" i="3" s="1"/>
  <c r="AL61" i="3"/>
  <c r="AG61" i="3"/>
  <c r="AF61" i="3"/>
  <c r="Y61" i="3"/>
  <c r="Q61" i="3"/>
  <c r="M61" i="3"/>
  <c r="AD61" i="3" s="1"/>
  <c r="AL60" i="3"/>
  <c r="AL63" i="3" s="1"/>
  <c r="AG60" i="3"/>
  <c r="AF60" i="3"/>
  <c r="AD60" i="3"/>
  <c r="AD63" i="3" s="1"/>
  <c r="AA60" i="3"/>
  <c r="Y60" i="3"/>
  <c r="Y63" i="3" s="1"/>
  <c r="W60" i="3"/>
  <c r="S60" i="3"/>
  <c r="Q60" i="3"/>
  <c r="O60" i="3"/>
  <c r="M60" i="3"/>
  <c r="AQ59" i="3"/>
  <c r="AN59" i="3"/>
  <c r="AI59" i="3"/>
  <c r="AJ59" i="3" s="1"/>
  <c r="AE59" i="3"/>
  <c r="K59" i="3"/>
  <c r="I59" i="3"/>
  <c r="F59" i="3"/>
  <c r="D59" i="3"/>
  <c r="AL58" i="3"/>
  <c r="AG58" i="3"/>
  <c r="AF58" i="3"/>
  <c r="Y58" i="3"/>
  <c r="Q58" i="3"/>
  <c r="M58" i="3"/>
  <c r="AD58" i="3" s="1"/>
  <c r="AL57" i="3"/>
  <c r="AG57" i="3"/>
  <c r="AF57" i="3"/>
  <c r="AD57" i="3"/>
  <c r="AA57" i="3"/>
  <c r="Y57" i="3"/>
  <c r="W57" i="3"/>
  <c r="S57" i="3"/>
  <c r="Q57" i="3"/>
  <c r="O57" i="3"/>
  <c r="M57" i="3"/>
  <c r="AL56" i="3"/>
  <c r="AL59" i="3" s="1"/>
  <c r="AG56" i="3"/>
  <c r="AF56" i="3"/>
  <c r="AF59" i="3" s="1"/>
  <c r="M56" i="3"/>
  <c r="AQ55" i="3"/>
  <c r="AN55" i="3"/>
  <c r="AJ55" i="3"/>
  <c r="AI55" i="3"/>
  <c r="L55" i="3"/>
  <c r="K55" i="3"/>
  <c r="AK55" i="3" s="1"/>
  <c r="I55" i="3"/>
  <c r="F55" i="3"/>
  <c r="D55" i="3"/>
  <c r="AL54" i="3"/>
  <c r="AL55" i="3" s="1"/>
  <c r="AG54" i="3"/>
  <c r="AF54" i="3"/>
  <c r="AD54" i="3"/>
  <c r="AA54" i="3"/>
  <c r="Y54" i="3"/>
  <c r="W54" i="3"/>
  <c r="S54" i="3"/>
  <c r="Q54" i="3"/>
  <c r="O54" i="3"/>
  <c r="M54" i="3"/>
  <c r="AL53" i="3"/>
  <c r="AG53" i="3"/>
  <c r="AF53" i="3"/>
  <c r="AF55" i="3" s="1"/>
  <c r="M53" i="3"/>
  <c r="AL52" i="3"/>
  <c r="AG52" i="3"/>
  <c r="AF52" i="3"/>
  <c r="AD52" i="3"/>
  <c r="AA52" i="3"/>
  <c r="W52" i="3"/>
  <c r="S52" i="3"/>
  <c r="O52" i="3"/>
  <c r="M52" i="3"/>
  <c r="AQ51" i="3"/>
  <c r="AN51" i="3"/>
  <c r="AK51" i="3"/>
  <c r="AI51" i="3"/>
  <c r="AJ51" i="3" s="1"/>
  <c r="K51" i="3"/>
  <c r="K128" i="3" s="1"/>
  <c r="I51" i="3"/>
  <c r="F51" i="3"/>
  <c r="D51" i="3"/>
  <c r="AL50" i="3"/>
  <c r="AG50" i="3"/>
  <c r="AF50" i="3"/>
  <c r="M50" i="3"/>
  <c r="AL49" i="3"/>
  <c r="AL51" i="3" s="1"/>
  <c r="AG49" i="3"/>
  <c r="AF49" i="3"/>
  <c r="AD49" i="3"/>
  <c r="AA49" i="3"/>
  <c r="W49" i="3"/>
  <c r="S49" i="3"/>
  <c r="O49" i="3"/>
  <c r="M49" i="3"/>
  <c r="Y49" i="3" s="1"/>
  <c r="AL48" i="3"/>
  <c r="AG48" i="3"/>
  <c r="AF48" i="3"/>
  <c r="AF51" i="3" s="1"/>
  <c r="Y48" i="3"/>
  <c r="Q48" i="3"/>
  <c r="M48" i="3"/>
  <c r="AQ47" i="3"/>
  <c r="AN47" i="3"/>
  <c r="AK47" i="3"/>
  <c r="AJ47" i="3"/>
  <c r="AI47" i="3"/>
  <c r="AF47" i="3"/>
  <c r="AC47" i="3"/>
  <c r="L47" i="3"/>
  <c r="K47" i="3"/>
  <c r="AE47" i="3" s="1"/>
  <c r="I47" i="3"/>
  <c r="F47" i="3"/>
  <c r="D47" i="3"/>
  <c r="AL46" i="3"/>
  <c r="AG46" i="3"/>
  <c r="AF46" i="3"/>
  <c r="AD46" i="3"/>
  <c r="AA46" i="3"/>
  <c r="W46" i="3"/>
  <c r="S46" i="3"/>
  <c r="O46" i="3"/>
  <c r="M46" i="3"/>
  <c r="Y46" i="3" s="1"/>
  <c r="AL45" i="3"/>
  <c r="AG45" i="3"/>
  <c r="AF45" i="3"/>
  <c r="U45" i="3"/>
  <c r="M45" i="3"/>
  <c r="Y45" i="3" s="1"/>
  <c r="AL44" i="3"/>
  <c r="AG44" i="3"/>
  <c r="AF44" i="3"/>
  <c r="AD44" i="3"/>
  <c r="AA44" i="3"/>
  <c r="Y44" i="3"/>
  <c r="W44" i="3"/>
  <c r="S44" i="3"/>
  <c r="Q44" i="3"/>
  <c r="O44" i="3"/>
  <c r="M44" i="3"/>
  <c r="AQ43" i="3"/>
  <c r="AN43" i="3"/>
  <c r="AK43" i="3"/>
  <c r="AI43" i="3"/>
  <c r="AJ43" i="3" s="1"/>
  <c r="AE43" i="3"/>
  <c r="AC43" i="3"/>
  <c r="M43" i="3"/>
  <c r="K43" i="3"/>
  <c r="L43" i="3" s="1"/>
  <c r="I43" i="3"/>
  <c r="F43" i="3"/>
  <c r="D43" i="3"/>
  <c r="AL42" i="3"/>
  <c r="AG42" i="3"/>
  <c r="AF42" i="3"/>
  <c r="U42" i="3"/>
  <c r="M42" i="3"/>
  <c r="Y42" i="3" s="1"/>
  <c r="AL41" i="3"/>
  <c r="AG41" i="3"/>
  <c r="AF41" i="3"/>
  <c r="AD41" i="3"/>
  <c r="AA41" i="3"/>
  <c r="Y41" i="3"/>
  <c r="W41" i="3"/>
  <c r="S41" i="3"/>
  <c r="Q41" i="3"/>
  <c r="O41" i="3"/>
  <c r="M41" i="3"/>
  <c r="AL40" i="3"/>
  <c r="AL43" i="3" s="1"/>
  <c r="AG40" i="3"/>
  <c r="AF40" i="3"/>
  <c r="AF43" i="3" s="1"/>
  <c r="Y40" i="3"/>
  <c r="Y43" i="3" s="1"/>
  <c r="Q40" i="3"/>
  <c r="M40" i="3"/>
  <c r="AQ39" i="3"/>
  <c r="AN39" i="3"/>
  <c r="AJ39" i="3"/>
  <c r="AI39" i="3"/>
  <c r="AF39" i="3"/>
  <c r="L39" i="3"/>
  <c r="K39" i="3"/>
  <c r="AK39" i="3" s="1"/>
  <c r="I39" i="3"/>
  <c r="F39" i="3"/>
  <c r="D39" i="3"/>
  <c r="AL38" i="3"/>
  <c r="AG38" i="3"/>
  <c r="AF38" i="3"/>
  <c r="AD38" i="3"/>
  <c r="AA38" i="3"/>
  <c r="Y38" i="3"/>
  <c r="W38" i="3"/>
  <c r="S38" i="3"/>
  <c r="Q38" i="3"/>
  <c r="O38" i="3"/>
  <c r="M38" i="3"/>
  <c r="AB38" i="3" s="1"/>
  <c r="AH38" i="3" s="1"/>
  <c r="AL37" i="3"/>
  <c r="AG37" i="3"/>
  <c r="AF37" i="3"/>
  <c r="U37" i="3"/>
  <c r="M37" i="3"/>
  <c r="Y37" i="3" s="1"/>
  <c r="AL36" i="3"/>
  <c r="AL39" i="3" s="1"/>
  <c r="AG36" i="3"/>
  <c r="AF36" i="3"/>
  <c r="AD36" i="3"/>
  <c r="AA36" i="3"/>
  <c r="W36" i="3"/>
  <c r="S36" i="3"/>
  <c r="O36" i="3"/>
  <c r="M36" i="3"/>
  <c r="AQ35" i="3"/>
  <c r="AN35" i="3"/>
  <c r="AK35" i="3"/>
  <c r="AI35" i="3"/>
  <c r="AJ35" i="3" s="1"/>
  <c r="AC35" i="3"/>
  <c r="K35" i="3"/>
  <c r="L35" i="3" s="1"/>
  <c r="I35" i="3"/>
  <c r="F35" i="3"/>
  <c r="D35" i="3"/>
  <c r="AL34" i="3"/>
  <c r="AG34" i="3"/>
  <c r="AF34" i="3"/>
  <c r="M34" i="3"/>
  <c r="AL33" i="3"/>
  <c r="AL35" i="3" s="1"/>
  <c r="AG33" i="3"/>
  <c r="AF33" i="3"/>
  <c r="AD33" i="3"/>
  <c r="AA33" i="3"/>
  <c r="W33" i="3"/>
  <c r="S33" i="3"/>
  <c r="O33" i="3"/>
  <c r="M33" i="3"/>
  <c r="Y33" i="3" s="1"/>
  <c r="AL32" i="3"/>
  <c r="AG32" i="3"/>
  <c r="AF32" i="3"/>
  <c r="AF35" i="3" s="1"/>
  <c r="Y32" i="3"/>
  <c r="Q32" i="3"/>
  <c r="M32" i="3"/>
  <c r="AQ31" i="3"/>
  <c r="AN31" i="3"/>
  <c r="AK31" i="3"/>
  <c r="AJ31" i="3"/>
  <c r="AI31" i="3"/>
  <c r="AF31" i="3"/>
  <c r="AC31" i="3"/>
  <c r="L31" i="3"/>
  <c r="K31" i="3"/>
  <c r="AE31" i="3" s="1"/>
  <c r="I31" i="3"/>
  <c r="F31" i="3"/>
  <c r="D31" i="3"/>
  <c r="AL30" i="3"/>
  <c r="AG30" i="3"/>
  <c r="AF30" i="3"/>
  <c r="AD30" i="3"/>
  <c r="AA30" i="3"/>
  <c r="W30" i="3"/>
  <c r="S30" i="3"/>
  <c r="O30" i="3"/>
  <c r="M30" i="3"/>
  <c r="Y30" i="3" s="1"/>
  <c r="AL29" i="3"/>
  <c r="AG29" i="3"/>
  <c r="AF29" i="3"/>
  <c r="U29" i="3"/>
  <c r="M29" i="3"/>
  <c r="Y29" i="3" s="1"/>
  <c r="AL28" i="3"/>
  <c r="AL31" i="3" s="1"/>
  <c r="AG28" i="3"/>
  <c r="AF28" i="3"/>
  <c r="AD28" i="3"/>
  <c r="AA28" i="3"/>
  <c r="Y28" i="3"/>
  <c r="Y31" i="3" s="1"/>
  <c r="W28" i="3"/>
  <c r="S28" i="3"/>
  <c r="Q28" i="3"/>
  <c r="O28" i="3"/>
  <c r="M28" i="3"/>
  <c r="AQ27" i="3"/>
  <c r="AN27" i="3"/>
  <c r="AK27" i="3"/>
  <c r="AI27" i="3"/>
  <c r="AJ27" i="3" s="1"/>
  <c r="AE27" i="3"/>
  <c r="AC27" i="3"/>
  <c r="M27" i="3"/>
  <c r="K27" i="3"/>
  <c r="L27" i="3" s="1"/>
  <c r="I27" i="3"/>
  <c r="F27" i="3"/>
  <c r="D27" i="3"/>
  <c r="AL26" i="3"/>
  <c r="AG26" i="3"/>
  <c r="AF26" i="3"/>
  <c r="U26" i="3"/>
  <c r="M26" i="3"/>
  <c r="Y26" i="3" s="1"/>
  <c r="AL25" i="3"/>
  <c r="AG25" i="3"/>
  <c r="AF25" i="3"/>
  <c r="AD25" i="3"/>
  <c r="AA25" i="3"/>
  <c r="Y25" i="3"/>
  <c r="W25" i="3"/>
  <c r="S25" i="3"/>
  <c r="Q25" i="3"/>
  <c r="O25" i="3"/>
  <c r="M25" i="3"/>
  <c r="AL24" i="3"/>
  <c r="AL27" i="3" s="1"/>
  <c r="AG24" i="3"/>
  <c r="AF24" i="3"/>
  <c r="AF27" i="3" s="1"/>
  <c r="Y24" i="3"/>
  <c r="Y27" i="3" s="1"/>
  <c r="Q24" i="3"/>
  <c r="M24" i="3"/>
  <c r="AQ23" i="3"/>
  <c r="AN23" i="3"/>
  <c r="AJ23" i="3"/>
  <c r="AI23" i="3"/>
  <c r="AF23" i="3"/>
  <c r="L23" i="3"/>
  <c r="K23" i="3"/>
  <c r="AK23" i="3" s="1"/>
  <c r="I23" i="3"/>
  <c r="F23" i="3"/>
  <c r="D23" i="3"/>
  <c r="AL22" i="3"/>
  <c r="AG22" i="3"/>
  <c r="AF22" i="3"/>
  <c r="AD22" i="3"/>
  <c r="AA22" i="3"/>
  <c r="Y22" i="3"/>
  <c r="W22" i="3"/>
  <c r="S22" i="3"/>
  <c r="Q22" i="3"/>
  <c r="O22" i="3"/>
  <c r="M22" i="3"/>
  <c r="AB22" i="3" s="1"/>
  <c r="AH22" i="3" s="1"/>
  <c r="AL21" i="3"/>
  <c r="AG21" i="3"/>
  <c r="AF21" i="3"/>
  <c r="U21" i="3"/>
  <c r="M21" i="3"/>
  <c r="Y21" i="3" s="1"/>
  <c r="AL20" i="3"/>
  <c r="AL23" i="3" s="1"/>
  <c r="AG20" i="3"/>
  <c r="AF20" i="3"/>
  <c r="AD20" i="3"/>
  <c r="AA20" i="3"/>
  <c r="W20" i="3"/>
  <c r="S20" i="3"/>
  <c r="O20" i="3"/>
  <c r="M20" i="3"/>
  <c r="AQ19" i="3"/>
  <c r="AN19" i="3"/>
  <c r="AK19" i="3"/>
  <c r="AI19" i="3"/>
  <c r="AJ19" i="3" s="1"/>
  <c r="AC19" i="3"/>
  <c r="K19" i="3"/>
  <c r="L19" i="3" s="1"/>
  <c r="I19" i="3"/>
  <c r="F19" i="3"/>
  <c r="D19" i="3"/>
  <c r="AL18" i="3"/>
  <c r="AG18" i="3"/>
  <c r="AF18" i="3"/>
  <c r="M18" i="3"/>
  <c r="AL17" i="3"/>
  <c r="AL19" i="3" s="1"/>
  <c r="AG17" i="3"/>
  <c r="AF17" i="3"/>
  <c r="AD17" i="3"/>
  <c r="AA17" i="3"/>
  <c r="W17" i="3"/>
  <c r="S17" i="3"/>
  <c r="O17" i="3"/>
  <c r="M17" i="3"/>
  <c r="Y17" i="3" s="1"/>
  <c r="AL16" i="3"/>
  <c r="AG16" i="3"/>
  <c r="AF16" i="3"/>
  <c r="AF19" i="3" s="1"/>
  <c r="Y16" i="3"/>
  <c r="Q16" i="3"/>
  <c r="M16" i="3"/>
  <c r="AQ15" i="3"/>
  <c r="AN15" i="3"/>
  <c r="AK15" i="3"/>
  <c r="AJ15" i="3"/>
  <c r="AI15" i="3"/>
  <c r="AF15" i="3"/>
  <c r="AC15" i="3"/>
  <c r="L15" i="3"/>
  <c r="K15" i="3"/>
  <c r="AE15" i="3" s="1"/>
  <c r="I15" i="3"/>
  <c r="F15" i="3"/>
  <c r="D15" i="3"/>
  <c r="AL14" i="3"/>
  <c r="AG14" i="3"/>
  <c r="AF14" i="3"/>
  <c r="AD14" i="3"/>
  <c r="AA14" i="3"/>
  <c r="W14" i="3"/>
  <c r="S14" i="3"/>
  <c r="O14" i="3"/>
  <c r="M14" i="3"/>
  <c r="Y14" i="3" s="1"/>
  <c r="AL13" i="3"/>
  <c r="AG13" i="3"/>
  <c r="AF13" i="3"/>
  <c r="U13" i="3"/>
  <c r="M13" i="3"/>
  <c r="Y13" i="3" s="1"/>
  <c r="AL12" i="3"/>
  <c r="AL15" i="3" s="1"/>
  <c r="AG12" i="3"/>
  <c r="AF12" i="3"/>
  <c r="AD12" i="3"/>
  <c r="AA12" i="3"/>
  <c r="Y12" i="3"/>
  <c r="W12" i="3"/>
  <c r="S12" i="3"/>
  <c r="Q12" i="3"/>
  <c r="O12" i="3"/>
  <c r="M12" i="3"/>
  <c r="AQ11" i="3"/>
  <c r="AN11" i="3"/>
  <c r="AK11" i="3"/>
  <c r="AI11" i="3"/>
  <c r="AJ11" i="3" s="1"/>
  <c r="AE11" i="3"/>
  <c r="AC11" i="3"/>
  <c r="M11" i="3"/>
  <c r="K11" i="3"/>
  <c r="L11" i="3" s="1"/>
  <c r="I11" i="3"/>
  <c r="F11" i="3"/>
  <c r="D11" i="3"/>
  <c r="AL10" i="3"/>
  <c r="AG10" i="3"/>
  <c r="AF10" i="3"/>
  <c r="U10" i="3"/>
  <c r="M10" i="3"/>
  <c r="Y10" i="3" s="1"/>
  <c r="AL9" i="3"/>
  <c r="AG9" i="3"/>
  <c r="AF9" i="3"/>
  <c r="AD9" i="3"/>
  <c r="AA9" i="3"/>
  <c r="Y9" i="3"/>
  <c r="W9" i="3"/>
  <c r="S9" i="3"/>
  <c r="Q9" i="3"/>
  <c r="O9" i="3"/>
  <c r="M9" i="3"/>
  <c r="AL8" i="3"/>
  <c r="AL11" i="3" s="1"/>
  <c r="AG8" i="3"/>
  <c r="AF8" i="3"/>
  <c r="AF11" i="3" s="1"/>
  <c r="Y8" i="3"/>
  <c r="Y11" i="3" s="1"/>
  <c r="Q8" i="3"/>
  <c r="M8" i="3"/>
  <c r="AQ7" i="3"/>
  <c r="AN7" i="3"/>
  <c r="AJ7" i="3"/>
  <c r="AI7" i="3"/>
  <c r="AF7" i="3"/>
  <c r="L7" i="3"/>
  <c r="K7" i="3"/>
  <c r="AK7" i="3" s="1"/>
  <c r="I7" i="3"/>
  <c r="F7" i="3"/>
  <c r="D7" i="3"/>
  <c r="AL6" i="3"/>
  <c r="AG6" i="3"/>
  <c r="AF6" i="3"/>
  <c r="AD6" i="3"/>
  <c r="AA6" i="3"/>
  <c r="Y6" i="3"/>
  <c r="W6" i="3"/>
  <c r="S6" i="3"/>
  <c r="Q6" i="3"/>
  <c r="O6" i="3"/>
  <c r="M6" i="3"/>
  <c r="AB6" i="3" s="1"/>
  <c r="AH6" i="3" s="1"/>
  <c r="AL5" i="3"/>
  <c r="AG5" i="3"/>
  <c r="AF5" i="3"/>
  <c r="U5" i="3"/>
  <c r="M5" i="3"/>
  <c r="Y5" i="3" s="1"/>
  <c r="AL4" i="3"/>
  <c r="AL7" i="3" s="1"/>
  <c r="AG4" i="3"/>
  <c r="AF4" i="3"/>
  <c r="AD4" i="3"/>
  <c r="AA4" i="3"/>
  <c r="W4" i="3"/>
  <c r="S4" i="3"/>
  <c r="O4" i="3"/>
  <c r="M4" i="3"/>
  <c r="AQ127" i="13"/>
  <c r="AN127" i="13"/>
  <c r="AI127" i="13"/>
  <c r="K127" i="13"/>
  <c r="I127" i="13"/>
  <c r="F127" i="13"/>
  <c r="D127" i="13"/>
  <c r="AL126" i="13"/>
  <c r="AG126" i="13"/>
  <c r="AF126" i="13"/>
  <c r="Y126" i="13"/>
  <c r="Q126" i="13"/>
  <c r="M126" i="13"/>
  <c r="U126" i="13" s="1"/>
  <c r="AL125" i="13"/>
  <c r="AG125" i="13"/>
  <c r="AF125" i="13"/>
  <c r="AD125" i="13"/>
  <c r="AA125" i="13"/>
  <c r="Y125" i="13"/>
  <c r="W125" i="13"/>
  <c r="S125" i="13"/>
  <c r="Q125" i="13"/>
  <c r="O125" i="13"/>
  <c r="M125" i="13"/>
  <c r="AB125" i="13" s="1"/>
  <c r="AH125" i="13" s="1"/>
  <c r="AL124" i="13"/>
  <c r="AL127" i="13" s="1"/>
  <c r="AG124" i="13"/>
  <c r="AF124" i="13"/>
  <c r="U124" i="13"/>
  <c r="M124" i="13"/>
  <c r="M127" i="13" s="1"/>
  <c r="AQ123" i="13"/>
  <c r="AN123" i="13"/>
  <c r="AJ123" i="13"/>
  <c r="AI123" i="13"/>
  <c r="AB123" i="13"/>
  <c r="T123" i="13"/>
  <c r="L123" i="13"/>
  <c r="K123" i="13"/>
  <c r="AK123" i="13" s="1"/>
  <c r="I123" i="13"/>
  <c r="F123" i="13"/>
  <c r="D123" i="13"/>
  <c r="AL122" i="13"/>
  <c r="AG122" i="13"/>
  <c r="AF122" i="13"/>
  <c r="AD122" i="13"/>
  <c r="AA122" i="13"/>
  <c r="Y122" i="13"/>
  <c r="W122" i="13"/>
  <c r="S122" i="13"/>
  <c r="Q122" i="13"/>
  <c r="O122" i="13"/>
  <c r="M122" i="13"/>
  <c r="AB122" i="13" s="1"/>
  <c r="AH122" i="13" s="1"/>
  <c r="AL121" i="13"/>
  <c r="AG121" i="13"/>
  <c r="AF121" i="13"/>
  <c r="AF123" i="13" s="1"/>
  <c r="Y121" i="13"/>
  <c r="Q121" i="13"/>
  <c r="M121" i="13"/>
  <c r="U121" i="13" s="1"/>
  <c r="AL120" i="13"/>
  <c r="AL123" i="13" s="1"/>
  <c r="AG120" i="13"/>
  <c r="AF120" i="13"/>
  <c r="AD120" i="13"/>
  <c r="AA120" i="13"/>
  <c r="W120" i="13"/>
  <c r="S120" i="13"/>
  <c r="O120" i="13"/>
  <c r="M120" i="13"/>
  <c r="M123" i="13" s="1"/>
  <c r="Z123" i="13" s="1"/>
  <c r="AQ119" i="13"/>
  <c r="AN119" i="13"/>
  <c r="AI119" i="13"/>
  <c r="AJ119" i="13" s="1"/>
  <c r="AC119" i="13"/>
  <c r="K119" i="13"/>
  <c r="L119" i="13" s="1"/>
  <c r="I119" i="13"/>
  <c r="F119" i="13"/>
  <c r="D119" i="13"/>
  <c r="AL118" i="13"/>
  <c r="AG118" i="13"/>
  <c r="AF118" i="13"/>
  <c r="Y118" i="13"/>
  <c r="M118" i="13"/>
  <c r="AL117" i="13"/>
  <c r="AL119" i="13" s="1"/>
  <c r="AG117" i="13"/>
  <c r="AF117" i="13"/>
  <c r="AA117" i="13"/>
  <c r="W117" i="13"/>
  <c r="O117" i="13"/>
  <c r="M117" i="13"/>
  <c r="AL116" i="13"/>
  <c r="AG116" i="13"/>
  <c r="AF116" i="13"/>
  <c r="AA116" i="13"/>
  <c r="Y116" i="13"/>
  <c r="Q116" i="13"/>
  <c r="M116" i="13"/>
  <c r="AQ115" i="13"/>
  <c r="AN115" i="13"/>
  <c r="AK115" i="13"/>
  <c r="AJ115" i="13"/>
  <c r="AI115" i="13"/>
  <c r="AC115" i="13"/>
  <c r="M115" i="13"/>
  <c r="L115" i="13"/>
  <c r="K115" i="13"/>
  <c r="AE115" i="13" s="1"/>
  <c r="I115" i="13"/>
  <c r="F115" i="13"/>
  <c r="D115" i="13"/>
  <c r="AL114" i="13"/>
  <c r="AG114" i="13"/>
  <c r="AF114" i="13"/>
  <c r="AA114" i="13"/>
  <c r="S114" i="13"/>
  <c r="O114" i="13"/>
  <c r="M114" i="13"/>
  <c r="AD114" i="13" s="1"/>
  <c r="AB114" i="13" s="1"/>
  <c r="AH114" i="13" s="1"/>
  <c r="AL113" i="13"/>
  <c r="AG113" i="13"/>
  <c r="AF113" i="13"/>
  <c r="AA113" i="13"/>
  <c r="S113" i="13"/>
  <c r="Q113" i="13"/>
  <c r="M113" i="13"/>
  <c r="U113" i="13" s="1"/>
  <c r="AL112" i="13"/>
  <c r="AL115" i="13" s="1"/>
  <c r="AG112" i="13"/>
  <c r="AF112" i="13"/>
  <c r="AF115" i="13" s="1"/>
  <c r="AD112" i="13"/>
  <c r="AA112" i="13"/>
  <c r="Y112" i="13"/>
  <c r="W112" i="13"/>
  <c r="S112" i="13"/>
  <c r="Q112" i="13"/>
  <c r="O112" i="13"/>
  <c r="M112" i="13"/>
  <c r="AQ111" i="13"/>
  <c r="AN111" i="13"/>
  <c r="AI111" i="13"/>
  <c r="AJ111" i="13" s="1"/>
  <c r="AC111" i="13"/>
  <c r="L111" i="13"/>
  <c r="K111" i="13"/>
  <c r="AK111" i="13" s="1"/>
  <c r="I111" i="13"/>
  <c r="F111" i="13"/>
  <c r="D111" i="13"/>
  <c r="AL110" i="13"/>
  <c r="AG110" i="13"/>
  <c r="AF110" i="13"/>
  <c r="M110" i="13"/>
  <c r="AL109" i="13"/>
  <c r="AG109" i="13"/>
  <c r="AF109" i="13"/>
  <c r="AD109" i="13"/>
  <c r="AA109" i="13"/>
  <c r="Y109" i="13"/>
  <c r="W109" i="13"/>
  <c r="S109" i="13"/>
  <c r="Q109" i="13"/>
  <c r="O109" i="13"/>
  <c r="M109" i="13"/>
  <c r="AB109" i="13" s="1"/>
  <c r="AH109" i="13" s="1"/>
  <c r="AL108" i="13"/>
  <c r="AL111" i="13" s="1"/>
  <c r="AG108" i="13"/>
  <c r="AF108" i="13"/>
  <c r="AF111" i="13" s="1"/>
  <c r="Y108" i="13"/>
  <c r="Q108" i="13"/>
  <c r="O108" i="13"/>
  <c r="M108" i="13"/>
  <c r="AD108" i="13" s="1"/>
  <c r="AQ107" i="13"/>
  <c r="AN107" i="13"/>
  <c r="AL107" i="13"/>
  <c r="AI107" i="13"/>
  <c r="AJ107" i="13" s="1"/>
  <c r="L107" i="13"/>
  <c r="K107" i="13"/>
  <c r="AE107" i="13" s="1"/>
  <c r="I107" i="13"/>
  <c r="F107" i="13"/>
  <c r="D107" i="13"/>
  <c r="AL106" i="13"/>
  <c r="AG106" i="13"/>
  <c r="AF106" i="13"/>
  <c r="AD106" i="13"/>
  <c r="AA106" i="13"/>
  <c r="Y106" i="13"/>
  <c r="W106" i="13"/>
  <c r="S106" i="13"/>
  <c r="Q106" i="13"/>
  <c r="O106" i="13"/>
  <c r="M106" i="13"/>
  <c r="AB106" i="13" s="1"/>
  <c r="AH106" i="13" s="1"/>
  <c r="AL105" i="13"/>
  <c r="AG105" i="13"/>
  <c r="AF105" i="13"/>
  <c r="AF107" i="13" s="1"/>
  <c r="Y105" i="13"/>
  <c r="Q105" i="13"/>
  <c r="O105" i="13"/>
  <c r="M105" i="13"/>
  <c r="AD105" i="13" s="1"/>
  <c r="AB105" i="13" s="1"/>
  <c r="AH105" i="13" s="1"/>
  <c r="AL104" i="13"/>
  <c r="AG104" i="13"/>
  <c r="AF104" i="13"/>
  <c r="AA104" i="13"/>
  <c r="S104" i="13"/>
  <c r="O104" i="13"/>
  <c r="M104" i="13"/>
  <c r="AD104" i="13" s="1"/>
  <c r="AD107" i="13" s="1"/>
  <c r="AQ103" i="13"/>
  <c r="AN103" i="13"/>
  <c r="AI103" i="13"/>
  <c r="AJ103" i="13" s="1"/>
  <c r="K103" i="13"/>
  <c r="AC103" i="13" s="1"/>
  <c r="I103" i="13"/>
  <c r="F103" i="13"/>
  <c r="D103" i="13"/>
  <c r="AL102" i="13"/>
  <c r="AG102" i="13"/>
  <c r="AF102" i="13"/>
  <c r="M102" i="13"/>
  <c r="AL101" i="13"/>
  <c r="AG101" i="13"/>
  <c r="AF101" i="13"/>
  <c r="AA101" i="13"/>
  <c r="W101" i="13"/>
  <c r="Q101" i="13"/>
  <c r="O101" i="13"/>
  <c r="M101" i="13"/>
  <c r="Y101" i="13" s="1"/>
  <c r="AL100" i="13"/>
  <c r="AL103" i="13" s="1"/>
  <c r="AG100" i="13"/>
  <c r="AF100" i="13"/>
  <c r="AD100" i="13"/>
  <c r="W100" i="13"/>
  <c r="U100" i="13"/>
  <c r="O100" i="13"/>
  <c r="M100" i="13"/>
  <c r="AQ99" i="13"/>
  <c r="AN99" i="13"/>
  <c r="AI99" i="13"/>
  <c r="AJ99" i="13" s="1"/>
  <c r="AE99" i="13"/>
  <c r="K99" i="13"/>
  <c r="I99" i="13"/>
  <c r="F99" i="13"/>
  <c r="D99" i="13"/>
  <c r="AL98" i="13"/>
  <c r="AG98" i="13"/>
  <c r="AF98" i="13"/>
  <c r="AD98" i="13"/>
  <c r="Y98" i="13"/>
  <c r="W98" i="13"/>
  <c r="Q98" i="13"/>
  <c r="O98" i="13"/>
  <c r="M98" i="13"/>
  <c r="AB98" i="13" s="1"/>
  <c r="AH98" i="13" s="1"/>
  <c r="AL97" i="13"/>
  <c r="AL99" i="13" s="1"/>
  <c r="AG97" i="13"/>
  <c r="AF97" i="13"/>
  <c r="AD97" i="13"/>
  <c r="U97" i="13"/>
  <c r="O97" i="13"/>
  <c r="M97" i="13"/>
  <c r="W97" i="13" s="1"/>
  <c r="AL96" i="13"/>
  <c r="AG96" i="13"/>
  <c r="AF96" i="13"/>
  <c r="AF99" i="13" s="1"/>
  <c r="AA96" i="13"/>
  <c r="U96" i="13"/>
  <c r="S96" i="13"/>
  <c r="M96" i="13"/>
  <c r="AQ95" i="13"/>
  <c r="AN95" i="13"/>
  <c r="AL95" i="13"/>
  <c r="AK95" i="13"/>
  <c r="AJ95" i="13"/>
  <c r="AI95" i="13"/>
  <c r="AC95" i="13"/>
  <c r="L95" i="13"/>
  <c r="K95" i="13"/>
  <c r="AE95" i="13" s="1"/>
  <c r="I95" i="13"/>
  <c r="F95" i="13"/>
  <c r="D95" i="13"/>
  <c r="AL94" i="13"/>
  <c r="AG94" i="13"/>
  <c r="AF94" i="13"/>
  <c r="W94" i="13"/>
  <c r="M94" i="13"/>
  <c r="AL93" i="13"/>
  <c r="AG93" i="13"/>
  <c r="AF93" i="13"/>
  <c r="M93" i="13"/>
  <c r="AL92" i="13"/>
  <c r="AG92" i="13"/>
  <c r="AF92" i="13"/>
  <c r="AF95" i="13" s="1"/>
  <c r="AD92" i="13"/>
  <c r="AA92" i="13"/>
  <c r="Y92" i="13"/>
  <c r="W92" i="13"/>
  <c r="S92" i="13"/>
  <c r="Q92" i="13"/>
  <c r="O92" i="13"/>
  <c r="M92" i="13"/>
  <c r="AB92" i="13" s="1"/>
  <c r="AH92" i="13" s="1"/>
  <c r="AQ91" i="13"/>
  <c r="AN91" i="13"/>
  <c r="AK91" i="13"/>
  <c r="AJ91" i="13"/>
  <c r="AI91" i="13"/>
  <c r="AC91" i="13"/>
  <c r="L91" i="13"/>
  <c r="K91" i="13"/>
  <c r="AE91" i="13" s="1"/>
  <c r="I91" i="13"/>
  <c r="F91" i="13"/>
  <c r="D91" i="13"/>
  <c r="AL90" i="13"/>
  <c r="AG90" i="13"/>
  <c r="AF90" i="13"/>
  <c r="AA90" i="13"/>
  <c r="M90" i="13"/>
  <c r="AL89" i="13"/>
  <c r="AG89" i="13"/>
  <c r="AF89" i="13"/>
  <c r="AD89" i="13"/>
  <c r="AA89" i="13"/>
  <c r="Y89" i="13"/>
  <c r="W89" i="13"/>
  <c r="S89" i="13"/>
  <c r="Q89" i="13"/>
  <c r="O89" i="13"/>
  <c r="M89" i="13"/>
  <c r="AB89" i="13" s="1"/>
  <c r="AH89" i="13" s="1"/>
  <c r="AL88" i="13"/>
  <c r="AL91" i="13" s="1"/>
  <c r="AG88" i="13"/>
  <c r="AF88" i="13"/>
  <c r="AF91" i="13" s="1"/>
  <c r="M88" i="13"/>
  <c r="AQ87" i="13"/>
  <c r="AN87" i="13"/>
  <c r="AL87" i="13"/>
  <c r="AJ87" i="13"/>
  <c r="AI87" i="13"/>
  <c r="K87" i="13"/>
  <c r="I87" i="13"/>
  <c r="F87" i="13"/>
  <c r="D87" i="13"/>
  <c r="AL86" i="13"/>
  <c r="AG86" i="13"/>
  <c r="AF86" i="13"/>
  <c r="AD86" i="13"/>
  <c r="AA86" i="13"/>
  <c r="Y86" i="13"/>
  <c r="W86" i="13"/>
  <c r="S86" i="13"/>
  <c r="Q86" i="13"/>
  <c r="O86" i="13"/>
  <c r="M86" i="13"/>
  <c r="AL85" i="13"/>
  <c r="AG85" i="13"/>
  <c r="AF85" i="13"/>
  <c r="AF87" i="13" s="1"/>
  <c r="M85" i="13"/>
  <c r="AL84" i="13"/>
  <c r="AG84" i="13"/>
  <c r="AF84" i="13"/>
  <c r="M84" i="13"/>
  <c r="AQ83" i="13"/>
  <c r="AN83" i="13"/>
  <c r="AK83" i="13"/>
  <c r="AI83" i="13"/>
  <c r="AJ83" i="13" s="1"/>
  <c r="AE83" i="13"/>
  <c r="K83" i="13"/>
  <c r="L83" i="13" s="1"/>
  <c r="I83" i="13"/>
  <c r="F83" i="13"/>
  <c r="D83" i="13"/>
  <c r="AL82" i="13"/>
  <c r="AG82" i="13"/>
  <c r="AF82" i="13"/>
  <c r="AD82" i="13"/>
  <c r="U82" i="13"/>
  <c r="M82" i="13"/>
  <c r="AL81" i="13"/>
  <c r="AL83" i="13" s="1"/>
  <c r="AG81" i="13"/>
  <c r="AF81" i="13"/>
  <c r="AD81" i="13"/>
  <c r="U81" i="13"/>
  <c r="M81" i="13"/>
  <c r="AL80" i="13"/>
  <c r="AG80" i="13"/>
  <c r="AF80" i="13"/>
  <c r="AF83" i="13" s="1"/>
  <c r="U80" i="13"/>
  <c r="U83" i="13" s="1"/>
  <c r="M80" i="13"/>
  <c r="AQ79" i="13"/>
  <c r="AN79" i="13"/>
  <c r="AL79" i="13"/>
  <c r="AK79" i="13"/>
  <c r="AJ79" i="13"/>
  <c r="AI79" i="13"/>
  <c r="AC79" i="13"/>
  <c r="L79" i="13"/>
  <c r="K79" i="13"/>
  <c r="AE79" i="13" s="1"/>
  <c r="I79" i="13"/>
  <c r="F79" i="13"/>
  <c r="D79" i="13"/>
  <c r="AL78" i="13"/>
  <c r="AG78" i="13"/>
  <c r="AF78" i="13"/>
  <c r="M78" i="13"/>
  <c r="AL77" i="13"/>
  <c r="AG77" i="13"/>
  <c r="AF77" i="13"/>
  <c r="M77" i="13"/>
  <c r="AL76" i="13"/>
  <c r="AG76" i="13"/>
  <c r="AF76" i="13"/>
  <c r="AF79" i="13" s="1"/>
  <c r="AD76" i="13"/>
  <c r="AA76" i="13"/>
  <c r="Y76" i="13"/>
  <c r="W76" i="13"/>
  <c r="S76" i="13"/>
  <c r="Q76" i="13"/>
  <c r="O76" i="13"/>
  <c r="M76" i="13"/>
  <c r="AB76" i="13" s="1"/>
  <c r="AH76" i="13" s="1"/>
  <c r="AQ75" i="13"/>
  <c r="AN75" i="13"/>
  <c r="AJ75" i="13"/>
  <c r="AI75" i="13"/>
  <c r="K75" i="13"/>
  <c r="AE75" i="13" s="1"/>
  <c r="I75" i="13"/>
  <c r="F75" i="13"/>
  <c r="D75" i="13"/>
  <c r="AL74" i="13"/>
  <c r="AG74" i="13"/>
  <c r="AF74" i="13"/>
  <c r="U74" i="13"/>
  <c r="M74" i="13"/>
  <c r="AL73" i="13"/>
  <c r="AG73" i="13"/>
  <c r="AF73" i="13"/>
  <c r="AD73" i="13"/>
  <c r="AA73" i="13"/>
  <c r="Y73" i="13"/>
  <c r="W73" i="13"/>
  <c r="S73" i="13"/>
  <c r="Q73" i="13"/>
  <c r="O73" i="13"/>
  <c r="M73" i="13"/>
  <c r="AL72" i="13"/>
  <c r="AL75" i="13" s="1"/>
  <c r="AG72" i="13"/>
  <c r="AF72" i="13"/>
  <c r="AF75" i="13" s="1"/>
  <c r="M72" i="13"/>
  <c r="AQ71" i="13"/>
  <c r="AN71" i="13"/>
  <c r="AL71" i="13"/>
  <c r="AJ71" i="13"/>
  <c r="AI71" i="13"/>
  <c r="K71" i="13"/>
  <c r="I71" i="13"/>
  <c r="F71" i="13"/>
  <c r="D71" i="13"/>
  <c r="AL70" i="13"/>
  <c r="AG70" i="13"/>
  <c r="AF70" i="13"/>
  <c r="AD70" i="13"/>
  <c r="AA70" i="13"/>
  <c r="Y70" i="13"/>
  <c r="W70" i="13"/>
  <c r="S70" i="13"/>
  <c r="Q70" i="13"/>
  <c r="O70" i="13"/>
  <c r="M70" i="13"/>
  <c r="AL69" i="13"/>
  <c r="AG69" i="13"/>
  <c r="AF69" i="13"/>
  <c r="AF71" i="13" s="1"/>
  <c r="M69" i="13"/>
  <c r="AL68" i="13"/>
  <c r="AG68" i="13"/>
  <c r="AF68" i="13"/>
  <c r="M68" i="13"/>
  <c r="AQ67" i="13"/>
  <c r="AN67" i="13"/>
  <c r="AK67" i="13"/>
  <c r="AI67" i="13"/>
  <c r="AJ67" i="13" s="1"/>
  <c r="AE67" i="13"/>
  <c r="K67" i="13"/>
  <c r="L67" i="13" s="1"/>
  <c r="I67" i="13"/>
  <c r="F67" i="13"/>
  <c r="D67" i="13"/>
  <c r="AL66" i="13"/>
  <c r="AG66" i="13"/>
  <c r="AF66" i="13"/>
  <c r="AD66" i="13"/>
  <c r="U66" i="13"/>
  <c r="M66" i="13"/>
  <c r="AL65" i="13"/>
  <c r="AL67" i="13" s="1"/>
  <c r="AG65" i="13"/>
  <c r="AF65" i="13"/>
  <c r="AD65" i="13"/>
  <c r="U65" i="13"/>
  <c r="M65" i="13"/>
  <c r="AL64" i="13"/>
  <c r="AG64" i="13"/>
  <c r="AF64" i="13"/>
  <c r="AF67" i="13" s="1"/>
  <c r="U64" i="13"/>
  <c r="U67" i="13" s="1"/>
  <c r="M64" i="13"/>
  <c r="AQ63" i="13"/>
  <c r="AN63" i="13"/>
  <c r="AL63" i="13"/>
  <c r="AK63" i="13"/>
  <c r="AJ63" i="13"/>
  <c r="AI63" i="13"/>
  <c r="AC63" i="13"/>
  <c r="L63" i="13"/>
  <c r="K63" i="13"/>
  <c r="AE63" i="13" s="1"/>
  <c r="I63" i="13"/>
  <c r="F63" i="13"/>
  <c r="D63" i="13"/>
  <c r="AL62" i="13"/>
  <c r="AG62" i="13"/>
  <c r="AF62" i="13"/>
  <c r="M62" i="13"/>
  <c r="AL61" i="13"/>
  <c r="AG61" i="13"/>
  <c r="AF61" i="13"/>
  <c r="M61" i="13"/>
  <c r="AL60" i="13"/>
  <c r="AG60" i="13"/>
  <c r="AF60" i="13"/>
  <c r="AF63" i="13" s="1"/>
  <c r="AD60" i="13"/>
  <c r="AA60" i="13"/>
  <c r="Y60" i="13"/>
  <c r="W60" i="13"/>
  <c r="S60" i="13"/>
  <c r="Q60" i="13"/>
  <c r="O60" i="13"/>
  <c r="M60" i="13"/>
  <c r="AB60" i="13" s="1"/>
  <c r="AH60" i="13" s="1"/>
  <c r="AQ59" i="13"/>
  <c r="AN59" i="13"/>
  <c r="AJ59" i="13"/>
  <c r="AI59" i="13"/>
  <c r="K59" i="13"/>
  <c r="AE59" i="13" s="1"/>
  <c r="I59" i="13"/>
  <c r="F59" i="13"/>
  <c r="D59" i="13"/>
  <c r="AL58" i="13"/>
  <c r="AG58" i="13"/>
  <c r="AF58" i="13"/>
  <c r="U58" i="13"/>
  <c r="M58" i="13"/>
  <c r="AL57" i="13"/>
  <c r="AG57" i="13"/>
  <c r="AF57" i="13"/>
  <c r="AD57" i="13"/>
  <c r="AA57" i="13"/>
  <c r="Y57" i="13"/>
  <c r="W57" i="13"/>
  <c r="S57" i="13"/>
  <c r="Q57" i="13"/>
  <c r="O57" i="13"/>
  <c r="M57" i="13"/>
  <c r="AL56" i="13"/>
  <c r="AL59" i="13" s="1"/>
  <c r="AG56" i="13"/>
  <c r="AF56" i="13"/>
  <c r="AF59" i="13" s="1"/>
  <c r="M56" i="13"/>
  <c r="AQ55" i="13"/>
  <c r="AN55" i="13"/>
  <c r="AL55" i="13"/>
  <c r="AJ55" i="13"/>
  <c r="AI55" i="13"/>
  <c r="K55" i="13"/>
  <c r="I55" i="13"/>
  <c r="F55" i="13"/>
  <c r="D55" i="13"/>
  <c r="AL54" i="13"/>
  <c r="AG54" i="13"/>
  <c r="AF54" i="13"/>
  <c r="AD54" i="13"/>
  <c r="AA54" i="13"/>
  <c r="Y54" i="13"/>
  <c r="W54" i="13"/>
  <c r="S54" i="13"/>
  <c r="Q54" i="13"/>
  <c r="O54" i="13"/>
  <c r="M54" i="13"/>
  <c r="AL53" i="13"/>
  <c r="AG53" i="13"/>
  <c r="AF53" i="13"/>
  <c r="AF55" i="13" s="1"/>
  <c r="M53" i="13"/>
  <c r="AL52" i="13"/>
  <c r="AG52" i="13"/>
  <c r="AF52" i="13"/>
  <c r="M52" i="13"/>
  <c r="AQ51" i="13"/>
  <c r="AN51" i="13"/>
  <c r="AK51" i="13"/>
  <c r="AI51" i="13"/>
  <c r="AJ51" i="13" s="1"/>
  <c r="AE51" i="13"/>
  <c r="K51" i="13"/>
  <c r="L51" i="13" s="1"/>
  <c r="I51" i="13"/>
  <c r="F51" i="13"/>
  <c r="D51" i="13"/>
  <c r="AL50" i="13"/>
  <c r="AG50" i="13"/>
  <c r="AF50" i="13"/>
  <c r="AD50" i="13"/>
  <c r="U50" i="13"/>
  <c r="M50" i="13"/>
  <c r="AL49" i="13"/>
  <c r="AL51" i="13" s="1"/>
  <c r="AG49" i="13"/>
  <c r="AF49" i="13"/>
  <c r="AD49" i="13"/>
  <c r="U49" i="13"/>
  <c r="M49" i="13"/>
  <c r="AL48" i="13"/>
  <c r="AG48" i="13"/>
  <c r="AF48" i="13"/>
  <c r="AF51" i="13" s="1"/>
  <c r="U48" i="13"/>
  <c r="U51" i="13" s="1"/>
  <c r="M48" i="13"/>
  <c r="AQ47" i="13"/>
  <c r="AN47" i="13"/>
  <c r="AL47" i="13"/>
  <c r="AK47" i="13"/>
  <c r="AJ47" i="13"/>
  <c r="AI47" i="13"/>
  <c r="AC47" i="13"/>
  <c r="L47" i="13"/>
  <c r="K47" i="13"/>
  <c r="AE47" i="13" s="1"/>
  <c r="I47" i="13"/>
  <c r="F47" i="13"/>
  <c r="D47" i="13"/>
  <c r="AL46" i="13"/>
  <c r="AG46" i="13"/>
  <c r="AF46" i="13"/>
  <c r="M46" i="13"/>
  <c r="AL45" i="13"/>
  <c r="AG45" i="13"/>
  <c r="AF45" i="13"/>
  <c r="M45" i="13"/>
  <c r="AL44" i="13"/>
  <c r="AG44" i="13"/>
  <c r="AF44" i="13"/>
  <c r="AF47" i="13" s="1"/>
  <c r="AD44" i="13"/>
  <c r="AA44" i="13"/>
  <c r="Y44" i="13"/>
  <c r="W44" i="13"/>
  <c r="S44" i="13"/>
  <c r="Q44" i="13"/>
  <c r="O44" i="13"/>
  <c r="M44" i="13"/>
  <c r="AB44" i="13" s="1"/>
  <c r="AH44" i="13" s="1"/>
  <c r="AQ43" i="13"/>
  <c r="AN43" i="13"/>
  <c r="AJ43" i="13"/>
  <c r="AI43" i="13"/>
  <c r="K43" i="13"/>
  <c r="AE43" i="13" s="1"/>
  <c r="I43" i="13"/>
  <c r="F43" i="13"/>
  <c r="D43" i="13"/>
  <c r="AL42" i="13"/>
  <c r="AG42" i="13"/>
  <c r="AF42" i="13"/>
  <c r="U42" i="13"/>
  <c r="M42" i="13"/>
  <c r="AL41" i="13"/>
  <c r="AG41" i="13"/>
  <c r="AF41" i="13"/>
  <c r="AD41" i="13"/>
  <c r="AA41" i="13"/>
  <c r="Y41" i="13"/>
  <c r="W41" i="13"/>
  <c r="S41" i="13"/>
  <c r="Q41" i="13"/>
  <c r="O41" i="13"/>
  <c r="M41" i="13"/>
  <c r="AL40" i="13"/>
  <c r="AL43" i="13" s="1"/>
  <c r="AG40" i="13"/>
  <c r="AF40" i="13"/>
  <c r="AF43" i="13" s="1"/>
  <c r="AD40" i="13"/>
  <c r="U40" i="13"/>
  <c r="M40" i="13"/>
  <c r="AQ39" i="13"/>
  <c r="AN39" i="13"/>
  <c r="AJ39" i="13"/>
  <c r="AI39" i="13"/>
  <c r="AE39" i="13"/>
  <c r="K39" i="13"/>
  <c r="I39" i="13"/>
  <c r="F39" i="13"/>
  <c r="D39" i="13"/>
  <c r="AL38" i="13"/>
  <c r="AG38" i="13"/>
  <c r="AF38" i="13"/>
  <c r="AD38" i="13"/>
  <c r="AA38" i="13"/>
  <c r="Y38" i="13"/>
  <c r="W38" i="13"/>
  <c r="S38" i="13"/>
  <c r="Q38" i="13"/>
  <c r="O38" i="13"/>
  <c r="M38" i="13"/>
  <c r="AL37" i="13"/>
  <c r="AG37" i="13"/>
  <c r="AF37" i="13"/>
  <c r="AF39" i="13" s="1"/>
  <c r="AD37" i="13"/>
  <c r="U37" i="13"/>
  <c r="M37" i="13"/>
  <c r="AL36" i="13"/>
  <c r="AL39" i="13" s="1"/>
  <c r="AG36" i="13"/>
  <c r="AF36" i="13"/>
  <c r="AD36" i="13"/>
  <c r="U36" i="13"/>
  <c r="M36" i="13"/>
  <c r="AQ35" i="13"/>
  <c r="AN35" i="13"/>
  <c r="AK35" i="13"/>
  <c r="AI35" i="13"/>
  <c r="AJ35" i="13" s="1"/>
  <c r="AE35" i="13"/>
  <c r="K35" i="13"/>
  <c r="L35" i="13" s="1"/>
  <c r="I35" i="13"/>
  <c r="F35" i="13"/>
  <c r="D35" i="13"/>
  <c r="AL34" i="13"/>
  <c r="AG34" i="13"/>
  <c r="AF34" i="13"/>
  <c r="AD34" i="13"/>
  <c r="AB34" i="13"/>
  <c r="AH34" i="13" s="1"/>
  <c r="U34" i="13"/>
  <c r="Q34" i="13"/>
  <c r="M34" i="13"/>
  <c r="AL33" i="13"/>
  <c r="AL35" i="13" s="1"/>
  <c r="AG33" i="13"/>
  <c r="AF33" i="13"/>
  <c r="AD33" i="13"/>
  <c r="AB33" i="13"/>
  <c r="AH33" i="13" s="1"/>
  <c r="U33" i="13"/>
  <c r="S33" i="13"/>
  <c r="M33" i="13"/>
  <c r="AL32" i="13"/>
  <c r="AG32" i="13"/>
  <c r="AF32" i="13"/>
  <c r="AF35" i="13" s="1"/>
  <c r="U32" i="13"/>
  <c r="U35" i="13" s="1"/>
  <c r="S32" i="13"/>
  <c r="M32" i="13"/>
  <c r="AQ31" i="13"/>
  <c r="AN31" i="13"/>
  <c r="AK31" i="13"/>
  <c r="AJ31" i="13"/>
  <c r="AI31" i="13"/>
  <c r="AC31" i="13"/>
  <c r="L31" i="13"/>
  <c r="K31" i="13"/>
  <c r="AE31" i="13" s="1"/>
  <c r="I31" i="13"/>
  <c r="F31" i="13"/>
  <c r="D31" i="13"/>
  <c r="AL30" i="13"/>
  <c r="AL31" i="13" s="1"/>
  <c r="AG30" i="13"/>
  <c r="AF30" i="13"/>
  <c r="AD30" i="13"/>
  <c r="U30" i="13"/>
  <c r="M30" i="13"/>
  <c r="AL29" i="13"/>
  <c r="AG29" i="13"/>
  <c r="AF29" i="13"/>
  <c r="AF31" i="13" s="1"/>
  <c r="U29" i="13"/>
  <c r="M29" i="13"/>
  <c r="AL28" i="13"/>
  <c r="AG28" i="13"/>
  <c r="AF28" i="13"/>
  <c r="AD28" i="13"/>
  <c r="AA28" i="13"/>
  <c r="Y28" i="13"/>
  <c r="W28" i="13"/>
  <c r="S28" i="13"/>
  <c r="Q28" i="13"/>
  <c r="O28" i="13"/>
  <c r="M28" i="13"/>
  <c r="AQ27" i="13"/>
  <c r="AN27" i="13"/>
  <c r="AJ27" i="13"/>
  <c r="AI27" i="13"/>
  <c r="AE27" i="13"/>
  <c r="K27" i="13"/>
  <c r="AC27" i="13" s="1"/>
  <c r="I27" i="13"/>
  <c r="F27" i="13"/>
  <c r="D27" i="13"/>
  <c r="AL26" i="13"/>
  <c r="AG26" i="13"/>
  <c r="AF26" i="13"/>
  <c r="U26" i="13"/>
  <c r="S26" i="13"/>
  <c r="M26" i="13"/>
  <c r="AL25" i="13"/>
  <c r="AG25" i="13"/>
  <c r="AF25" i="13"/>
  <c r="AD25" i="13"/>
  <c r="AA25" i="13"/>
  <c r="Y25" i="13"/>
  <c r="W25" i="13"/>
  <c r="S25" i="13"/>
  <c r="Q25" i="13"/>
  <c r="O25" i="13"/>
  <c r="M25" i="13"/>
  <c r="AL24" i="13"/>
  <c r="AG24" i="13"/>
  <c r="AF24" i="13"/>
  <c r="AF27" i="13" s="1"/>
  <c r="AD24" i="13"/>
  <c r="U24" i="13"/>
  <c r="M24" i="13"/>
  <c r="AQ23" i="13"/>
  <c r="AN23" i="13"/>
  <c r="AJ23" i="13"/>
  <c r="AI23" i="13"/>
  <c r="AE23" i="13"/>
  <c r="K23" i="13"/>
  <c r="I23" i="13"/>
  <c r="F23" i="13"/>
  <c r="D23" i="13"/>
  <c r="AL22" i="13"/>
  <c r="AG22" i="13"/>
  <c r="AF22" i="13"/>
  <c r="AD22" i="13"/>
  <c r="AA22" i="13"/>
  <c r="Y22" i="13"/>
  <c r="W22" i="13"/>
  <c r="S22" i="13"/>
  <c r="Q22" i="13"/>
  <c r="O22" i="13"/>
  <c r="M22" i="13"/>
  <c r="AL21" i="13"/>
  <c r="AG21" i="13"/>
  <c r="AF21" i="13"/>
  <c r="AF23" i="13" s="1"/>
  <c r="AD21" i="13"/>
  <c r="U21" i="13"/>
  <c r="M21" i="13"/>
  <c r="AL20" i="13"/>
  <c r="AG20" i="13"/>
  <c r="AF20" i="13"/>
  <c r="AD20" i="13"/>
  <c r="AD23" i="13" s="1"/>
  <c r="U20" i="13"/>
  <c r="M20" i="13"/>
  <c r="AQ19" i="13"/>
  <c r="AN19" i="13"/>
  <c r="AK19" i="13"/>
  <c r="AI19" i="13"/>
  <c r="AJ19" i="13" s="1"/>
  <c r="AE19" i="13"/>
  <c r="K19" i="13"/>
  <c r="L19" i="13" s="1"/>
  <c r="I19" i="13"/>
  <c r="F19" i="13"/>
  <c r="D19" i="13"/>
  <c r="AL18" i="13"/>
  <c r="AG18" i="13"/>
  <c r="AF18" i="13"/>
  <c r="AD18" i="13"/>
  <c r="AB18" i="13"/>
  <c r="AH18" i="13" s="1"/>
  <c r="U18" i="13"/>
  <c r="Q18" i="13"/>
  <c r="M18" i="13"/>
  <c r="AL17" i="13"/>
  <c r="AL19" i="13" s="1"/>
  <c r="AG17" i="13"/>
  <c r="AF17" i="13"/>
  <c r="AD17" i="13"/>
  <c r="AB17" i="13"/>
  <c r="AH17" i="13" s="1"/>
  <c r="U17" i="13"/>
  <c r="S17" i="13"/>
  <c r="M17" i="13"/>
  <c r="AL16" i="13"/>
  <c r="AG16" i="13"/>
  <c r="AF16" i="13"/>
  <c r="AF19" i="13" s="1"/>
  <c r="U16" i="13"/>
  <c r="U19" i="13" s="1"/>
  <c r="S16" i="13"/>
  <c r="M16" i="13"/>
  <c r="AQ15" i="13"/>
  <c r="AN15" i="13"/>
  <c r="AK15" i="13"/>
  <c r="AJ15" i="13"/>
  <c r="AI15" i="13"/>
  <c r="AF15" i="13"/>
  <c r="AC15" i="13"/>
  <c r="L15" i="13"/>
  <c r="K15" i="13"/>
  <c r="AE15" i="13" s="1"/>
  <c r="I15" i="13"/>
  <c r="F15" i="13"/>
  <c r="D15" i="13"/>
  <c r="AL14" i="13"/>
  <c r="AL15" i="13" s="1"/>
  <c r="AG14" i="13"/>
  <c r="AF14" i="13"/>
  <c r="AD14" i="13"/>
  <c r="U14" i="13"/>
  <c r="M14" i="13"/>
  <c r="AL13" i="13"/>
  <c r="AG13" i="13"/>
  <c r="AF13" i="13"/>
  <c r="U13" i="13"/>
  <c r="M13" i="13"/>
  <c r="AL12" i="13"/>
  <c r="AG12" i="13"/>
  <c r="AF12" i="13"/>
  <c r="AD12" i="13"/>
  <c r="AA12" i="13"/>
  <c r="Y12" i="13"/>
  <c r="W12" i="13"/>
  <c r="S12" i="13"/>
  <c r="Q12" i="13"/>
  <c r="O12" i="13"/>
  <c r="M12" i="13"/>
  <c r="AQ11" i="13"/>
  <c r="AN11" i="13"/>
  <c r="AJ11" i="13"/>
  <c r="AI11" i="13"/>
  <c r="AE11" i="13"/>
  <c r="K11" i="13"/>
  <c r="AC11" i="13" s="1"/>
  <c r="I11" i="13"/>
  <c r="F11" i="13"/>
  <c r="D11" i="13"/>
  <c r="AL10" i="13"/>
  <c r="AG10" i="13"/>
  <c r="AF10" i="13"/>
  <c r="U10" i="13"/>
  <c r="S10" i="13"/>
  <c r="M10" i="13"/>
  <c r="AL9" i="13"/>
  <c r="AG9" i="13"/>
  <c r="AF9" i="13"/>
  <c r="AD9" i="13"/>
  <c r="AA9" i="13"/>
  <c r="Y9" i="13"/>
  <c r="W9" i="13"/>
  <c r="S9" i="13"/>
  <c r="Q9" i="13"/>
  <c r="O9" i="13"/>
  <c r="M9" i="13"/>
  <c r="AL8" i="13"/>
  <c r="AG8" i="13"/>
  <c r="AF8" i="13"/>
  <c r="AF11" i="13" s="1"/>
  <c r="AD8" i="13"/>
  <c r="U8" i="13"/>
  <c r="M8" i="13"/>
  <c r="AQ7" i="13"/>
  <c r="AN7" i="13"/>
  <c r="AJ7" i="13"/>
  <c r="AI7" i="13"/>
  <c r="AE7" i="13"/>
  <c r="K7" i="13"/>
  <c r="I7" i="13"/>
  <c r="F7" i="13"/>
  <c r="D7" i="13"/>
  <c r="AL6" i="13"/>
  <c r="AG6" i="13"/>
  <c r="AF6" i="13"/>
  <c r="AD6" i="13"/>
  <c r="AA6" i="13"/>
  <c r="Y6" i="13"/>
  <c r="W6" i="13"/>
  <c r="S6" i="13"/>
  <c r="Q6" i="13"/>
  <c r="O6" i="13"/>
  <c r="M6" i="13"/>
  <c r="AL5" i="13"/>
  <c r="AG5" i="13"/>
  <c r="AF5" i="13"/>
  <c r="AF7" i="13" s="1"/>
  <c r="AD5" i="13"/>
  <c r="U5" i="13"/>
  <c r="M5" i="13"/>
  <c r="AL4" i="13"/>
  <c r="AG4" i="13"/>
  <c r="AF4" i="13"/>
  <c r="AD4" i="13"/>
  <c r="AD7" i="13" s="1"/>
  <c r="U4" i="13"/>
  <c r="M4" i="13"/>
  <c r="AQ127" i="1"/>
  <c r="AN127" i="1"/>
  <c r="AK127" i="1"/>
  <c r="AI127" i="1"/>
  <c r="AJ127" i="1" s="1"/>
  <c r="K127" i="1"/>
  <c r="I127" i="1"/>
  <c r="F127" i="1"/>
  <c r="D127" i="1"/>
  <c r="AL126" i="1"/>
  <c r="AG126" i="1"/>
  <c r="AF126" i="1"/>
  <c r="U126" i="1"/>
  <c r="M126" i="1"/>
  <c r="AL125" i="1"/>
  <c r="AG125" i="1"/>
  <c r="AF125" i="1"/>
  <c r="AD125" i="1"/>
  <c r="AA125" i="1"/>
  <c r="Y125" i="1"/>
  <c r="W125" i="1"/>
  <c r="S125" i="1"/>
  <c r="Q125" i="1"/>
  <c r="O125" i="1"/>
  <c r="M125" i="1"/>
  <c r="AL124" i="1"/>
  <c r="AL127" i="1" s="1"/>
  <c r="AG124" i="1"/>
  <c r="AF124" i="1"/>
  <c r="AF127" i="1" s="1"/>
  <c r="W124" i="1"/>
  <c r="M124" i="1"/>
  <c r="AQ123" i="1"/>
  <c r="AN123" i="1"/>
  <c r="AL123" i="1"/>
  <c r="AI123" i="1"/>
  <c r="AJ123" i="1" s="1"/>
  <c r="AF123" i="1"/>
  <c r="K123" i="1"/>
  <c r="I123" i="1"/>
  <c r="F123" i="1"/>
  <c r="D123" i="1"/>
  <c r="AL122" i="1"/>
  <c r="AG122" i="1"/>
  <c r="AF122" i="1"/>
  <c r="AD122" i="1"/>
  <c r="AA122" i="1"/>
  <c r="Y122" i="1"/>
  <c r="W122" i="1"/>
  <c r="S122" i="1"/>
  <c r="Q122" i="1"/>
  <c r="O122" i="1"/>
  <c r="M122" i="1"/>
  <c r="AL121" i="1"/>
  <c r="AG121" i="1"/>
  <c r="AF121" i="1"/>
  <c r="M121" i="1"/>
  <c r="AL120" i="1"/>
  <c r="AG120" i="1"/>
  <c r="AF120" i="1"/>
  <c r="W120" i="1"/>
  <c r="M120" i="1"/>
  <c r="AQ119" i="1"/>
  <c r="AN119" i="1"/>
  <c r="AK119" i="1"/>
  <c r="AI119" i="1"/>
  <c r="AJ119" i="1" s="1"/>
  <c r="AE119" i="1"/>
  <c r="K119" i="1"/>
  <c r="L119" i="1" s="1"/>
  <c r="I119" i="1"/>
  <c r="F119" i="1"/>
  <c r="D119" i="1"/>
  <c r="AL118" i="1"/>
  <c r="AG118" i="1"/>
  <c r="AF118" i="1"/>
  <c r="AD118" i="1"/>
  <c r="U118" i="1"/>
  <c r="M118" i="1"/>
  <c r="AL117" i="1"/>
  <c r="AL119" i="1" s="1"/>
  <c r="AG117" i="1"/>
  <c r="AF117" i="1"/>
  <c r="AD117" i="1"/>
  <c r="U117" i="1"/>
  <c r="U119" i="1" s="1"/>
  <c r="M117" i="1"/>
  <c r="AL116" i="1"/>
  <c r="AG116" i="1"/>
  <c r="AF116" i="1"/>
  <c r="AF119" i="1" s="1"/>
  <c r="U116" i="1"/>
  <c r="M116" i="1"/>
  <c r="AQ115" i="1"/>
  <c r="AN115" i="1"/>
  <c r="AL115" i="1"/>
  <c r="AK115" i="1"/>
  <c r="AJ115" i="1"/>
  <c r="AI115" i="1"/>
  <c r="AC115" i="1"/>
  <c r="L115" i="1"/>
  <c r="K115" i="1"/>
  <c r="AE115" i="1" s="1"/>
  <c r="I115" i="1"/>
  <c r="F115" i="1"/>
  <c r="D115" i="1"/>
  <c r="AL114" i="1"/>
  <c r="AG114" i="1"/>
  <c r="AF114" i="1"/>
  <c r="M114" i="1"/>
  <c r="AL113" i="1"/>
  <c r="AG113" i="1"/>
  <c r="AF113" i="1"/>
  <c r="Y113" i="1"/>
  <c r="M113" i="1"/>
  <c r="AL112" i="1"/>
  <c r="AG112" i="1"/>
  <c r="AF112" i="1"/>
  <c r="AF115" i="1" s="1"/>
  <c r="AD112" i="1"/>
  <c r="AA112" i="1"/>
  <c r="Y112" i="1"/>
  <c r="W112" i="1"/>
  <c r="S112" i="1"/>
  <c r="Q112" i="1"/>
  <c r="O112" i="1"/>
  <c r="M112" i="1"/>
  <c r="AB112" i="1" s="1"/>
  <c r="AH112" i="1" s="1"/>
  <c r="AQ111" i="1"/>
  <c r="AN111" i="1"/>
  <c r="AI111" i="1"/>
  <c r="AJ111" i="1" s="1"/>
  <c r="K111" i="1"/>
  <c r="AK111" i="1" s="1"/>
  <c r="I111" i="1"/>
  <c r="F111" i="1"/>
  <c r="D111" i="1"/>
  <c r="AL110" i="1"/>
  <c r="AG110" i="1"/>
  <c r="AF110" i="1"/>
  <c r="AF111" i="1" s="1"/>
  <c r="U110" i="1"/>
  <c r="M110" i="1"/>
  <c r="AL109" i="1"/>
  <c r="AG109" i="1"/>
  <c r="AF109" i="1"/>
  <c r="AD109" i="1"/>
  <c r="AA109" i="1"/>
  <c r="Y109" i="1"/>
  <c r="W109" i="1"/>
  <c r="S109" i="1"/>
  <c r="Q109" i="1"/>
  <c r="O109" i="1"/>
  <c r="M109" i="1"/>
  <c r="AL108" i="1"/>
  <c r="AL111" i="1" s="1"/>
  <c r="AG108" i="1"/>
  <c r="AF108" i="1"/>
  <c r="M108" i="1"/>
  <c r="AQ107" i="1"/>
  <c r="AN107" i="1"/>
  <c r="AL107" i="1"/>
  <c r="AI107" i="1"/>
  <c r="AJ107" i="1" s="1"/>
  <c r="K107" i="1"/>
  <c r="I107" i="1"/>
  <c r="F107" i="1"/>
  <c r="D107" i="1"/>
  <c r="AL106" i="1"/>
  <c r="AG106" i="1"/>
  <c r="AF106" i="1"/>
  <c r="AD106" i="1"/>
  <c r="AA106" i="1"/>
  <c r="Y106" i="1"/>
  <c r="W106" i="1"/>
  <c r="S106" i="1"/>
  <c r="Q106" i="1"/>
  <c r="O106" i="1"/>
  <c r="M106" i="1"/>
  <c r="AL105" i="1"/>
  <c r="AG105" i="1"/>
  <c r="AF105" i="1"/>
  <c r="W105" i="1"/>
  <c r="M105" i="1"/>
  <c r="AL104" i="1"/>
  <c r="AG104" i="1"/>
  <c r="AF104" i="1"/>
  <c r="AF107" i="1" s="1"/>
  <c r="AA104" i="1"/>
  <c r="Y104" i="1"/>
  <c r="S104" i="1"/>
  <c r="Q104" i="1"/>
  <c r="M104" i="1"/>
  <c r="AQ103" i="1"/>
  <c r="AN103" i="1"/>
  <c r="AJ103" i="1"/>
  <c r="AI103" i="1"/>
  <c r="K103" i="1"/>
  <c r="I103" i="1"/>
  <c r="F103" i="1"/>
  <c r="D103" i="1"/>
  <c r="AL102" i="1"/>
  <c r="AG102" i="1"/>
  <c r="AF102" i="1"/>
  <c r="AF103" i="1" s="1"/>
  <c r="AA102" i="1"/>
  <c r="Y102" i="1"/>
  <c r="S102" i="1"/>
  <c r="Q102" i="1"/>
  <c r="M102" i="1"/>
  <c r="AD102" i="1" s="1"/>
  <c r="AL101" i="1"/>
  <c r="AG101" i="1"/>
  <c r="AF101" i="1"/>
  <c r="AD101" i="1"/>
  <c r="AA101" i="1"/>
  <c r="Y101" i="1"/>
  <c r="W101" i="1"/>
  <c r="S101" i="1"/>
  <c r="Q101" i="1"/>
  <c r="O101" i="1"/>
  <c r="M101" i="1"/>
  <c r="AB101" i="1" s="1"/>
  <c r="AH101" i="1" s="1"/>
  <c r="AL100" i="1"/>
  <c r="AL103" i="1" s="1"/>
  <c r="AG100" i="1"/>
  <c r="AF100" i="1"/>
  <c r="M100" i="1"/>
  <c r="AQ99" i="1"/>
  <c r="AN99" i="1"/>
  <c r="AI99" i="1"/>
  <c r="AJ99" i="1" s="1"/>
  <c r="K99" i="1"/>
  <c r="AK99" i="1" s="1"/>
  <c r="I99" i="1"/>
  <c r="F99" i="1"/>
  <c r="D99" i="1"/>
  <c r="AL98" i="1"/>
  <c r="AL99" i="1" s="1"/>
  <c r="AG98" i="1"/>
  <c r="AF98" i="1"/>
  <c r="AD98" i="1"/>
  <c r="AA98" i="1"/>
  <c r="Y98" i="1"/>
  <c r="W98" i="1"/>
  <c r="S98" i="1"/>
  <c r="Q98" i="1"/>
  <c r="O98" i="1"/>
  <c r="M98" i="1"/>
  <c r="AB98" i="1" s="1"/>
  <c r="AH98" i="1" s="1"/>
  <c r="AL97" i="1"/>
  <c r="AG97" i="1"/>
  <c r="AF97" i="1"/>
  <c r="AF99" i="1" s="1"/>
  <c r="M97" i="1"/>
  <c r="AL96" i="1"/>
  <c r="AG96" i="1"/>
  <c r="AF96" i="1"/>
  <c r="AA96" i="1"/>
  <c r="S96" i="1"/>
  <c r="M96" i="1"/>
  <c r="M99" i="1" s="1"/>
  <c r="AQ95" i="1"/>
  <c r="AN95" i="1"/>
  <c r="AK95" i="1"/>
  <c r="AI95" i="1"/>
  <c r="AJ95" i="1" s="1"/>
  <c r="AC95" i="1"/>
  <c r="M95" i="1"/>
  <c r="K95" i="1"/>
  <c r="L95" i="1" s="1"/>
  <c r="I95" i="1"/>
  <c r="F95" i="1"/>
  <c r="F128" i="1" s="1"/>
  <c r="D95" i="1"/>
  <c r="AL94" i="1"/>
  <c r="AL95" i="1" s="1"/>
  <c r="AG94" i="1"/>
  <c r="AF94" i="1"/>
  <c r="U94" i="1"/>
  <c r="M94" i="1"/>
  <c r="AL93" i="1"/>
  <c r="AG93" i="1"/>
  <c r="AF93" i="1"/>
  <c r="AA93" i="1"/>
  <c r="S93" i="1"/>
  <c r="M93" i="1"/>
  <c r="Y93" i="1" s="1"/>
  <c r="AL92" i="1"/>
  <c r="AG92" i="1"/>
  <c r="AF92" i="1"/>
  <c r="AF95" i="1" s="1"/>
  <c r="AA92" i="1"/>
  <c r="Y92" i="1"/>
  <c r="S92" i="1"/>
  <c r="Q92" i="1"/>
  <c r="M92" i="1"/>
  <c r="AD92" i="1" s="1"/>
  <c r="AQ91" i="1"/>
  <c r="AN91" i="1"/>
  <c r="AK91" i="1"/>
  <c r="AJ91" i="1"/>
  <c r="AI91" i="1"/>
  <c r="AC91" i="1"/>
  <c r="L91" i="1"/>
  <c r="K91" i="1"/>
  <c r="AE91" i="1" s="1"/>
  <c r="I91" i="1"/>
  <c r="F91" i="1"/>
  <c r="D91" i="1"/>
  <c r="AL90" i="1"/>
  <c r="AG90" i="1"/>
  <c r="AF90" i="1"/>
  <c r="AA90" i="1"/>
  <c r="S90" i="1"/>
  <c r="M90" i="1"/>
  <c r="Y90" i="1" s="1"/>
  <c r="AL89" i="1"/>
  <c r="AG89" i="1"/>
  <c r="AF89" i="1"/>
  <c r="AF91" i="1" s="1"/>
  <c r="AA89" i="1"/>
  <c r="Y89" i="1"/>
  <c r="S89" i="1"/>
  <c r="Q89" i="1"/>
  <c r="M89" i="1"/>
  <c r="AD89" i="1" s="1"/>
  <c r="AL88" i="1"/>
  <c r="AL91" i="1" s="1"/>
  <c r="AG88" i="1"/>
  <c r="AF88" i="1"/>
  <c r="AD88" i="1"/>
  <c r="AA88" i="1"/>
  <c r="AA91" i="1" s="1"/>
  <c r="Y88" i="1"/>
  <c r="W88" i="1"/>
  <c r="S88" i="1"/>
  <c r="S91" i="1" s="1"/>
  <c r="Q88" i="1"/>
  <c r="O88" i="1"/>
  <c r="M88" i="1"/>
  <c r="AB88" i="1" s="1"/>
  <c r="AH88" i="1" s="1"/>
  <c r="AQ87" i="1"/>
  <c r="AN87" i="1"/>
  <c r="AI87" i="1"/>
  <c r="AJ87" i="1" s="1"/>
  <c r="AE87" i="1"/>
  <c r="L87" i="1"/>
  <c r="K87" i="1"/>
  <c r="I87" i="1"/>
  <c r="F87" i="1"/>
  <c r="D87" i="1"/>
  <c r="AL86" i="1"/>
  <c r="AG86" i="1"/>
  <c r="AF86" i="1"/>
  <c r="AA86" i="1"/>
  <c r="Y86" i="1"/>
  <c r="S86" i="1"/>
  <c r="Q86" i="1"/>
  <c r="M86" i="1"/>
  <c r="AD86" i="1" s="1"/>
  <c r="AL85" i="1"/>
  <c r="AG85" i="1"/>
  <c r="AF85" i="1"/>
  <c r="AD85" i="1"/>
  <c r="AA85" i="1"/>
  <c r="Y85" i="1"/>
  <c r="W85" i="1"/>
  <c r="S85" i="1"/>
  <c r="Q85" i="1"/>
  <c r="O85" i="1"/>
  <c r="M85" i="1"/>
  <c r="AB85" i="1" s="1"/>
  <c r="AH85" i="1" s="1"/>
  <c r="AL84" i="1"/>
  <c r="AG84" i="1"/>
  <c r="AF84" i="1"/>
  <c r="W84" i="1"/>
  <c r="U84" i="1"/>
  <c r="M84" i="1"/>
  <c r="AQ83" i="1"/>
  <c r="AN83" i="1"/>
  <c r="AI83" i="1"/>
  <c r="AJ83" i="1" s="1"/>
  <c r="AE83" i="1"/>
  <c r="K83" i="1"/>
  <c r="I83" i="1"/>
  <c r="F83" i="1"/>
  <c r="D83" i="1"/>
  <c r="AL82" i="1"/>
  <c r="AG82" i="1"/>
  <c r="AF82" i="1"/>
  <c r="AD82" i="1"/>
  <c r="AA82" i="1"/>
  <c r="Y82" i="1"/>
  <c r="W82" i="1"/>
  <c r="S82" i="1"/>
  <c r="Q82" i="1"/>
  <c r="O82" i="1"/>
  <c r="M82" i="1"/>
  <c r="AL81" i="1"/>
  <c r="AL83" i="1" s="1"/>
  <c r="AG81" i="1"/>
  <c r="AF81" i="1"/>
  <c r="AF83" i="1" s="1"/>
  <c r="M81" i="1"/>
  <c r="AL80" i="1"/>
  <c r="AG80" i="1"/>
  <c r="AF80" i="1"/>
  <c r="S80" i="1"/>
  <c r="M80" i="1"/>
  <c r="AA80" i="1" s="1"/>
  <c r="AQ79" i="1"/>
  <c r="AN79" i="1"/>
  <c r="AL79" i="1"/>
  <c r="AK79" i="1"/>
  <c r="AI79" i="1"/>
  <c r="AJ79" i="1" s="1"/>
  <c r="AC79" i="1"/>
  <c r="K79" i="1"/>
  <c r="L79" i="1" s="1"/>
  <c r="I79" i="1"/>
  <c r="F79" i="1"/>
  <c r="D79" i="1"/>
  <c r="AL78" i="1"/>
  <c r="AG78" i="1"/>
  <c r="AF78" i="1"/>
  <c r="M78" i="1"/>
  <c r="AL77" i="1"/>
  <c r="AG77" i="1"/>
  <c r="AF77" i="1"/>
  <c r="S77" i="1"/>
  <c r="M77" i="1"/>
  <c r="M79" i="1" s="1"/>
  <c r="AL76" i="1"/>
  <c r="AG76" i="1"/>
  <c r="AF76" i="1"/>
  <c r="AF79" i="1" s="1"/>
  <c r="AA76" i="1"/>
  <c r="Y76" i="1"/>
  <c r="S76" i="1"/>
  <c r="Q76" i="1"/>
  <c r="M76" i="1"/>
  <c r="AD76" i="1" s="1"/>
  <c r="AQ75" i="1"/>
  <c r="AN75" i="1"/>
  <c r="AK75" i="1"/>
  <c r="AJ75" i="1"/>
  <c r="AI75" i="1"/>
  <c r="AC75" i="1"/>
  <c r="L75" i="1"/>
  <c r="K75" i="1"/>
  <c r="AE75" i="1" s="1"/>
  <c r="I75" i="1"/>
  <c r="F75" i="1"/>
  <c r="D75" i="1"/>
  <c r="AL74" i="1"/>
  <c r="AG74" i="1"/>
  <c r="AF74" i="1"/>
  <c r="S74" i="1"/>
  <c r="M74" i="1"/>
  <c r="AA74" i="1" s="1"/>
  <c r="AL73" i="1"/>
  <c r="AG73" i="1"/>
  <c r="AF73" i="1"/>
  <c r="AA73" i="1"/>
  <c r="Y73" i="1"/>
  <c r="S73" i="1"/>
  <c r="Q73" i="1"/>
  <c r="M73" i="1"/>
  <c r="AD73" i="1" s="1"/>
  <c r="AL72" i="1"/>
  <c r="AL75" i="1" s="1"/>
  <c r="AG72" i="1"/>
  <c r="AF72" i="1"/>
  <c r="AF75" i="1" s="1"/>
  <c r="AD72" i="1"/>
  <c r="AA72" i="1"/>
  <c r="Y72" i="1"/>
  <c r="W72" i="1"/>
  <c r="S72" i="1"/>
  <c r="Q72" i="1"/>
  <c r="O72" i="1"/>
  <c r="M72" i="1"/>
  <c r="AQ71" i="1"/>
  <c r="AN71" i="1"/>
  <c r="AI71" i="1"/>
  <c r="AJ71" i="1" s="1"/>
  <c r="AF71" i="1"/>
  <c r="AE71" i="1"/>
  <c r="K71" i="1"/>
  <c r="I71" i="1"/>
  <c r="F71" i="1"/>
  <c r="D71" i="1"/>
  <c r="AL70" i="1"/>
  <c r="AG70" i="1"/>
  <c r="AF70" i="1"/>
  <c r="AA70" i="1"/>
  <c r="Y70" i="1"/>
  <c r="S70" i="1"/>
  <c r="Q70" i="1"/>
  <c r="M70" i="1"/>
  <c r="AD70" i="1" s="1"/>
  <c r="AL69" i="1"/>
  <c r="AG69" i="1"/>
  <c r="AF69" i="1"/>
  <c r="AD69" i="1"/>
  <c r="AA69" i="1"/>
  <c r="Y69" i="1"/>
  <c r="W69" i="1"/>
  <c r="S69" i="1"/>
  <c r="Q69" i="1"/>
  <c r="O69" i="1"/>
  <c r="M69" i="1"/>
  <c r="AL68" i="1"/>
  <c r="AL71" i="1" s="1"/>
  <c r="AG68" i="1"/>
  <c r="AF68" i="1"/>
  <c r="AD68" i="1"/>
  <c r="AD71" i="1" s="1"/>
  <c r="O68" i="1"/>
  <c r="M68" i="1"/>
  <c r="W68" i="1" s="1"/>
  <c r="AQ67" i="1"/>
  <c r="AN67" i="1"/>
  <c r="AL67" i="1"/>
  <c r="AI67" i="1"/>
  <c r="AJ67" i="1" s="1"/>
  <c r="K67" i="1"/>
  <c r="AE67" i="1" s="1"/>
  <c r="I67" i="1"/>
  <c r="F67" i="1"/>
  <c r="D67" i="1"/>
  <c r="AL66" i="1"/>
  <c r="AG66" i="1"/>
  <c r="AF66" i="1"/>
  <c r="AD66" i="1"/>
  <c r="AA66" i="1"/>
  <c r="Y66" i="1"/>
  <c r="W66" i="1"/>
  <c r="S66" i="1"/>
  <c r="Q66" i="1"/>
  <c r="O66" i="1"/>
  <c r="M66" i="1"/>
  <c r="AB66" i="1" s="1"/>
  <c r="AH66" i="1" s="1"/>
  <c r="AL65" i="1"/>
  <c r="AG65" i="1"/>
  <c r="AF65" i="1"/>
  <c r="Y65" i="1"/>
  <c r="O65" i="1"/>
  <c r="M65" i="1"/>
  <c r="AD65" i="1" s="1"/>
  <c r="AL64" i="1"/>
  <c r="AG64" i="1"/>
  <c r="AF64" i="1"/>
  <c r="AA64" i="1"/>
  <c r="O64" i="1"/>
  <c r="O67" i="1" s="1"/>
  <c r="M64" i="1"/>
  <c r="AD64" i="1" s="1"/>
  <c r="AD67" i="1" s="1"/>
  <c r="AQ63" i="1"/>
  <c r="AN63" i="1"/>
  <c r="AL63" i="1"/>
  <c r="AI63" i="1"/>
  <c r="AJ63" i="1" s="1"/>
  <c r="K63" i="1"/>
  <c r="L63" i="1" s="1"/>
  <c r="I63" i="1"/>
  <c r="F63" i="1"/>
  <c r="D63" i="1"/>
  <c r="AL62" i="1"/>
  <c r="AG62" i="1"/>
  <c r="AF62" i="1"/>
  <c r="W62" i="1"/>
  <c r="M62" i="1"/>
  <c r="AL61" i="1"/>
  <c r="AG61" i="1"/>
  <c r="AF61" i="1"/>
  <c r="M61" i="1"/>
  <c r="AA61" i="1" s="1"/>
  <c r="AL60" i="1"/>
  <c r="AG60" i="1"/>
  <c r="AF60" i="1"/>
  <c r="M60" i="1"/>
  <c r="M63" i="1" s="1"/>
  <c r="AQ59" i="1"/>
  <c r="AN59" i="1"/>
  <c r="AL59" i="1"/>
  <c r="AK59" i="1"/>
  <c r="AJ59" i="1"/>
  <c r="AI59" i="1"/>
  <c r="AC59" i="1"/>
  <c r="M59" i="1"/>
  <c r="L59" i="1"/>
  <c r="K59" i="1"/>
  <c r="AE59" i="1" s="1"/>
  <c r="I59" i="1"/>
  <c r="F59" i="1"/>
  <c r="D59" i="1"/>
  <c r="AL58" i="1"/>
  <c r="AG58" i="1"/>
  <c r="AF58" i="1"/>
  <c r="AA58" i="1"/>
  <c r="O58" i="1"/>
  <c r="M58" i="1"/>
  <c r="AD58" i="1" s="1"/>
  <c r="AL57" i="1"/>
  <c r="AG57" i="1"/>
  <c r="AF57" i="1"/>
  <c r="AA57" i="1"/>
  <c r="Q57" i="1"/>
  <c r="M57" i="1"/>
  <c r="U57" i="1" s="1"/>
  <c r="AL56" i="1"/>
  <c r="AG56" i="1"/>
  <c r="AF56" i="1"/>
  <c r="AF59" i="1" s="1"/>
  <c r="AD56" i="1"/>
  <c r="AA56" i="1"/>
  <c r="Y56" i="1"/>
  <c r="W56" i="1"/>
  <c r="S56" i="1"/>
  <c r="Q56" i="1"/>
  <c r="O56" i="1"/>
  <c r="M56" i="1"/>
  <c r="AB56" i="1" s="1"/>
  <c r="AH56" i="1" s="1"/>
  <c r="AQ55" i="1"/>
  <c r="AN55" i="1"/>
  <c r="AI55" i="1"/>
  <c r="AJ55" i="1" s="1"/>
  <c r="L55" i="1"/>
  <c r="K55" i="1"/>
  <c r="AK55" i="1" s="1"/>
  <c r="I55" i="1"/>
  <c r="F55" i="1"/>
  <c r="D55" i="1"/>
  <c r="AL54" i="1"/>
  <c r="AG54" i="1"/>
  <c r="AF54" i="1"/>
  <c r="M54" i="1"/>
  <c r="AL53" i="1"/>
  <c r="AG53" i="1"/>
  <c r="AF53" i="1"/>
  <c r="AD53" i="1"/>
  <c r="AA53" i="1"/>
  <c r="Y53" i="1"/>
  <c r="W53" i="1"/>
  <c r="S53" i="1"/>
  <c r="Q53" i="1"/>
  <c r="O53" i="1"/>
  <c r="M53" i="1"/>
  <c r="AB53" i="1" s="1"/>
  <c r="AH53" i="1" s="1"/>
  <c r="AL52" i="1"/>
  <c r="AL55" i="1" s="1"/>
  <c r="AG52" i="1"/>
  <c r="AF52" i="1"/>
  <c r="AF55" i="1" s="1"/>
  <c r="Y52" i="1"/>
  <c r="O52" i="1"/>
  <c r="M52" i="1"/>
  <c r="AD52" i="1" s="1"/>
  <c r="AQ51" i="1"/>
  <c r="AN51" i="1"/>
  <c r="AL51" i="1"/>
  <c r="AI51" i="1"/>
  <c r="AJ51" i="1" s="1"/>
  <c r="L51" i="1"/>
  <c r="K51" i="1"/>
  <c r="AE51" i="1" s="1"/>
  <c r="I51" i="1"/>
  <c r="F51" i="1"/>
  <c r="D51" i="1"/>
  <c r="AL50" i="1"/>
  <c r="AG50" i="1"/>
  <c r="AF50" i="1"/>
  <c r="AD50" i="1"/>
  <c r="AA50" i="1"/>
  <c r="Y50" i="1"/>
  <c r="W50" i="1"/>
  <c r="S50" i="1"/>
  <c r="Q50" i="1"/>
  <c r="O50" i="1"/>
  <c r="M50" i="1"/>
  <c r="AB50" i="1" s="1"/>
  <c r="AH50" i="1" s="1"/>
  <c r="AL49" i="1"/>
  <c r="AG49" i="1"/>
  <c r="AF49" i="1"/>
  <c r="AF51" i="1" s="1"/>
  <c r="Y49" i="1"/>
  <c r="O49" i="1"/>
  <c r="M49" i="1"/>
  <c r="AD49" i="1" s="1"/>
  <c r="AL48" i="1"/>
  <c r="AG48" i="1"/>
  <c r="AF48" i="1"/>
  <c r="AA48" i="1"/>
  <c r="O48" i="1"/>
  <c r="O51" i="1" s="1"/>
  <c r="M48" i="1"/>
  <c r="AD48" i="1" s="1"/>
  <c r="AQ47" i="1"/>
  <c r="AN47" i="1"/>
  <c r="AL47" i="1"/>
  <c r="AI47" i="1"/>
  <c r="AJ47" i="1" s="1"/>
  <c r="K47" i="1"/>
  <c r="L47" i="1" s="1"/>
  <c r="I47" i="1"/>
  <c r="F47" i="1"/>
  <c r="D47" i="1"/>
  <c r="AL46" i="1"/>
  <c r="AG46" i="1"/>
  <c r="AF46" i="1"/>
  <c r="M46" i="1"/>
  <c r="AL45" i="1"/>
  <c r="AG45" i="1"/>
  <c r="AF45" i="1"/>
  <c r="M45" i="1"/>
  <c r="W45" i="1" s="1"/>
  <c r="AL44" i="1"/>
  <c r="AG44" i="1"/>
  <c r="AF44" i="1"/>
  <c r="M44" i="1"/>
  <c r="AQ43" i="1"/>
  <c r="AN43" i="1"/>
  <c r="AL43" i="1"/>
  <c r="AK43" i="1"/>
  <c r="AJ43" i="1"/>
  <c r="AI43" i="1"/>
  <c r="AC43" i="1"/>
  <c r="M43" i="1"/>
  <c r="L43" i="1"/>
  <c r="K43" i="1"/>
  <c r="AE43" i="1" s="1"/>
  <c r="I43" i="1"/>
  <c r="F43" i="1"/>
  <c r="D43" i="1"/>
  <c r="AL42" i="1"/>
  <c r="AG42" i="1"/>
  <c r="AF42" i="1"/>
  <c r="AA42" i="1"/>
  <c r="O42" i="1"/>
  <c r="M42" i="1"/>
  <c r="AD42" i="1" s="1"/>
  <c r="AL41" i="1"/>
  <c r="AG41" i="1"/>
  <c r="AF41" i="1"/>
  <c r="AA41" i="1"/>
  <c r="Q41" i="1"/>
  <c r="M41" i="1"/>
  <c r="U41" i="1" s="1"/>
  <c r="AL40" i="1"/>
  <c r="AG40" i="1"/>
  <c r="AF40" i="1"/>
  <c r="AF43" i="1" s="1"/>
  <c r="AD40" i="1"/>
  <c r="AA40" i="1"/>
  <c r="Y40" i="1"/>
  <c r="W40" i="1"/>
  <c r="S40" i="1"/>
  <c r="Q40" i="1"/>
  <c r="O40" i="1"/>
  <c r="M40" i="1"/>
  <c r="AB40" i="1" s="1"/>
  <c r="AH40" i="1" s="1"/>
  <c r="AQ39" i="1"/>
  <c r="AN39" i="1"/>
  <c r="AI39" i="1"/>
  <c r="AJ39" i="1" s="1"/>
  <c r="L39" i="1"/>
  <c r="K39" i="1"/>
  <c r="AK39" i="1" s="1"/>
  <c r="I39" i="1"/>
  <c r="F39" i="1"/>
  <c r="D39" i="1"/>
  <c r="AL38" i="1"/>
  <c r="AG38" i="1"/>
  <c r="AF38" i="1"/>
  <c r="M38" i="1"/>
  <c r="AL37" i="1"/>
  <c r="AG37" i="1"/>
  <c r="AF37" i="1"/>
  <c r="AD37" i="1"/>
  <c r="AA37" i="1"/>
  <c r="Y37" i="1"/>
  <c r="W37" i="1"/>
  <c r="S37" i="1"/>
  <c r="Q37" i="1"/>
  <c r="O37" i="1"/>
  <c r="M37" i="1"/>
  <c r="AB37" i="1" s="1"/>
  <c r="AH37" i="1" s="1"/>
  <c r="AL36" i="1"/>
  <c r="AL39" i="1" s="1"/>
  <c r="AG36" i="1"/>
  <c r="AF36" i="1"/>
  <c r="AF39" i="1" s="1"/>
  <c r="Y36" i="1"/>
  <c r="O36" i="1"/>
  <c r="M36" i="1"/>
  <c r="AD36" i="1" s="1"/>
  <c r="AQ35" i="1"/>
  <c r="AN35" i="1"/>
  <c r="AL35" i="1"/>
  <c r="AI35" i="1"/>
  <c r="AJ35" i="1" s="1"/>
  <c r="L35" i="1"/>
  <c r="K35" i="1"/>
  <c r="AE35" i="1" s="1"/>
  <c r="I35" i="1"/>
  <c r="F35" i="1"/>
  <c r="D35" i="1"/>
  <c r="AL34" i="1"/>
  <c r="AG34" i="1"/>
  <c r="AF34" i="1"/>
  <c r="AD34" i="1"/>
  <c r="AA34" i="1"/>
  <c r="Y34" i="1"/>
  <c r="W34" i="1"/>
  <c r="S34" i="1"/>
  <c r="Q34" i="1"/>
  <c r="O34" i="1"/>
  <c r="M34" i="1"/>
  <c r="AB34" i="1" s="1"/>
  <c r="AH34" i="1" s="1"/>
  <c r="AL33" i="1"/>
  <c r="AG33" i="1"/>
  <c r="AF33" i="1"/>
  <c r="AF35" i="1" s="1"/>
  <c r="Y33" i="1"/>
  <c r="O33" i="1"/>
  <c r="M33" i="1"/>
  <c r="AD33" i="1" s="1"/>
  <c r="AL32" i="1"/>
  <c r="AG32" i="1"/>
  <c r="AF32" i="1"/>
  <c r="AA32" i="1"/>
  <c r="O32" i="1"/>
  <c r="O35" i="1" s="1"/>
  <c r="M32" i="1"/>
  <c r="AD32" i="1" s="1"/>
  <c r="AQ31" i="1"/>
  <c r="AN31" i="1"/>
  <c r="AL31" i="1"/>
  <c r="AI31" i="1"/>
  <c r="AJ31" i="1" s="1"/>
  <c r="K31" i="1"/>
  <c r="L31" i="1" s="1"/>
  <c r="I31" i="1"/>
  <c r="F31" i="1"/>
  <c r="D31" i="1"/>
  <c r="AL30" i="1"/>
  <c r="AG30" i="1"/>
  <c r="AF30" i="1"/>
  <c r="M30" i="1"/>
  <c r="Y30" i="1" s="1"/>
  <c r="AL29" i="1"/>
  <c r="AG29" i="1"/>
  <c r="AF29" i="1"/>
  <c r="M29" i="1"/>
  <c r="AL28" i="1"/>
  <c r="AG28" i="1"/>
  <c r="AF28" i="1"/>
  <c r="M28" i="1"/>
  <c r="M31" i="1" s="1"/>
  <c r="AQ27" i="1"/>
  <c r="AN27" i="1"/>
  <c r="AL27" i="1"/>
  <c r="AK27" i="1"/>
  <c r="AJ27" i="1"/>
  <c r="AI27" i="1"/>
  <c r="AC27" i="1"/>
  <c r="M27" i="1"/>
  <c r="L27" i="1"/>
  <c r="K27" i="1"/>
  <c r="AE27" i="1" s="1"/>
  <c r="I27" i="1"/>
  <c r="F27" i="1"/>
  <c r="D27" i="1"/>
  <c r="AL26" i="1"/>
  <c r="AG26" i="1"/>
  <c r="AF26" i="1"/>
  <c r="AA26" i="1"/>
  <c r="O26" i="1"/>
  <c r="M26" i="1"/>
  <c r="AD26" i="1" s="1"/>
  <c r="AL25" i="1"/>
  <c r="AG25" i="1"/>
  <c r="AF25" i="1"/>
  <c r="AA25" i="1"/>
  <c r="Q25" i="1"/>
  <c r="M25" i="1"/>
  <c r="U25" i="1" s="1"/>
  <c r="AL24" i="1"/>
  <c r="AG24" i="1"/>
  <c r="AF24" i="1"/>
  <c r="AF27" i="1" s="1"/>
  <c r="AD24" i="1"/>
  <c r="AA24" i="1"/>
  <c r="Y24" i="1"/>
  <c r="W24" i="1"/>
  <c r="S24" i="1"/>
  <c r="Q24" i="1"/>
  <c r="O24" i="1"/>
  <c r="M24" i="1"/>
  <c r="AB24" i="1" s="1"/>
  <c r="AH24" i="1" s="1"/>
  <c r="AQ23" i="1"/>
  <c r="AN23" i="1"/>
  <c r="AI23" i="1"/>
  <c r="AJ23" i="1" s="1"/>
  <c r="L23" i="1"/>
  <c r="K23" i="1"/>
  <c r="AK23" i="1" s="1"/>
  <c r="I23" i="1"/>
  <c r="F23" i="1"/>
  <c r="D23" i="1"/>
  <c r="AL22" i="1"/>
  <c r="AG22" i="1"/>
  <c r="AF22" i="1"/>
  <c r="M22" i="1"/>
  <c r="AL21" i="1"/>
  <c r="AG21" i="1"/>
  <c r="AF21" i="1"/>
  <c r="AD21" i="1"/>
  <c r="AA21" i="1"/>
  <c r="Y21" i="1"/>
  <c r="W21" i="1"/>
  <c r="S21" i="1"/>
  <c r="Q21" i="1"/>
  <c r="O21" i="1"/>
  <c r="M21" i="1"/>
  <c r="AB21" i="1" s="1"/>
  <c r="AH21" i="1" s="1"/>
  <c r="AL20" i="1"/>
  <c r="AL23" i="1" s="1"/>
  <c r="AG20" i="1"/>
  <c r="AF20" i="1"/>
  <c r="AF23" i="1" s="1"/>
  <c r="Y20" i="1"/>
  <c r="O20" i="1"/>
  <c r="M20" i="1"/>
  <c r="AD20" i="1" s="1"/>
  <c r="AQ19" i="1"/>
  <c r="AN19" i="1"/>
  <c r="AI19" i="1"/>
  <c r="AJ19" i="1" s="1"/>
  <c r="L19" i="1"/>
  <c r="K19" i="1"/>
  <c r="AE19" i="1" s="1"/>
  <c r="I19" i="1"/>
  <c r="F19" i="1"/>
  <c r="D19" i="1"/>
  <c r="AL18" i="1"/>
  <c r="AG18" i="1"/>
  <c r="AF18" i="1"/>
  <c r="AD18" i="1"/>
  <c r="AA18" i="1"/>
  <c r="Y18" i="1"/>
  <c r="W18" i="1"/>
  <c r="S18" i="1"/>
  <c r="Q18" i="1"/>
  <c r="O18" i="1"/>
  <c r="M18" i="1"/>
  <c r="AB18" i="1" s="1"/>
  <c r="AH18" i="1" s="1"/>
  <c r="AL17" i="1"/>
  <c r="AG17" i="1"/>
  <c r="AF17" i="1"/>
  <c r="AA17" i="1"/>
  <c r="AA19" i="1" s="1"/>
  <c r="AG19" i="1" s="1"/>
  <c r="Y17" i="1"/>
  <c r="S17" i="1"/>
  <c r="Q17" i="1"/>
  <c r="M17" i="1"/>
  <c r="AD17" i="1" s="1"/>
  <c r="AL16" i="1"/>
  <c r="AL19" i="1" s="1"/>
  <c r="AG16" i="1"/>
  <c r="AF16" i="1"/>
  <c r="AF19" i="1" s="1"/>
  <c r="AD16" i="1"/>
  <c r="AD19" i="1" s="1"/>
  <c r="AA16" i="1"/>
  <c r="Y16" i="1"/>
  <c r="Y19" i="1" s="1"/>
  <c r="W16" i="1"/>
  <c r="S16" i="1"/>
  <c r="S19" i="1" s="1"/>
  <c r="Q16" i="1"/>
  <c r="Q19" i="1" s="1"/>
  <c r="O16" i="1"/>
  <c r="M16" i="1"/>
  <c r="AQ15" i="1"/>
  <c r="AN15" i="1"/>
  <c r="AJ15" i="1"/>
  <c r="AI15" i="1"/>
  <c r="L15" i="1"/>
  <c r="K15" i="1"/>
  <c r="AE15" i="1" s="1"/>
  <c r="I15" i="1"/>
  <c r="F15" i="1"/>
  <c r="D15" i="1"/>
  <c r="AL14" i="1"/>
  <c r="AG14" i="1"/>
  <c r="AF14" i="1"/>
  <c r="AA14" i="1"/>
  <c r="Y14" i="1"/>
  <c r="S14" i="1"/>
  <c r="Q14" i="1"/>
  <c r="M14" i="1"/>
  <c r="AD14" i="1" s="1"/>
  <c r="AL13" i="1"/>
  <c r="AG13" i="1"/>
  <c r="AF13" i="1"/>
  <c r="AF15" i="1" s="1"/>
  <c r="AD13" i="1"/>
  <c r="AA13" i="1"/>
  <c r="Y13" i="1"/>
  <c r="W13" i="1"/>
  <c r="S13" i="1"/>
  <c r="Q13" i="1"/>
  <c r="O13" i="1"/>
  <c r="M13" i="1"/>
  <c r="AB13" i="1" s="1"/>
  <c r="AH13" i="1" s="1"/>
  <c r="AL12" i="1"/>
  <c r="AL15" i="1" s="1"/>
  <c r="AG12" i="1"/>
  <c r="AF12" i="1"/>
  <c r="AD12" i="1"/>
  <c r="W12" i="1"/>
  <c r="O12" i="1"/>
  <c r="M12" i="1"/>
  <c r="AB12" i="1" s="1"/>
  <c r="AH12" i="1" s="1"/>
  <c r="AQ11" i="1"/>
  <c r="AN11" i="1"/>
  <c r="AI11" i="1"/>
  <c r="AJ11" i="1" s="1"/>
  <c r="K11" i="1"/>
  <c r="AK11" i="1" s="1"/>
  <c r="I11" i="1"/>
  <c r="F11" i="1"/>
  <c r="D11" i="1"/>
  <c r="AL10" i="1"/>
  <c r="AG10" i="1"/>
  <c r="AF10" i="1"/>
  <c r="AD10" i="1"/>
  <c r="AA10" i="1"/>
  <c r="Y10" i="1"/>
  <c r="W10" i="1"/>
  <c r="S10" i="1"/>
  <c r="Q10" i="1"/>
  <c r="O10" i="1"/>
  <c r="M10" i="1"/>
  <c r="AB10" i="1" s="1"/>
  <c r="AH10" i="1" s="1"/>
  <c r="AL9" i="1"/>
  <c r="AL11" i="1" s="1"/>
  <c r="AG9" i="1"/>
  <c r="AF9" i="1"/>
  <c r="AF11" i="1" s="1"/>
  <c r="AD9" i="1"/>
  <c r="W9" i="1"/>
  <c r="O9" i="1"/>
  <c r="M9" i="1"/>
  <c r="AB9" i="1" s="1"/>
  <c r="AH9" i="1" s="1"/>
  <c r="AL8" i="1"/>
  <c r="AG8" i="1"/>
  <c r="AF8" i="1"/>
  <c r="M8" i="1"/>
  <c r="AA8" i="1" s="1"/>
  <c r="AQ7" i="1"/>
  <c r="AN7" i="1"/>
  <c r="AK7" i="1"/>
  <c r="AI7" i="1"/>
  <c r="AJ7" i="1" s="1"/>
  <c r="AC7" i="1"/>
  <c r="K7" i="1"/>
  <c r="L7" i="1" s="1"/>
  <c r="I7" i="1"/>
  <c r="F7" i="1"/>
  <c r="D7" i="1"/>
  <c r="AL6" i="1"/>
  <c r="AL7" i="1" s="1"/>
  <c r="AG6" i="1"/>
  <c r="AF6" i="1"/>
  <c r="AD6" i="1"/>
  <c r="W6" i="1"/>
  <c r="O6" i="1"/>
  <c r="M6" i="1"/>
  <c r="AB6" i="1" s="1"/>
  <c r="AH6" i="1" s="1"/>
  <c r="AL5" i="1"/>
  <c r="AG5" i="1"/>
  <c r="AF5" i="1"/>
  <c r="M5" i="1"/>
  <c r="M7" i="1" s="1"/>
  <c r="AO4" i="1"/>
  <c r="AO5" i="1" s="1"/>
  <c r="AO6" i="1" s="1"/>
  <c r="AL4" i="1"/>
  <c r="AG4" i="1"/>
  <c r="AF4" i="1"/>
  <c r="AF7" i="1" s="1"/>
  <c r="AA4" i="1"/>
  <c r="Y4" i="1"/>
  <c r="S4" i="1"/>
  <c r="Q4" i="1"/>
  <c r="M4" i="1"/>
  <c r="AD4" i="1" s="1"/>
  <c r="AN127" i="12" l="1"/>
  <c r="Q125" i="12"/>
  <c r="T125" i="12"/>
  <c r="Z125" i="12"/>
  <c r="AB125" i="12"/>
  <c r="AO127" i="12"/>
  <c r="AG127" i="12"/>
  <c r="L127" i="12"/>
  <c r="AM127" i="12" s="1"/>
  <c r="Z122" i="12"/>
  <c r="Q122" i="12"/>
  <c r="AG123" i="12"/>
  <c r="AO123" i="12"/>
  <c r="AC121" i="12"/>
  <c r="AI121" i="12" s="1"/>
  <c r="T121" i="12"/>
  <c r="AE121" i="12"/>
  <c r="X121" i="12"/>
  <c r="O121" i="12"/>
  <c r="Z121" i="12"/>
  <c r="AN123" i="12"/>
  <c r="Q118" i="12"/>
  <c r="AG119" i="12"/>
  <c r="Z118" i="12"/>
  <c r="AO119" i="12"/>
  <c r="AE117" i="12"/>
  <c r="AC117" i="12" s="1"/>
  <c r="AI117" i="12" s="1"/>
  <c r="O117" i="12"/>
  <c r="Q117" i="12"/>
  <c r="AB117" i="12"/>
  <c r="X117" i="12"/>
  <c r="AN119" i="12"/>
  <c r="Q114" i="12"/>
  <c r="Z114" i="12"/>
  <c r="AB113" i="12"/>
  <c r="AO115" i="12"/>
  <c r="AG115" i="12"/>
  <c r="X113" i="12"/>
  <c r="T113" i="12"/>
  <c r="AE113" i="12"/>
  <c r="AC113" i="12" s="1"/>
  <c r="AI113" i="12" s="1"/>
  <c r="AN115" i="12"/>
  <c r="Q110" i="12"/>
  <c r="AE109" i="12"/>
  <c r="AC109" i="12" s="1"/>
  <c r="AI109" i="12" s="1"/>
  <c r="Q109" i="12"/>
  <c r="T109" i="12"/>
  <c r="AN111" i="12"/>
  <c r="X109" i="12"/>
  <c r="O109" i="12"/>
  <c r="Z109" i="12"/>
  <c r="AC108" i="12"/>
  <c r="AI108" i="12" s="1"/>
  <c r="Q108" i="12"/>
  <c r="AN107" i="12"/>
  <c r="T106" i="12"/>
  <c r="AG107" i="12"/>
  <c r="L107" i="12"/>
  <c r="AM107" i="12" s="1"/>
  <c r="AF107" i="12"/>
  <c r="Q105" i="12"/>
  <c r="AB105" i="12"/>
  <c r="M107" i="12"/>
  <c r="T105" i="12"/>
  <c r="AE105" i="12"/>
  <c r="AC105" i="12" s="1"/>
  <c r="AI105" i="12" s="1"/>
  <c r="X105" i="12"/>
  <c r="O105" i="12"/>
  <c r="Z105" i="12"/>
  <c r="Q102" i="12"/>
  <c r="Z102" i="12"/>
  <c r="AN103" i="12"/>
  <c r="AO103" i="12"/>
  <c r="AE101" i="12"/>
  <c r="AC101" i="12" s="1"/>
  <c r="AI101" i="12" s="1"/>
  <c r="Q101" i="12"/>
  <c r="O101" i="12"/>
  <c r="Z101" i="12"/>
  <c r="X101" i="12"/>
  <c r="Z98" i="12"/>
  <c r="Q98" i="12"/>
  <c r="AC97" i="12"/>
  <c r="AI97" i="12" s="1"/>
  <c r="Z97" i="12"/>
  <c r="O97" i="12"/>
  <c r="AB97" i="12"/>
  <c r="Q97" i="12"/>
  <c r="AE97" i="12"/>
  <c r="AG99" i="12"/>
  <c r="AO99" i="12"/>
  <c r="AN99" i="12"/>
  <c r="X97" i="12"/>
  <c r="Q94" i="12"/>
  <c r="T94" i="12"/>
  <c r="Z94" i="12"/>
  <c r="AB94" i="12"/>
  <c r="Q93" i="12"/>
  <c r="AB93" i="12"/>
  <c r="O93" i="12"/>
  <c r="AO95" i="12"/>
  <c r="T93" i="12"/>
  <c r="AE93" i="12"/>
  <c r="AC93" i="12" s="1"/>
  <c r="AI93" i="12" s="1"/>
  <c r="X93" i="12"/>
  <c r="AN95" i="12"/>
  <c r="Z90" i="12"/>
  <c r="AB90" i="12"/>
  <c r="Z89" i="12"/>
  <c r="O89" i="12"/>
  <c r="AB89" i="12"/>
  <c r="Q89" i="12"/>
  <c r="AE89" i="12"/>
  <c r="AC89" i="12" s="1"/>
  <c r="AI89" i="12" s="1"/>
  <c r="T89" i="12"/>
  <c r="AG91" i="12"/>
  <c r="AN91" i="12"/>
  <c r="AO91" i="12"/>
  <c r="X89" i="12"/>
  <c r="AO87" i="12"/>
  <c r="L87" i="12"/>
  <c r="AM87" i="12" s="1"/>
  <c r="AB86" i="12"/>
  <c r="T86" i="12"/>
  <c r="Z87" i="12"/>
  <c r="AG87" i="12"/>
  <c r="AB85" i="12"/>
  <c r="Q85" i="12"/>
  <c r="T85" i="12"/>
  <c r="AN87" i="12"/>
  <c r="O84" i="12"/>
  <c r="Q84" i="12"/>
  <c r="AD87" i="12"/>
  <c r="AB84" i="12"/>
  <c r="X84" i="12"/>
  <c r="T84" i="12"/>
  <c r="AE84" i="12"/>
  <c r="AC84" i="12" s="1"/>
  <c r="AI84" i="12" s="1"/>
  <c r="AG83" i="12"/>
  <c r="AB82" i="12"/>
  <c r="T82" i="12"/>
  <c r="Z81" i="12"/>
  <c r="AN83" i="12"/>
  <c r="AO83" i="12"/>
  <c r="AB81" i="12"/>
  <c r="Q81" i="12"/>
  <c r="T81" i="12"/>
  <c r="L83" i="12"/>
  <c r="AM83" i="12" s="1"/>
  <c r="AL83" i="12"/>
  <c r="AD83" i="12"/>
  <c r="T80" i="12"/>
  <c r="AE80" i="12"/>
  <c r="AC80" i="12" s="1"/>
  <c r="AI80" i="12" s="1"/>
  <c r="X80" i="12"/>
  <c r="O80" i="12"/>
  <c r="Z80" i="12"/>
  <c r="Z83" i="12" s="1"/>
  <c r="Q80" i="12"/>
  <c r="AB80" i="12"/>
  <c r="AB78" i="12"/>
  <c r="T78" i="12"/>
  <c r="Q77" i="12"/>
  <c r="Z77" i="12"/>
  <c r="AG79" i="12"/>
  <c r="AN79" i="12"/>
  <c r="AO79" i="12"/>
  <c r="AB77" i="12"/>
  <c r="T77" i="12"/>
  <c r="AB76" i="12"/>
  <c r="O76" i="12"/>
  <c r="AE76" i="12"/>
  <c r="AC76" i="12" s="1"/>
  <c r="AI76" i="12" s="1"/>
  <c r="L79" i="12"/>
  <c r="AM79" i="12" s="1"/>
  <c r="AL79" i="12"/>
  <c r="T76" i="12"/>
  <c r="AD79" i="12"/>
  <c r="X76" i="12"/>
  <c r="Z76" i="12"/>
  <c r="AO75" i="12"/>
  <c r="T74" i="12"/>
  <c r="T75" i="12" s="1"/>
  <c r="AB74" i="12"/>
  <c r="AD75" i="12"/>
  <c r="AG75" i="12"/>
  <c r="T73" i="12"/>
  <c r="Z73" i="12"/>
  <c r="AN75" i="12"/>
  <c r="AB73" i="12"/>
  <c r="Q73" i="12"/>
  <c r="AE72" i="12"/>
  <c r="AC72" i="12" s="1"/>
  <c r="AI72" i="12" s="1"/>
  <c r="Q72" i="12"/>
  <c r="L75" i="12"/>
  <c r="AM75" i="12" s="1"/>
  <c r="AL75" i="12"/>
  <c r="O72" i="12"/>
  <c r="Z72" i="12"/>
  <c r="Z75" i="12" s="1"/>
  <c r="X72" i="12"/>
  <c r="T70" i="12"/>
  <c r="AB70" i="12"/>
  <c r="AO71" i="12"/>
  <c r="AG71" i="12"/>
  <c r="T69" i="12"/>
  <c r="Z69" i="12"/>
  <c r="L71" i="12"/>
  <c r="AM71" i="12" s="1"/>
  <c r="AN71" i="12"/>
  <c r="AB69" i="12"/>
  <c r="Q69" i="12"/>
  <c r="AD71" i="12"/>
  <c r="AC68" i="12"/>
  <c r="AI68" i="12" s="1"/>
  <c r="O68" i="12"/>
  <c r="Z68" i="12"/>
  <c r="Z71" i="12" s="1"/>
  <c r="X68" i="12"/>
  <c r="Q68" i="12"/>
  <c r="AB68" i="12"/>
  <c r="T68" i="12"/>
  <c r="T71" i="12" s="1"/>
  <c r="AE68" i="12"/>
  <c r="T66" i="12"/>
  <c r="AN67" i="12"/>
  <c r="AO67" i="12"/>
  <c r="AG67" i="12"/>
  <c r="Z65" i="12"/>
  <c r="AB65" i="12"/>
  <c r="L67" i="12"/>
  <c r="AM67" i="12" s="1"/>
  <c r="Q65" i="12"/>
  <c r="AD67" i="12"/>
  <c r="AL67" i="12"/>
  <c r="T64" i="12"/>
  <c r="AE64" i="12"/>
  <c r="AC64" i="12" s="1"/>
  <c r="AI64" i="12" s="1"/>
  <c r="X64" i="12"/>
  <c r="O64" i="12"/>
  <c r="Z64" i="12"/>
  <c r="Q64" i="12"/>
  <c r="AB64" i="12"/>
  <c r="AN63" i="12"/>
  <c r="AL63" i="12"/>
  <c r="Y59" i="1"/>
  <c r="X59" i="1" s="1"/>
  <c r="AD7" i="1"/>
  <c r="AO8" i="1"/>
  <c r="AO9" i="1" s="1"/>
  <c r="AO10" i="1" s="1"/>
  <c r="AP7" i="1"/>
  <c r="O23" i="1"/>
  <c r="AB29" i="1"/>
  <c r="AH29" i="1" s="1"/>
  <c r="AD35" i="1"/>
  <c r="AD23" i="1"/>
  <c r="X79" i="1"/>
  <c r="Q7" i="1"/>
  <c r="P7" i="1" s="1"/>
  <c r="AD15" i="1"/>
  <c r="Y23" i="1"/>
  <c r="Q43" i="1"/>
  <c r="P43" i="1" s="1"/>
  <c r="AD51" i="1"/>
  <c r="AD55" i="1"/>
  <c r="Q95" i="1"/>
  <c r="U5" i="1"/>
  <c r="AE11" i="1"/>
  <c r="Y28" i="1"/>
  <c r="Y38" i="1"/>
  <c r="Y39" i="1" s="1"/>
  <c r="Y44" i="1"/>
  <c r="Y47" i="1" s="1"/>
  <c r="W46" i="1"/>
  <c r="AD54" i="1"/>
  <c r="W54" i="1"/>
  <c r="O54" i="1"/>
  <c r="O55" i="1" s="1"/>
  <c r="Y60" i="1"/>
  <c r="AA62" i="1"/>
  <c r="S62" i="1"/>
  <c r="AA81" i="1"/>
  <c r="AA83" i="1" s="1"/>
  <c r="AG83" i="1" s="1"/>
  <c r="S81" i="1"/>
  <c r="S83" i="1" s="1"/>
  <c r="Y81" i="1"/>
  <c r="Q81" i="1"/>
  <c r="AA108" i="1"/>
  <c r="AA111" i="1" s="1"/>
  <c r="AG111" i="1" s="1"/>
  <c r="S108" i="1"/>
  <c r="AD108" i="1"/>
  <c r="U108" i="1"/>
  <c r="M111" i="1"/>
  <c r="AB108" i="1"/>
  <c r="AH108" i="1" s="1"/>
  <c r="Q108" i="1"/>
  <c r="Y108" i="1"/>
  <c r="O108" i="1"/>
  <c r="O111" i="1" s="1"/>
  <c r="Y114" i="1"/>
  <c r="Q114" i="1"/>
  <c r="AD114" i="1"/>
  <c r="AB114" i="1" s="1"/>
  <c r="AH114" i="1" s="1"/>
  <c r="U114" i="1"/>
  <c r="S114" i="1"/>
  <c r="AA114" i="1"/>
  <c r="O114" i="1"/>
  <c r="AA121" i="1"/>
  <c r="S121" i="1"/>
  <c r="AD121" i="1"/>
  <c r="AB121" i="1" s="1"/>
  <c r="AH121" i="1" s="1"/>
  <c r="U121" i="1"/>
  <c r="Q121" i="1"/>
  <c r="Y121" i="1"/>
  <c r="O121" i="1"/>
  <c r="AN128" i="1"/>
  <c r="S31" i="13"/>
  <c r="Y79" i="3"/>
  <c r="X79" i="3" s="1"/>
  <c r="U8" i="1"/>
  <c r="Y22" i="1"/>
  <c r="R27" i="1"/>
  <c r="Y45" i="1"/>
  <c r="Q45" i="1"/>
  <c r="W61" i="1"/>
  <c r="AA75" i="1"/>
  <c r="AG75" i="1" s="1"/>
  <c r="AA78" i="1"/>
  <c r="S78" i="1"/>
  <c r="Y78" i="1"/>
  <c r="Q78" i="1"/>
  <c r="AB4" i="1"/>
  <c r="AH4" i="1" s="1"/>
  <c r="O5" i="1"/>
  <c r="Y6" i="1"/>
  <c r="O8" i="1"/>
  <c r="O11" i="1" s="1"/>
  <c r="AD8" i="1"/>
  <c r="AD11" i="1" s="1"/>
  <c r="Y9" i="1"/>
  <c r="L11" i="1"/>
  <c r="Y12" i="1"/>
  <c r="Y15" i="1" s="1"/>
  <c r="U14" i="1"/>
  <c r="AB14" i="1"/>
  <c r="AH14" i="1" s="1"/>
  <c r="M15" i="1"/>
  <c r="AC15" i="1"/>
  <c r="AK15" i="1"/>
  <c r="U17" i="1"/>
  <c r="AB17" i="1"/>
  <c r="AH17" i="1" s="1"/>
  <c r="Q20" i="1"/>
  <c r="Q23" i="1" s="1"/>
  <c r="AB20" i="1"/>
  <c r="AH20" i="1" s="1"/>
  <c r="Q22" i="1"/>
  <c r="AA22" i="1"/>
  <c r="M23" i="1"/>
  <c r="AC23" i="1"/>
  <c r="AA27" i="1"/>
  <c r="AG27" i="1" s="1"/>
  <c r="S25" i="1"/>
  <c r="AB25" i="1"/>
  <c r="AH25" i="1" s="1"/>
  <c r="S26" i="1"/>
  <c r="AB26" i="1"/>
  <c r="AH26" i="1" s="1"/>
  <c r="Q28" i="1"/>
  <c r="AA28" i="1"/>
  <c r="O29" i="1"/>
  <c r="AA29" i="1"/>
  <c r="O30" i="1"/>
  <c r="AC31" i="1"/>
  <c r="S32" i="1"/>
  <c r="AB32" i="1"/>
  <c r="AH32" i="1" s="1"/>
  <c r="Q33" i="1"/>
  <c r="AB33" i="1"/>
  <c r="AH33" i="1" s="1"/>
  <c r="Q36" i="1"/>
  <c r="Q39" i="1" s="1"/>
  <c r="AB36" i="1"/>
  <c r="AH36" i="1" s="1"/>
  <c r="Q38" i="1"/>
  <c r="AA38" i="1"/>
  <c r="M39" i="1"/>
  <c r="AC39" i="1"/>
  <c r="AA43" i="1"/>
  <c r="AG43" i="1" s="1"/>
  <c r="S41" i="1"/>
  <c r="S42" i="1"/>
  <c r="S43" i="1" s="1"/>
  <c r="R43" i="1" s="1"/>
  <c r="AB42" i="1"/>
  <c r="AH42" i="1" s="1"/>
  <c r="Q44" i="1"/>
  <c r="Q47" i="1" s="1"/>
  <c r="AA44" i="1"/>
  <c r="O45" i="1"/>
  <c r="AA45" i="1"/>
  <c r="O46" i="1"/>
  <c r="Y46" i="1"/>
  <c r="M47" i="1"/>
  <c r="AC47" i="1"/>
  <c r="S48" i="1"/>
  <c r="S51" i="1" s="1"/>
  <c r="AB48" i="1"/>
  <c r="AH48" i="1" s="1"/>
  <c r="Q49" i="1"/>
  <c r="AB49" i="1"/>
  <c r="AH49" i="1" s="1"/>
  <c r="Q52" i="1"/>
  <c r="Q55" i="1" s="1"/>
  <c r="AB52" i="1"/>
  <c r="AH52" i="1" s="1"/>
  <c r="Q54" i="1"/>
  <c r="AA54" i="1"/>
  <c r="M55" i="1"/>
  <c r="AC55" i="1"/>
  <c r="AA59" i="1"/>
  <c r="AG59" i="1" s="1"/>
  <c r="S57" i="1"/>
  <c r="AB57" i="1"/>
  <c r="AH57" i="1" s="1"/>
  <c r="S58" i="1"/>
  <c r="AB58" i="1"/>
  <c r="AH58" i="1" s="1"/>
  <c r="T59" i="1"/>
  <c r="Q60" i="1"/>
  <c r="AA60" i="1"/>
  <c r="AA63" i="1" s="1"/>
  <c r="AG63" i="1" s="1"/>
  <c r="O61" i="1"/>
  <c r="O62" i="1"/>
  <c r="Y62" i="1"/>
  <c r="AC63" i="1"/>
  <c r="S64" i="1"/>
  <c r="AB64" i="1"/>
  <c r="AH64" i="1" s="1"/>
  <c r="Q65" i="1"/>
  <c r="AB65" i="1"/>
  <c r="AH65" i="1" s="1"/>
  <c r="U68" i="1"/>
  <c r="AB69" i="1"/>
  <c r="AH69" i="1" s="1"/>
  <c r="AK71" i="1"/>
  <c r="AC71" i="1"/>
  <c r="S75" i="1"/>
  <c r="AD75" i="1"/>
  <c r="U74" i="1"/>
  <c r="M75" i="1"/>
  <c r="U77" i="1"/>
  <c r="O78" i="1"/>
  <c r="AD78" i="1"/>
  <c r="U80" i="1"/>
  <c r="O81" i="1"/>
  <c r="AD81" i="1"/>
  <c r="AB81" i="1" s="1"/>
  <c r="AH81" i="1" s="1"/>
  <c r="AK83" i="1"/>
  <c r="AC83" i="1"/>
  <c r="L83" i="1"/>
  <c r="AA84" i="1"/>
  <c r="AA87" i="1" s="1"/>
  <c r="AG87" i="1" s="1"/>
  <c r="S84" i="1"/>
  <c r="S87" i="1" s="1"/>
  <c r="M87" i="1"/>
  <c r="Y84" i="1"/>
  <c r="Y87" i="1" s="1"/>
  <c r="Q84" i="1"/>
  <c r="Q87" i="1" s="1"/>
  <c r="Y91" i="1"/>
  <c r="S95" i="1"/>
  <c r="R95" i="1" s="1"/>
  <c r="P95" i="1"/>
  <c r="AA99" i="1"/>
  <c r="AG99" i="1" s="1"/>
  <c r="AA97" i="1"/>
  <c r="S97" i="1"/>
  <c r="S99" i="1" s="1"/>
  <c r="R99" i="1" s="1"/>
  <c r="Y97" i="1"/>
  <c r="Q97" i="1"/>
  <c r="AD97" i="1"/>
  <c r="AB97" i="1" s="1"/>
  <c r="AH97" i="1" s="1"/>
  <c r="W97" i="1"/>
  <c r="O97" i="1"/>
  <c r="AA100" i="1"/>
  <c r="AA103" i="1" s="1"/>
  <c r="AG103" i="1" s="1"/>
  <c r="S100" i="1"/>
  <c r="S103" i="1" s="1"/>
  <c r="Y100" i="1"/>
  <c r="Y103" i="1" s="1"/>
  <c r="Q100" i="1"/>
  <c r="Q103" i="1" s="1"/>
  <c r="M103" i="1"/>
  <c r="AD100" i="1"/>
  <c r="W100" i="1"/>
  <c r="W103" i="1" s="1"/>
  <c r="O100" i="1"/>
  <c r="W108" i="1"/>
  <c r="Y115" i="1"/>
  <c r="W114" i="1"/>
  <c r="I128" i="1"/>
  <c r="W121" i="1"/>
  <c r="W123" i="1" s="1"/>
  <c r="AK123" i="1"/>
  <c r="AC123" i="1"/>
  <c r="AE123" i="1"/>
  <c r="L123" i="1"/>
  <c r="AE127" i="1"/>
  <c r="K128" i="1"/>
  <c r="AC127" i="1"/>
  <c r="L127" i="1"/>
  <c r="AL11" i="13"/>
  <c r="AD39" i="13"/>
  <c r="F128" i="13"/>
  <c r="AD28" i="1"/>
  <c r="W28" i="1"/>
  <c r="O28" i="1"/>
  <c r="O31" i="1" s="1"/>
  <c r="N31" i="1" s="1"/>
  <c r="AA30" i="1"/>
  <c r="S30" i="1"/>
  <c r="AD60" i="1"/>
  <c r="W60" i="1"/>
  <c r="W63" i="1" s="1"/>
  <c r="V63" i="1" s="1"/>
  <c r="O60" i="1"/>
  <c r="Y61" i="1"/>
  <c r="Q61" i="1"/>
  <c r="S79" i="1"/>
  <c r="R79" i="1" s="1"/>
  <c r="AB78" i="1"/>
  <c r="AH78" i="1" s="1"/>
  <c r="U4" i="1"/>
  <c r="W5" i="1"/>
  <c r="AD5" i="1"/>
  <c r="AB5" i="1" s="1"/>
  <c r="AH5" i="1" s="1"/>
  <c r="Q6" i="1"/>
  <c r="AE7" i="1"/>
  <c r="W8" i="1"/>
  <c r="W11" i="1" s="1"/>
  <c r="Q9" i="1"/>
  <c r="Q12" i="1"/>
  <c r="Q15" i="1" s="1"/>
  <c r="O4" i="1"/>
  <c r="O7" i="1" s="1"/>
  <c r="N7" i="1" s="1"/>
  <c r="W4" i="1"/>
  <c r="W7" i="1" s="1"/>
  <c r="V7" i="1" s="1"/>
  <c r="Q5" i="1"/>
  <c r="Y5" i="1"/>
  <c r="Y7" i="1" s="1"/>
  <c r="X7" i="1" s="1"/>
  <c r="S6" i="1"/>
  <c r="AA6" i="1"/>
  <c r="Q8" i="1"/>
  <c r="Q11" i="1" s="1"/>
  <c r="Y8" i="1"/>
  <c r="Y11" i="1" s="1"/>
  <c r="S9" i="1"/>
  <c r="AA9" i="1"/>
  <c r="AA11" i="1" s="1"/>
  <c r="AG11" i="1" s="1"/>
  <c r="U10" i="1"/>
  <c r="M11" i="1"/>
  <c r="AC11" i="1"/>
  <c r="S12" i="1"/>
  <c r="S15" i="1" s="1"/>
  <c r="AA12" i="1"/>
  <c r="AA15" i="1" s="1"/>
  <c r="AG15" i="1" s="1"/>
  <c r="U13" i="1"/>
  <c r="O14" i="1"/>
  <c r="O15" i="1" s="1"/>
  <c r="W14" i="1"/>
  <c r="W15" i="1" s="1"/>
  <c r="M19" i="1"/>
  <c r="U16" i="1"/>
  <c r="AB16" i="1"/>
  <c r="AH16" i="1" s="1"/>
  <c r="O17" i="1"/>
  <c r="O19" i="1" s="1"/>
  <c r="W17" i="1"/>
  <c r="W19" i="1" s="1"/>
  <c r="U20" i="1"/>
  <c r="S22" i="1"/>
  <c r="AE23" i="1"/>
  <c r="S27" i="1"/>
  <c r="U26" i="1"/>
  <c r="Z27" i="1"/>
  <c r="S28" i="1"/>
  <c r="S31" i="1" s="1"/>
  <c r="R31" i="1" s="1"/>
  <c r="AB28" i="1"/>
  <c r="AH28" i="1" s="1"/>
  <c r="S29" i="1"/>
  <c r="Q30" i="1"/>
  <c r="AB30" i="1"/>
  <c r="AH30" i="1" s="1"/>
  <c r="U32" i="1"/>
  <c r="U33" i="1"/>
  <c r="U36" i="1"/>
  <c r="U39" i="1" s="1"/>
  <c r="S38" i="1"/>
  <c r="AE39" i="1"/>
  <c r="U42" i="1"/>
  <c r="Z43" i="1"/>
  <c r="S44" i="1"/>
  <c r="S45" i="1"/>
  <c r="AB45" i="1"/>
  <c r="AH45" i="1" s="1"/>
  <c r="Q46" i="1"/>
  <c r="U48" i="1"/>
  <c r="U49" i="1"/>
  <c r="U52" i="1"/>
  <c r="S54" i="1"/>
  <c r="AB54" i="1"/>
  <c r="AH54" i="1" s="1"/>
  <c r="AE55" i="1"/>
  <c r="S59" i="1"/>
  <c r="U58" i="1"/>
  <c r="Z59" i="1"/>
  <c r="S60" i="1"/>
  <c r="AB60" i="1"/>
  <c r="AH60" i="1" s="1"/>
  <c r="S61" i="1"/>
  <c r="AB61" i="1"/>
  <c r="AH61" i="1" s="1"/>
  <c r="Q62" i="1"/>
  <c r="U64" i="1"/>
  <c r="U65" i="1"/>
  <c r="L71" i="1"/>
  <c r="AB72" i="1"/>
  <c r="AH72" i="1" s="1"/>
  <c r="AA79" i="1"/>
  <c r="AG79" i="1" s="1"/>
  <c r="AA77" i="1"/>
  <c r="U78" i="1"/>
  <c r="U81" i="1"/>
  <c r="AB82" i="1"/>
  <c r="AH82" i="1" s="1"/>
  <c r="O84" i="1"/>
  <c r="AD84" i="1"/>
  <c r="AD87" i="1" s="1"/>
  <c r="AL87" i="1"/>
  <c r="Q91" i="1"/>
  <c r="AG91" i="1"/>
  <c r="AA94" i="1"/>
  <c r="S94" i="1"/>
  <c r="Y94" i="1"/>
  <c r="Y95" i="1" s="1"/>
  <c r="X95" i="1" s="1"/>
  <c r="Q94" i="1"/>
  <c r="AD94" i="1"/>
  <c r="AB94" i="1" s="1"/>
  <c r="AH94" i="1" s="1"/>
  <c r="W94" i="1"/>
  <c r="O94" i="1"/>
  <c r="U97" i="1"/>
  <c r="U100" i="1"/>
  <c r="AA105" i="1"/>
  <c r="AA107" i="1" s="1"/>
  <c r="AG107" i="1" s="1"/>
  <c r="S105" i="1"/>
  <c r="S107" i="1" s="1"/>
  <c r="AD105" i="1"/>
  <c r="AB105" i="1" s="1"/>
  <c r="AH105" i="1" s="1"/>
  <c r="U105" i="1"/>
  <c r="Q105" i="1"/>
  <c r="Y105" i="1"/>
  <c r="Y107" i="1" s="1"/>
  <c r="O105" i="1"/>
  <c r="AA124" i="1"/>
  <c r="S124" i="1"/>
  <c r="S127" i="1" s="1"/>
  <c r="AD124" i="1"/>
  <c r="U124" i="1"/>
  <c r="M127" i="1"/>
  <c r="AB124" i="1"/>
  <c r="AH124" i="1" s="1"/>
  <c r="Q124" i="1"/>
  <c r="Y124" i="1"/>
  <c r="O124" i="1"/>
  <c r="U7" i="13"/>
  <c r="AL7" i="13"/>
  <c r="AL27" i="13"/>
  <c r="AL128" i="13" s="1"/>
  <c r="AK128" i="13" s="1"/>
  <c r="AB8" i="1"/>
  <c r="AH8" i="1" s="1"/>
  <c r="AD22" i="1"/>
  <c r="AB22" i="1" s="1"/>
  <c r="AH22" i="1" s="1"/>
  <c r="W22" i="1"/>
  <c r="O22" i="1"/>
  <c r="Y29" i="1"/>
  <c r="Q29" i="1"/>
  <c r="W29" i="1"/>
  <c r="W30" i="1"/>
  <c r="AD38" i="1"/>
  <c r="AD39" i="1" s="1"/>
  <c r="W38" i="1"/>
  <c r="O38" i="1"/>
  <c r="O39" i="1" s="1"/>
  <c r="AD44" i="1"/>
  <c r="AB44" i="1" s="1"/>
  <c r="AH44" i="1" s="1"/>
  <c r="W44" i="1"/>
  <c r="W47" i="1" s="1"/>
  <c r="O44" i="1"/>
  <c r="AA46" i="1"/>
  <c r="S46" i="1"/>
  <c r="Y54" i="1"/>
  <c r="Y55" i="1" s="1"/>
  <c r="R59" i="1"/>
  <c r="S5" i="1"/>
  <c r="S7" i="1" s="1"/>
  <c r="R7" i="1" s="1"/>
  <c r="AA5" i="1"/>
  <c r="AA7" i="1" s="1"/>
  <c r="U6" i="1"/>
  <c r="S8" i="1"/>
  <c r="S11" i="1" s="1"/>
  <c r="U9" i="1"/>
  <c r="U12" i="1"/>
  <c r="U15" i="1" s="1"/>
  <c r="AK19" i="1"/>
  <c r="AC19" i="1"/>
  <c r="AA20" i="1"/>
  <c r="AA23" i="1" s="1"/>
  <c r="AG23" i="1" s="1"/>
  <c r="S20" i="1"/>
  <c r="S23" i="1" s="1"/>
  <c r="W20" i="1"/>
  <c r="U22" i="1"/>
  <c r="AD25" i="1"/>
  <c r="AD27" i="1" s="1"/>
  <c r="W25" i="1"/>
  <c r="O25" i="1"/>
  <c r="O27" i="1" s="1"/>
  <c r="N27" i="1" s="1"/>
  <c r="Y25" i="1"/>
  <c r="Y27" i="1" s="1"/>
  <c r="X27" i="1" s="1"/>
  <c r="Y26" i="1"/>
  <c r="Q26" i="1"/>
  <c r="Q27" i="1" s="1"/>
  <c r="P27" i="1" s="1"/>
  <c r="W26" i="1"/>
  <c r="W27" i="1" s="1"/>
  <c r="V27" i="1" s="1"/>
  <c r="U28" i="1"/>
  <c r="AF31" i="1"/>
  <c r="U29" i="1"/>
  <c r="AD29" i="1"/>
  <c r="U30" i="1"/>
  <c r="AD30" i="1"/>
  <c r="AE31" i="1"/>
  <c r="AK31" i="1"/>
  <c r="M35" i="1"/>
  <c r="Y32" i="1"/>
  <c r="Y35" i="1" s="1"/>
  <c r="Q32" i="1"/>
  <c r="Q35" i="1" s="1"/>
  <c r="W32" i="1"/>
  <c r="AA33" i="1"/>
  <c r="AA35" i="1" s="1"/>
  <c r="AG35" i="1" s="1"/>
  <c r="S33" i="1"/>
  <c r="W33" i="1"/>
  <c r="AK35" i="1"/>
  <c r="AC35" i="1"/>
  <c r="AA36" i="1"/>
  <c r="AA39" i="1" s="1"/>
  <c r="AG39" i="1" s="1"/>
  <c r="S36" i="1"/>
  <c r="S39" i="1" s="1"/>
  <c r="W36" i="1"/>
  <c r="W39" i="1" s="1"/>
  <c r="U38" i="1"/>
  <c r="AD41" i="1"/>
  <c r="AD43" i="1" s="1"/>
  <c r="W41" i="1"/>
  <c r="W43" i="1" s="1"/>
  <c r="V43" i="1" s="1"/>
  <c r="O41" i="1"/>
  <c r="O43" i="1" s="1"/>
  <c r="N43" i="1" s="1"/>
  <c r="Y41" i="1"/>
  <c r="Y42" i="1"/>
  <c r="Y43" i="1" s="1"/>
  <c r="X43" i="1" s="1"/>
  <c r="Q42" i="1"/>
  <c r="W42" i="1"/>
  <c r="U44" i="1"/>
  <c r="U47" i="1" s="1"/>
  <c r="AF47" i="1"/>
  <c r="U45" i="1"/>
  <c r="AD45" i="1"/>
  <c r="U46" i="1"/>
  <c r="AD46" i="1"/>
  <c r="AB46" i="1" s="1"/>
  <c r="AH46" i="1" s="1"/>
  <c r="AE47" i="1"/>
  <c r="AK47" i="1"/>
  <c r="M51" i="1"/>
  <c r="Y48" i="1"/>
  <c r="Y51" i="1" s="1"/>
  <c r="Q48" i="1"/>
  <c r="Q51" i="1" s="1"/>
  <c r="W48" i="1"/>
  <c r="AA49" i="1"/>
  <c r="AA51" i="1" s="1"/>
  <c r="AG51" i="1" s="1"/>
  <c r="S49" i="1"/>
  <c r="W49" i="1"/>
  <c r="AK51" i="1"/>
  <c r="AC51" i="1"/>
  <c r="AA52" i="1"/>
  <c r="AA55" i="1" s="1"/>
  <c r="AG55" i="1" s="1"/>
  <c r="S52" i="1"/>
  <c r="S55" i="1" s="1"/>
  <c r="W52" i="1"/>
  <c r="W55" i="1" s="1"/>
  <c r="U54" i="1"/>
  <c r="AD57" i="1"/>
  <c r="AD59" i="1" s="1"/>
  <c r="W57" i="1"/>
  <c r="O57" i="1"/>
  <c r="O59" i="1" s="1"/>
  <c r="N59" i="1" s="1"/>
  <c r="Y57" i="1"/>
  <c r="Y58" i="1"/>
  <c r="Q58" i="1"/>
  <c r="Q59" i="1" s="1"/>
  <c r="P59" i="1" s="1"/>
  <c r="W58" i="1"/>
  <c r="W59" i="1" s="1"/>
  <c r="V59" i="1" s="1"/>
  <c r="U60" i="1"/>
  <c r="AF63" i="1"/>
  <c r="U61" i="1"/>
  <c r="AD61" i="1"/>
  <c r="U62" i="1"/>
  <c r="AD62" i="1"/>
  <c r="AB62" i="1" s="1"/>
  <c r="AH62" i="1" s="1"/>
  <c r="AE63" i="1"/>
  <c r="AK63" i="1"/>
  <c r="M67" i="1"/>
  <c r="Y64" i="1"/>
  <c r="Y67" i="1" s="1"/>
  <c r="Q64" i="1"/>
  <c r="Q67" i="1" s="1"/>
  <c r="W64" i="1"/>
  <c r="AA65" i="1"/>
  <c r="AA67" i="1" s="1"/>
  <c r="AG67" i="1" s="1"/>
  <c r="S65" i="1"/>
  <c r="W65" i="1"/>
  <c r="AF67" i="1"/>
  <c r="AK67" i="1"/>
  <c r="AC67" i="1"/>
  <c r="L67" i="1"/>
  <c r="AA68" i="1"/>
  <c r="AA71" i="1" s="1"/>
  <c r="AG71" i="1" s="1"/>
  <c r="S68" i="1"/>
  <c r="S71" i="1" s="1"/>
  <c r="M71" i="1"/>
  <c r="Y68" i="1"/>
  <c r="Y71" i="1" s="1"/>
  <c r="Q68" i="1"/>
  <c r="Q71" i="1" s="1"/>
  <c r="AB68" i="1"/>
  <c r="AH68" i="1" s="1"/>
  <c r="Y74" i="1"/>
  <c r="Y75" i="1" s="1"/>
  <c r="Q74" i="1"/>
  <c r="Q75" i="1" s="1"/>
  <c r="AD74" i="1"/>
  <c r="W74" i="1"/>
  <c r="O74" i="1"/>
  <c r="AB74" i="1"/>
  <c r="AH74" i="1" s="1"/>
  <c r="Y77" i="1"/>
  <c r="Y79" i="1" s="1"/>
  <c r="Q77" i="1"/>
  <c r="AD77" i="1"/>
  <c r="AD79" i="1" s="1"/>
  <c r="W77" i="1"/>
  <c r="O77" i="1"/>
  <c r="W78" i="1"/>
  <c r="M83" i="1"/>
  <c r="Y80" i="1"/>
  <c r="Y83" i="1" s="1"/>
  <c r="Q80" i="1"/>
  <c r="AD80" i="1"/>
  <c r="AD83" i="1" s="1"/>
  <c r="W80" i="1"/>
  <c r="O80" i="1"/>
  <c r="O83" i="1" s="1"/>
  <c r="W81" i="1"/>
  <c r="AF87" i="1"/>
  <c r="AF128" i="1" s="1"/>
  <c r="AE128" i="1" s="1"/>
  <c r="AK87" i="1"/>
  <c r="AC87" i="1"/>
  <c r="AD91" i="1"/>
  <c r="AA95" i="1"/>
  <c r="AG95" i="1" s="1"/>
  <c r="AE103" i="1"/>
  <c r="AK103" i="1"/>
  <c r="AC103" i="1"/>
  <c r="Q107" i="1"/>
  <c r="AK107" i="1"/>
  <c r="AC107" i="1"/>
  <c r="AE107" i="1"/>
  <c r="L107" i="1"/>
  <c r="AE111" i="1"/>
  <c r="AC111" i="1"/>
  <c r="L111" i="1"/>
  <c r="AD113" i="1"/>
  <c r="AD115" i="1" s="1"/>
  <c r="W113" i="1"/>
  <c r="W115" i="1" s="1"/>
  <c r="O113" i="1"/>
  <c r="O115" i="1" s="1"/>
  <c r="U113" i="1"/>
  <c r="AB113" i="1"/>
  <c r="AH113" i="1" s="1"/>
  <c r="S113" i="1"/>
  <c r="S115" i="1" s="1"/>
  <c r="M115" i="1"/>
  <c r="AA113" i="1"/>
  <c r="Q113" i="1"/>
  <c r="Q115" i="1" s="1"/>
  <c r="M123" i="1"/>
  <c r="Y120" i="1"/>
  <c r="Y123" i="1" s="1"/>
  <c r="Q120" i="1"/>
  <c r="AD120" i="1"/>
  <c r="AD123" i="1" s="1"/>
  <c r="U120" i="1"/>
  <c r="S120" i="1"/>
  <c r="AA120" i="1"/>
  <c r="AA123" i="1" s="1"/>
  <c r="AG123" i="1" s="1"/>
  <c r="O120" i="1"/>
  <c r="O123" i="1" s="1"/>
  <c r="AL128" i="1"/>
  <c r="AI128" i="1"/>
  <c r="AJ128" i="1" s="1"/>
  <c r="AL23" i="13"/>
  <c r="AD27" i="13"/>
  <c r="U90" i="1"/>
  <c r="M91" i="1"/>
  <c r="U93" i="1"/>
  <c r="AB93" i="1"/>
  <c r="AH93" i="1" s="1"/>
  <c r="U96" i="1"/>
  <c r="AE99" i="1"/>
  <c r="AB106" i="1"/>
  <c r="AH106" i="1" s="1"/>
  <c r="AB109" i="1"/>
  <c r="AH109" i="1" s="1"/>
  <c r="AD110" i="1"/>
  <c r="W110" i="1"/>
  <c r="O110" i="1"/>
  <c r="Y110" i="1"/>
  <c r="AD116" i="1"/>
  <c r="AD119" i="1" s="1"/>
  <c r="W116" i="1"/>
  <c r="O116" i="1"/>
  <c r="Y116" i="1"/>
  <c r="Y117" i="1"/>
  <c r="Q117" i="1"/>
  <c r="W117" i="1"/>
  <c r="AA118" i="1"/>
  <c r="S118" i="1"/>
  <c r="W118" i="1"/>
  <c r="AB122" i="1"/>
  <c r="AH122" i="1" s="1"/>
  <c r="AB125" i="1"/>
  <c r="AH125" i="1" s="1"/>
  <c r="AD126" i="1"/>
  <c r="AB126" i="1" s="1"/>
  <c r="AH126" i="1" s="1"/>
  <c r="W126" i="1"/>
  <c r="W127" i="1" s="1"/>
  <c r="O126" i="1"/>
  <c r="Y126" i="1"/>
  <c r="D128" i="1"/>
  <c r="M7" i="13"/>
  <c r="Y4" i="13"/>
  <c r="Q4" i="13"/>
  <c r="W4" i="13"/>
  <c r="W7" i="13" s="1"/>
  <c r="AA5" i="13"/>
  <c r="S5" i="13"/>
  <c r="W5" i="13"/>
  <c r="AK7" i="13"/>
  <c r="AC7" i="13"/>
  <c r="AA8" i="13"/>
  <c r="S8" i="13"/>
  <c r="S11" i="13" s="1"/>
  <c r="W8" i="13"/>
  <c r="W11" i="13" s="1"/>
  <c r="AK11" i="13"/>
  <c r="AB12" i="13"/>
  <c r="AH12" i="13" s="1"/>
  <c r="AD13" i="13"/>
  <c r="AD15" i="13" s="1"/>
  <c r="W13" i="13"/>
  <c r="W15" i="13" s="1"/>
  <c r="O13" i="13"/>
  <c r="Y13" i="13"/>
  <c r="Y15" i="13" s="1"/>
  <c r="Y14" i="13"/>
  <c r="Q14" i="13"/>
  <c r="W14" i="13"/>
  <c r="M23" i="13"/>
  <c r="Y20" i="13"/>
  <c r="Q20" i="13"/>
  <c r="W20" i="13"/>
  <c r="AA21" i="13"/>
  <c r="S21" i="13"/>
  <c r="W21" i="13"/>
  <c r="AK23" i="13"/>
  <c r="AC23" i="13"/>
  <c r="AA24" i="13"/>
  <c r="AA27" i="13" s="1"/>
  <c r="AG27" i="13" s="1"/>
  <c r="S24" i="13"/>
  <c r="S27" i="13" s="1"/>
  <c r="W24" i="13"/>
  <c r="AK27" i="13"/>
  <c r="AB28" i="13"/>
  <c r="AH28" i="13" s="1"/>
  <c r="AD29" i="13"/>
  <c r="AD31" i="13" s="1"/>
  <c r="W29" i="13"/>
  <c r="O29" i="13"/>
  <c r="O31" i="13" s="1"/>
  <c r="Y29" i="13"/>
  <c r="Y31" i="13" s="1"/>
  <c r="Y30" i="13"/>
  <c r="Q30" i="13"/>
  <c r="W30" i="13"/>
  <c r="W31" i="13" s="1"/>
  <c r="M39" i="13"/>
  <c r="Y36" i="13"/>
  <c r="Q36" i="13"/>
  <c r="W36" i="13"/>
  <c r="W39" i="13" s="1"/>
  <c r="AA37" i="13"/>
  <c r="S37" i="13"/>
  <c r="W37" i="13"/>
  <c r="AK39" i="13"/>
  <c r="AC39" i="13"/>
  <c r="AA40" i="13"/>
  <c r="S40" i="13"/>
  <c r="W40" i="13"/>
  <c r="W43" i="13" s="1"/>
  <c r="AK43" i="13"/>
  <c r="AD45" i="13"/>
  <c r="AD47" i="13" s="1"/>
  <c r="W45" i="13"/>
  <c r="W47" i="13" s="1"/>
  <c r="O45" i="13"/>
  <c r="Y45" i="13"/>
  <c r="Y47" i="13" s="1"/>
  <c r="Y46" i="13"/>
  <c r="Q46" i="13"/>
  <c r="W46" i="13"/>
  <c r="M55" i="13"/>
  <c r="Y52" i="13"/>
  <c r="Q52" i="13"/>
  <c r="Q55" i="13" s="1"/>
  <c r="W52" i="13"/>
  <c r="AA53" i="13"/>
  <c r="S53" i="13"/>
  <c r="W53" i="13"/>
  <c r="AK55" i="13"/>
  <c r="AC55" i="13"/>
  <c r="AA56" i="13"/>
  <c r="S56" i="13"/>
  <c r="S59" i="13" s="1"/>
  <c r="W56" i="13"/>
  <c r="W59" i="13" s="1"/>
  <c r="AK59" i="13"/>
  <c r="AD61" i="13"/>
  <c r="AD63" i="13" s="1"/>
  <c r="W61" i="13"/>
  <c r="W63" i="13" s="1"/>
  <c r="O61" i="13"/>
  <c r="Y61" i="13"/>
  <c r="Y63" i="13" s="1"/>
  <c r="Y62" i="13"/>
  <c r="Q62" i="13"/>
  <c r="W62" i="13"/>
  <c r="M71" i="13"/>
  <c r="Y68" i="13"/>
  <c r="Y71" i="13" s="1"/>
  <c r="Q68" i="13"/>
  <c r="W68" i="13"/>
  <c r="AA69" i="13"/>
  <c r="S69" i="13"/>
  <c r="W69" i="13"/>
  <c r="AK71" i="13"/>
  <c r="AC71" i="13"/>
  <c r="AA72" i="13"/>
  <c r="AA75" i="13" s="1"/>
  <c r="AG75" i="13" s="1"/>
  <c r="S72" i="13"/>
  <c r="W72" i="13"/>
  <c r="AK75" i="13"/>
  <c r="W79" i="13"/>
  <c r="AD77" i="13"/>
  <c r="AD79" i="13" s="1"/>
  <c r="W77" i="13"/>
  <c r="O77" i="13"/>
  <c r="Y77" i="13"/>
  <c r="Y79" i="13" s="1"/>
  <c r="Y78" i="13"/>
  <c r="Q78" i="13"/>
  <c r="W78" i="13"/>
  <c r="M87" i="13"/>
  <c r="Y84" i="13"/>
  <c r="Q84" i="13"/>
  <c r="W84" i="13"/>
  <c r="AA85" i="13"/>
  <c r="S85" i="13"/>
  <c r="W85" i="13"/>
  <c r="AK87" i="13"/>
  <c r="AC87" i="13"/>
  <c r="AA88" i="13"/>
  <c r="AA91" i="13" s="1"/>
  <c r="AG91" i="13" s="1"/>
  <c r="S88" i="13"/>
  <c r="W88" i="13"/>
  <c r="Y93" i="13"/>
  <c r="Y95" i="13" s="1"/>
  <c r="Q93" i="13"/>
  <c r="Q95" i="13" s="1"/>
  <c r="AD93" i="13"/>
  <c r="W93" i="13"/>
  <c r="W95" i="13" s="1"/>
  <c r="O93" i="13"/>
  <c r="O95" i="13" s="1"/>
  <c r="AB93" i="13"/>
  <c r="AH93" i="13" s="1"/>
  <c r="M95" i="13"/>
  <c r="U99" i="13"/>
  <c r="AA102" i="13"/>
  <c r="S102" i="13"/>
  <c r="AD102" i="13"/>
  <c r="AB102" i="13" s="1"/>
  <c r="AH102" i="13" s="1"/>
  <c r="U102" i="13"/>
  <c r="Q102" i="13"/>
  <c r="M103" i="13"/>
  <c r="AB108" i="13"/>
  <c r="AH108" i="13" s="1"/>
  <c r="AD110" i="13"/>
  <c r="AD111" i="13" s="1"/>
  <c r="W110" i="13"/>
  <c r="O110" i="13"/>
  <c r="U110" i="13"/>
  <c r="S110" i="13"/>
  <c r="Z127" i="13"/>
  <c r="V127" i="13"/>
  <c r="R127" i="13"/>
  <c r="N127" i="13"/>
  <c r="AB127" i="13"/>
  <c r="X127" i="13"/>
  <c r="T127" i="13"/>
  <c r="P127" i="13"/>
  <c r="X43" i="3"/>
  <c r="O83" i="3"/>
  <c r="N83" i="3" s="1"/>
  <c r="U70" i="1"/>
  <c r="AB70" i="1"/>
  <c r="AH70" i="1" s="1"/>
  <c r="U73" i="1"/>
  <c r="AB73" i="1"/>
  <c r="AH73" i="1" s="1"/>
  <c r="U76" i="1"/>
  <c r="U79" i="1" s="1"/>
  <c r="T79" i="1" s="1"/>
  <c r="AB76" i="1"/>
  <c r="AH76" i="1" s="1"/>
  <c r="AE79" i="1"/>
  <c r="U86" i="1"/>
  <c r="AB86" i="1"/>
  <c r="AH86" i="1" s="1"/>
  <c r="U89" i="1"/>
  <c r="AB89" i="1"/>
  <c r="AH89" i="1" s="1"/>
  <c r="O90" i="1"/>
  <c r="W90" i="1"/>
  <c r="AD90" i="1"/>
  <c r="AB90" i="1" s="1"/>
  <c r="AH90" i="1" s="1"/>
  <c r="U92" i="1"/>
  <c r="AB92" i="1"/>
  <c r="AH92" i="1" s="1"/>
  <c r="O93" i="1"/>
  <c r="W93" i="1"/>
  <c r="AD93" i="1"/>
  <c r="AD95" i="1" s="1"/>
  <c r="AE95" i="1"/>
  <c r="O96" i="1"/>
  <c r="W96" i="1"/>
  <c r="W99" i="1" s="1"/>
  <c r="V99" i="1" s="1"/>
  <c r="AD96" i="1"/>
  <c r="AD99" i="1" s="1"/>
  <c r="L99" i="1"/>
  <c r="U102" i="1"/>
  <c r="AB102" i="1"/>
  <c r="AH102" i="1" s="1"/>
  <c r="M107" i="1"/>
  <c r="U104" i="1"/>
  <c r="U107" i="1" s="1"/>
  <c r="Q110" i="1"/>
  <c r="AA110" i="1"/>
  <c r="AA115" i="1"/>
  <c r="AG115" i="1" s="1"/>
  <c r="Q116" i="1"/>
  <c r="AA116" i="1"/>
  <c r="O117" i="1"/>
  <c r="AA117" i="1"/>
  <c r="O118" i="1"/>
  <c r="Y118" i="1"/>
  <c r="M119" i="1"/>
  <c r="AC119" i="1"/>
  <c r="Q126" i="1"/>
  <c r="AA126" i="1"/>
  <c r="O4" i="13"/>
  <c r="AA4" i="13"/>
  <c r="AA7" i="13" s="1"/>
  <c r="AG7" i="13" s="1"/>
  <c r="O5" i="13"/>
  <c r="Y5" i="13"/>
  <c r="AB6" i="13"/>
  <c r="AH6" i="13" s="1"/>
  <c r="L7" i="13"/>
  <c r="O8" i="13"/>
  <c r="O11" i="13" s="1"/>
  <c r="Y8" i="13"/>
  <c r="Y11" i="13" s="1"/>
  <c r="AB9" i="13"/>
  <c r="AH9" i="13" s="1"/>
  <c r="AD10" i="13"/>
  <c r="AB10" i="13" s="1"/>
  <c r="AH10" i="13" s="1"/>
  <c r="W10" i="13"/>
  <c r="O10" i="13"/>
  <c r="Y10" i="13"/>
  <c r="L11" i="13"/>
  <c r="Q13" i="13"/>
  <c r="AA13" i="13"/>
  <c r="O14" i="13"/>
  <c r="O15" i="13" s="1"/>
  <c r="AA14" i="13"/>
  <c r="AA15" i="13" s="1"/>
  <c r="AG15" i="13" s="1"/>
  <c r="M15" i="13"/>
  <c r="AD16" i="13"/>
  <c r="W16" i="13"/>
  <c r="O16" i="13"/>
  <c r="Y16" i="13"/>
  <c r="Y17" i="13"/>
  <c r="Q17" i="13"/>
  <c r="W17" i="13"/>
  <c r="AA18" i="13"/>
  <c r="S18" i="13"/>
  <c r="S19" i="13" s="1"/>
  <c r="W18" i="13"/>
  <c r="O20" i="13"/>
  <c r="O23" i="13" s="1"/>
  <c r="AA20" i="13"/>
  <c r="AA23" i="13" s="1"/>
  <c r="AG23" i="13" s="1"/>
  <c r="O21" i="13"/>
  <c r="Y21" i="13"/>
  <c r="AB22" i="13"/>
  <c r="AH22" i="13" s="1"/>
  <c r="L23" i="13"/>
  <c r="O24" i="13"/>
  <c r="Y24" i="13"/>
  <c r="Y27" i="13" s="1"/>
  <c r="AB25" i="13"/>
  <c r="AH25" i="13" s="1"/>
  <c r="AD26" i="13"/>
  <c r="AB26" i="13" s="1"/>
  <c r="AH26" i="13" s="1"/>
  <c r="W26" i="13"/>
  <c r="O26" i="13"/>
  <c r="Y26" i="13"/>
  <c r="L27" i="13"/>
  <c r="Q29" i="13"/>
  <c r="Q31" i="13" s="1"/>
  <c r="AA29" i="13"/>
  <c r="O30" i="13"/>
  <c r="AA30" i="13"/>
  <c r="M31" i="13"/>
  <c r="AD32" i="13"/>
  <c r="W32" i="13"/>
  <c r="O32" i="13"/>
  <c r="Y32" i="13"/>
  <c r="Y35" i="13" s="1"/>
  <c r="Y33" i="13"/>
  <c r="Q33" i="13"/>
  <c r="W33" i="13"/>
  <c r="AA34" i="13"/>
  <c r="S34" i="13"/>
  <c r="S35" i="13" s="1"/>
  <c r="W34" i="13"/>
  <c r="O36" i="13"/>
  <c r="AA36" i="13"/>
  <c r="AA39" i="13" s="1"/>
  <c r="AG39" i="13" s="1"/>
  <c r="O37" i="13"/>
  <c r="Y37" i="13"/>
  <c r="AB38" i="13"/>
  <c r="AH38" i="13" s="1"/>
  <c r="L39" i="13"/>
  <c r="O40" i="13"/>
  <c r="O43" i="13" s="1"/>
  <c r="Y40" i="13"/>
  <c r="Y43" i="13" s="1"/>
  <c r="AB41" i="13"/>
  <c r="AH41" i="13" s="1"/>
  <c r="AD42" i="13"/>
  <c r="AD43" i="13" s="1"/>
  <c r="W42" i="13"/>
  <c r="O42" i="13"/>
  <c r="Y42" i="13"/>
  <c r="L43" i="13"/>
  <c r="Q45" i="13"/>
  <c r="AA45" i="13"/>
  <c r="O46" i="13"/>
  <c r="O47" i="13" s="1"/>
  <c r="AA46" i="13"/>
  <c r="AA47" i="13" s="1"/>
  <c r="AG47" i="13" s="1"/>
  <c r="M47" i="13"/>
  <c r="AD48" i="13"/>
  <c r="AD51" i="13" s="1"/>
  <c r="W48" i="13"/>
  <c r="W51" i="13" s="1"/>
  <c r="O48" i="13"/>
  <c r="Y48" i="13"/>
  <c r="Y49" i="13"/>
  <c r="Q49" i="13"/>
  <c r="W49" i="13"/>
  <c r="AA50" i="13"/>
  <c r="S50" i="13"/>
  <c r="W50" i="13"/>
  <c r="O52" i="13"/>
  <c r="O55" i="13" s="1"/>
  <c r="AA52" i="13"/>
  <c r="AA55" i="13" s="1"/>
  <c r="AG55" i="13" s="1"/>
  <c r="O53" i="13"/>
  <c r="Y53" i="13"/>
  <c r="AB54" i="13"/>
  <c r="AH54" i="13" s="1"/>
  <c r="L55" i="13"/>
  <c r="O56" i="13"/>
  <c r="Y56" i="13"/>
  <c r="Y59" i="13" s="1"/>
  <c r="AB57" i="13"/>
  <c r="AH57" i="13" s="1"/>
  <c r="AD58" i="13"/>
  <c r="W58" i="13"/>
  <c r="O58" i="13"/>
  <c r="Y58" i="13"/>
  <c r="L59" i="13"/>
  <c r="Q61" i="13"/>
  <c r="Q63" i="13" s="1"/>
  <c r="AA61" i="13"/>
  <c r="AA63" i="13" s="1"/>
  <c r="AG63" i="13" s="1"/>
  <c r="O62" i="13"/>
  <c r="O63" i="13" s="1"/>
  <c r="AA62" i="13"/>
  <c r="M63" i="13"/>
  <c r="AD64" i="13"/>
  <c r="AD67" i="13" s="1"/>
  <c r="W64" i="13"/>
  <c r="O64" i="13"/>
  <c r="Y64" i="13"/>
  <c r="Y65" i="13"/>
  <c r="Q65" i="13"/>
  <c r="W65" i="13"/>
  <c r="AA66" i="13"/>
  <c r="S66" i="13"/>
  <c r="W66" i="13"/>
  <c r="O68" i="13"/>
  <c r="AA68" i="13"/>
  <c r="AA71" i="13" s="1"/>
  <c r="AG71" i="13" s="1"/>
  <c r="O69" i="13"/>
  <c r="Y69" i="13"/>
  <c r="AB70" i="13"/>
  <c r="AH70" i="13" s="1"/>
  <c r="L71" i="13"/>
  <c r="O72" i="13"/>
  <c r="O75" i="13" s="1"/>
  <c r="Y72" i="13"/>
  <c r="Y75" i="13" s="1"/>
  <c r="AB73" i="13"/>
  <c r="AH73" i="13" s="1"/>
  <c r="AD74" i="13"/>
  <c r="AB74" i="13" s="1"/>
  <c r="AH74" i="13" s="1"/>
  <c r="W74" i="13"/>
  <c r="O74" i="13"/>
  <c r="Y74" i="13"/>
  <c r="L75" i="13"/>
  <c r="Q77" i="13"/>
  <c r="Q79" i="13" s="1"/>
  <c r="AA77" i="13"/>
  <c r="O78" i="13"/>
  <c r="O79" i="13" s="1"/>
  <c r="AA78" i="13"/>
  <c r="M79" i="13"/>
  <c r="AD80" i="13"/>
  <c r="AD83" i="13" s="1"/>
  <c r="W80" i="13"/>
  <c r="O80" i="13"/>
  <c r="Y80" i="13"/>
  <c r="Y81" i="13"/>
  <c r="Q81" i="13"/>
  <c r="W81" i="13"/>
  <c r="AA82" i="13"/>
  <c r="S82" i="13"/>
  <c r="W82" i="13"/>
  <c r="O84" i="13"/>
  <c r="O87" i="13" s="1"/>
  <c r="AA84" i="13"/>
  <c r="O85" i="13"/>
  <c r="Y85" i="13"/>
  <c r="AB86" i="13"/>
  <c r="AH86" i="13" s="1"/>
  <c r="L87" i="13"/>
  <c r="O88" i="13"/>
  <c r="Y88" i="13"/>
  <c r="Y91" i="13" s="1"/>
  <c r="Y90" i="13"/>
  <c r="Q90" i="13"/>
  <c r="AD90" i="13"/>
  <c r="W90" i="13"/>
  <c r="O90" i="13"/>
  <c r="AB90" i="13"/>
  <c r="AH90" i="13" s="1"/>
  <c r="S93" i="13"/>
  <c r="S95" i="13" s="1"/>
  <c r="AA94" i="13"/>
  <c r="S94" i="13"/>
  <c r="Y94" i="13"/>
  <c r="Q94" i="13"/>
  <c r="O102" i="13"/>
  <c r="AB104" i="13"/>
  <c r="AH104" i="13" s="1"/>
  <c r="O111" i="13"/>
  <c r="Q110" i="13"/>
  <c r="Q111" i="13" s="1"/>
  <c r="M111" i="13"/>
  <c r="AA118" i="13"/>
  <c r="AA119" i="13" s="1"/>
  <c r="AG119" i="13" s="1"/>
  <c r="S118" i="13"/>
  <c r="AD118" i="13"/>
  <c r="U118" i="13"/>
  <c r="AB118" i="13"/>
  <c r="AH118" i="13" s="1"/>
  <c r="Q118" i="13"/>
  <c r="M119" i="13"/>
  <c r="M128" i="13" s="1"/>
  <c r="AJ127" i="13"/>
  <c r="AJ128" i="13" s="1"/>
  <c r="AI128" i="13"/>
  <c r="AA18" i="3"/>
  <c r="S18" i="3"/>
  <c r="AD18" i="3"/>
  <c r="W18" i="3"/>
  <c r="O18" i="3"/>
  <c r="Y18" i="3"/>
  <c r="Y19" i="3" s="1"/>
  <c r="M19" i="3"/>
  <c r="U18" i="3"/>
  <c r="Q18" i="3"/>
  <c r="W23" i="3"/>
  <c r="Y47" i="3"/>
  <c r="Y111" i="3"/>
  <c r="X111" i="3" s="1"/>
  <c r="U18" i="1"/>
  <c r="U21" i="1"/>
  <c r="U24" i="1"/>
  <c r="U27" i="1" s="1"/>
  <c r="T27" i="1" s="1"/>
  <c r="U34" i="1"/>
  <c r="U37" i="1"/>
  <c r="U40" i="1"/>
  <c r="U50" i="1"/>
  <c r="U53" i="1"/>
  <c r="U56" i="1"/>
  <c r="U59" i="1" s="1"/>
  <c r="U66" i="1"/>
  <c r="U69" i="1"/>
  <c r="O70" i="1"/>
  <c r="O71" i="1" s="1"/>
  <c r="W70" i="1"/>
  <c r="W71" i="1" s="1"/>
  <c r="U72" i="1"/>
  <c r="U75" i="1" s="1"/>
  <c r="O73" i="1"/>
  <c r="O75" i="1" s="1"/>
  <c r="W73" i="1"/>
  <c r="W75" i="1" s="1"/>
  <c r="O76" i="1"/>
  <c r="W76" i="1"/>
  <c r="U82" i="1"/>
  <c r="U85" i="1"/>
  <c r="U87" i="1" s="1"/>
  <c r="O86" i="1"/>
  <c r="W86" i="1"/>
  <c r="W87" i="1" s="1"/>
  <c r="U88" i="1"/>
  <c r="U91" i="1" s="1"/>
  <c r="O89" i="1"/>
  <c r="O91" i="1" s="1"/>
  <c r="W89" i="1"/>
  <c r="W91" i="1" s="1"/>
  <c r="Q90" i="1"/>
  <c r="O92" i="1"/>
  <c r="O95" i="1" s="1"/>
  <c r="N95" i="1" s="1"/>
  <c r="W92" i="1"/>
  <c r="W95" i="1" s="1"/>
  <c r="V95" i="1" s="1"/>
  <c r="Q93" i="1"/>
  <c r="Q96" i="1"/>
  <c r="Q99" i="1" s="1"/>
  <c r="P99" i="1" s="1"/>
  <c r="Y96" i="1"/>
  <c r="Y99" i="1" s="1"/>
  <c r="X99" i="1" s="1"/>
  <c r="U98" i="1"/>
  <c r="AC99" i="1"/>
  <c r="U101" i="1"/>
  <c r="O102" i="1"/>
  <c r="W102" i="1"/>
  <c r="O104" i="1"/>
  <c r="O107" i="1" s="1"/>
  <c r="W104" i="1"/>
  <c r="W107" i="1" s="1"/>
  <c r="AD104" i="1"/>
  <c r="AD107" i="1" s="1"/>
  <c r="S110" i="1"/>
  <c r="AB110" i="1"/>
  <c r="AH110" i="1" s="1"/>
  <c r="S116" i="1"/>
  <c r="S119" i="1" s="1"/>
  <c r="S117" i="1"/>
  <c r="AB117" i="1"/>
  <c r="AH117" i="1" s="1"/>
  <c r="Q118" i="1"/>
  <c r="AB118" i="1"/>
  <c r="AH118" i="1" s="1"/>
  <c r="S126" i="1"/>
  <c r="AQ128" i="1"/>
  <c r="S4" i="13"/>
  <c r="S7" i="13" s="1"/>
  <c r="AB4" i="13"/>
  <c r="AH4" i="13" s="1"/>
  <c r="Q5" i="13"/>
  <c r="AB5" i="13"/>
  <c r="AH5" i="13" s="1"/>
  <c r="Q8" i="13"/>
  <c r="Q11" i="13" s="1"/>
  <c r="AB8" i="13"/>
  <c r="AH8" i="13" s="1"/>
  <c r="Q10" i="13"/>
  <c r="AA10" i="13"/>
  <c r="M11" i="13"/>
  <c r="S13" i="13"/>
  <c r="AB13" i="13"/>
  <c r="AH13" i="13" s="1"/>
  <c r="S14" i="13"/>
  <c r="S15" i="13" s="1"/>
  <c r="AB14" i="13"/>
  <c r="AH14" i="13" s="1"/>
  <c r="Q16" i="13"/>
  <c r="AA16" i="13"/>
  <c r="AA19" i="13" s="1"/>
  <c r="AG19" i="13" s="1"/>
  <c r="O17" i="13"/>
  <c r="AA17" i="13"/>
  <c r="O18" i="13"/>
  <c r="Y18" i="13"/>
  <c r="M19" i="13"/>
  <c r="AC19" i="13"/>
  <c r="S20" i="13"/>
  <c r="AB20" i="13"/>
  <c r="AH20" i="13" s="1"/>
  <c r="Q21" i="13"/>
  <c r="AB21" i="13"/>
  <c r="AH21" i="13" s="1"/>
  <c r="Q24" i="13"/>
  <c r="AB24" i="13"/>
  <c r="AH24" i="13" s="1"/>
  <c r="Q26" i="13"/>
  <c r="AA26" i="13"/>
  <c r="M27" i="13"/>
  <c r="AA31" i="13"/>
  <c r="AG31" i="13" s="1"/>
  <c r="S29" i="13"/>
  <c r="AB29" i="13"/>
  <c r="AH29" i="13" s="1"/>
  <c r="S30" i="13"/>
  <c r="AB30" i="13"/>
  <c r="AH30" i="13" s="1"/>
  <c r="Q32" i="13"/>
  <c r="Q35" i="13" s="1"/>
  <c r="AA32" i="13"/>
  <c r="O33" i="13"/>
  <c r="AA33" i="13"/>
  <c r="O34" i="13"/>
  <c r="Y34" i="13"/>
  <c r="M35" i="13"/>
  <c r="AC35" i="13"/>
  <c r="S36" i="13"/>
  <c r="S39" i="13" s="1"/>
  <c r="AB36" i="13"/>
  <c r="AH36" i="13" s="1"/>
  <c r="Q37" i="13"/>
  <c r="AB37" i="13"/>
  <c r="AH37" i="13" s="1"/>
  <c r="Q40" i="13"/>
  <c r="Q43" i="13" s="1"/>
  <c r="AB40" i="13"/>
  <c r="AH40" i="13" s="1"/>
  <c r="Q42" i="13"/>
  <c r="AA42" i="13"/>
  <c r="M43" i="13"/>
  <c r="AC43" i="13"/>
  <c r="S45" i="13"/>
  <c r="AB45" i="13"/>
  <c r="AH45" i="13" s="1"/>
  <c r="S46" i="13"/>
  <c r="Q48" i="13"/>
  <c r="AA48" i="13"/>
  <c r="AA51" i="13" s="1"/>
  <c r="AG51" i="13" s="1"/>
  <c r="O49" i="13"/>
  <c r="AA49" i="13"/>
  <c r="O50" i="13"/>
  <c r="Y50" i="13"/>
  <c r="M51" i="13"/>
  <c r="AC51" i="13"/>
  <c r="S52" i="13"/>
  <c r="S55" i="13" s="1"/>
  <c r="AB52" i="13"/>
  <c r="AH52" i="13" s="1"/>
  <c r="Q53" i="13"/>
  <c r="Q56" i="13"/>
  <c r="Q59" i="13" s="1"/>
  <c r="Q58" i="13"/>
  <c r="AA58" i="13"/>
  <c r="M59" i="13"/>
  <c r="AC59" i="13"/>
  <c r="S61" i="13"/>
  <c r="AB61" i="13"/>
  <c r="AH61" i="13" s="1"/>
  <c r="S62" i="13"/>
  <c r="S63" i="13" s="1"/>
  <c r="Q64" i="13"/>
  <c r="AA64" i="13"/>
  <c r="AA67" i="13" s="1"/>
  <c r="AG67" i="13" s="1"/>
  <c r="O65" i="13"/>
  <c r="AA65" i="13"/>
  <c r="O66" i="13"/>
  <c r="Y66" i="13"/>
  <c r="M67" i="13"/>
  <c r="AC67" i="13"/>
  <c r="S68" i="13"/>
  <c r="AB68" i="13"/>
  <c r="AH68" i="13" s="1"/>
  <c r="Q69" i="13"/>
  <c r="Q72" i="13"/>
  <c r="AB72" i="13"/>
  <c r="AH72" i="13" s="1"/>
  <c r="Q74" i="13"/>
  <c r="AA74" i="13"/>
  <c r="M75" i="13"/>
  <c r="AC75" i="13"/>
  <c r="AA79" i="13"/>
  <c r="AG79" i="13" s="1"/>
  <c r="S77" i="13"/>
  <c r="S78" i="13"/>
  <c r="S79" i="13" s="1"/>
  <c r="Q80" i="13"/>
  <c r="AA80" i="13"/>
  <c r="O81" i="13"/>
  <c r="AA81" i="13"/>
  <c r="O82" i="13"/>
  <c r="Y82" i="13"/>
  <c r="M83" i="13"/>
  <c r="AC83" i="13"/>
  <c r="S84" i="13"/>
  <c r="Q85" i="13"/>
  <c r="AB85" i="13"/>
  <c r="AH85" i="13" s="1"/>
  <c r="Q88" i="13"/>
  <c r="Q91" i="13" s="1"/>
  <c r="S90" i="13"/>
  <c r="AA95" i="13"/>
  <c r="AG95" i="13" s="1"/>
  <c r="U93" i="13"/>
  <c r="O94" i="13"/>
  <c r="AD94" i="13"/>
  <c r="AB94" i="13" s="1"/>
  <c r="AH94" i="13" s="1"/>
  <c r="M99" i="13"/>
  <c r="Y96" i="13"/>
  <c r="Q96" i="13"/>
  <c r="AD96" i="13"/>
  <c r="AD99" i="13" s="1"/>
  <c r="W96" i="13"/>
  <c r="W99" i="13" s="1"/>
  <c r="O96" i="13"/>
  <c r="O99" i="13" s="1"/>
  <c r="AK99" i="13"/>
  <c r="AC99" i="13"/>
  <c r="L99" i="13"/>
  <c r="AA100" i="13"/>
  <c r="AA103" i="13" s="1"/>
  <c r="AG103" i="13" s="1"/>
  <c r="S100" i="13"/>
  <c r="S103" i="13" s="1"/>
  <c r="Y100" i="13"/>
  <c r="Y103" i="13" s="1"/>
  <c r="Q100" i="13"/>
  <c r="Q103" i="13" s="1"/>
  <c r="AB100" i="13"/>
  <c r="AH100" i="13" s="1"/>
  <c r="W102" i="13"/>
  <c r="W103" i="13" s="1"/>
  <c r="O107" i="13"/>
  <c r="Y110" i="13"/>
  <c r="Y111" i="13" s="1"/>
  <c r="AD116" i="13"/>
  <c r="W116" i="13"/>
  <c r="O116" i="13"/>
  <c r="U116" i="13"/>
  <c r="AB116" i="13"/>
  <c r="AH116" i="13" s="1"/>
  <c r="S116" i="13"/>
  <c r="S119" i="13" s="1"/>
  <c r="Y117" i="13"/>
  <c r="Y119" i="13" s="1"/>
  <c r="Q117" i="13"/>
  <c r="AD117" i="13"/>
  <c r="U117" i="13"/>
  <c r="AB117" i="13"/>
  <c r="AH117" i="13" s="1"/>
  <c r="S117" i="13"/>
  <c r="O118" i="13"/>
  <c r="L127" i="13"/>
  <c r="AE127" i="13"/>
  <c r="K128" i="13"/>
  <c r="AK127" i="13"/>
  <c r="AC127" i="13"/>
  <c r="AN128" i="13"/>
  <c r="X11" i="3"/>
  <c r="AB18" i="3"/>
  <c r="AH18" i="3" s="1"/>
  <c r="AA34" i="3"/>
  <c r="S34" i="3"/>
  <c r="AD34" i="3"/>
  <c r="AB34" i="3" s="1"/>
  <c r="AH34" i="3" s="1"/>
  <c r="W34" i="3"/>
  <c r="O34" i="3"/>
  <c r="Y34" i="3"/>
  <c r="Y35" i="3" s="1"/>
  <c r="M35" i="3"/>
  <c r="U34" i="3"/>
  <c r="Q34" i="3"/>
  <c r="W39" i="3"/>
  <c r="Q43" i="3"/>
  <c r="P43" i="3" s="1"/>
  <c r="AL47" i="3"/>
  <c r="S42" i="13"/>
  <c r="S47" i="13"/>
  <c r="U45" i="13"/>
  <c r="U46" i="13"/>
  <c r="AD46" i="13"/>
  <c r="AB46" i="13" s="1"/>
  <c r="AH46" i="13" s="1"/>
  <c r="S48" i="13"/>
  <c r="S51" i="13" s="1"/>
  <c r="AB48" i="13"/>
  <c r="AH48" i="13" s="1"/>
  <c r="S49" i="13"/>
  <c r="AB49" i="13"/>
  <c r="AH49" i="13" s="1"/>
  <c r="Q50" i="13"/>
  <c r="AB50" i="13"/>
  <c r="AH50" i="13" s="1"/>
  <c r="U52" i="13"/>
  <c r="AD52" i="13"/>
  <c r="U53" i="13"/>
  <c r="AD53" i="13"/>
  <c r="AB53" i="13" s="1"/>
  <c r="AH53" i="13" s="1"/>
  <c r="AE55" i="13"/>
  <c r="U56" i="13"/>
  <c r="AD56" i="13"/>
  <c r="AD59" i="13" s="1"/>
  <c r="S58" i="13"/>
  <c r="AB58" i="13"/>
  <c r="AH58" i="13" s="1"/>
  <c r="U61" i="13"/>
  <c r="U62" i="13"/>
  <c r="AD62" i="13"/>
  <c r="AB62" i="13" s="1"/>
  <c r="AH62" i="13" s="1"/>
  <c r="S64" i="13"/>
  <c r="AB64" i="13"/>
  <c r="AH64" i="13" s="1"/>
  <c r="S65" i="13"/>
  <c r="AB65" i="13"/>
  <c r="AH65" i="13" s="1"/>
  <c r="Q66" i="13"/>
  <c r="AB66" i="13"/>
  <c r="AH66" i="13" s="1"/>
  <c r="U68" i="13"/>
  <c r="U71" i="13" s="1"/>
  <c r="AD68" i="13"/>
  <c r="U69" i="13"/>
  <c r="AD69" i="13"/>
  <c r="AB69" i="13" s="1"/>
  <c r="AH69" i="13" s="1"/>
  <c r="AE71" i="13"/>
  <c r="U72" i="13"/>
  <c r="U75" i="13" s="1"/>
  <c r="AD72" i="13"/>
  <c r="S74" i="13"/>
  <c r="U77" i="13"/>
  <c r="U78" i="13"/>
  <c r="AD78" i="13"/>
  <c r="AB78" i="13" s="1"/>
  <c r="AH78" i="13" s="1"/>
  <c r="S80" i="13"/>
  <c r="AB80" i="13"/>
  <c r="AH80" i="13" s="1"/>
  <c r="S81" i="13"/>
  <c r="AB81" i="13"/>
  <c r="AH81" i="13" s="1"/>
  <c r="Q82" i="13"/>
  <c r="AB82" i="13"/>
  <c r="AH82" i="13" s="1"/>
  <c r="U84" i="13"/>
  <c r="U87" i="13" s="1"/>
  <c r="AD84" i="13"/>
  <c r="AD87" i="13" s="1"/>
  <c r="U85" i="13"/>
  <c r="AD85" i="13"/>
  <c r="AE87" i="13"/>
  <c r="U88" i="13"/>
  <c r="U91" i="13" s="1"/>
  <c r="AD88" i="13"/>
  <c r="AD91" i="13" s="1"/>
  <c r="U90" i="13"/>
  <c r="M91" i="13"/>
  <c r="AA93" i="13"/>
  <c r="U94" i="13"/>
  <c r="AA97" i="13"/>
  <c r="AA99" i="13" s="1"/>
  <c r="AG99" i="13" s="1"/>
  <c r="S97" i="13"/>
  <c r="S99" i="13" s="1"/>
  <c r="Y97" i="13"/>
  <c r="Q97" i="13"/>
  <c r="AB97" i="13"/>
  <c r="AH97" i="13" s="1"/>
  <c r="O103" i="13"/>
  <c r="Y102" i="13"/>
  <c r="L103" i="13"/>
  <c r="AK103" i="13"/>
  <c r="AE103" i="13"/>
  <c r="AA110" i="13"/>
  <c r="AA115" i="13"/>
  <c r="AG115" i="13" s="1"/>
  <c r="Z115" i="13"/>
  <c r="Q119" i="13"/>
  <c r="W118" i="13"/>
  <c r="Y15" i="3"/>
  <c r="X27" i="3"/>
  <c r="AA50" i="3"/>
  <c r="S50" i="3"/>
  <c r="AD50" i="3"/>
  <c r="AB50" i="3" s="1"/>
  <c r="AH50" i="3" s="1"/>
  <c r="W50" i="3"/>
  <c r="O50" i="3"/>
  <c r="Y50" i="3"/>
  <c r="Y51" i="3" s="1"/>
  <c r="M51" i="3"/>
  <c r="U50" i="3"/>
  <c r="Q50" i="3"/>
  <c r="AA53" i="3"/>
  <c r="AA55" i="3" s="1"/>
  <c r="AG55" i="3" s="1"/>
  <c r="S53" i="3"/>
  <c r="S55" i="3" s="1"/>
  <c r="Y53" i="3"/>
  <c r="Q53" i="3"/>
  <c r="AD53" i="3"/>
  <c r="AD55" i="3" s="1"/>
  <c r="W53" i="3"/>
  <c r="W55" i="3" s="1"/>
  <c r="O53" i="3"/>
  <c r="O55" i="3" s="1"/>
  <c r="U53" i="3"/>
  <c r="AB67" i="3"/>
  <c r="AH67" i="3" s="1"/>
  <c r="X71" i="3"/>
  <c r="Q79" i="3"/>
  <c r="P79" i="3" s="1"/>
  <c r="AB127" i="3"/>
  <c r="AH127" i="3" s="1"/>
  <c r="W107" i="3"/>
  <c r="O115" i="3"/>
  <c r="N115" i="3" s="1"/>
  <c r="I128" i="3"/>
  <c r="AB7" i="14"/>
  <c r="AH7" i="14" s="1"/>
  <c r="X7" i="14"/>
  <c r="P7" i="14"/>
  <c r="Z7" i="14"/>
  <c r="V7" i="14"/>
  <c r="R7" i="14"/>
  <c r="N7" i="14"/>
  <c r="AK15" i="14"/>
  <c r="AC15" i="14"/>
  <c r="L15" i="14"/>
  <c r="AL15" i="14" s="1"/>
  <c r="AE15" i="14"/>
  <c r="Y54" i="14"/>
  <c r="Q54" i="14"/>
  <c r="AD54" i="14"/>
  <c r="AB54" i="14" s="1"/>
  <c r="AH54" i="14" s="1"/>
  <c r="W54" i="14"/>
  <c r="O54" i="14"/>
  <c r="AA54" i="14"/>
  <c r="U54" i="14"/>
  <c r="S54" i="14"/>
  <c r="AK75" i="14"/>
  <c r="AC75" i="14"/>
  <c r="AE75" i="14"/>
  <c r="L75" i="14"/>
  <c r="AL75" i="14" s="1"/>
  <c r="Y110" i="14"/>
  <c r="Q110" i="14"/>
  <c r="AD110" i="14"/>
  <c r="AB110" i="14" s="1"/>
  <c r="AH110" i="14" s="1"/>
  <c r="W110" i="14"/>
  <c r="O110" i="14"/>
  <c r="AA110" i="14"/>
  <c r="AA111" i="14" s="1"/>
  <c r="AG111" i="14" s="1"/>
  <c r="U110" i="14"/>
  <c r="S110" i="14"/>
  <c r="Y40" i="5"/>
  <c r="Q40" i="5"/>
  <c r="M43" i="5"/>
  <c r="AD40" i="5"/>
  <c r="AD43" i="5" s="1"/>
  <c r="W40" i="5"/>
  <c r="O40" i="5"/>
  <c r="U40" i="5"/>
  <c r="S40" i="5"/>
  <c r="AA40" i="5"/>
  <c r="Y78" i="5"/>
  <c r="Q78" i="5"/>
  <c r="AD78" i="5"/>
  <c r="AB78" i="5" s="1"/>
  <c r="AH78" i="5" s="1"/>
  <c r="W78" i="5"/>
  <c r="O78" i="5"/>
  <c r="U78" i="5"/>
  <c r="U79" i="5" s="1"/>
  <c r="S78" i="5"/>
  <c r="AA78" i="5"/>
  <c r="Y105" i="5"/>
  <c r="Q105" i="5"/>
  <c r="AD105" i="5"/>
  <c r="W105" i="5"/>
  <c r="O105" i="5"/>
  <c r="AA105" i="5"/>
  <c r="U105" i="5"/>
  <c r="S105" i="5"/>
  <c r="AB105" i="5"/>
  <c r="AH105" i="5" s="1"/>
  <c r="U106" i="1"/>
  <c r="U109" i="1"/>
  <c r="U112" i="1"/>
  <c r="U115" i="1" s="1"/>
  <c r="U122" i="1"/>
  <c r="U125" i="1"/>
  <c r="U6" i="13"/>
  <c r="U9" i="13"/>
  <c r="U11" i="13" s="1"/>
  <c r="U12" i="13"/>
  <c r="U15" i="13" s="1"/>
  <c r="U22" i="13"/>
  <c r="U23" i="13" s="1"/>
  <c r="U25" i="13"/>
  <c r="U27" i="13" s="1"/>
  <c r="U28" i="13"/>
  <c r="U31" i="13" s="1"/>
  <c r="U38" i="13"/>
  <c r="U39" i="13" s="1"/>
  <c r="U41" i="13"/>
  <c r="U43" i="13" s="1"/>
  <c r="U44" i="13"/>
  <c r="U54" i="13"/>
  <c r="U57" i="13"/>
  <c r="U60" i="13"/>
  <c r="U70" i="13"/>
  <c r="U73" i="13"/>
  <c r="U76" i="13"/>
  <c r="U79" i="13" s="1"/>
  <c r="U86" i="13"/>
  <c r="U89" i="13"/>
  <c r="U92" i="13"/>
  <c r="U95" i="13" s="1"/>
  <c r="S98" i="13"/>
  <c r="AA98" i="13"/>
  <c r="AF103" i="13"/>
  <c r="S101" i="13"/>
  <c r="U104" i="13"/>
  <c r="U105" i="13"/>
  <c r="U108" i="13"/>
  <c r="AE111" i="13"/>
  <c r="S115" i="13"/>
  <c r="R115" i="13" s="1"/>
  <c r="U114" i="13"/>
  <c r="N123" i="13"/>
  <c r="V123" i="13"/>
  <c r="Y124" i="13"/>
  <c r="Y127" i="13" s="1"/>
  <c r="D128" i="13"/>
  <c r="M7" i="3"/>
  <c r="AA8" i="3"/>
  <c r="S8" i="3"/>
  <c r="AD8" i="3"/>
  <c r="AD11" i="3" s="1"/>
  <c r="W8" i="3"/>
  <c r="O8" i="3"/>
  <c r="Q15" i="3"/>
  <c r="AA15" i="3"/>
  <c r="AG15" i="3" s="1"/>
  <c r="AD16" i="3"/>
  <c r="AB16" i="3" s="1"/>
  <c r="AH16" i="3" s="1"/>
  <c r="W16" i="3"/>
  <c r="W19" i="3" s="1"/>
  <c r="O16" i="3"/>
  <c r="O19" i="3" s="1"/>
  <c r="AA16" i="3"/>
  <c r="AA19" i="3" s="1"/>
  <c r="AG19" i="3" s="1"/>
  <c r="S16" i="3"/>
  <c r="M23" i="3"/>
  <c r="AA23" i="3"/>
  <c r="AG23" i="3" s="1"/>
  <c r="AA24" i="3"/>
  <c r="S24" i="3"/>
  <c r="AD24" i="3"/>
  <c r="W24" i="3"/>
  <c r="O24" i="3"/>
  <c r="AA31" i="3"/>
  <c r="AG31" i="3" s="1"/>
  <c r="AD32" i="3"/>
  <c r="AB32" i="3" s="1"/>
  <c r="AH32" i="3" s="1"/>
  <c r="W32" i="3"/>
  <c r="W35" i="3" s="1"/>
  <c r="O32" i="3"/>
  <c r="O35" i="3" s="1"/>
  <c r="AA32" i="3"/>
  <c r="AA35" i="3" s="1"/>
  <c r="AG35" i="3" s="1"/>
  <c r="S32" i="3"/>
  <c r="M39" i="3"/>
  <c r="AA39" i="3"/>
  <c r="AG39" i="3" s="1"/>
  <c r="AA40" i="3"/>
  <c r="S40" i="3"/>
  <c r="AD40" i="3"/>
  <c r="AD43" i="3" s="1"/>
  <c r="W40" i="3"/>
  <c r="W43" i="3" s="1"/>
  <c r="V43" i="3" s="1"/>
  <c r="O40" i="3"/>
  <c r="Q47" i="3"/>
  <c r="AD48" i="3"/>
  <c r="AB48" i="3" s="1"/>
  <c r="AH48" i="3" s="1"/>
  <c r="W48" i="3"/>
  <c r="O48" i="3"/>
  <c r="O51" i="3" s="1"/>
  <c r="AA48" i="3"/>
  <c r="AA51" i="3" s="1"/>
  <c r="AG51" i="3" s="1"/>
  <c r="S48" i="3"/>
  <c r="S51" i="3" s="1"/>
  <c r="L51" i="3"/>
  <c r="AE51" i="3"/>
  <c r="AC51" i="3"/>
  <c r="AB57" i="3"/>
  <c r="AH57" i="3" s="1"/>
  <c r="Q63" i="3"/>
  <c r="AA69" i="3"/>
  <c r="AA71" i="3" s="1"/>
  <c r="S69" i="3"/>
  <c r="S71" i="3" s="1"/>
  <c r="R71" i="3" s="1"/>
  <c r="Y69" i="3"/>
  <c r="Q69" i="3"/>
  <c r="AD69" i="3"/>
  <c r="AB69" i="3" s="1"/>
  <c r="W69" i="3"/>
  <c r="W71" i="3" s="1"/>
  <c r="V71" i="3" s="1"/>
  <c r="O69" i="3"/>
  <c r="O71" i="3" s="1"/>
  <c r="Q83" i="3"/>
  <c r="AB85" i="3"/>
  <c r="AH85" i="3" s="1"/>
  <c r="AA94" i="3"/>
  <c r="S94" i="3"/>
  <c r="Y94" i="3"/>
  <c r="Y95" i="3" s="1"/>
  <c r="X95" i="3" s="1"/>
  <c r="Q94" i="3"/>
  <c r="Q95" i="3" s="1"/>
  <c r="P95" i="3" s="1"/>
  <c r="AD94" i="3"/>
  <c r="AD95" i="3" s="1"/>
  <c r="W94" i="3"/>
  <c r="O94" i="3"/>
  <c r="AA97" i="3"/>
  <c r="AA99" i="3" s="1"/>
  <c r="AG99" i="3" s="1"/>
  <c r="S97" i="3"/>
  <c r="S99" i="3" s="1"/>
  <c r="Y97" i="3"/>
  <c r="Q97" i="3"/>
  <c r="Q99" i="3" s="1"/>
  <c r="AD97" i="3"/>
  <c r="AD99" i="3" s="1"/>
  <c r="W97" i="3"/>
  <c r="O97" i="3"/>
  <c r="AA100" i="3"/>
  <c r="S100" i="3"/>
  <c r="S103" i="3" s="1"/>
  <c r="M103" i="3"/>
  <c r="Y100" i="3"/>
  <c r="Q100" i="3"/>
  <c r="AD100" i="3"/>
  <c r="AD103" i="3" s="1"/>
  <c r="W100" i="3"/>
  <c r="W103" i="3" s="1"/>
  <c r="O100" i="3"/>
  <c r="AA107" i="3"/>
  <c r="AG107" i="3" s="1"/>
  <c r="T111" i="3"/>
  <c r="R111" i="3"/>
  <c r="AB117" i="3"/>
  <c r="AH117" i="3" s="1"/>
  <c r="Q123" i="3"/>
  <c r="AG23" i="14"/>
  <c r="Y48" i="14"/>
  <c r="Y51" i="14" s="1"/>
  <c r="Q48" i="14"/>
  <c r="M51" i="14"/>
  <c r="AD48" i="14"/>
  <c r="W48" i="14"/>
  <c r="W51" i="14" s="1"/>
  <c r="O48" i="14"/>
  <c r="AA48" i="14"/>
  <c r="AA51" i="14" s="1"/>
  <c r="AG51" i="14" s="1"/>
  <c r="U48" i="14"/>
  <c r="U51" i="14" s="1"/>
  <c r="S48" i="14"/>
  <c r="S51" i="14" s="1"/>
  <c r="AB48" i="14"/>
  <c r="AH48" i="14" s="1"/>
  <c r="Y118" i="14"/>
  <c r="Q118" i="14"/>
  <c r="AD118" i="14"/>
  <c r="AB118" i="14" s="1"/>
  <c r="AH118" i="14" s="1"/>
  <c r="W118" i="14"/>
  <c r="O118" i="14"/>
  <c r="AA118" i="14"/>
  <c r="U118" i="14"/>
  <c r="U119" i="14" s="1"/>
  <c r="S118" i="14"/>
  <c r="AM128" i="14"/>
  <c r="AA67" i="5"/>
  <c r="AG67" i="5" s="1"/>
  <c r="U98" i="13"/>
  <c r="U101" i="13"/>
  <c r="U103" i="13" s="1"/>
  <c r="AD101" i="13"/>
  <c r="AD103" i="13" s="1"/>
  <c r="M107" i="13"/>
  <c r="Y104" i="13"/>
  <c r="Y107" i="13" s="1"/>
  <c r="Q104" i="13"/>
  <c r="Q107" i="13" s="1"/>
  <c r="W104" i="13"/>
  <c r="W107" i="13" s="1"/>
  <c r="AA105" i="13"/>
  <c r="AA107" i="13" s="1"/>
  <c r="AG107" i="13" s="1"/>
  <c r="S105" i="13"/>
  <c r="S107" i="13" s="1"/>
  <c r="W105" i="13"/>
  <c r="AK107" i="13"/>
  <c r="AC107" i="13"/>
  <c r="AA108" i="13"/>
  <c r="S108" i="13"/>
  <c r="S111" i="13" s="1"/>
  <c r="W108" i="13"/>
  <c r="W111" i="13" s="1"/>
  <c r="AB112" i="13"/>
  <c r="AH112" i="13" s="1"/>
  <c r="AD113" i="13"/>
  <c r="W113" i="13"/>
  <c r="W115" i="13" s="1"/>
  <c r="V115" i="13" s="1"/>
  <c r="O113" i="13"/>
  <c r="O115" i="13" s="1"/>
  <c r="N115" i="13" s="1"/>
  <c r="Y113" i="13"/>
  <c r="Y115" i="13" s="1"/>
  <c r="X115" i="13" s="1"/>
  <c r="Y114" i="13"/>
  <c r="Q114" i="13"/>
  <c r="Q115" i="13" s="1"/>
  <c r="P115" i="13" s="1"/>
  <c r="W114" i="13"/>
  <c r="AF119" i="13"/>
  <c r="AE119" i="13"/>
  <c r="AK119" i="13"/>
  <c r="AA123" i="13"/>
  <c r="AG123" i="13" s="1"/>
  <c r="I128" i="13"/>
  <c r="P123" i="13"/>
  <c r="X123" i="13"/>
  <c r="AA124" i="13"/>
  <c r="AA127" i="13" s="1"/>
  <c r="S124" i="13"/>
  <c r="AD124" i="13"/>
  <c r="W124" i="13"/>
  <c r="W127" i="13" s="1"/>
  <c r="O124" i="13"/>
  <c r="O127" i="13" s="1"/>
  <c r="AB124" i="13"/>
  <c r="AH124" i="13" s="1"/>
  <c r="O7" i="3"/>
  <c r="AA5" i="3"/>
  <c r="AA7" i="3" s="1"/>
  <c r="AG7" i="3" s="1"/>
  <c r="S5" i="3"/>
  <c r="AD5" i="3"/>
  <c r="AD7" i="3" s="1"/>
  <c r="W5" i="3"/>
  <c r="W7" i="3" s="1"/>
  <c r="O5" i="3"/>
  <c r="AB5" i="3"/>
  <c r="AH5" i="3" s="1"/>
  <c r="AD10" i="3"/>
  <c r="W10" i="3"/>
  <c r="O10" i="3"/>
  <c r="AA10" i="3"/>
  <c r="S10" i="3"/>
  <c r="AB10" i="3"/>
  <c r="AH10" i="3" s="1"/>
  <c r="S15" i="3"/>
  <c r="AD13" i="3"/>
  <c r="AD15" i="3" s="1"/>
  <c r="W13" i="3"/>
  <c r="O13" i="3"/>
  <c r="O15" i="3" s="1"/>
  <c r="M15" i="3"/>
  <c r="AA13" i="3"/>
  <c r="S13" i="3"/>
  <c r="AB13" i="3"/>
  <c r="AH13" i="3" s="1"/>
  <c r="O23" i="3"/>
  <c r="AA21" i="3"/>
  <c r="S21" i="3"/>
  <c r="AD21" i="3"/>
  <c r="AD23" i="3" s="1"/>
  <c r="W21" i="3"/>
  <c r="O21" i="3"/>
  <c r="AD26" i="3"/>
  <c r="AB26" i="3" s="1"/>
  <c r="AH26" i="3" s="1"/>
  <c r="W26" i="3"/>
  <c r="O26" i="3"/>
  <c r="AA26" i="3"/>
  <c r="S26" i="3"/>
  <c r="AD29" i="3"/>
  <c r="AD31" i="3" s="1"/>
  <c r="W29" i="3"/>
  <c r="W31" i="3" s="1"/>
  <c r="O29" i="3"/>
  <c r="O31" i="3" s="1"/>
  <c r="M31" i="3"/>
  <c r="AA29" i="3"/>
  <c r="S29" i="3"/>
  <c r="S31" i="3" s="1"/>
  <c r="AB29" i="3"/>
  <c r="AH29" i="3" s="1"/>
  <c r="O39" i="3"/>
  <c r="AA37" i="3"/>
  <c r="S37" i="3"/>
  <c r="S39" i="3" s="1"/>
  <c r="AD37" i="3"/>
  <c r="AD39" i="3" s="1"/>
  <c r="W37" i="3"/>
  <c r="O37" i="3"/>
  <c r="AB37" i="3"/>
  <c r="AH37" i="3" s="1"/>
  <c r="AD42" i="3"/>
  <c r="AB42" i="3" s="1"/>
  <c r="AH42" i="3" s="1"/>
  <c r="W42" i="3"/>
  <c r="O42" i="3"/>
  <c r="AA42" i="3"/>
  <c r="S42" i="3"/>
  <c r="AD45" i="3"/>
  <c r="AD47" i="3" s="1"/>
  <c r="W45" i="3"/>
  <c r="O45" i="3"/>
  <c r="O47" i="3" s="1"/>
  <c r="M47" i="3"/>
  <c r="AA45" i="3"/>
  <c r="AA47" i="3" s="1"/>
  <c r="AG47" i="3" s="1"/>
  <c r="S45" i="3"/>
  <c r="S47" i="3" s="1"/>
  <c r="AA56" i="3"/>
  <c r="AA59" i="3" s="1"/>
  <c r="AG59" i="3" s="1"/>
  <c r="S56" i="3"/>
  <c r="M59" i="3"/>
  <c r="Y56" i="3"/>
  <c r="Y59" i="3" s="1"/>
  <c r="Q56" i="3"/>
  <c r="Q59" i="3" s="1"/>
  <c r="AD56" i="3"/>
  <c r="W56" i="3"/>
  <c r="O56" i="3"/>
  <c r="AK59" i="3"/>
  <c r="AC59" i="3"/>
  <c r="L59" i="3"/>
  <c r="U69" i="3"/>
  <c r="AB72" i="3"/>
  <c r="AH72" i="3" s="1"/>
  <c r="AA78" i="3"/>
  <c r="S78" i="3"/>
  <c r="Y78" i="3"/>
  <c r="Q78" i="3"/>
  <c r="AD78" i="3"/>
  <c r="AB78" i="3" s="1"/>
  <c r="AH78" i="3" s="1"/>
  <c r="W78" i="3"/>
  <c r="O78" i="3"/>
  <c r="AA81" i="3"/>
  <c r="AA83" i="3" s="1"/>
  <c r="S81" i="3"/>
  <c r="S83" i="3" s="1"/>
  <c r="R83" i="3" s="1"/>
  <c r="Y81" i="3"/>
  <c r="Y83" i="3" s="1"/>
  <c r="X83" i="3" s="1"/>
  <c r="Q81" i="3"/>
  <c r="AD81" i="3"/>
  <c r="W81" i="3"/>
  <c r="O81" i="3"/>
  <c r="AA84" i="3"/>
  <c r="S84" i="3"/>
  <c r="M87" i="3"/>
  <c r="Y84" i="3"/>
  <c r="Y87" i="3" s="1"/>
  <c r="Q84" i="3"/>
  <c r="Q87" i="3" s="1"/>
  <c r="AD84" i="3"/>
  <c r="W84" i="3"/>
  <c r="O84" i="3"/>
  <c r="AK87" i="3"/>
  <c r="AC87" i="3"/>
  <c r="L87" i="3"/>
  <c r="U94" i="3"/>
  <c r="M99" i="3"/>
  <c r="W99" i="3"/>
  <c r="U97" i="3"/>
  <c r="U100" i="3"/>
  <c r="Q107" i="3"/>
  <c r="AA110" i="3"/>
  <c r="S110" i="3"/>
  <c r="Y110" i="3"/>
  <c r="Q110" i="3"/>
  <c r="Q111" i="3" s="1"/>
  <c r="P111" i="3" s="1"/>
  <c r="AD110" i="3"/>
  <c r="AB110" i="3" s="1"/>
  <c r="AH110" i="3" s="1"/>
  <c r="W110" i="3"/>
  <c r="O110" i="3"/>
  <c r="S115" i="3"/>
  <c r="R115" i="3" s="1"/>
  <c r="AA113" i="3"/>
  <c r="AA115" i="3" s="1"/>
  <c r="S113" i="3"/>
  <c r="Y113" i="3"/>
  <c r="Y115" i="3" s="1"/>
  <c r="X115" i="3" s="1"/>
  <c r="Q113" i="3"/>
  <c r="Q115" i="3" s="1"/>
  <c r="P115" i="3" s="1"/>
  <c r="AD113" i="3"/>
  <c r="W113" i="3"/>
  <c r="O113" i="3"/>
  <c r="AA116" i="3"/>
  <c r="AA119" i="3" s="1"/>
  <c r="AG119" i="3" s="1"/>
  <c r="S116" i="3"/>
  <c r="M119" i="3"/>
  <c r="Y116" i="3"/>
  <c r="Y119" i="3" s="1"/>
  <c r="Q116" i="3"/>
  <c r="Q119" i="3" s="1"/>
  <c r="AD116" i="3"/>
  <c r="W116" i="3"/>
  <c r="O116" i="3"/>
  <c r="AK119" i="3"/>
  <c r="AC119" i="3"/>
  <c r="L119" i="3"/>
  <c r="D128" i="3"/>
  <c r="AF128" i="3"/>
  <c r="AE128" i="3" s="1"/>
  <c r="AI128" i="3"/>
  <c r="AJ128" i="3" s="1"/>
  <c r="AB8" i="14"/>
  <c r="AH8" i="14" s="1"/>
  <c r="AB9" i="14"/>
  <c r="AH9" i="14" s="1"/>
  <c r="AB10" i="14"/>
  <c r="AH10" i="14" s="1"/>
  <c r="X11" i="14"/>
  <c r="P11" i="14"/>
  <c r="Z11" i="14"/>
  <c r="V11" i="14"/>
  <c r="R11" i="14"/>
  <c r="N11" i="14"/>
  <c r="AA55" i="14"/>
  <c r="AG55" i="14" s="1"/>
  <c r="Y80" i="14"/>
  <c r="Y83" i="14" s="1"/>
  <c r="Q80" i="14"/>
  <c r="M83" i="14"/>
  <c r="AD80" i="14"/>
  <c r="AD83" i="14" s="1"/>
  <c r="W80" i="14"/>
  <c r="W83" i="14" s="1"/>
  <c r="O80" i="14"/>
  <c r="AA80" i="14"/>
  <c r="AA83" i="14" s="1"/>
  <c r="AG83" i="14" s="1"/>
  <c r="U80" i="14"/>
  <c r="U83" i="14" s="1"/>
  <c r="S80" i="14"/>
  <c r="S83" i="14" s="1"/>
  <c r="AA7" i="5"/>
  <c r="AG7" i="5" s="1"/>
  <c r="Y73" i="5"/>
  <c r="Q73" i="5"/>
  <c r="AD73" i="5"/>
  <c r="W73" i="5"/>
  <c r="O73" i="5"/>
  <c r="AA73" i="5"/>
  <c r="U73" i="5"/>
  <c r="AB73" i="5"/>
  <c r="AH73" i="5" s="1"/>
  <c r="S73" i="5"/>
  <c r="O123" i="13"/>
  <c r="AA121" i="13"/>
  <c r="S121" i="13"/>
  <c r="S123" i="13" s="1"/>
  <c r="AD121" i="13"/>
  <c r="AD123" i="13" s="1"/>
  <c r="W121" i="13"/>
  <c r="W123" i="13" s="1"/>
  <c r="O121" i="13"/>
  <c r="AB121" i="13"/>
  <c r="AH121" i="13" s="1"/>
  <c r="R123" i="13"/>
  <c r="Q124" i="13"/>
  <c r="Q127" i="13" s="1"/>
  <c r="AF127" i="13"/>
  <c r="AF128" i="13" s="1"/>
  <c r="AE128" i="13" s="1"/>
  <c r="AD126" i="13"/>
  <c r="W126" i="13"/>
  <c r="O126" i="13"/>
  <c r="AA126" i="13"/>
  <c r="S126" i="13"/>
  <c r="AB126" i="13"/>
  <c r="AH126" i="13" s="1"/>
  <c r="AQ128" i="13"/>
  <c r="S7" i="3"/>
  <c r="Q5" i="3"/>
  <c r="U8" i="3"/>
  <c r="AB9" i="3"/>
  <c r="AH9" i="3" s="1"/>
  <c r="Q10" i="3"/>
  <c r="Q11" i="3" s="1"/>
  <c r="P11" i="3" s="1"/>
  <c r="AB12" i="3"/>
  <c r="AH12" i="3" s="1"/>
  <c r="W15" i="3"/>
  <c r="Q13" i="3"/>
  <c r="U16" i="3"/>
  <c r="AE19" i="3"/>
  <c r="S23" i="3"/>
  <c r="Q21" i="3"/>
  <c r="U24" i="3"/>
  <c r="AB25" i="3"/>
  <c r="AH25" i="3" s="1"/>
  <c r="Q26" i="3"/>
  <c r="Q27" i="3" s="1"/>
  <c r="P27" i="3" s="1"/>
  <c r="AB28" i="3"/>
  <c r="AH28" i="3" s="1"/>
  <c r="Q29" i="3"/>
  <c r="Q31" i="3" s="1"/>
  <c r="U32" i="3"/>
  <c r="AE35" i="3"/>
  <c r="Q37" i="3"/>
  <c r="U40" i="3"/>
  <c r="AB41" i="3"/>
  <c r="AH41" i="3" s="1"/>
  <c r="Q42" i="3"/>
  <c r="AB44" i="3"/>
  <c r="AH44" i="3" s="1"/>
  <c r="W47" i="3"/>
  <c r="Q45" i="3"/>
  <c r="U48" i="3"/>
  <c r="M55" i="3"/>
  <c r="AB54" i="3"/>
  <c r="AH54" i="3" s="1"/>
  <c r="U56" i="3"/>
  <c r="AB60" i="3"/>
  <c r="AH60" i="3" s="1"/>
  <c r="AD67" i="3"/>
  <c r="AA66" i="3"/>
  <c r="S66" i="3"/>
  <c r="Y66" i="3"/>
  <c r="Y67" i="3" s="1"/>
  <c r="X67" i="3" s="1"/>
  <c r="Q66" i="3"/>
  <c r="AD66" i="3"/>
  <c r="AB66" i="3" s="1"/>
  <c r="AH66" i="3" s="1"/>
  <c r="W66" i="3"/>
  <c r="O66" i="3"/>
  <c r="Y75" i="3"/>
  <c r="P83" i="3"/>
  <c r="W83" i="3"/>
  <c r="V83" i="3" s="1"/>
  <c r="AB88" i="3"/>
  <c r="AH88" i="3" s="1"/>
  <c r="O99" i="3"/>
  <c r="AL103" i="3"/>
  <c r="AL128" i="3" s="1"/>
  <c r="AK128" i="3" s="1"/>
  <c r="AK103" i="3"/>
  <c r="AC103" i="3"/>
  <c r="L103" i="3"/>
  <c r="W115" i="3"/>
  <c r="V115" i="3" s="1"/>
  <c r="AB120" i="3"/>
  <c r="AH120" i="3" s="1"/>
  <c r="AD127" i="3"/>
  <c r="AA126" i="3"/>
  <c r="S126" i="3"/>
  <c r="Y126" i="3"/>
  <c r="Y127" i="3" s="1"/>
  <c r="Q126" i="3"/>
  <c r="AD126" i="3"/>
  <c r="AB126" i="3" s="1"/>
  <c r="AH126" i="3" s="1"/>
  <c r="W126" i="3"/>
  <c r="O126" i="3"/>
  <c r="F128" i="3"/>
  <c r="AQ128" i="3"/>
  <c r="AK19" i="14"/>
  <c r="AC19" i="14"/>
  <c r="L19" i="14"/>
  <c r="AL19" i="14" s="1"/>
  <c r="AE19" i="14"/>
  <c r="AF128" i="14"/>
  <c r="AK23" i="14"/>
  <c r="AC23" i="14"/>
  <c r="L23" i="14"/>
  <c r="AL23" i="14" s="1"/>
  <c r="AE23" i="14"/>
  <c r="AK43" i="14"/>
  <c r="AC43" i="14"/>
  <c r="AE43" i="14"/>
  <c r="L43" i="14"/>
  <c r="AL43" i="14" s="1"/>
  <c r="U63" i="14"/>
  <c r="S119" i="14"/>
  <c r="K128" i="14"/>
  <c r="U120" i="13"/>
  <c r="AB120" i="13"/>
  <c r="AH120" i="13" s="1"/>
  <c r="AE123" i="13"/>
  <c r="U4" i="3"/>
  <c r="U7" i="3" s="1"/>
  <c r="AB4" i="3"/>
  <c r="AH4" i="3" s="1"/>
  <c r="AE7" i="3"/>
  <c r="U14" i="3"/>
  <c r="AB14" i="3"/>
  <c r="AH14" i="3" s="1"/>
  <c r="U17" i="3"/>
  <c r="AB17" i="3"/>
  <c r="AH17" i="3" s="1"/>
  <c r="U20" i="3"/>
  <c r="U23" i="3" s="1"/>
  <c r="AB20" i="3"/>
  <c r="AH20" i="3" s="1"/>
  <c r="AE23" i="3"/>
  <c r="U30" i="3"/>
  <c r="AB30" i="3"/>
  <c r="AH30" i="3" s="1"/>
  <c r="U33" i="3"/>
  <c r="AB33" i="3"/>
  <c r="AH33" i="3" s="1"/>
  <c r="U36" i="3"/>
  <c r="AB36" i="3"/>
  <c r="AH36" i="3" s="1"/>
  <c r="AE39" i="3"/>
  <c r="U46" i="3"/>
  <c r="AB46" i="3"/>
  <c r="AH46" i="3" s="1"/>
  <c r="U49" i="3"/>
  <c r="AB49" i="3"/>
  <c r="AH49" i="3" s="1"/>
  <c r="U52" i="3"/>
  <c r="AB52" i="3"/>
  <c r="AH52" i="3" s="1"/>
  <c r="AE55" i="3"/>
  <c r="S58" i="3"/>
  <c r="AA58" i="3"/>
  <c r="S61" i="3"/>
  <c r="S63" i="3" s="1"/>
  <c r="AA61" i="3"/>
  <c r="AA63" i="3" s="1"/>
  <c r="AG63" i="3" s="1"/>
  <c r="U62" i="3"/>
  <c r="AB62" i="3"/>
  <c r="AH62" i="3" s="1"/>
  <c r="M63" i="3"/>
  <c r="S64" i="3"/>
  <c r="S67" i="3" s="1"/>
  <c r="R67" i="3" s="1"/>
  <c r="AA64" i="3"/>
  <c r="AA67" i="3" s="1"/>
  <c r="AG67" i="3" s="1"/>
  <c r="U65" i="3"/>
  <c r="AB65" i="3"/>
  <c r="AH65" i="3" s="1"/>
  <c r="U68" i="3"/>
  <c r="AB68" i="3"/>
  <c r="AH68" i="3" s="1"/>
  <c r="S73" i="3"/>
  <c r="S75" i="3" s="1"/>
  <c r="AA73" i="3"/>
  <c r="AA75" i="3" s="1"/>
  <c r="AG75" i="3" s="1"/>
  <c r="U74" i="3"/>
  <c r="AB74" i="3"/>
  <c r="AH74" i="3" s="1"/>
  <c r="M75" i="3"/>
  <c r="S76" i="3"/>
  <c r="AA76" i="3"/>
  <c r="AA79" i="3" s="1"/>
  <c r="AG79" i="3" s="1"/>
  <c r="U77" i="3"/>
  <c r="AB77" i="3"/>
  <c r="AH77" i="3" s="1"/>
  <c r="U80" i="3"/>
  <c r="AB80" i="3"/>
  <c r="AH80" i="3" s="1"/>
  <c r="Q82" i="3"/>
  <c r="Y82" i="3"/>
  <c r="AE83" i="3"/>
  <c r="S86" i="3"/>
  <c r="AA86" i="3"/>
  <c r="Q88" i="3"/>
  <c r="Y88" i="3"/>
  <c r="Y91" i="3" s="1"/>
  <c r="S89" i="3"/>
  <c r="S91" i="3" s="1"/>
  <c r="AA89" i="3"/>
  <c r="AA91" i="3" s="1"/>
  <c r="AG91" i="3" s="1"/>
  <c r="U90" i="3"/>
  <c r="AB90" i="3"/>
  <c r="AH90" i="3" s="1"/>
  <c r="M91" i="3"/>
  <c r="AC91" i="3"/>
  <c r="AK91" i="3"/>
  <c r="S92" i="3"/>
  <c r="AA92" i="3"/>
  <c r="AA95" i="3" s="1"/>
  <c r="AG95" i="3" s="1"/>
  <c r="U93" i="3"/>
  <c r="U96" i="3"/>
  <c r="AB96" i="3"/>
  <c r="AH96" i="3" s="1"/>
  <c r="Q98" i="3"/>
  <c r="Y98" i="3"/>
  <c r="Y99" i="3" s="1"/>
  <c r="AE99" i="3"/>
  <c r="Q101" i="3"/>
  <c r="Y101" i="3"/>
  <c r="S102" i="3"/>
  <c r="AA102" i="3"/>
  <c r="Y104" i="3"/>
  <c r="Y107" i="3" s="1"/>
  <c r="S105" i="3"/>
  <c r="S107" i="3" s="1"/>
  <c r="AA105" i="3"/>
  <c r="U106" i="3"/>
  <c r="AB106" i="3"/>
  <c r="AH106" i="3" s="1"/>
  <c r="M107" i="3"/>
  <c r="AC107" i="3"/>
  <c r="AK107" i="3"/>
  <c r="S108" i="3"/>
  <c r="S111" i="3" s="1"/>
  <c r="AA108" i="3"/>
  <c r="AA111" i="3" s="1"/>
  <c r="AG111" i="3" s="1"/>
  <c r="U109" i="3"/>
  <c r="AB109" i="3"/>
  <c r="AH109" i="3" s="1"/>
  <c r="U112" i="3"/>
  <c r="AB112" i="3"/>
  <c r="AH112" i="3" s="1"/>
  <c r="Q114" i="3"/>
  <c r="Y114" i="3"/>
  <c r="AE115" i="3"/>
  <c r="S118" i="3"/>
  <c r="AA118" i="3"/>
  <c r="S121" i="3"/>
  <c r="S123" i="3" s="1"/>
  <c r="AA121" i="3"/>
  <c r="AA123" i="3" s="1"/>
  <c r="AG123" i="3" s="1"/>
  <c r="U122" i="3"/>
  <c r="AB122" i="3"/>
  <c r="AH122" i="3" s="1"/>
  <c r="M123" i="3"/>
  <c r="S124" i="3"/>
  <c r="AA124" i="3"/>
  <c r="AA127" i="3" s="1"/>
  <c r="U125" i="3"/>
  <c r="AB125" i="3"/>
  <c r="AH125" i="3" s="1"/>
  <c r="Y12" i="14"/>
  <c r="Y15" i="14" s="1"/>
  <c r="Q12" i="14"/>
  <c r="Q15" i="14" s="1"/>
  <c r="M15" i="14"/>
  <c r="AB12" i="14"/>
  <c r="AH12" i="14" s="1"/>
  <c r="U12" i="14"/>
  <c r="AA12" i="14"/>
  <c r="AA15" i="14" s="1"/>
  <c r="AG15" i="14" s="1"/>
  <c r="Z23" i="14"/>
  <c r="AK35" i="14"/>
  <c r="AC35" i="14"/>
  <c r="AE35" i="14"/>
  <c r="L35" i="14"/>
  <c r="AL35" i="14" s="1"/>
  <c r="Y40" i="14"/>
  <c r="Q40" i="14"/>
  <c r="M43" i="14"/>
  <c r="AD40" i="14"/>
  <c r="W40" i="14"/>
  <c r="O40" i="14"/>
  <c r="AA40" i="14"/>
  <c r="AA43" i="14" s="1"/>
  <c r="AG43" i="14" s="1"/>
  <c r="U40" i="14"/>
  <c r="U43" i="14" s="1"/>
  <c r="S40" i="14"/>
  <c r="Y46" i="14"/>
  <c r="Q46" i="14"/>
  <c r="AD46" i="14"/>
  <c r="AB46" i="14" s="1"/>
  <c r="AH46" i="14" s="1"/>
  <c r="W46" i="14"/>
  <c r="O46" i="14"/>
  <c r="AA46" i="14"/>
  <c r="AA47" i="14" s="1"/>
  <c r="AG47" i="14" s="1"/>
  <c r="U46" i="14"/>
  <c r="S46" i="14"/>
  <c r="U55" i="14"/>
  <c r="AK67" i="14"/>
  <c r="AC67" i="14"/>
  <c r="AE67" i="14"/>
  <c r="L67" i="14"/>
  <c r="AL67" i="14" s="1"/>
  <c r="Y72" i="14"/>
  <c r="Q72" i="14"/>
  <c r="M75" i="14"/>
  <c r="AD72" i="14"/>
  <c r="AB72" i="14" s="1"/>
  <c r="AH72" i="14" s="1"/>
  <c r="W72" i="14"/>
  <c r="O72" i="14"/>
  <c r="AA72" i="14"/>
  <c r="AA75" i="14" s="1"/>
  <c r="AG75" i="14" s="1"/>
  <c r="U72" i="14"/>
  <c r="U75" i="14" s="1"/>
  <c r="S72" i="14"/>
  <c r="Y78" i="14"/>
  <c r="Q78" i="14"/>
  <c r="AD78" i="14"/>
  <c r="AB78" i="14" s="1"/>
  <c r="AH78" i="14" s="1"/>
  <c r="W78" i="14"/>
  <c r="O78" i="14"/>
  <c r="AA78" i="14"/>
  <c r="AA79" i="14" s="1"/>
  <c r="AG79" i="14" s="1"/>
  <c r="U78" i="14"/>
  <c r="S78" i="14"/>
  <c r="Y86" i="14"/>
  <c r="Q86" i="14"/>
  <c r="AD86" i="14"/>
  <c r="AB86" i="14" s="1"/>
  <c r="AH86" i="14" s="1"/>
  <c r="W86" i="14"/>
  <c r="O86" i="14"/>
  <c r="AA86" i="14"/>
  <c r="AA87" i="14" s="1"/>
  <c r="AG87" i="14" s="1"/>
  <c r="U86" i="14"/>
  <c r="S86" i="14"/>
  <c r="S87" i="14" s="1"/>
  <c r="AK91" i="14"/>
  <c r="AC91" i="14"/>
  <c r="AE91" i="14"/>
  <c r="L91" i="14"/>
  <c r="AL91" i="14" s="1"/>
  <c r="Y102" i="14"/>
  <c r="Q102" i="14"/>
  <c r="AD102" i="14"/>
  <c r="W102" i="14"/>
  <c r="O102" i="14"/>
  <c r="AA102" i="14"/>
  <c r="U102" i="14"/>
  <c r="S102" i="14"/>
  <c r="S103" i="14" s="1"/>
  <c r="U111" i="14"/>
  <c r="Y112" i="14"/>
  <c r="Q112" i="14"/>
  <c r="M115" i="14"/>
  <c r="AD112" i="14"/>
  <c r="W112" i="14"/>
  <c r="O112" i="14"/>
  <c r="AA112" i="14"/>
  <c r="AA115" i="14" s="1"/>
  <c r="AG115" i="14" s="1"/>
  <c r="U112" i="14"/>
  <c r="U115" i="14" s="1"/>
  <c r="S112" i="14"/>
  <c r="S115" i="14" s="1"/>
  <c r="Y120" i="14"/>
  <c r="Y123" i="14" s="1"/>
  <c r="Q120" i="14"/>
  <c r="Q123" i="14" s="1"/>
  <c r="M123" i="14"/>
  <c r="AD120" i="14"/>
  <c r="W120" i="14"/>
  <c r="O120" i="14"/>
  <c r="AA120" i="14"/>
  <c r="AA123" i="14" s="1"/>
  <c r="AG123" i="14" s="1"/>
  <c r="U120" i="14"/>
  <c r="U123" i="14" s="1"/>
  <c r="S120" i="14"/>
  <c r="S123" i="14" s="1"/>
  <c r="U127" i="14"/>
  <c r="Y14" i="5"/>
  <c r="Q14" i="5"/>
  <c r="AD14" i="5"/>
  <c r="AB14" i="5" s="1"/>
  <c r="AH14" i="5" s="1"/>
  <c r="W14" i="5"/>
  <c r="O14" i="5"/>
  <c r="AA14" i="5"/>
  <c r="U14" i="5"/>
  <c r="U15" i="5" s="1"/>
  <c r="S14" i="5"/>
  <c r="Y41" i="5"/>
  <c r="Q41" i="5"/>
  <c r="AD41" i="5"/>
  <c r="AB41" i="5" s="1"/>
  <c r="AH41" i="5" s="1"/>
  <c r="W41" i="5"/>
  <c r="O41" i="5"/>
  <c r="AA41" i="5"/>
  <c r="U41" i="5"/>
  <c r="S41" i="5"/>
  <c r="Y46" i="5"/>
  <c r="Q46" i="5"/>
  <c r="AD46" i="5"/>
  <c r="W46" i="5"/>
  <c r="O46" i="5"/>
  <c r="U46" i="5"/>
  <c r="S46" i="5"/>
  <c r="AB46" i="5"/>
  <c r="AH46" i="5" s="1"/>
  <c r="AA46" i="5"/>
  <c r="AA47" i="5" s="1"/>
  <c r="AG47" i="5" s="1"/>
  <c r="AK83" i="5"/>
  <c r="AC83" i="5"/>
  <c r="AE83" i="5"/>
  <c r="L83" i="5"/>
  <c r="AL83" i="5" s="1"/>
  <c r="U58" i="3"/>
  <c r="AB58" i="3"/>
  <c r="AH58" i="3" s="1"/>
  <c r="U61" i="3"/>
  <c r="AB61" i="3"/>
  <c r="AH61" i="3" s="1"/>
  <c r="U64" i="3"/>
  <c r="U67" i="3" s="1"/>
  <c r="T67" i="3" s="1"/>
  <c r="AB64" i="3"/>
  <c r="AH64" i="3" s="1"/>
  <c r="AE67" i="3"/>
  <c r="U73" i="3"/>
  <c r="AB73" i="3"/>
  <c r="AH73" i="3" s="1"/>
  <c r="U76" i="3"/>
  <c r="AB76" i="3"/>
  <c r="AH76" i="3" s="1"/>
  <c r="AE79" i="3"/>
  <c r="U86" i="3"/>
  <c r="AB86" i="3"/>
  <c r="AH86" i="3" s="1"/>
  <c r="U89" i="3"/>
  <c r="AB89" i="3"/>
  <c r="AH89" i="3" s="1"/>
  <c r="U92" i="3"/>
  <c r="AB92" i="3"/>
  <c r="AH92" i="3" s="1"/>
  <c r="AE95" i="3"/>
  <c r="U102" i="3"/>
  <c r="AB102" i="3"/>
  <c r="AH102" i="3" s="1"/>
  <c r="U105" i="3"/>
  <c r="AB105" i="3"/>
  <c r="AH105" i="3" s="1"/>
  <c r="U108" i="3"/>
  <c r="U111" i="3" s="1"/>
  <c r="AB108" i="3"/>
  <c r="AH108" i="3" s="1"/>
  <c r="AE111" i="3"/>
  <c r="U118" i="3"/>
  <c r="AB118" i="3"/>
  <c r="AH118" i="3" s="1"/>
  <c r="U121" i="3"/>
  <c r="AB121" i="3"/>
  <c r="AH121" i="3" s="1"/>
  <c r="U124" i="3"/>
  <c r="U127" i="3" s="1"/>
  <c r="AB124" i="3"/>
  <c r="AH124" i="3" s="1"/>
  <c r="AE127" i="3"/>
  <c r="AE7" i="14"/>
  <c r="AE11" i="14"/>
  <c r="AK27" i="14"/>
  <c r="AC27" i="14"/>
  <c r="AE27" i="14"/>
  <c r="L27" i="14"/>
  <c r="AL27" i="14" s="1"/>
  <c r="Y32" i="14"/>
  <c r="Q32" i="14"/>
  <c r="M35" i="14"/>
  <c r="AD32" i="14"/>
  <c r="AD35" i="14" s="1"/>
  <c r="W32" i="14"/>
  <c r="O32" i="14"/>
  <c r="AA32" i="14"/>
  <c r="AA35" i="14" s="1"/>
  <c r="AG35" i="14" s="1"/>
  <c r="U32" i="14"/>
  <c r="U35" i="14" s="1"/>
  <c r="S32" i="14"/>
  <c r="Y38" i="14"/>
  <c r="Q38" i="14"/>
  <c r="AD38" i="14"/>
  <c r="W38" i="14"/>
  <c r="O38" i="14"/>
  <c r="AA38" i="14"/>
  <c r="AA39" i="14" s="1"/>
  <c r="AG39" i="14" s="1"/>
  <c r="U38" i="14"/>
  <c r="S38" i="14"/>
  <c r="U47" i="14"/>
  <c r="AK59" i="14"/>
  <c r="AC59" i="14"/>
  <c r="AE59" i="14"/>
  <c r="L59" i="14"/>
  <c r="AL59" i="14" s="1"/>
  <c r="Y64" i="14"/>
  <c r="Q64" i="14"/>
  <c r="M67" i="14"/>
  <c r="AD64" i="14"/>
  <c r="AD67" i="14" s="1"/>
  <c r="W64" i="14"/>
  <c r="O64" i="14"/>
  <c r="AA64" i="14"/>
  <c r="AA67" i="14" s="1"/>
  <c r="AG67" i="14" s="1"/>
  <c r="U64" i="14"/>
  <c r="U67" i="14" s="1"/>
  <c r="S64" i="14"/>
  <c r="S67" i="14" s="1"/>
  <c r="Y70" i="14"/>
  <c r="Q70" i="14"/>
  <c r="AD70" i="14"/>
  <c r="AB70" i="14" s="1"/>
  <c r="AH70" i="14" s="1"/>
  <c r="W70" i="14"/>
  <c r="O70" i="14"/>
  <c r="AA70" i="14"/>
  <c r="AA71" i="14" s="1"/>
  <c r="AG71" i="14" s="1"/>
  <c r="U70" i="14"/>
  <c r="S70" i="14"/>
  <c r="U79" i="14"/>
  <c r="U87" i="14"/>
  <c r="Y88" i="14"/>
  <c r="Q88" i="14"/>
  <c r="M91" i="14"/>
  <c r="AD88" i="14"/>
  <c r="AB88" i="14" s="1"/>
  <c r="AH88" i="14" s="1"/>
  <c r="W88" i="14"/>
  <c r="O88" i="14"/>
  <c r="AA88" i="14"/>
  <c r="AA91" i="14" s="1"/>
  <c r="AG91" i="14" s="1"/>
  <c r="U88" i="14"/>
  <c r="U91" i="14" s="1"/>
  <c r="S88" i="14"/>
  <c r="S91" i="14" s="1"/>
  <c r="Y94" i="14"/>
  <c r="Q94" i="14"/>
  <c r="AD94" i="14"/>
  <c r="W94" i="14"/>
  <c r="O94" i="14"/>
  <c r="AA94" i="14"/>
  <c r="AA95" i="14" s="1"/>
  <c r="AG95" i="14" s="1"/>
  <c r="U94" i="14"/>
  <c r="U95" i="14" s="1"/>
  <c r="S94" i="14"/>
  <c r="U103" i="14"/>
  <c r="AB102" i="14"/>
  <c r="AH102" i="14" s="1"/>
  <c r="Y104" i="14"/>
  <c r="Q104" i="14"/>
  <c r="M107" i="14"/>
  <c r="AD104" i="14"/>
  <c r="W104" i="14"/>
  <c r="O104" i="14"/>
  <c r="AA104" i="14"/>
  <c r="AA107" i="14" s="1"/>
  <c r="AG107" i="14" s="1"/>
  <c r="U104" i="14"/>
  <c r="S104" i="14"/>
  <c r="S107" i="14" s="1"/>
  <c r="AK107" i="14"/>
  <c r="AC107" i="14"/>
  <c r="AE107" i="14"/>
  <c r="L107" i="14"/>
  <c r="AL107" i="14" s="1"/>
  <c r="AB112" i="14"/>
  <c r="AH112" i="14" s="1"/>
  <c r="AK115" i="14"/>
  <c r="AC115" i="14"/>
  <c r="AE115" i="14"/>
  <c r="L115" i="14"/>
  <c r="AL115" i="14" s="1"/>
  <c r="AA119" i="14"/>
  <c r="AG119" i="14" s="1"/>
  <c r="AK123" i="14"/>
  <c r="AC123" i="14"/>
  <c r="AE123" i="14"/>
  <c r="L123" i="14"/>
  <c r="AL123" i="14" s="1"/>
  <c r="F128" i="14"/>
  <c r="AI128" i="14"/>
  <c r="AJ128" i="14" s="1"/>
  <c r="Y6" i="5"/>
  <c r="Q6" i="5"/>
  <c r="AD6" i="5"/>
  <c r="AB6" i="5" s="1"/>
  <c r="AH6" i="5" s="1"/>
  <c r="W6" i="5"/>
  <c r="O6" i="5"/>
  <c r="AA6" i="5"/>
  <c r="U6" i="5"/>
  <c r="U7" i="5" s="1"/>
  <c r="S6" i="5"/>
  <c r="S7" i="5" s="1"/>
  <c r="M19" i="5"/>
  <c r="AD16" i="5"/>
  <c r="W16" i="5"/>
  <c r="O16" i="5"/>
  <c r="S16" i="5"/>
  <c r="S19" i="5" s="1"/>
  <c r="AA16" i="5"/>
  <c r="AA19" i="5" s="1"/>
  <c r="AG19" i="5" s="1"/>
  <c r="Q16" i="5"/>
  <c r="Y16" i="5"/>
  <c r="U16" i="5"/>
  <c r="U19" i="5" s="1"/>
  <c r="AK51" i="5"/>
  <c r="AC51" i="5"/>
  <c r="AE51" i="5"/>
  <c r="L51" i="5"/>
  <c r="AL51" i="5" s="1"/>
  <c r="AA71" i="5"/>
  <c r="AG71" i="5" s="1"/>
  <c r="U106" i="13"/>
  <c r="U109" i="13"/>
  <c r="U112" i="13"/>
  <c r="U115" i="13" s="1"/>
  <c r="T115" i="13" s="1"/>
  <c r="Q120" i="13"/>
  <c r="Q123" i="13" s="1"/>
  <c r="Y120" i="13"/>
  <c r="Y123" i="13" s="1"/>
  <c r="U122" i="13"/>
  <c r="AC123" i="13"/>
  <c r="AH123" i="13" s="1"/>
  <c r="U125" i="13"/>
  <c r="U127" i="13" s="1"/>
  <c r="Q4" i="3"/>
  <c r="Q7" i="3" s="1"/>
  <c r="Y4" i="3"/>
  <c r="Y7" i="3" s="1"/>
  <c r="U6" i="3"/>
  <c r="AC7" i="3"/>
  <c r="U9" i="3"/>
  <c r="U12" i="3"/>
  <c r="Q14" i="3"/>
  <c r="Q17" i="3"/>
  <c r="Q19" i="3" s="1"/>
  <c r="Q20" i="3"/>
  <c r="Q23" i="3" s="1"/>
  <c r="Y20" i="3"/>
  <c r="Y23" i="3" s="1"/>
  <c r="U22" i="3"/>
  <c r="AC23" i="3"/>
  <c r="U25" i="3"/>
  <c r="U28" i="3"/>
  <c r="U31" i="3" s="1"/>
  <c r="Q30" i="3"/>
  <c r="Q33" i="3"/>
  <c r="Q35" i="3" s="1"/>
  <c r="Q36" i="3"/>
  <c r="Q39" i="3" s="1"/>
  <c r="Y36" i="3"/>
  <c r="Y39" i="3" s="1"/>
  <c r="U38" i="3"/>
  <c r="AC39" i="3"/>
  <c r="U41" i="3"/>
  <c r="U44" i="3"/>
  <c r="U47" i="3" s="1"/>
  <c r="Q46" i="3"/>
  <c r="Q49" i="3"/>
  <c r="Q51" i="3" s="1"/>
  <c r="Q52" i="3"/>
  <c r="Q55" i="3" s="1"/>
  <c r="Y52" i="3"/>
  <c r="Y55" i="3" s="1"/>
  <c r="U54" i="3"/>
  <c r="AC55" i="3"/>
  <c r="U57" i="3"/>
  <c r="O58" i="3"/>
  <c r="W58" i="3"/>
  <c r="U60" i="3"/>
  <c r="O61" i="3"/>
  <c r="O63" i="3" s="1"/>
  <c r="W61" i="3"/>
  <c r="W63" i="3" s="1"/>
  <c r="Q62" i="3"/>
  <c r="O64" i="3"/>
  <c r="W64" i="3"/>
  <c r="W67" i="3" s="1"/>
  <c r="V67" i="3" s="1"/>
  <c r="Q65" i="3"/>
  <c r="Q67" i="3" s="1"/>
  <c r="P67" i="3" s="1"/>
  <c r="Q68" i="3"/>
  <c r="Q71" i="3" s="1"/>
  <c r="P71" i="3" s="1"/>
  <c r="Y68" i="3"/>
  <c r="Y71" i="3" s="1"/>
  <c r="U70" i="3"/>
  <c r="U72" i="3"/>
  <c r="O73" i="3"/>
  <c r="O75" i="3" s="1"/>
  <c r="W73" i="3"/>
  <c r="W75" i="3" s="1"/>
  <c r="Q74" i="3"/>
  <c r="Q75" i="3" s="1"/>
  <c r="O76" i="3"/>
  <c r="O79" i="3" s="1"/>
  <c r="N79" i="3" s="1"/>
  <c r="W76" i="3"/>
  <c r="Q77" i="3"/>
  <c r="U82" i="3"/>
  <c r="AC83" i="3"/>
  <c r="U85" i="3"/>
  <c r="U87" i="3" s="1"/>
  <c r="O86" i="3"/>
  <c r="W86" i="3"/>
  <c r="U88" i="3"/>
  <c r="O89" i="3"/>
  <c r="O91" i="3" s="1"/>
  <c r="W89" i="3"/>
  <c r="W91" i="3" s="1"/>
  <c r="Q90" i="3"/>
  <c r="O92" i="3"/>
  <c r="O95" i="3" s="1"/>
  <c r="N95" i="3" s="1"/>
  <c r="W92" i="3"/>
  <c r="U98" i="3"/>
  <c r="AC99" i="3"/>
  <c r="U101" i="3"/>
  <c r="O102" i="3"/>
  <c r="W102" i="3"/>
  <c r="U104" i="3"/>
  <c r="U107" i="3" s="1"/>
  <c r="O105" i="3"/>
  <c r="O107" i="3" s="1"/>
  <c r="W105" i="3"/>
  <c r="Q106" i="3"/>
  <c r="O108" i="3"/>
  <c r="O111" i="3" s="1"/>
  <c r="N111" i="3" s="1"/>
  <c r="W108" i="3"/>
  <c r="W111" i="3" s="1"/>
  <c r="V111" i="3" s="1"/>
  <c r="U114" i="3"/>
  <c r="AC115" i="3"/>
  <c r="U117" i="3"/>
  <c r="U119" i="3" s="1"/>
  <c r="O118" i="3"/>
  <c r="W118" i="3"/>
  <c r="U120" i="3"/>
  <c r="O121" i="3"/>
  <c r="O123" i="3" s="1"/>
  <c r="W121" i="3"/>
  <c r="W123" i="3" s="1"/>
  <c r="Q122" i="3"/>
  <c r="O124" i="3"/>
  <c r="W124" i="3"/>
  <c r="W127" i="3" s="1"/>
  <c r="Q125" i="3"/>
  <c r="Q127" i="3" s="1"/>
  <c r="U4" i="14"/>
  <c r="U5" i="14"/>
  <c r="U6" i="14"/>
  <c r="U8" i="14"/>
  <c r="U11" i="14" s="1"/>
  <c r="T11" i="14" s="1"/>
  <c r="U9" i="14"/>
  <c r="U10" i="14"/>
  <c r="S12" i="14"/>
  <c r="S15" i="14" s="1"/>
  <c r="Y24" i="14"/>
  <c r="Q24" i="14"/>
  <c r="M27" i="14"/>
  <c r="AD24" i="14"/>
  <c r="W24" i="14"/>
  <c r="O24" i="14"/>
  <c r="AA24" i="14"/>
  <c r="AA27" i="14" s="1"/>
  <c r="AG27" i="14" s="1"/>
  <c r="U24" i="14"/>
  <c r="U27" i="14" s="1"/>
  <c r="S24" i="14"/>
  <c r="S27" i="14" s="1"/>
  <c r="Y30" i="14"/>
  <c r="Q30" i="14"/>
  <c r="AD30" i="14"/>
  <c r="AB30" i="14" s="1"/>
  <c r="AH30" i="14" s="1"/>
  <c r="W30" i="14"/>
  <c r="O30" i="14"/>
  <c r="AA30" i="14"/>
  <c r="AA31" i="14" s="1"/>
  <c r="AG31" i="14" s="1"/>
  <c r="U30" i="14"/>
  <c r="U31" i="14" s="1"/>
  <c r="S30" i="14"/>
  <c r="U39" i="14"/>
  <c r="AB38" i="14"/>
  <c r="AH38" i="14" s="1"/>
  <c r="AK51" i="14"/>
  <c r="AC51" i="14"/>
  <c r="AE51" i="14"/>
  <c r="L51" i="14"/>
  <c r="AL51" i="14" s="1"/>
  <c r="Y56" i="14"/>
  <c r="Q56" i="14"/>
  <c r="M59" i="14"/>
  <c r="AD56" i="14"/>
  <c r="W56" i="14"/>
  <c r="O56" i="14"/>
  <c r="AA56" i="14"/>
  <c r="AA59" i="14" s="1"/>
  <c r="AG59" i="14" s="1"/>
  <c r="U56" i="14"/>
  <c r="U59" i="14" s="1"/>
  <c r="S56" i="14"/>
  <c r="Y62" i="14"/>
  <c r="Q62" i="14"/>
  <c r="AD62" i="14"/>
  <c r="AB62" i="14" s="1"/>
  <c r="AH62" i="14" s="1"/>
  <c r="W62" i="14"/>
  <c r="O62" i="14"/>
  <c r="AA62" i="14"/>
  <c r="AA63" i="14" s="1"/>
  <c r="AG63" i="14" s="1"/>
  <c r="U62" i="14"/>
  <c r="S62" i="14"/>
  <c r="AB64" i="14"/>
  <c r="AH64" i="14" s="1"/>
  <c r="U71" i="14"/>
  <c r="AK83" i="14"/>
  <c r="AC83" i="14"/>
  <c r="AE83" i="14"/>
  <c r="L83" i="14"/>
  <c r="AL83" i="14" s="1"/>
  <c r="S95" i="14"/>
  <c r="AB94" i="14"/>
  <c r="AH94" i="14" s="1"/>
  <c r="Y96" i="14"/>
  <c r="Q96" i="14"/>
  <c r="M99" i="14"/>
  <c r="AD96" i="14"/>
  <c r="W96" i="14"/>
  <c r="O96" i="14"/>
  <c r="AA96" i="14"/>
  <c r="AA99" i="14" s="1"/>
  <c r="AG99" i="14" s="1"/>
  <c r="U96" i="14"/>
  <c r="S96" i="14"/>
  <c r="S99" i="14" s="1"/>
  <c r="AK99" i="14"/>
  <c r="AC99" i="14"/>
  <c r="AE99" i="14"/>
  <c r="L99" i="14"/>
  <c r="AL99" i="14" s="1"/>
  <c r="AA103" i="14"/>
  <c r="AG103" i="14" s="1"/>
  <c r="AB104" i="14"/>
  <c r="AH104" i="14" s="1"/>
  <c r="Y126" i="14"/>
  <c r="Q126" i="14"/>
  <c r="AD126" i="14"/>
  <c r="W126" i="14"/>
  <c r="O126" i="14"/>
  <c r="AA126" i="14"/>
  <c r="AA127" i="14" s="1"/>
  <c r="U126" i="14"/>
  <c r="S126" i="14"/>
  <c r="S127" i="14" s="1"/>
  <c r="Y8" i="5"/>
  <c r="Q8" i="5"/>
  <c r="M11" i="5"/>
  <c r="AD8" i="5"/>
  <c r="W8" i="5"/>
  <c r="O8" i="5"/>
  <c r="AA8" i="5"/>
  <c r="AA11" i="5" s="1"/>
  <c r="AG11" i="5" s="1"/>
  <c r="U8" i="5"/>
  <c r="U11" i="5" s="1"/>
  <c r="S8" i="5"/>
  <c r="S11" i="5" s="1"/>
  <c r="AL11" i="5"/>
  <c r="AK11" i="5"/>
  <c r="AC11" i="5"/>
  <c r="AE11" i="5"/>
  <c r="L11" i="5"/>
  <c r="AA15" i="5"/>
  <c r="AG15" i="5" s="1"/>
  <c r="AA39" i="5"/>
  <c r="AG39" i="5" s="1"/>
  <c r="U47" i="5"/>
  <c r="Y72" i="5"/>
  <c r="Q72" i="5"/>
  <c r="M75" i="5"/>
  <c r="AD72" i="5"/>
  <c r="AB72" i="5" s="1"/>
  <c r="AH72" i="5" s="1"/>
  <c r="W72" i="5"/>
  <c r="O72" i="5"/>
  <c r="O75" i="5" s="1"/>
  <c r="U72" i="5"/>
  <c r="U75" i="5" s="1"/>
  <c r="S72" i="5"/>
  <c r="AA72" i="5"/>
  <c r="AA75" i="5" s="1"/>
  <c r="AG75" i="5" s="1"/>
  <c r="U13" i="14"/>
  <c r="U14" i="14"/>
  <c r="AB14" i="14"/>
  <c r="AH14" i="14" s="1"/>
  <c r="U16" i="14"/>
  <c r="AB16" i="14"/>
  <c r="AH16" i="14" s="1"/>
  <c r="U17" i="14"/>
  <c r="U18" i="14"/>
  <c r="AB18" i="14"/>
  <c r="AH18" i="14" s="1"/>
  <c r="U20" i="14"/>
  <c r="U21" i="14"/>
  <c r="U22" i="14"/>
  <c r="P23" i="14"/>
  <c r="X23" i="14"/>
  <c r="AB23" i="14"/>
  <c r="AH23" i="14" s="1"/>
  <c r="Y29" i="14"/>
  <c r="Q29" i="14"/>
  <c r="AD29" i="14"/>
  <c r="W29" i="14"/>
  <c r="O29" i="14"/>
  <c r="AB29" i="14"/>
  <c r="AH29" i="14" s="1"/>
  <c r="Y37" i="14"/>
  <c r="Q37" i="14"/>
  <c r="AD37" i="14"/>
  <c r="W37" i="14"/>
  <c r="O37" i="14"/>
  <c r="AB37" i="14"/>
  <c r="AH37" i="14" s="1"/>
  <c r="Y45" i="14"/>
  <c r="Q45" i="14"/>
  <c r="AD45" i="14"/>
  <c r="W45" i="14"/>
  <c r="O45" i="14"/>
  <c r="AB45" i="14"/>
  <c r="AH45" i="14" s="1"/>
  <c r="Y53" i="14"/>
  <c r="Q53" i="14"/>
  <c r="AD53" i="14"/>
  <c r="W53" i="14"/>
  <c r="O53" i="14"/>
  <c r="AB53" i="14"/>
  <c r="AH53" i="14" s="1"/>
  <c r="Y61" i="14"/>
  <c r="Q61" i="14"/>
  <c r="AD61" i="14"/>
  <c r="W61" i="14"/>
  <c r="O61" i="14"/>
  <c r="AB61" i="14"/>
  <c r="AH61" i="14" s="1"/>
  <c r="Y69" i="14"/>
  <c r="Q69" i="14"/>
  <c r="AD69" i="14"/>
  <c r="W69" i="14"/>
  <c r="O69" i="14"/>
  <c r="AB69" i="14"/>
  <c r="AH69" i="14" s="1"/>
  <c r="Y77" i="14"/>
  <c r="Q77" i="14"/>
  <c r="AD77" i="14"/>
  <c r="W77" i="14"/>
  <c r="O77" i="14"/>
  <c r="AB77" i="14"/>
  <c r="AH77" i="14" s="1"/>
  <c r="U81" i="14"/>
  <c r="Y85" i="14"/>
  <c r="Q85" i="14"/>
  <c r="AD85" i="14"/>
  <c r="W85" i="14"/>
  <c r="O85" i="14"/>
  <c r="AB85" i="14"/>
  <c r="AH85" i="14" s="1"/>
  <c r="U89" i="14"/>
  <c r="Y93" i="14"/>
  <c r="Q93" i="14"/>
  <c r="AD93" i="14"/>
  <c r="W93" i="14"/>
  <c r="O93" i="14"/>
  <c r="AB93" i="14"/>
  <c r="AH93" i="14" s="1"/>
  <c r="U97" i="14"/>
  <c r="Y101" i="14"/>
  <c r="Q101" i="14"/>
  <c r="AD101" i="14"/>
  <c r="AB101" i="14" s="1"/>
  <c r="AH101" i="14" s="1"/>
  <c r="W101" i="14"/>
  <c r="O101" i="14"/>
  <c r="U105" i="14"/>
  <c r="Y109" i="14"/>
  <c r="Q109" i="14"/>
  <c r="AD109" i="14"/>
  <c r="W109" i="14"/>
  <c r="O109" i="14"/>
  <c r="AB109" i="14"/>
  <c r="AH109" i="14" s="1"/>
  <c r="Y117" i="14"/>
  <c r="Q117" i="14"/>
  <c r="AD117" i="14"/>
  <c r="W117" i="14"/>
  <c r="O117" i="14"/>
  <c r="AB117" i="14"/>
  <c r="AH117" i="14" s="1"/>
  <c r="Y125" i="14"/>
  <c r="Q125" i="14"/>
  <c r="AD125" i="14"/>
  <c r="W125" i="14"/>
  <c r="O125" i="14"/>
  <c r="AB125" i="14"/>
  <c r="AH125" i="14" s="1"/>
  <c r="I128" i="14"/>
  <c r="Y5" i="5"/>
  <c r="Q5" i="5"/>
  <c r="AD5" i="5"/>
  <c r="W5" i="5"/>
  <c r="O5" i="5"/>
  <c r="AB5" i="5"/>
  <c r="AH5" i="5" s="1"/>
  <c r="U9" i="5"/>
  <c r="Y13" i="5"/>
  <c r="Q13" i="5"/>
  <c r="AD13" i="5"/>
  <c r="W13" i="5"/>
  <c r="O13" i="5"/>
  <c r="AB13" i="5"/>
  <c r="AH13" i="5" s="1"/>
  <c r="AL27" i="5"/>
  <c r="AK27" i="5"/>
  <c r="AC27" i="5"/>
  <c r="AE27" i="5"/>
  <c r="L27" i="5"/>
  <c r="Y48" i="5"/>
  <c r="Q48" i="5"/>
  <c r="M51" i="5"/>
  <c r="AD48" i="5"/>
  <c r="W48" i="5"/>
  <c r="W51" i="5" s="1"/>
  <c r="O48" i="5"/>
  <c r="U48" i="5"/>
  <c r="S48" i="5"/>
  <c r="Y49" i="5"/>
  <c r="Q49" i="5"/>
  <c r="AD49" i="5"/>
  <c r="W49" i="5"/>
  <c r="O49" i="5"/>
  <c r="AA49" i="5"/>
  <c r="U49" i="5"/>
  <c r="Y54" i="5"/>
  <c r="Q54" i="5"/>
  <c r="AD54" i="5"/>
  <c r="W54" i="5"/>
  <c r="O54" i="5"/>
  <c r="U54" i="5"/>
  <c r="U55" i="5" s="1"/>
  <c r="S54" i="5"/>
  <c r="AK59" i="5"/>
  <c r="AC59" i="5"/>
  <c r="AE59" i="5"/>
  <c r="L59" i="5"/>
  <c r="AL59" i="5" s="1"/>
  <c r="AA79" i="5"/>
  <c r="AG79" i="5" s="1"/>
  <c r="Y80" i="5"/>
  <c r="Q80" i="5"/>
  <c r="M83" i="5"/>
  <c r="AD80" i="5"/>
  <c r="AD83" i="5" s="1"/>
  <c r="W80" i="5"/>
  <c r="O80" i="5"/>
  <c r="U80" i="5"/>
  <c r="S80" i="5"/>
  <c r="Y81" i="5"/>
  <c r="Q81" i="5"/>
  <c r="AD81" i="5"/>
  <c r="W81" i="5"/>
  <c r="O81" i="5"/>
  <c r="AA81" i="5"/>
  <c r="U81" i="5"/>
  <c r="U87" i="5"/>
  <c r="Y86" i="5"/>
  <c r="Q86" i="5"/>
  <c r="AD86" i="5"/>
  <c r="W86" i="5"/>
  <c r="O86" i="5"/>
  <c r="U86" i="5"/>
  <c r="S86" i="5"/>
  <c r="AK91" i="5"/>
  <c r="AC91" i="5"/>
  <c r="AE91" i="5"/>
  <c r="L91" i="5"/>
  <c r="AL91" i="5" s="1"/>
  <c r="Y97" i="5"/>
  <c r="Q97" i="5"/>
  <c r="AD97" i="5"/>
  <c r="W97" i="5"/>
  <c r="O97" i="5"/>
  <c r="AA97" i="5"/>
  <c r="U97" i="5"/>
  <c r="S97" i="5"/>
  <c r="AJ123" i="5"/>
  <c r="AI128" i="5"/>
  <c r="AK127" i="5"/>
  <c r="AC127" i="5"/>
  <c r="L127" i="5"/>
  <c r="AL127" i="5" s="1"/>
  <c r="AE127" i="5"/>
  <c r="AM128" i="5"/>
  <c r="AK128" i="5" s="1"/>
  <c r="K128" i="5"/>
  <c r="Y16" i="6"/>
  <c r="Q16" i="6"/>
  <c r="M19" i="6"/>
  <c r="AD16" i="6"/>
  <c r="U16" i="6"/>
  <c r="AB16" i="6"/>
  <c r="AH16" i="6" s="1"/>
  <c r="S16" i="6"/>
  <c r="AA16" i="6"/>
  <c r="O16" i="6"/>
  <c r="W16" i="6"/>
  <c r="W19" i="6" s="1"/>
  <c r="AG127" i="6"/>
  <c r="AD13" i="14"/>
  <c r="AD15" i="14" s="1"/>
  <c r="M19" i="14"/>
  <c r="Y26" i="14"/>
  <c r="Q26" i="14"/>
  <c r="AD26" i="14"/>
  <c r="AB26" i="14" s="1"/>
  <c r="AH26" i="14" s="1"/>
  <c r="W26" i="14"/>
  <c r="O26" i="14"/>
  <c r="Y28" i="14"/>
  <c r="Y31" i="14" s="1"/>
  <c r="Q28" i="14"/>
  <c r="M31" i="14"/>
  <c r="AD28" i="14"/>
  <c r="W28" i="14"/>
  <c r="W31" i="14" s="1"/>
  <c r="O28" i="14"/>
  <c r="O31" i="14" s="1"/>
  <c r="AB28" i="14"/>
  <c r="AH28" i="14" s="1"/>
  <c r="AK31" i="14"/>
  <c r="AC31" i="14"/>
  <c r="Y34" i="14"/>
  <c r="Q34" i="14"/>
  <c r="AD34" i="14"/>
  <c r="W34" i="14"/>
  <c r="O34" i="14"/>
  <c r="AB34" i="14"/>
  <c r="AH34" i="14" s="1"/>
  <c r="Y36" i="14"/>
  <c r="Q36" i="14"/>
  <c r="Q39" i="14" s="1"/>
  <c r="M39" i="14"/>
  <c r="AD36" i="14"/>
  <c r="W36" i="14"/>
  <c r="W39" i="14" s="1"/>
  <c r="O36" i="14"/>
  <c r="O39" i="14" s="1"/>
  <c r="AB36" i="14"/>
  <c r="AH36" i="14" s="1"/>
  <c r="AK39" i="14"/>
  <c r="AC39" i="14"/>
  <c r="Y42" i="14"/>
  <c r="Q42" i="14"/>
  <c r="AD42" i="14"/>
  <c r="W42" i="14"/>
  <c r="O42" i="14"/>
  <c r="AB42" i="14"/>
  <c r="AH42" i="14" s="1"/>
  <c r="Y44" i="14"/>
  <c r="Q44" i="14"/>
  <c r="M47" i="14"/>
  <c r="AD44" i="14"/>
  <c r="AD47" i="14" s="1"/>
  <c r="W44" i="14"/>
  <c r="O44" i="14"/>
  <c r="AB44" i="14"/>
  <c r="AH44" i="14" s="1"/>
  <c r="AK47" i="14"/>
  <c r="AC47" i="14"/>
  <c r="Y50" i="14"/>
  <c r="Q50" i="14"/>
  <c r="AD50" i="14"/>
  <c r="W50" i="14"/>
  <c r="O50" i="14"/>
  <c r="AB50" i="14"/>
  <c r="AH50" i="14" s="1"/>
  <c r="Y52" i="14"/>
  <c r="Y55" i="14" s="1"/>
  <c r="Q52" i="14"/>
  <c r="M55" i="14"/>
  <c r="AD52" i="14"/>
  <c r="AD55" i="14" s="1"/>
  <c r="W52" i="14"/>
  <c r="W55" i="14" s="1"/>
  <c r="O52" i="14"/>
  <c r="O55" i="14" s="1"/>
  <c r="AK55" i="14"/>
  <c r="AC55" i="14"/>
  <c r="Y58" i="14"/>
  <c r="Q58" i="14"/>
  <c r="AD58" i="14"/>
  <c r="AB58" i="14" s="1"/>
  <c r="AH58" i="14" s="1"/>
  <c r="W58" i="14"/>
  <c r="O58" i="14"/>
  <c r="Y60" i="14"/>
  <c r="Y63" i="14" s="1"/>
  <c r="Q60" i="14"/>
  <c r="Q63" i="14" s="1"/>
  <c r="M63" i="14"/>
  <c r="AD60" i="14"/>
  <c r="AD63" i="14" s="1"/>
  <c r="W60" i="14"/>
  <c r="W63" i="14" s="1"/>
  <c r="O60" i="14"/>
  <c r="AB60" i="14"/>
  <c r="AH60" i="14" s="1"/>
  <c r="AK63" i="14"/>
  <c r="AC63" i="14"/>
  <c r="Y66" i="14"/>
  <c r="Q66" i="14"/>
  <c r="AD66" i="14"/>
  <c r="W66" i="14"/>
  <c r="O66" i="14"/>
  <c r="AB66" i="14"/>
  <c r="AH66" i="14" s="1"/>
  <c r="Y68" i="14"/>
  <c r="Y71" i="14" s="1"/>
  <c r="Q68" i="14"/>
  <c r="Q71" i="14" s="1"/>
  <c r="M71" i="14"/>
  <c r="AD68" i="14"/>
  <c r="W68" i="14"/>
  <c r="W71" i="14" s="1"/>
  <c r="O68" i="14"/>
  <c r="O71" i="14" s="1"/>
  <c r="AB68" i="14"/>
  <c r="AH68" i="14" s="1"/>
  <c r="AK71" i="14"/>
  <c r="AC71" i="14"/>
  <c r="Y74" i="14"/>
  <c r="Q74" i="14"/>
  <c r="AD74" i="14"/>
  <c r="W74" i="14"/>
  <c r="O74" i="14"/>
  <c r="AB74" i="14"/>
  <c r="AH74" i="14" s="1"/>
  <c r="Y76" i="14"/>
  <c r="Q76" i="14"/>
  <c r="M79" i="14"/>
  <c r="AD76" i="14"/>
  <c r="AD79" i="14" s="1"/>
  <c r="W76" i="14"/>
  <c r="O76" i="14"/>
  <c r="AB76" i="14"/>
  <c r="AH76" i="14" s="1"/>
  <c r="AK79" i="14"/>
  <c r="AC79" i="14"/>
  <c r="Y82" i="14"/>
  <c r="Q82" i="14"/>
  <c r="AD82" i="14"/>
  <c r="W82" i="14"/>
  <c r="O82" i="14"/>
  <c r="AB82" i="14"/>
  <c r="AH82" i="14" s="1"/>
  <c r="Y84" i="14"/>
  <c r="Q84" i="14"/>
  <c r="M87" i="14"/>
  <c r="AD84" i="14"/>
  <c r="AD87" i="14" s="1"/>
  <c r="W84" i="14"/>
  <c r="W87" i="14" s="1"/>
  <c r="O84" i="14"/>
  <c r="AK87" i="14"/>
  <c r="AC87" i="14"/>
  <c r="Y90" i="14"/>
  <c r="Q90" i="14"/>
  <c r="AD90" i="14"/>
  <c r="AB90" i="14" s="1"/>
  <c r="AH90" i="14" s="1"/>
  <c r="W90" i="14"/>
  <c r="O90" i="14"/>
  <c r="Y92" i="14"/>
  <c r="Y95" i="14" s="1"/>
  <c r="Q92" i="14"/>
  <c r="M95" i="14"/>
  <c r="AD92" i="14"/>
  <c r="W92" i="14"/>
  <c r="W95" i="14" s="1"/>
  <c r="O92" i="14"/>
  <c r="AB92" i="14"/>
  <c r="AH92" i="14" s="1"/>
  <c r="S93" i="14"/>
  <c r="AK95" i="14"/>
  <c r="AC95" i="14"/>
  <c r="Y98" i="14"/>
  <c r="Q98" i="14"/>
  <c r="AD98" i="14"/>
  <c r="AB98" i="14" s="1"/>
  <c r="AH98" i="14" s="1"/>
  <c r="W98" i="14"/>
  <c r="O98" i="14"/>
  <c r="Y100" i="14"/>
  <c r="Y103" i="14" s="1"/>
  <c r="Q100" i="14"/>
  <c r="Q103" i="14" s="1"/>
  <c r="M103" i="14"/>
  <c r="AD100" i="14"/>
  <c r="W100" i="14"/>
  <c r="W103" i="14" s="1"/>
  <c r="O100" i="14"/>
  <c r="O103" i="14" s="1"/>
  <c r="AB100" i="14"/>
  <c r="AH100" i="14" s="1"/>
  <c r="S101" i="14"/>
  <c r="AK103" i="14"/>
  <c r="AC103" i="14"/>
  <c r="Y106" i="14"/>
  <c r="Q106" i="14"/>
  <c r="AD106" i="14"/>
  <c r="AB106" i="14" s="1"/>
  <c r="AH106" i="14" s="1"/>
  <c r="W106" i="14"/>
  <c r="O106" i="14"/>
  <c r="Y108" i="14"/>
  <c r="Y111" i="14" s="1"/>
  <c r="Q108" i="14"/>
  <c r="M111" i="14"/>
  <c r="AD108" i="14"/>
  <c r="AD111" i="14" s="1"/>
  <c r="W108" i="14"/>
  <c r="W111" i="14" s="1"/>
  <c r="O108" i="14"/>
  <c r="O111" i="14" s="1"/>
  <c r="AB108" i="14"/>
  <c r="AH108" i="14" s="1"/>
  <c r="S109" i="14"/>
  <c r="S111" i="14" s="1"/>
  <c r="AK111" i="14"/>
  <c r="AC111" i="14"/>
  <c r="Y114" i="14"/>
  <c r="Q114" i="14"/>
  <c r="AD114" i="14"/>
  <c r="AB114" i="14" s="1"/>
  <c r="AH114" i="14" s="1"/>
  <c r="W114" i="14"/>
  <c r="O114" i="14"/>
  <c r="Y116" i="14"/>
  <c r="Y119" i="14" s="1"/>
  <c r="Q116" i="14"/>
  <c r="M119" i="14"/>
  <c r="AD116" i="14"/>
  <c r="W116" i="14"/>
  <c r="W119" i="14" s="1"/>
  <c r="O116" i="14"/>
  <c r="O119" i="14" s="1"/>
  <c r="AB116" i="14"/>
  <c r="AH116" i="14" s="1"/>
  <c r="S117" i="14"/>
  <c r="AK119" i="14"/>
  <c r="AC119" i="14"/>
  <c r="Y122" i="14"/>
  <c r="Q122" i="14"/>
  <c r="AD122" i="14"/>
  <c r="AB122" i="14" s="1"/>
  <c r="AH122" i="14" s="1"/>
  <c r="W122" i="14"/>
  <c r="O122" i="14"/>
  <c r="Y124" i="14"/>
  <c r="Y127" i="14" s="1"/>
  <c r="Q124" i="14"/>
  <c r="Q127" i="14" s="1"/>
  <c r="M127" i="14"/>
  <c r="AD124" i="14"/>
  <c r="AD127" i="14" s="1"/>
  <c r="W124" i="14"/>
  <c r="W127" i="14" s="1"/>
  <c r="O124" i="14"/>
  <c r="O127" i="14" s="1"/>
  <c r="AB124" i="14"/>
  <c r="AH124" i="14" s="1"/>
  <c r="S125" i="14"/>
  <c r="AK127" i="14"/>
  <c r="AC127" i="14"/>
  <c r="AP128" i="14"/>
  <c r="Y4" i="5"/>
  <c r="Q4" i="5"/>
  <c r="Q7" i="5" s="1"/>
  <c r="M7" i="5"/>
  <c r="AD4" i="5"/>
  <c r="W4" i="5"/>
  <c r="O4" i="5"/>
  <c r="O7" i="5" s="1"/>
  <c r="AB4" i="5"/>
  <c r="AH4" i="5" s="1"/>
  <c r="S5" i="5"/>
  <c r="AL7" i="5"/>
  <c r="AK7" i="5"/>
  <c r="AC7" i="5"/>
  <c r="Y10" i="5"/>
  <c r="Q10" i="5"/>
  <c r="AD10" i="5"/>
  <c r="AB10" i="5" s="1"/>
  <c r="AH10" i="5" s="1"/>
  <c r="W10" i="5"/>
  <c r="O10" i="5"/>
  <c r="Y12" i="5"/>
  <c r="Y15" i="5" s="1"/>
  <c r="Q12" i="5"/>
  <c r="M15" i="5"/>
  <c r="AD12" i="5"/>
  <c r="W12" i="5"/>
  <c r="W15" i="5" s="1"/>
  <c r="O12" i="5"/>
  <c r="O15" i="5" s="1"/>
  <c r="AB12" i="5"/>
  <c r="AH12" i="5" s="1"/>
  <c r="S13" i="5"/>
  <c r="S15" i="5" s="1"/>
  <c r="AL15" i="5"/>
  <c r="AK15" i="5"/>
  <c r="AC15" i="5"/>
  <c r="M23" i="5"/>
  <c r="AD20" i="5"/>
  <c r="W20" i="5"/>
  <c r="O20" i="5"/>
  <c r="S20" i="5"/>
  <c r="AA20" i="5"/>
  <c r="AA23" i="5" s="1"/>
  <c r="AG23" i="5" s="1"/>
  <c r="Q20" i="5"/>
  <c r="Y24" i="5"/>
  <c r="Q24" i="5"/>
  <c r="M27" i="5"/>
  <c r="AD24" i="5"/>
  <c r="W24" i="5"/>
  <c r="O24" i="5"/>
  <c r="O27" i="5" s="1"/>
  <c r="U24" i="5"/>
  <c r="S24" i="5"/>
  <c r="S27" i="5" s="1"/>
  <c r="Y25" i="5"/>
  <c r="Q25" i="5"/>
  <c r="AD25" i="5"/>
  <c r="AB25" i="5" s="1"/>
  <c r="AH25" i="5" s="1"/>
  <c r="W25" i="5"/>
  <c r="O25" i="5"/>
  <c r="AA25" i="5"/>
  <c r="AA27" i="5" s="1"/>
  <c r="AG27" i="5" s="1"/>
  <c r="U25" i="5"/>
  <c r="Y30" i="5"/>
  <c r="Q30" i="5"/>
  <c r="AD30" i="5"/>
  <c r="AB30" i="5" s="1"/>
  <c r="AH30" i="5" s="1"/>
  <c r="W30" i="5"/>
  <c r="O30" i="5"/>
  <c r="U30" i="5"/>
  <c r="U31" i="5" s="1"/>
  <c r="S30" i="5"/>
  <c r="AK35" i="5"/>
  <c r="AC35" i="5"/>
  <c r="AE35" i="5"/>
  <c r="L35" i="5"/>
  <c r="AL35" i="5" s="1"/>
  <c r="AA48" i="5"/>
  <c r="S49" i="5"/>
  <c r="AA55" i="5"/>
  <c r="AG55" i="5" s="1"/>
  <c r="AA54" i="5"/>
  <c r="Y56" i="5"/>
  <c r="Q56" i="5"/>
  <c r="M59" i="5"/>
  <c r="AD56" i="5"/>
  <c r="W56" i="5"/>
  <c r="O56" i="5"/>
  <c r="O59" i="5" s="1"/>
  <c r="U56" i="5"/>
  <c r="S56" i="5"/>
  <c r="S59" i="5" s="1"/>
  <c r="Y57" i="5"/>
  <c r="Q57" i="5"/>
  <c r="AD57" i="5"/>
  <c r="AB57" i="5" s="1"/>
  <c r="AH57" i="5" s="1"/>
  <c r="W57" i="5"/>
  <c r="O57" i="5"/>
  <c r="AA57" i="5"/>
  <c r="AA59" i="5" s="1"/>
  <c r="AG59" i="5" s="1"/>
  <c r="U57" i="5"/>
  <c r="Y62" i="5"/>
  <c r="Q62" i="5"/>
  <c r="AD62" i="5"/>
  <c r="AB62" i="5" s="1"/>
  <c r="AH62" i="5" s="1"/>
  <c r="W62" i="5"/>
  <c r="O62" i="5"/>
  <c r="U62" i="5"/>
  <c r="U63" i="5" s="1"/>
  <c r="S62" i="5"/>
  <c r="AK67" i="5"/>
  <c r="AC67" i="5"/>
  <c r="AE67" i="5"/>
  <c r="L67" i="5"/>
  <c r="AL67" i="5" s="1"/>
  <c r="AA80" i="5"/>
  <c r="AA83" i="5" s="1"/>
  <c r="AG83" i="5" s="1"/>
  <c r="S81" i="5"/>
  <c r="AA87" i="5"/>
  <c r="AG87" i="5" s="1"/>
  <c r="AA86" i="5"/>
  <c r="Y88" i="5"/>
  <c r="Q88" i="5"/>
  <c r="M91" i="5"/>
  <c r="AD88" i="5"/>
  <c r="W88" i="5"/>
  <c r="O88" i="5"/>
  <c r="O91" i="5" s="1"/>
  <c r="U88" i="5"/>
  <c r="S88" i="5"/>
  <c r="S91" i="5" s="1"/>
  <c r="Y89" i="5"/>
  <c r="Q89" i="5"/>
  <c r="AD89" i="5"/>
  <c r="AB89" i="5" s="1"/>
  <c r="AH89" i="5" s="1"/>
  <c r="W89" i="5"/>
  <c r="O89" i="5"/>
  <c r="AA89" i="5"/>
  <c r="AA91" i="5" s="1"/>
  <c r="AG91" i="5" s="1"/>
  <c r="U89" i="5"/>
  <c r="AB97" i="5"/>
  <c r="AH97" i="5" s="1"/>
  <c r="AA103" i="5"/>
  <c r="AG103" i="5" s="1"/>
  <c r="AA107" i="5"/>
  <c r="AG107" i="5" s="1"/>
  <c r="Y25" i="6"/>
  <c r="Q25" i="6"/>
  <c r="AD25" i="6"/>
  <c r="AB25" i="6" s="1"/>
  <c r="AH25" i="6" s="1"/>
  <c r="W25" i="6"/>
  <c r="O25" i="6"/>
  <c r="AA25" i="6"/>
  <c r="AA27" i="6" s="1"/>
  <c r="AG27" i="6" s="1"/>
  <c r="U25" i="6"/>
  <c r="S25" i="6"/>
  <c r="Q13" i="14"/>
  <c r="Q14" i="14"/>
  <c r="Q16" i="14"/>
  <c r="Q18" i="14"/>
  <c r="N23" i="14"/>
  <c r="R23" i="14"/>
  <c r="V23" i="14"/>
  <c r="Y25" i="14"/>
  <c r="Q25" i="14"/>
  <c r="AD25" i="14"/>
  <c r="W25" i="14"/>
  <c r="O25" i="14"/>
  <c r="AB25" i="14"/>
  <c r="AH25" i="14" s="1"/>
  <c r="S26" i="14"/>
  <c r="S28" i="14"/>
  <c r="S31" i="14" s="1"/>
  <c r="L31" i="14"/>
  <c r="AL31" i="14" s="1"/>
  <c r="Y33" i="14"/>
  <c r="Q33" i="14"/>
  <c r="AD33" i="14"/>
  <c r="W33" i="14"/>
  <c r="O33" i="14"/>
  <c r="AB33" i="14"/>
  <c r="AH33" i="14" s="1"/>
  <c r="S34" i="14"/>
  <c r="S36" i="14"/>
  <c r="S39" i="14" s="1"/>
  <c r="L39" i="14"/>
  <c r="AL39" i="14" s="1"/>
  <c r="Y41" i="14"/>
  <c r="Q41" i="14"/>
  <c r="AD41" i="14"/>
  <c r="AB41" i="14" s="1"/>
  <c r="AH41" i="14" s="1"/>
  <c r="W41" i="14"/>
  <c r="O41" i="14"/>
  <c r="S42" i="14"/>
  <c r="S44" i="14"/>
  <c r="S47" i="14" s="1"/>
  <c r="L47" i="14"/>
  <c r="AL47" i="14" s="1"/>
  <c r="Y49" i="14"/>
  <c r="Q49" i="14"/>
  <c r="AD49" i="14"/>
  <c r="W49" i="14"/>
  <c r="O49" i="14"/>
  <c r="AB49" i="14"/>
  <c r="AH49" i="14" s="1"/>
  <c r="S50" i="14"/>
  <c r="S52" i="14"/>
  <c r="S55" i="14" s="1"/>
  <c r="L55" i="14"/>
  <c r="AL55" i="14" s="1"/>
  <c r="Y57" i="14"/>
  <c r="Q57" i="14"/>
  <c r="AD57" i="14"/>
  <c r="W57" i="14"/>
  <c r="O57" i="14"/>
  <c r="AB57" i="14"/>
  <c r="AH57" i="14" s="1"/>
  <c r="S58" i="14"/>
  <c r="S60" i="14"/>
  <c r="S63" i="14" s="1"/>
  <c r="L63" i="14"/>
  <c r="AL63" i="14" s="1"/>
  <c r="Y65" i="14"/>
  <c r="Q65" i="14"/>
  <c r="AD65" i="14"/>
  <c r="W65" i="14"/>
  <c r="O65" i="14"/>
  <c r="AB65" i="14"/>
  <c r="AH65" i="14" s="1"/>
  <c r="S66" i="14"/>
  <c r="S68" i="14"/>
  <c r="S71" i="14" s="1"/>
  <c r="L71" i="14"/>
  <c r="AL71" i="14" s="1"/>
  <c r="Y73" i="14"/>
  <c r="Q73" i="14"/>
  <c r="AD73" i="14"/>
  <c r="AB73" i="14" s="1"/>
  <c r="AH73" i="14" s="1"/>
  <c r="W73" i="14"/>
  <c r="O73" i="14"/>
  <c r="S74" i="14"/>
  <c r="S76" i="14"/>
  <c r="S79" i="14" s="1"/>
  <c r="L79" i="14"/>
  <c r="AL79" i="14" s="1"/>
  <c r="Y81" i="14"/>
  <c r="Q81" i="14"/>
  <c r="AD81" i="14"/>
  <c r="W81" i="14"/>
  <c r="O81" i="14"/>
  <c r="AB81" i="14"/>
  <c r="AH81" i="14" s="1"/>
  <c r="Y89" i="14"/>
  <c r="Q89" i="14"/>
  <c r="AD89" i="14"/>
  <c r="W89" i="14"/>
  <c r="O89" i="14"/>
  <c r="AB89" i="14"/>
  <c r="AH89" i="14" s="1"/>
  <c r="Y97" i="14"/>
  <c r="Q97" i="14"/>
  <c r="AD97" i="14"/>
  <c r="W97" i="14"/>
  <c r="O97" i="14"/>
  <c r="AB97" i="14"/>
  <c r="AH97" i="14" s="1"/>
  <c r="Y105" i="14"/>
  <c r="Q105" i="14"/>
  <c r="AD105" i="14"/>
  <c r="W105" i="14"/>
  <c r="O105" i="14"/>
  <c r="AB105" i="14"/>
  <c r="AH105" i="14" s="1"/>
  <c r="Y113" i="14"/>
  <c r="Q113" i="14"/>
  <c r="AD113" i="14"/>
  <c r="W113" i="14"/>
  <c r="O113" i="14"/>
  <c r="AB113" i="14"/>
  <c r="AH113" i="14" s="1"/>
  <c r="Y121" i="14"/>
  <c r="Q121" i="14"/>
  <c r="AD121" i="14"/>
  <c r="W121" i="14"/>
  <c r="O121" i="14"/>
  <c r="AB121" i="14"/>
  <c r="AH121" i="14" s="1"/>
  <c r="U125" i="14"/>
  <c r="AS128" i="14"/>
  <c r="AJ128" i="5"/>
  <c r="Y9" i="5"/>
  <c r="Q9" i="5"/>
  <c r="AD9" i="5"/>
  <c r="AB9" i="5" s="1"/>
  <c r="AH9" i="5" s="1"/>
  <c r="W9" i="5"/>
  <c r="O9" i="5"/>
  <c r="AF19" i="5"/>
  <c r="AF128" i="5" s="1"/>
  <c r="AE128" i="5" s="1"/>
  <c r="U23" i="5"/>
  <c r="Y22" i="5"/>
  <c r="Q22" i="5"/>
  <c r="AD22" i="5"/>
  <c r="AB22" i="5" s="1"/>
  <c r="AH22" i="5" s="1"/>
  <c r="W22" i="5"/>
  <c r="O22" i="5"/>
  <c r="U22" i="5"/>
  <c r="S22" i="5"/>
  <c r="AG31" i="5"/>
  <c r="Y32" i="5"/>
  <c r="Q32" i="5"/>
  <c r="M35" i="5"/>
  <c r="AD32" i="5"/>
  <c r="W32" i="5"/>
  <c r="O32" i="5"/>
  <c r="U32" i="5"/>
  <c r="S32" i="5"/>
  <c r="S35" i="5" s="1"/>
  <c r="Y33" i="5"/>
  <c r="Q33" i="5"/>
  <c r="AD33" i="5"/>
  <c r="AB33" i="5" s="1"/>
  <c r="AH33" i="5" s="1"/>
  <c r="W33" i="5"/>
  <c r="O33" i="5"/>
  <c r="AA33" i="5"/>
  <c r="AA35" i="5" s="1"/>
  <c r="AG35" i="5" s="1"/>
  <c r="U33" i="5"/>
  <c r="U39" i="5"/>
  <c r="Y38" i="5"/>
  <c r="Q38" i="5"/>
  <c r="AD38" i="5"/>
  <c r="AB38" i="5" s="1"/>
  <c r="AH38" i="5" s="1"/>
  <c r="W38" i="5"/>
  <c r="O38" i="5"/>
  <c r="U38" i="5"/>
  <c r="S38" i="5"/>
  <c r="AK43" i="5"/>
  <c r="AC43" i="5"/>
  <c r="AE43" i="5"/>
  <c r="L43" i="5"/>
  <c r="AL43" i="5" s="1"/>
  <c r="AB48" i="5"/>
  <c r="AH48" i="5" s="1"/>
  <c r="AB49" i="5"/>
  <c r="AH49" i="5" s="1"/>
  <c r="AB54" i="5"/>
  <c r="AH54" i="5" s="1"/>
  <c r="AG63" i="5"/>
  <c r="Y64" i="5"/>
  <c r="Q64" i="5"/>
  <c r="M67" i="5"/>
  <c r="AD64" i="5"/>
  <c r="W64" i="5"/>
  <c r="O64" i="5"/>
  <c r="U64" i="5"/>
  <c r="S64" i="5"/>
  <c r="S67" i="5" s="1"/>
  <c r="Y65" i="5"/>
  <c r="Q65" i="5"/>
  <c r="AD65" i="5"/>
  <c r="AB65" i="5" s="1"/>
  <c r="AH65" i="5" s="1"/>
  <c r="W65" i="5"/>
  <c r="O65" i="5"/>
  <c r="AA65" i="5"/>
  <c r="U65" i="5"/>
  <c r="U71" i="5"/>
  <c r="Y70" i="5"/>
  <c r="Q70" i="5"/>
  <c r="AD70" i="5"/>
  <c r="AB70" i="5" s="1"/>
  <c r="AH70" i="5" s="1"/>
  <c r="W70" i="5"/>
  <c r="O70" i="5"/>
  <c r="U70" i="5"/>
  <c r="S70" i="5"/>
  <c r="AK75" i="5"/>
  <c r="AC75" i="5"/>
  <c r="AE75" i="5"/>
  <c r="L75" i="5"/>
  <c r="AL75" i="5" s="1"/>
  <c r="AB81" i="5"/>
  <c r="AH81" i="5" s="1"/>
  <c r="AB86" i="5"/>
  <c r="AH86" i="5" s="1"/>
  <c r="AA95" i="5"/>
  <c r="AG95" i="5" s="1"/>
  <c r="AA99" i="5"/>
  <c r="AG99" i="5" s="1"/>
  <c r="Y113" i="5"/>
  <c r="Q113" i="5"/>
  <c r="AD113" i="5"/>
  <c r="AB113" i="5" s="1"/>
  <c r="AH113" i="5" s="1"/>
  <c r="W113" i="5"/>
  <c r="O113" i="5"/>
  <c r="AA113" i="5"/>
  <c r="AA115" i="5" s="1"/>
  <c r="U113" i="5"/>
  <c r="S113" i="5"/>
  <c r="AL7" i="6"/>
  <c r="AK7" i="6"/>
  <c r="AC7" i="6"/>
  <c r="L7" i="6"/>
  <c r="AE7" i="6"/>
  <c r="Y11" i="6"/>
  <c r="Y18" i="6"/>
  <c r="Q18" i="6"/>
  <c r="AD18" i="6"/>
  <c r="AB18" i="6" s="1"/>
  <c r="AH18" i="6" s="1"/>
  <c r="U18" i="6"/>
  <c r="S18" i="6"/>
  <c r="AA18" i="6"/>
  <c r="O18" i="6"/>
  <c r="W18" i="6"/>
  <c r="Y94" i="5"/>
  <c r="Q94" i="5"/>
  <c r="AD94" i="5"/>
  <c r="W94" i="5"/>
  <c r="O94" i="5"/>
  <c r="AB94" i="5"/>
  <c r="AH94" i="5" s="1"/>
  <c r="Y96" i="5"/>
  <c r="Q96" i="5"/>
  <c r="M99" i="5"/>
  <c r="AD96" i="5"/>
  <c r="AD99" i="5" s="1"/>
  <c r="W96" i="5"/>
  <c r="O96" i="5"/>
  <c r="AB96" i="5"/>
  <c r="AH96" i="5" s="1"/>
  <c r="AK99" i="5"/>
  <c r="AC99" i="5"/>
  <c r="Y102" i="5"/>
  <c r="Q102" i="5"/>
  <c r="AD102" i="5"/>
  <c r="W102" i="5"/>
  <c r="O102" i="5"/>
  <c r="AB102" i="5"/>
  <c r="AH102" i="5" s="1"/>
  <c r="Y104" i="5"/>
  <c r="Q104" i="5"/>
  <c r="M107" i="5"/>
  <c r="AD104" i="5"/>
  <c r="AD107" i="5" s="1"/>
  <c r="W104" i="5"/>
  <c r="O104" i="5"/>
  <c r="AB104" i="5"/>
  <c r="AH104" i="5" s="1"/>
  <c r="AK107" i="5"/>
  <c r="AC107" i="5"/>
  <c r="Y110" i="5"/>
  <c r="Q110" i="5"/>
  <c r="AD110" i="5"/>
  <c r="W110" i="5"/>
  <c r="O110" i="5"/>
  <c r="AB110" i="5"/>
  <c r="AH110" i="5" s="1"/>
  <c r="Y112" i="5"/>
  <c r="Q112" i="5"/>
  <c r="M115" i="5"/>
  <c r="AD112" i="5"/>
  <c r="W112" i="5"/>
  <c r="O112" i="5"/>
  <c r="AB112" i="5"/>
  <c r="AH112" i="5" s="1"/>
  <c r="AK115" i="5"/>
  <c r="AC115" i="5"/>
  <c r="Y118" i="5"/>
  <c r="Q118" i="5"/>
  <c r="AD118" i="5"/>
  <c r="W118" i="5"/>
  <c r="O118" i="5"/>
  <c r="AB118" i="5"/>
  <c r="AH118" i="5" s="1"/>
  <c r="AK123" i="5"/>
  <c r="AC123" i="5"/>
  <c r="L123" i="5"/>
  <c r="AL123" i="5" s="1"/>
  <c r="D128" i="5"/>
  <c r="AN128" i="5"/>
  <c r="AL128" i="5" s="1"/>
  <c r="S23" i="6"/>
  <c r="AA35" i="6"/>
  <c r="AG35" i="6" s="1"/>
  <c r="Y49" i="6"/>
  <c r="Q49" i="6"/>
  <c r="AD49" i="6"/>
  <c r="AB49" i="6" s="1"/>
  <c r="AH49" i="6" s="1"/>
  <c r="W49" i="6"/>
  <c r="O49" i="6"/>
  <c r="AA49" i="6"/>
  <c r="U49" i="6"/>
  <c r="S49" i="6"/>
  <c r="AA59" i="6"/>
  <c r="AG59" i="6" s="1"/>
  <c r="L47" i="7"/>
  <c r="AL47" i="7" s="1"/>
  <c r="AK47" i="7"/>
  <c r="AE47" i="7"/>
  <c r="AC47" i="7"/>
  <c r="AD17" i="5"/>
  <c r="AB17" i="5" s="1"/>
  <c r="AH17" i="5" s="1"/>
  <c r="W17" i="5"/>
  <c r="O17" i="5"/>
  <c r="Y17" i="5"/>
  <c r="Y21" i="5"/>
  <c r="Y23" i="5" s="1"/>
  <c r="Q21" i="5"/>
  <c r="AD21" i="5"/>
  <c r="W21" i="5"/>
  <c r="O21" i="5"/>
  <c r="AB21" i="5"/>
  <c r="AH21" i="5" s="1"/>
  <c r="Y29" i="5"/>
  <c r="Q29" i="5"/>
  <c r="AD29" i="5"/>
  <c r="AB29" i="5" s="1"/>
  <c r="AH29" i="5" s="1"/>
  <c r="W29" i="5"/>
  <c r="O29" i="5"/>
  <c r="Y37" i="5"/>
  <c r="Q37" i="5"/>
  <c r="AD37" i="5"/>
  <c r="W37" i="5"/>
  <c r="O37" i="5"/>
  <c r="AB37" i="5"/>
  <c r="AH37" i="5" s="1"/>
  <c r="Y45" i="5"/>
  <c r="Q45" i="5"/>
  <c r="AD45" i="5"/>
  <c r="AB45" i="5" s="1"/>
  <c r="AH45" i="5" s="1"/>
  <c r="W45" i="5"/>
  <c r="O45" i="5"/>
  <c r="Y53" i="5"/>
  <c r="Q53" i="5"/>
  <c r="AD53" i="5"/>
  <c r="W53" i="5"/>
  <c r="O53" i="5"/>
  <c r="AB53" i="5"/>
  <c r="AH53" i="5" s="1"/>
  <c r="Y61" i="5"/>
  <c r="Q61" i="5"/>
  <c r="AD61" i="5"/>
  <c r="AB61" i="5" s="1"/>
  <c r="AH61" i="5" s="1"/>
  <c r="W61" i="5"/>
  <c r="O61" i="5"/>
  <c r="Y69" i="5"/>
  <c r="Q69" i="5"/>
  <c r="AD69" i="5"/>
  <c r="W69" i="5"/>
  <c r="O69" i="5"/>
  <c r="AB69" i="5"/>
  <c r="AH69" i="5" s="1"/>
  <c r="Y77" i="5"/>
  <c r="Q77" i="5"/>
  <c r="AD77" i="5"/>
  <c r="AB77" i="5" s="1"/>
  <c r="AH77" i="5" s="1"/>
  <c r="W77" i="5"/>
  <c r="O77" i="5"/>
  <c r="Y85" i="5"/>
  <c r="Q85" i="5"/>
  <c r="AD85" i="5"/>
  <c r="W85" i="5"/>
  <c r="O85" i="5"/>
  <c r="AB85" i="5"/>
  <c r="AH85" i="5" s="1"/>
  <c r="Y93" i="5"/>
  <c r="Q93" i="5"/>
  <c r="AD93" i="5"/>
  <c r="AB93" i="5" s="1"/>
  <c r="AH93" i="5" s="1"/>
  <c r="W93" i="5"/>
  <c r="O93" i="5"/>
  <c r="S94" i="5"/>
  <c r="S96" i="5"/>
  <c r="L99" i="5"/>
  <c r="AL99" i="5" s="1"/>
  <c r="Y101" i="5"/>
  <c r="Q101" i="5"/>
  <c r="AD101" i="5"/>
  <c r="W101" i="5"/>
  <c r="O101" i="5"/>
  <c r="AB101" i="5"/>
  <c r="AH101" i="5" s="1"/>
  <c r="S102" i="5"/>
  <c r="S104" i="5"/>
  <c r="S107" i="5" s="1"/>
  <c r="L107" i="5"/>
  <c r="AL107" i="5" s="1"/>
  <c r="Y109" i="5"/>
  <c r="Q109" i="5"/>
  <c r="AD109" i="5"/>
  <c r="W109" i="5"/>
  <c r="O109" i="5"/>
  <c r="AB109" i="5"/>
  <c r="AH109" i="5" s="1"/>
  <c r="S110" i="5"/>
  <c r="S112" i="5"/>
  <c r="S115" i="5" s="1"/>
  <c r="L115" i="5"/>
  <c r="AL115" i="5" s="1"/>
  <c r="Y117" i="5"/>
  <c r="Q117" i="5"/>
  <c r="AD117" i="5"/>
  <c r="W117" i="5"/>
  <c r="O117" i="5"/>
  <c r="AB117" i="5"/>
  <c r="AH117" i="5" s="1"/>
  <c r="S118" i="5"/>
  <c r="AK119" i="5"/>
  <c r="AC119" i="5"/>
  <c r="L119" i="5"/>
  <c r="AL119" i="5" s="1"/>
  <c r="AE123" i="5"/>
  <c r="F128" i="5"/>
  <c r="AP128" i="5"/>
  <c r="Y21" i="6"/>
  <c r="Q21" i="6"/>
  <c r="AD21" i="6"/>
  <c r="U21" i="6"/>
  <c r="U23" i="6" s="1"/>
  <c r="AB21" i="6"/>
  <c r="AH21" i="6" s="1"/>
  <c r="S21" i="6"/>
  <c r="M23" i="6"/>
  <c r="AA21" i="6"/>
  <c r="O21" i="6"/>
  <c r="Y41" i="6"/>
  <c r="Q41" i="6"/>
  <c r="AD41" i="6"/>
  <c r="AB41" i="6" s="1"/>
  <c r="AH41" i="6" s="1"/>
  <c r="W41" i="6"/>
  <c r="O41" i="6"/>
  <c r="AA41" i="6"/>
  <c r="AA43" i="6" s="1"/>
  <c r="AG43" i="6" s="1"/>
  <c r="U41" i="6"/>
  <c r="S41" i="6"/>
  <c r="AM128" i="6"/>
  <c r="AK128" i="6" s="1"/>
  <c r="Q17" i="5"/>
  <c r="AA17" i="5"/>
  <c r="AD18" i="5"/>
  <c r="AB18" i="5" s="1"/>
  <c r="AH18" i="5" s="1"/>
  <c r="W18" i="5"/>
  <c r="O18" i="5"/>
  <c r="Y18" i="5"/>
  <c r="AK19" i="5"/>
  <c r="AC19" i="5"/>
  <c r="AL19" i="5"/>
  <c r="S21" i="5"/>
  <c r="AL23" i="5"/>
  <c r="AK23" i="5"/>
  <c r="AC23" i="5"/>
  <c r="Y26" i="5"/>
  <c r="Q26" i="5"/>
  <c r="AD26" i="5"/>
  <c r="W26" i="5"/>
  <c r="O26" i="5"/>
  <c r="AB26" i="5"/>
  <c r="AH26" i="5" s="1"/>
  <c r="Y28" i="5"/>
  <c r="Y31" i="5" s="1"/>
  <c r="Q28" i="5"/>
  <c r="M31" i="5"/>
  <c r="AD28" i="5"/>
  <c r="AD31" i="5" s="1"/>
  <c r="W28" i="5"/>
  <c r="W31" i="5" s="1"/>
  <c r="O28" i="5"/>
  <c r="O31" i="5" s="1"/>
  <c r="S29" i="5"/>
  <c r="S31" i="5" s="1"/>
  <c r="AK31" i="5"/>
  <c r="AC31" i="5"/>
  <c r="Y34" i="5"/>
  <c r="Q34" i="5"/>
  <c r="AD34" i="5"/>
  <c r="W34" i="5"/>
  <c r="O34" i="5"/>
  <c r="AB34" i="5"/>
  <c r="AH34" i="5" s="1"/>
  <c r="Y36" i="5"/>
  <c r="Q36" i="5"/>
  <c r="M39" i="5"/>
  <c r="AD36" i="5"/>
  <c r="AD39" i="5" s="1"/>
  <c r="W36" i="5"/>
  <c r="W39" i="5" s="1"/>
  <c r="O36" i="5"/>
  <c r="S37" i="5"/>
  <c r="S39" i="5" s="1"/>
  <c r="AK39" i="5"/>
  <c r="AC39" i="5"/>
  <c r="Y42" i="5"/>
  <c r="Q42" i="5"/>
  <c r="AD42" i="5"/>
  <c r="W42" i="5"/>
  <c r="O42" i="5"/>
  <c r="AB42" i="5"/>
  <c r="AH42" i="5" s="1"/>
  <c r="Y44" i="5"/>
  <c r="Y47" i="5" s="1"/>
  <c r="Q44" i="5"/>
  <c r="Q47" i="5" s="1"/>
  <c r="M47" i="5"/>
  <c r="AD44" i="5"/>
  <c r="AD47" i="5" s="1"/>
  <c r="W44" i="5"/>
  <c r="O44" i="5"/>
  <c r="S45" i="5"/>
  <c r="S47" i="5" s="1"/>
  <c r="AK47" i="5"/>
  <c r="AC47" i="5"/>
  <c r="Y50" i="5"/>
  <c r="Q50" i="5"/>
  <c r="AD50" i="5"/>
  <c r="W50" i="5"/>
  <c r="O50" i="5"/>
  <c r="AB50" i="5"/>
  <c r="AH50" i="5" s="1"/>
  <c r="Y52" i="5"/>
  <c r="Q52" i="5"/>
  <c r="M55" i="5"/>
  <c r="AD52" i="5"/>
  <c r="AD55" i="5" s="1"/>
  <c r="W52" i="5"/>
  <c r="W55" i="5" s="1"/>
  <c r="O52" i="5"/>
  <c r="S53" i="5"/>
  <c r="S55" i="5" s="1"/>
  <c r="AK55" i="5"/>
  <c r="AC55" i="5"/>
  <c r="Y58" i="5"/>
  <c r="Q58" i="5"/>
  <c r="AD58" i="5"/>
  <c r="W58" i="5"/>
  <c r="O58" i="5"/>
  <c r="AB58" i="5"/>
  <c r="AH58" i="5" s="1"/>
  <c r="Y60" i="5"/>
  <c r="Y63" i="5" s="1"/>
  <c r="Q60" i="5"/>
  <c r="M63" i="5"/>
  <c r="AD60" i="5"/>
  <c r="AD63" i="5" s="1"/>
  <c r="W60" i="5"/>
  <c r="W63" i="5" s="1"/>
  <c r="O60" i="5"/>
  <c r="O63" i="5" s="1"/>
  <c r="S61" i="5"/>
  <c r="S63" i="5" s="1"/>
  <c r="AK63" i="5"/>
  <c r="AC63" i="5"/>
  <c r="Y66" i="5"/>
  <c r="Q66" i="5"/>
  <c r="AD66" i="5"/>
  <c r="W66" i="5"/>
  <c r="O66" i="5"/>
  <c r="AB66" i="5"/>
  <c r="AH66" i="5" s="1"/>
  <c r="Y68" i="5"/>
  <c r="Q68" i="5"/>
  <c r="M71" i="5"/>
  <c r="AD68" i="5"/>
  <c r="AD71" i="5" s="1"/>
  <c r="W68" i="5"/>
  <c r="W71" i="5" s="1"/>
  <c r="O68" i="5"/>
  <c r="S69" i="5"/>
  <c r="S71" i="5" s="1"/>
  <c r="AK71" i="5"/>
  <c r="AC71" i="5"/>
  <c r="Y74" i="5"/>
  <c r="Q74" i="5"/>
  <c r="AD74" i="5"/>
  <c r="W74" i="5"/>
  <c r="O74" i="5"/>
  <c r="AB74" i="5"/>
  <c r="AH74" i="5" s="1"/>
  <c r="Y76" i="5"/>
  <c r="Y79" i="5" s="1"/>
  <c r="Q76" i="5"/>
  <c r="M79" i="5"/>
  <c r="AD76" i="5"/>
  <c r="AD79" i="5" s="1"/>
  <c r="W76" i="5"/>
  <c r="W79" i="5" s="1"/>
  <c r="O76" i="5"/>
  <c r="O79" i="5" s="1"/>
  <c r="S77" i="5"/>
  <c r="S79" i="5" s="1"/>
  <c r="AK79" i="5"/>
  <c r="AC79" i="5"/>
  <c r="Y82" i="5"/>
  <c r="Q82" i="5"/>
  <c r="AD82" i="5"/>
  <c r="W82" i="5"/>
  <c r="O82" i="5"/>
  <c r="AB82" i="5"/>
  <c r="AH82" i="5" s="1"/>
  <c r="Y84" i="5"/>
  <c r="Q84" i="5"/>
  <c r="M87" i="5"/>
  <c r="AD84" i="5"/>
  <c r="AD87" i="5" s="1"/>
  <c r="W84" i="5"/>
  <c r="O84" i="5"/>
  <c r="S85" i="5"/>
  <c r="S87" i="5" s="1"/>
  <c r="AK87" i="5"/>
  <c r="AC87" i="5"/>
  <c r="Y90" i="5"/>
  <c r="Q90" i="5"/>
  <c r="AD90" i="5"/>
  <c r="W90" i="5"/>
  <c r="O90" i="5"/>
  <c r="AB90" i="5"/>
  <c r="AH90" i="5" s="1"/>
  <c r="Y92" i="5"/>
  <c r="Q92" i="5"/>
  <c r="M95" i="5"/>
  <c r="AD92" i="5"/>
  <c r="AD95" i="5" s="1"/>
  <c r="W92" i="5"/>
  <c r="W95" i="5" s="1"/>
  <c r="O92" i="5"/>
  <c r="S93" i="5"/>
  <c r="S95" i="5" s="1"/>
  <c r="U94" i="5"/>
  <c r="U95" i="5" s="1"/>
  <c r="AK95" i="5"/>
  <c r="AC95" i="5"/>
  <c r="U96" i="5"/>
  <c r="U99" i="5" s="1"/>
  <c r="Y98" i="5"/>
  <c r="Q98" i="5"/>
  <c r="AD98" i="5"/>
  <c r="W98" i="5"/>
  <c r="O98" i="5"/>
  <c r="AB98" i="5"/>
  <c r="AH98" i="5" s="1"/>
  <c r="AE99" i="5"/>
  <c r="Y100" i="5"/>
  <c r="Y103" i="5" s="1"/>
  <c r="Q100" i="5"/>
  <c r="M103" i="5"/>
  <c r="AD100" i="5"/>
  <c r="W100" i="5"/>
  <c r="W103" i="5" s="1"/>
  <c r="O100" i="5"/>
  <c r="AB100" i="5"/>
  <c r="AH100" i="5" s="1"/>
  <c r="S101" i="5"/>
  <c r="S103" i="5" s="1"/>
  <c r="U102" i="5"/>
  <c r="U103" i="5" s="1"/>
  <c r="AK103" i="5"/>
  <c r="AC103" i="5"/>
  <c r="U104" i="5"/>
  <c r="U107" i="5" s="1"/>
  <c r="Y106" i="5"/>
  <c r="Q106" i="5"/>
  <c r="AD106" i="5"/>
  <c r="W106" i="5"/>
  <c r="O106" i="5"/>
  <c r="AB106" i="5"/>
  <c r="AH106" i="5" s="1"/>
  <c r="AE107" i="5"/>
  <c r="Y108" i="5"/>
  <c r="Q108" i="5"/>
  <c r="Q111" i="5" s="1"/>
  <c r="M111" i="5"/>
  <c r="AD108" i="5"/>
  <c r="AD111" i="5" s="1"/>
  <c r="W108" i="5"/>
  <c r="W111" i="5" s="1"/>
  <c r="O108" i="5"/>
  <c r="O111" i="5" s="1"/>
  <c r="AB108" i="5"/>
  <c r="AH108" i="5" s="1"/>
  <c r="S109" i="5"/>
  <c r="S111" i="5" s="1"/>
  <c r="U110" i="5"/>
  <c r="U111" i="5" s="1"/>
  <c r="AK111" i="5"/>
  <c r="AC111" i="5"/>
  <c r="U112" i="5"/>
  <c r="U115" i="5" s="1"/>
  <c r="Y114" i="5"/>
  <c r="Q114" i="5"/>
  <c r="AD114" i="5"/>
  <c r="W114" i="5"/>
  <c r="O114" i="5"/>
  <c r="AB114" i="5"/>
  <c r="AH114" i="5" s="1"/>
  <c r="AE115" i="5"/>
  <c r="Y116" i="5"/>
  <c r="Q116" i="5"/>
  <c r="M119" i="5"/>
  <c r="AD116" i="5"/>
  <c r="AD119" i="5" s="1"/>
  <c r="W116" i="5"/>
  <c r="O116" i="5"/>
  <c r="AB116" i="5"/>
  <c r="AH116" i="5" s="1"/>
  <c r="S117" i="5"/>
  <c r="S119" i="5" s="1"/>
  <c r="U118" i="5"/>
  <c r="U119" i="5" s="1"/>
  <c r="AE119" i="5"/>
  <c r="I128" i="5"/>
  <c r="AS128" i="5"/>
  <c r="AL11" i="6"/>
  <c r="AK11" i="6"/>
  <c r="AC11" i="6"/>
  <c r="L11" i="6"/>
  <c r="Y13" i="6"/>
  <c r="Y15" i="6" s="1"/>
  <c r="Q13" i="6"/>
  <c r="AD13" i="6"/>
  <c r="U13" i="6"/>
  <c r="AB13" i="6"/>
  <c r="AH13" i="6" s="1"/>
  <c r="S13" i="6"/>
  <c r="S15" i="6" s="1"/>
  <c r="AA13" i="6"/>
  <c r="O13" i="6"/>
  <c r="W21" i="6"/>
  <c r="Y33" i="6"/>
  <c r="Q33" i="6"/>
  <c r="AD33" i="6"/>
  <c r="AB33" i="6" s="1"/>
  <c r="AH33" i="6" s="1"/>
  <c r="W33" i="6"/>
  <c r="O33" i="6"/>
  <c r="AA33" i="6"/>
  <c r="U33" i="6"/>
  <c r="S33" i="6"/>
  <c r="AA47" i="6"/>
  <c r="AG47" i="6" s="1"/>
  <c r="AA51" i="6"/>
  <c r="AG51" i="6" s="1"/>
  <c r="AK99" i="6"/>
  <c r="AC99" i="6"/>
  <c r="L99" i="6"/>
  <c r="AL99" i="6" s="1"/>
  <c r="AE99" i="6"/>
  <c r="U120" i="5"/>
  <c r="U121" i="5"/>
  <c r="AB121" i="5"/>
  <c r="AH121" i="5" s="1"/>
  <c r="U122" i="5"/>
  <c r="U124" i="5"/>
  <c r="U125" i="5"/>
  <c r="AB125" i="5"/>
  <c r="AH125" i="5" s="1"/>
  <c r="U126" i="5"/>
  <c r="AB126" i="5"/>
  <c r="AH126" i="5" s="1"/>
  <c r="U4" i="6"/>
  <c r="U5" i="6"/>
  <c r="AB5" i="6"/>
  <c r="AH5" i="6" s="1"/>
  <c r="U6" i="6"/>
  <c r="U8" i="6"/>
  <c r="U9" i="6"/>
  <c r="AB9" i="6"/>
  <c r="AH9" i="6" s="1"/>
  <c r="U10" i="6"/>
  <c r="AB10" i="6"/>
  <c r="AH10" i="6" s="1"/>
  <c r="U12" i="6"/>
  <c r="U15" i="6" s="1"/>
  <c r="AD12" i="6"/>
  <c r="M15" i="6"/>
  <c r="AK19" i="6"/>
  <c r="AD23" i="6"/>
  <c r="Y24" i="6"/>
  <c r="Q24" i="6"/>
  <c r="M27" i="6"/>
  <c r="AD24" i="6"/>
  <c r="W24" i="6"/>
  <c r="O24" i="6"/>
  <c r="AB24" i="6"/>
  <c r="AH24" i="6" s="1"/>
  <c r="AL27" i="6"/>
  <c r="AK27" i="6"/>
  <c r="AC27" i="6"/>
  <c r="U31" i="6"/>
  <c r="Y30" i="6"/>
  <c r="Q30" i="6"/>
  <c r="AD30" i="6"/>
  <c r="W30" i="6"/>
  <c r="O30" i="6"/>
  <c r="AB30" i="6"/>
  <c r="AH30" i="6" s="1"/>
  <c r="Y32" i="6"/>
  <c r="Q32" i="6"/>
  <c r="Q35" i="6" s="1"/>
  <c r="M35" i="6"/>
  <c r="AD32" i="6"/>
  <c r="W32" i="6"/>
  <c r="O32" i="6"/>
  <c r="O35" i="6" s="1"/>
  <c r="AB32" i="6"/>
  <c r="AH32" i="6" s="1"/>
  <c r="AK35" i="6"/>
  <c r="AC35" i="6"/>
  <c r="Y38" i="6"/>
  <c r="Q38" i="6"/>
  <c r="AD38" i="6"/>
  <c r="W38" i="6"/>
  <c r="O38" i="6"/>
  <c r="AB38" i="6"/>
  <c r="AH38" i="6" s="1"/>
  <c r="Y40" i="6"/>
  <c r="Q40" i="6"/>
  <c r="Q43" i="6" s="1"/>
  <c r="M43" i="6"/>
  <c r="AD40" i="6"/>
  <c r="W40" i="6"/>
  <c r="O40" i="6"/>
  <c r="AB40" i="6"/>
  <c r="AH40" i="6" s="1"/>
  <c r="AK43" i="6"/>
  <c r="AC43" i="6"/>
  <c r="U47" i="6"/>
  <c r="Y46" i="6"/>
  <c r="Q46" i="6"/>
  <c r="AD46" i="6"/>
  <c r="W46" i="6"/>
  <c r="O46" i="6"/>
  <c r="AB46" i="6"/>
  <c r="AH46" i="6" s="1"/>
  <c r="Y48" i="6"/>
  <c r="Q48" i="6"/>
  <c r="M51" i="6"/>
  <c r="AD48" i="6"/>
  <c r="W48" i="6"/>
  <c r="O48" i="6"/>
  <c r="O51" i="6" s="1"/>
  <c r="AB48" i="6"/>
  <c r="AH48" i="6" s="1"/>
  <c r="AK51" i="6"/>
  <c r="AC51" i="6"/>
  <c r="AK59" i="6"/>
  <c r="AC59" i="6"/>
  <c r="L59" i="6"/>
  <c r="AL59" i="6" s="1"/>
  <c r="AF75" i="6"/>
  <c r="P79" i="6"/>
  <c r="AG79" i="6"/>
  <c r="Z79" i="6"/>
  <c r="Q99" i="6"/>
  <c r="P99" i="6" s="1"/>
  <c r="AF99" i="6"/>
  <c r="AK115" i="6"/>
  <c r="AC115" i="6"/>
  <c r="L115" i="6"/>
  <c r="AL115" i="6" s="1"/>
  <c r="AE115" i="6"/>
  <c r="AK119" i="6"/>
  <c r="AC119" i="6"/>
  <c r="L119" i="6"/>
  <c r="AL119" i="6" s="1"/>
  <c r="AE119" i="6"/>
  <c r="AK123" i="6"/>
  <c r="AC123" i="6"/>
  <c r="L123" i="6"/>
  <c r="AL123" i="6" s="1"/>
  <c r="AE123" i="6"/>
  <c r="AB10" i="7"/>
  <c r="AH10" i="7" s="1"/>
  <c r="O120" i="5"/>
  <c r="O123" i="5" s="1"/>
  <c r="W120" i="5"/>
  <c r="AD120" i="5"/>
  <c r="O121" i="5"/>
  <c r="W121" i="5"/>
  <c r="AD121" i="5"/>
  <c r="O122" i="5"/>
  <c r="W122" i="5"/>
  <c r="AD122" i="5"/>
  <c r="AB122" i="5" s="1"/>
  <c r="AH122" i="5" s="1"/>
  <c r="M123" i="5"/>
  <c r="O124" i="5"/>
  <c r="W124" i="5"/>
  <c r="AD124" i="5"/>
  <c r="AD127" i="5" s="1"/>
  <c r="O125" i="5"/>
  <c r="W125" i="5"/>
  <c r="AD125" i="5"/>
  <c r="O126" i="5"/>
  <c r="W126" i="5"/>
  <c r="AD126" i="5"/>
  <c r="M127" i="5"/>
  <c r="O4" i="6"/>
  <c r="O7" i="6" s="1"/>
  <c r="W4" i="6"/>
  <c r="AD4" i="6"/>
  <c r="O5" i="6"/>
  <c r="W5" i="6"/>
  <c r="AD5" i="6"/>
  <c r="O6" i="6"/>
  <c r="W6" i="6"/>
  <c r="AD6" i="6"/>
  <c r="AB6" i="6" s="1"/>
  <c r="AH6" i="6" s="1"/>
  <c r="M7" i="6"/>
  <c r="O8" i="6"/>
  <c r="W8" i="6"/>
  <c r="AD8" i="6"/>
  <c r="AD11" i="6" s="1"/>
  <c r="O9" i="6"/>
  <c r="W9" i="6"/>
  <c r="AD9" i="6"/>
  <c r="O10" i="6"/>
  <c r="W10" i="6"/>
  <c r="AD10" i="6"/>
  <c r="M11" i="6"/>
  <c r="O12" i="6"/>
  <c r="W12" i="6"/>
  <c r="Y14" i="6"/>
  <c r="Q14" i="6"/>
  <c r="W14" i="6"/>
  <c r="Y17" i="6"/>
  <c r="Q17" i="6"/>
  <c r="W17" i="6"/>
  <c r="L19" i="6"/>
  <c r="Y20" i="6"/>
  <c r="Q20" i="6"/>
  <c r="W20" i="6"/>
  <c r="Y22" i="6"/>
  <c r="Q22" i="6"/>
  <c r="W22" i="6"/>
  <c r="S24" i="6"/>
  <c r="S27" i="6" s="1"/>
  <c r="L27" i="6"/>
  <c r="Y29" i="6"/>
  <c r="Q29" i="6"/>
  <c r="AD29" i="6"/>
  <c r="W29" i="6"/>
  <c r="O29" i="6"/>
  <c r="AB29" i="6"/>
  <c r="AH29" i="6" s="1"/>
  <c r="S30" i="6"/>
  <c r="S32" i="6"/>
  <c r="S35" i="6" s="1"/>
  <c r="L35" i="6"/>
  <c r="AL35" i="6" s="1"/>
  <c r="Y37" i="6"/>
  <c r="Q37" i="6"/>
  <c r="AD37" i="6"/>
  <c r="AB37" i="6" s="1"/>
  <c r="AH37" i="6" s="1"/>
  <c r="W37" i="6"/>
  <c r="O37" i="6"/>
  <c r="S38" i="6"/>
  <c r="S40" i="6"/>
  <c r="S43" i="6" s="1"/>
  <c r="L43" i="6"/>
  <c r="AL43" i="6" s="1"/>
  <c r="Y45" i="6"/>
  <c r="Q45" i="6"/>
  <c r="AD45" i="6"/>
  <c r="W45" i="6"/>
  <c r="O45" i="6"/>
  <c r="AB45" i="6"/>
  <c r="AH45" i="6" s="1"/>
  <c r="S46" i="6"/>
  <c r="S48" i="6"/>
  <c r="S51" i="6" s="1"/>
  <c r="L51" i="6"/>
  <c r="AL51" i="6" s="1"/>
  <c r="AK55" i="6"/>
  <c r="AC55" i="6"/>
  <c r="L55" i="6"/>
  <c r="AL55" i="6" s="1"/>
  <c r="AE59" i="6"/>
  <c r="Y91" i="6"/>
  <c r="P95" i="6"/>
  <c r="AA95" i="6"/>
  <c r="AG95" i="6" s="1"/>
  <c r="AN95" i="6"/>
  <c r="Z95" i="6"/>
  <c r="S103" i="6"/>
  <c r="Q115" i="6"/>
  <c r="AF115" i="6"/>
  <c r="AK127" i="6"/>
  <c r="AC127" i="6"/>
  <c r="L127" i="6"/>
  <c r="AL127" i="6" s="1"/>
  <c r="K128" i="6"/>
  <c r="AE127" i="6"/>
  <c r="AJ127" i="6"/>
  <c r="AJ128" i="6" s="1"/>
  <c r="AI128" i="6"/>
  <c r="AS128" i="6"/>
  <c r="AB13" i="7"/>
  <c r="AH13" i="7" s="1"/>
  <c r="AB18" i="7"/>
  <c r="AH18" i="7" s="1"/>
  <c r="AM23" i="7"/>
  <c r="L43" i="7"/>
  <c r="AL43" i="7" s="1"/>
  <c r="AK43" i="7"/>
  <c r="AE43" i="7"/>
  <c r="AC43" i="7"/>
  <c r="Z51" i="7"/>
  <c r="V51" i="7"/>
  <c r="R51" i="7"/>
  <c r="N51" i="7"/>
  <c r="X51" i="7"/>
  <c r="AA59" i="7"/>
  <c r="AG59" i="7" s="1"/>
  <c r="Q120" i="5"/>
  <c r="Q121" i="5"/>
  <c r="Q122" i="5"/>
  <c r="Q124" i="5"/>
  <c r="Q127" i="5" s="1"/>
  <c r="Q125" i="5"/>
  <c r="Q126" i="5"/>
  <c r="Q4" i="6"/>
  <c r="Q7" i="6" s="1"/>
  <c r="Q5" i="6"/>
  <c r="Q6" i="6"/>
  <c r="Q8" i="6"/>
  <c r="Q9" i="6"/>
  <c r="Q10" i="6"/>
  <c r="Q12" i="6"/>
  <c r="AA12" i="6"/>
  <c r="O14" i="6"/>
  <c r="AA14" i="6"/>
  <c r="AK15" i="6"/>
  <c r="O17" i="6"/>
  <c r="AA17" i="6"/>
  <c r="AC19" i="6"/>
  <c r="O20" i="6"/>
  <c r="AA20" i="6"/>
  <c r="O22" i="6"/>
  <c r="AA22" i="6"/>
  <c r="AL23" i="6"/>
  <c r="AK23" i="6"/>
  <c r="AC23" i="6"/>
  <c r="U24" i="6"/>
  <c r="U27" i="6" s="1"/>
  <c r="Y26" i="6"/>
  <c r="Q26" i="6"/>
  <c r="AD26" i="6"/>
  <c r="AB26" i="6" s="1"/>
  <c r="AH26" i="6" s="1"/>
  <c r="W26" i="6"/>
  <c r="O26" i="6"/>
  <c r="AE27" i="6"/>
  <c r="Y28" i="6"/>
  <c r="Y31" i="6" s="1"/>
  <c r="Q28" i="6"/>
  <c r="Q31" i="6" s="1"/>
  <c r="M31" i="6"/>
  <c r="AD28" i="6"/>
  <c r="AD31" i="6" s="1"/>
  <c r="W28" i="6"/>
  <c r="O28" i="6"/>
  <c r="S29" i="6"/>
  <c r="S31" i="6" s="1"/>
  <c r="U30" i="6"/>
  <c r="AK31" i="6"/>
  <c r="AC31" i="6"/>
  <c r="U32" i="6"/>
  <c r="U35" i="6" s="1"/>
  <c r="Y34" i="6"/>
  <c r="Q34" i="6"/>
  <c r="AD34" i="6"/>
  <c r="W34" i="6"/>
  <c r="O34" i="6"/>
  <c r="AB34" i="6"/>
  <c r="AH34" i="6" s="1"/>
  <c r="AE35" i="6"/>
  <c r="Y36" i="6"/>
  <c r="Y39" i="6" s="1"/>
  <c r="Q36" i="6"/>
  <c r="Q39" i="6" s="1"/>
  <c r="M39" i="6"/>
  <c r="AD36" i="6"/>
  <c r="W36" i="6"/>
  <c r="W39" i="6" s="1"/>
  <c r="O36" i="6"/>
  <c r="O39" i="6" s="1"/>
  <c r="AB36" i="6"/>
  <c r="AH36" i="6" s="1"/>
  <c r="S37" i="6"/>
  <c r="S39" i="6" s="1"/>
  <c r="U38" i="6"/>
  <c r="U39" i="6" s="1"/>
  <c r="AK39" i="6"/>
  <c r="AC39" i="6"/>
  <c r="U40" i="6"/>
  <c r="Y42" i="6"/>
  <c r="Q42" i="6"/>
  <c r="AD42" i="6"/>
  <c r="W42" i="6"/>
  <c r="O42" i="6"/>
  <c r="AB42" i="6"/>
  <c r="AH42" i="6" s="1"/>
  <c r="AE43" i="6"/>
  <c r="Y44" i="6"/>
  <c r="Q44" i="6"/>
  <c r="Q47" i="6" s="1"/>
  <c r="M47" i="6"/>
  <c r="AD44" i="6"/>
  <c r="W44" i="6"/>
  <c r="O44" i="6"/>
  <c r="O47" i="6" s="1"/>
  <c r="AB44" i="6"/>
  <c r="AH44" i="6" s="1"/>
  <c r="S45" i="6"/>
  <c r="S47" i="6" s="1"/>
  <c r="U46" i="6"/>
  <c r="AK47" i="6"/>
  <c r="AC47" i="6"/>
  <c r="U48" i="6"/>
  <c r="Y50" i="6"/>
  <c r="Q50" i="6"/>
  <c r="AD50" i="6"/>
  <c r="W50" i="6"/>
  <c r="O50" i="6"/>
  <c r="AB50" i="6"/>
  <c r="AH50" i="6" s="1"/>
  <c r="AE51" i="6"/>
  <c r="AE55" i="6"/>
  <c r="AK83" i="6"/>
  <c r="AC83" i="6"/>
  <c r="L83" i="6"/>
  <c r="AL83" i="6" s="1"/>
  <c r="AE83" i="6"/>
  <c r="AA87" i="6"/>
  <c r="AG87" i="6" s="1"/>
  <c r="Y107" i="6"/>
  <c r="X107" i="6" s="1"/>
  <c r="P111" i="6"/>
  <c r="AA111" i="6"/>
  <c r="AG111" i="6" s="1"/>
  <c r="AN111" i="6"/>
  <c r="AN128" i="6" s="1"/>
  <c r="AL128" i="6" s="1"/>
  <c r="Z111" i="6"/>
  <c r="AB21" i="7"/>
  <c r="AH21" i="7" s="1"/>
  <c r="U52" i="6"/>
  <c r="AB52" i="6"/>
  <c r="AH52" i="6" s="1"/>
  <c r="U53" i="6"/>
  <c r="U54" i="6"/>
  <c r="U56" i="6"/>
  <c r="U57" i="6"/>
  <c r="AB57" i="6"/>
  <c r="AH57" i="6" s="1"/>
  <c r="U58" i="6"/>
  <c r="M63" i="6"/>
  <c r="AD60" i="6"/>
  <c r="AD63" i="6" s="1"/>
  <c r="W60" i="6"/>
  <c r="O60" i="6"/>
  <c r="Y60" i="6"/>
  <c r="Y63" i="6" s="1"/>
  <c r="M67" i="6"/>
  <c r="AD64" i="6"/>
  <c r="W64" i="6"/>
  <c r="O64" i="6"/>
  <c r="O67" i="6" s="1"/>
  <c r="Y64" i="6"/>
  <c r="M71" i="6"/>
  <c r="AD68" i="6"/>
  <c r="W68" i="6"/>
  <c r="O68" i="6"/>
  <c r="Y68" i="6"/>
  <c r="M75" i="6"/>
  <c r="AD72" i="6"/>
  <c r="W72" i="6"/>
  <c r="O72" i="6"/>
  <c r="Y72" i="6"/>
  <c r="AK79" i="6"/>
  <c r="AC79" i="6"/>
  <c r="L79" i="6"/>
  <c r="AL79" i="6" s="1"/>
  <c r="X91" i="6"/>
  <c r="R91" i="6"/>
  <c r="Z91" i="6"/>
  <c r="AK95" i="6"/>
  <c r="AC95" i="6"/>
  <c r="L95" i="6"/>
  <c r="AL95" i="6" s="1"/>
  <c r="R107" i="6"/>
  <c r="Z107" i="6"/>
  <c r="AK111" i="6"/>
  <c r="AC111" i="6"/>
  <c r="L111" i="6"/>
  <c r="AL111" i="6" s="1"/>
  <c r="D128" i="6"/>
  <c r="AA11" i="7"/>
  <c r="AG11" i="7" s="1"/>
  <c r="Y9" i="7"/>
  <c r="Q9" i="7"/>
  <c r="AD9" i="7"/>
  <c r="U9" i="7"/>
  <c r="U11" i="7" s="1"/>
  <c r="AB9" i="7"/>
  <c r="AH9" i="7" s="1"/>
  <c r="S9" i="7"/>
  <c r="S11" i="7" s="1"/>
  <c r="Y12" i="7"/>
  <c r="Q12" i="7"/>
  <c r="Q15" i="7" s="1"/>
  <c r="M15" i="7"/>
  <c r="AD12" i="7"/>
  <c r="AD15" i="7" s="1"/>
  <c r="U12" i="7"/>
  <c r="AB12" i="7"/>
  <c r="AH12" i="7" s="1"/>
  <c r="S12" i="7"/>
  <c r="S15" i="7" s="1"/>
  <c r="AA19" i="7"/>
  <c r="AG19" i="7" s="1"/>
  <c r="Y17" i="7"/>
  <c r="Q17" i="7"/>
  <c r="AD17" i="7"/>
  <c r="AD19" i="7" s="1"/>
  <c r="U17" i="7"/>
  <c r="U19" i="7" s="1"/>
  <c r="S17" i="7"/>
  <c r="S19" i="7" s="1"/>
  <c r="Y20" i="7"/>
  <c r="Q20" i="7"/>
  <c r="M23" i="7"/>
  <c r="AD20" i="7"/>
  <c r="AD23" i="7" s="1"/>
  <c r="U20" i="7"/>
  <c r="S20" i="7"/>
  <c r="AL27" i="7"/>
  <c r="L27" i="7"/>
  <c r="AK27" i="7"/>
  <c r="AE27" i="7"/>
  <c r="AC27" i="7"/>
  <c r="W31" i="7"/>
  <c r="L31" i="7"/>
  <c r="AL31" i="7" s="1"/>
  <c r="AK31" i="7"/>
  <c r="AE31" i="7"/>
  <c r="AG35" i="7"/>
  <c r="Z35" i="7"/>
  <c r="V35" i="7"/>
  <c r="R35" i="7"/>
  <c r="N35" i="7"/>
  <c r="X35" i="7"/>
  <c r="AA39" i="7"/>
  <c r="AG39" i="7" s="1"/>
  <c r="Z47" i="7"/>
  <c r="V47" i="7"/>
  <c r="R47" i="7"/>
  <c r="N47" i="7"/>
  <c r="X47" i="7"/>
  <c r="O52" i="6"/>
  <c r="O55" i="6" s="1"/>
  <c r="W52" i="6"/>
  <c r="AD52" i="6"/>
  <c r="O53" i="6"/>
  <c r="W53" i="6"/>
  <c r="AD53" i="6"/>
  <c r="AB53" i="6" s="1"/>
  <c r="AH53" i="6" s="1"/>
  <c r="O54" i="6"/>
  <c r="W54" i="6"/>
  <c r="AD54" i="6"/>
  <c r="AB54" i="6" s="1"/>
  <c r="AH54" i="6" s="1"/>
  <c r="M55" i="6"/>
  <c r="O56" i="6"/>
  <c r="W56" i="6"/>
  <c r="AD56" i="6"/>
  <c r="AD59" i="6" s="1"/>
  <c r="O57" i="6"/>
  <c r="W57" i="6"/>
  <c r="AD57" i="6"/>
  <c r="O58" i="6"/>
  <c r="W58" i="6"/>
  <c r="AD58" i="6"/>
  <c r="AB58" i="6" s="1"/>
  <c r="AH58" i="6" s="1"/>
  <c r="M59" i="6"/>
  <c r="Q60" i="6"/>
  <c r="Q63" i="6" s="1"/>
  <c r="AA60" i="6"/>
  <c r="AA63" i="6" s="1"/>
  <c r="AG63" i="6" s="1"/>
  <c r="AD61" i="6"/>
  <c r="AB61" i="6" s="1"/>
  <c r="AH61" i="6" s="1"/>
  <c r="W61" i="6"/>
  <c r="O61" i="6"/>
  <c r="Y61" i="6"/>
  <c r="Q64" i="6"/>
  <c r="Q67" i="6" s="1"/>
  <c r="AA64" i="6"/>
  <c r="AD65" i="6"/>
  <c r="AB65" i="6" s="1"/>
  <c r="AH65" i="6" s="1"/>
  <c r="W65" i="6"/>
  <c r="O65" i="6"/>
  <c r="Y65" i="6"/>
  <c r="Q68" i="6"/>
  <c r="Q71" i="6" s="1"/>
  <c r="AA68" i="6"/>
  <c r="AA71" i="6" s="1"/>
  <c r="AG71" i="6" s="1"/>
  <c r="AD69" i="6"/>
  <c r="AB69" i="6" s="1"/>
  <c r="AH69" i="6" s="1"/>
  <c r="W69" i="6"/>
  <c r="O69" i="6"/>
  <c r="Y69" i="6"/>
  <c r="Q72" i="6"/>
  <c r="Q75" i="6" s="1"/>
  <c r="AA72" i="6"/>
  <c r="AD73" i="6"/>
  <c r="AB73" i="6" s="1"/>
  <c r="AH73" i="6" s="1"/>
  <c r="W73" i="6"/>
  <c r="O73" i="6"/>
  <c r="Y73" i="6"/>
  <c r="AK75" i="6"/>
  <c r="AC75" i="6"/>
  <c r="L75" i="6"/>
  <c r="AL75" i="6" s="1"/>
  <c r="Y83" i="6"/>
  <c r="X87" i="6"/>
  <c r="P87" i="6"/>
  <c r="AN87" i="6"/>
  <c r="R87" i="6"/>
  <c r="Z87" i="6"/>
  <c r="Q91" i="6"/>
  <c r="P91" i="6" s="1"/>
  <c r="AF91" i="6"/>
  <c r="AK91" i="6"/>
  <c r="AC91" i="6"/>
  <c r="L91" i="6"/>
  <c r="AL91" i="6" s="1"/>
  <c r="Y99" i="6"/>
  <c r="X103" i="6"/>
  <c r="P103" i="6"/>
  <c r="AN103" i="6"/>
  <c r="R103" i="6"/>
  <c r="Z103" i="6"/>
  <c r="Q107" i="6"/>
  <c r="AF107" i="6"/>
  <c r="AK107" i="6"/>
  <c r="AC107" i="6"/>
  <c r="L107" i="6"/>
  <c r="AL107" i="6" s="1"/>
  <c r="Y115" i="6"/>
  <c r="X119" i="6"/>
  <c r="AN119" i="6"/>
  <c r="AB123" i="6"/>
  <c r="AH123" i="6" s="1"/>
  <c r="X123" i="6"/>
  <c r="P123" i="6"/>
  <c r="AF123" i="6"/>
  <c r="AB127" i="6"/>
  <c r="X127" i="6"/>
  <c r="T127" i="6"/>
  <c r="P127" i="6"/>
  <c r="AF127" i="6"/>
  <c r="F128" i="6"/>
  <c r="Q7" i="7"/>
  <c r="P7" i="7" s="1"/>
  <c r="AL7" i="7"/>
  <c r="AC7" i="7"/>
  <c r="L7" i="7"/>
  <c r="AE7" i="7"/>
  <c r="AK7" i="7"/>
  <c r="O11" i="7"/>
  <c r="O9" i="7"/>
  <c r="O12" i="7"/>
  <c r="O15" i="7" s="1"/>
  <c r="Y14" i="7"/>
  <c r="Q14" i="7"/>
  <c r="AD14" i="7"/>
  <c r="U14" i="7"/>
  <c r="AB14" i="7"/>
  <c r="AH14" i="7" s="1"/>
  <c r="S14" i="7"/>
  <c r="AL15" i="7"/>
  <c r="AC15" i="7"/>
  <c r="L15" i="7"/>
  <c r="O19" i="7"/>
  <c r="O17" i="7"/>
  <c r="O20" i="7"/>
  <c r="O23" i="7" s="1"/>
  <c r="Y22" i="7"/>
  <c r="Q22" i="7"/>
  <c r="AB22" i="7"/>
  <c r="AH22" i="7" s="1"/>
  <c r="U22" i="7"/>
  <c r="W22" i="7"/>
  <c r="S22" i="7"/>
  <c r="Z31" i="7"/>
  <c r="V31" i="7"/>
  <c r="R31" i="7"/>
  <c r="N31" i="7"/>
  <c r="X31" i="7"/>
  <c r="O47" i="7"/>
  <c r="AD47" i="7"/>
  <c r="Q52" i="6"/>
  <c r="Q55" i="6" s="1"/>
  <c r="Q53" i="6"/>
  <c r="Q54" i="6"/>
  <c r="Q56" i="6"/>
  <c r="Q59" i="6" s="1"/>
  <c r="Q57" i="6"/>
  <c r="Q58" i="6"/>
  <c r="S60" i="6"/>
  <c r="S63" i="6" s="1"/>
  <c r="AB60" i="6"/>
  <c r="AH60" i="6" s="1"/>
  <c r="Q61" i="6"/>
  <c r="AA61" i="6"/>
  <c r="AD62" i="6"/>
  <c r="AB62" i="6" s="1"/>
  <c r="AH62" i="6" s="1"/>
  <c r="W62" i="6"/>
  <c r="O62" i="6"/>
  <c r="Y62" i="6"/>
  <c r="AK63" i="6"/>
  <c r="AC63" i="6"/>
  <c r="S64" i="6"/>
  <c r="S67" i="6" s="1"/>
  <c r="AB64" i="6"/>
  <c r="AH64" i="6" s="1"/>
  <c r="Q65" i="6"/>
  <c r="AA65" i="6"/>
  <c r="AD66" i="6"/>
  <c r="AB66" i="6" s="1"/>
  <c r="AH66" i="6" s="1"/>
  <c r="W66" i="6"/>
  <c r="O66" i="6"/>
  <c r="Y66" i="6"/>
  <c r="AK67" i="6"/>
  <c r="AC67" i="6"/>
  <c r="S68" i="6"/>
  <c r="S71" i="6" s="1"/>
  <c r="AB68" i="6"/>
  <c r="AH68" i="6" s="1"/>
  <c r="Q69" i="6"/>
  <c r="AA69" i="6"/>
  <c r="AD70" i="6"/>
  <c r="AB70" i="6" s="1"/>
  <c r="AH70" i="6" s="1"/>
  <c r="W70" i="6"/>
  <c r="O70" i="6"/>
  <c r="Y70" i="6"/>
  <c r="AK71" i="6"/>
  <c r="AC71" i="6"/>
  <c r="S72" i="6"/>
  <c r="S75" i="6" s="1"/>
  <c r="Q73" i="6"/>
  <c r="AA73" i="6"/>
  <c r="Y79" i="6"/>
  <c r="X79" i="6" s="1"/>
  <c r="AE79" i="6"/>
  <c r="X83" i="6"/>
  <c r="P83" i="6"/>
  <c r="AN83" i="6"/>
  <c r="R83" i="6"/>
  <c r="Z83" i="6"/>
  <c r="Q87" i="6"/>
  <c r="AF87" i="6"/>
  <c r="AK87" i="6"/>
  <c r="AC87" i="6"/>
  <c r="L87" i="6"/>
  <c r="AL87" i="6" s="1"/>
  <c r="Y95" i="6"/>
  <c r="X95" i="6" s="1"/>
  <c r="AE95" i="6"/>
  <c r="X99" i="6"/>
  <c r="AN99" i="6"/>
  <c r="R99" i="6"/>
  <c r="Z99" i="6"/>
  <c r="Q103" i="6"/>
  <c r="AF103" i="6"/>
  <c r="AK103" i="6"/>
  <c r="AC103" i="6"/>
  <c r="L103" i="6"/>
  <c r="AL103" i="6" s="1"/>
  <c r="Y111" i="6"/>
  <c r="X111" i="6" s="1"/>
  <c r="AE111" i="6"/>
  <c r="X115" i="6"/>
  <c r="P115" i="6"/>
  <c r="AN115" i="6"/>
  <c r="R115" i="6"/>
  <c r="Z115" i="6"/>
  <c r="Q119" i="6"/>
  <c r="P119" i="6" s="1"/>
  <c r="AF119" i="6"/>
  <c r="R119" i="6"/>
  <c r="Z119" i="6"/>
  <c r="Y123" i="6"/>
  <c r="R123" i="6"/>
  <c r="Z123" i="6"/>
  <c r="Y127" i="6"/>
  <c r="R127" i="6"/>
  <c r="Z127" i="6"/>
  <c r="AP128" i="6"/>
  <c r="S7" i="7"/>
  <c r="R7" i="7" s="1"/>
  <c r="AN7" i="7"/>
  <c r="AB7" i="7"/>
  <c r="AD11" i="7"/>
  <c r="W9" i="7"/>
  <c r="M11" i="7"/>
  <c r="W12" i="7"/>
  <c r="AM15" i="7"/>
  <c r="O14" i="7"/>
  <c r="W17" i="7"/>
  <c r="M19" i="7"/>
  <c r="W20" i="7"/>
  <c r="W23" i="7" s="1"/>
  <c r="O22" i="7"/>
  <c r="O31" i="7"/>
  <c r="AD31" i="7"/>
  <c r="S35" i="7"/>
  <c r="O43" i="7"/>
  <c r="Y65" i="7"/>
  <c r="Q65" i="7"/>
  <c r="AD65" i="7"/>
  <c r="AB65" i="7" s="1"/>
  <c r="AH65" i="7" s="1"/>
  <c r="W65" i="7"/>
  <c r="O65" i="7"/>
  <c r="AA65" i="7"/>
  <c r="U65" i="7"/>
  <c r="S65" i="7"/>
  <c r="U74" i="6"/>
  <c r="U75" i="6" s="1"/>
  <c r="AB74" i="6"/>
  <c r="AH74" i="6" s="1"/>
  <c r="U76" i="6"/>
  <c r="U77" i="6"/>
  <c r="AB77" i="6"/>
  <c r="AH77" i="6" s="1"/>
  <c r="U78" i="6"/>
  <c r="AB78" i="6"/>
  <c r="AH78" i="6" s="1"/>
  <c r="U80" i="6"/>
  <c r="U83" i="6" s="1"/>
  <c r="T83" i="6" s="1"/>
  <c r="AB80" i="6"/>
  <c r="AH80" i="6" s="1"/>
  <c r="U81" i="6"/>
  <c r="AB81" i="6"/>
  <c r="AH81" i="6" s="1"/>
  <c r="U82" i="6"/>
  <c r="AB82" i="6"/>
  <c r="AH82" i="6" s="1"/>
  <c r="U84" i="6"/>
  <c r="U85" i="6"/>
  <c r="AB85" i="6"/>
  <c r="AH85" i="6" s="1"/>
  <c r="U86" i="6"/>
  <c r="AB86" i="6"/>
  <c r="AH86" i="6" s="1"/>
  <c r="U88" i="6"/>
  <c r="U89" i="6"/>
  <c r="AB89" i="6"/>
  <c r="AH89" i="6" s="1"/>
  <c r="U90" i="6"/>
  <c r="AB90" i="6"/>
  <c r="AH90" i="6" s="1"/>
  <c r="U92" i="6"/>
  <c r="U93" i="6"/>
  <c r="AB93" i="6"/>
  <c r="AH93" i="6" s="1"/>
  <c r="U94" i="6"/>
  <c r="AB94" i="6"/>
  <c r="AH94" i="6" s="1"/>
  <c r="U96" i="6"/>
  <c r="AB96" i="6"/>
  <c r="AH96" i="6" s="1"/>
  <c r="U97" i="6"/>
  <c r="AB97" i="6"/>
  <c r="AH97" i="6" s="1"/>
  <c r="U98" i="6"/>
  <c r="AB98" i="6"/>
  <c r="AH98" i="6" s="1"/>
  <c r="U100" i="6"/>
  <c r="U101" i="6"/>
  <c r="AB101" i="6"/>
  <c r="AH101" i="6" s="1"/>
  <c r="U102" i="6"/>
  <c r="AB102" i="6"/>
  <c r="AH102" i="6" s="1"/>
  <c r="U104" i="6"/>
  <c r="U107" i="6" s="1"/>
  <c r="T107" i="6" s="1"/>
  <c r="U105" i="6"/>
  <c r="AB105" i="6"/>
  <c r="AH105" i="6" s="1"/>
  <c r="U106" i="6"/>
  <c r="AB106" i="6"/>
  <c r="AH106" i="6" s="1"/>
  <c r="U108" i="6"/>
  <c r="U109" i="6"/>
  <c r="AB109" i="6"/>
  <c r="AH109" i="6" s="1"/>
  <c r="U110" i="6"/>
  <c r="AB110" i="6"/>
  <c r="AH110" i="6" s="1"/>
  <c r="U112" i="6"/>
  <c r="AB112" i="6"/>
  <c r="AH112" i="6" s="1"/>
  <c r="U113" i="6"/>
  <c r="AB113" i="6"/>
  <c r="AH113" i="6" s="1"/>
  <c r="U114" i="6"/>
  <c r="AB114" i="6"/>
  <c r="AH114" i="6" s="1"/>
  <c r="U116" i="6"/>
  <c r="U117" i="6"/>
  <c r="AB117" i="6"/>
  <c r="AH117" i="6" s="1"/>
  <c r="U118" i="6"/>
  <c r="AB118" i="6"/>
  <c r="AH118" i="6" s="1"/>
  <c r="U120" i="6"/>
  <c r="U123" i="6" s="1"/>
  <c r="T123" i="6" s="1"/>
  <c r="AB120" i="6"/>
  <c r="AH120" i="6" s="1"/>
  <c r="U121" i="6"/>
  <c r="U122" i="6"/>
  <c r="U124" i="6"/>
  <c r="U127" i="6" s="1"/>
  <c r="AB124" i="6"/>
  <c r="AH124" i="6" s="1"/>
  <c r="U125" i="6"/>
  <c r="U126" i="6"/>
  <c r="U4" i="7"/>
  <c r="U7" i="7" s="1"/>
  <c r="T7" i="7" s="1"/>
  <c r="U5" i="7"/>
  <c r="U6" i="7"/>
  <c r="Y8" i="7"/>
  <c r="Q8" i="7"/>
  <c r="Q11" i="7" s="1"/>
  <c r="W8" i="7"/>
  <c r="Y10" i="7"/>
  <c r="Q10" i="7"/>
  <c r="W10" i="7"/>
  <c r="AE11" i="7"/>
  <c r="Y13" i="7"/>
  <c r="Q13" i="7"/>
  <c r="W13" i="7"/>
  <c r="Y16" i="7"/>
  <c r="Q16" i="7"/>
  <c r="W16" i="7"/>
  <c r="Y18" i="7"/>
  <c r="Q18" i="7"/>
  <c r="W18" i="7"/>
  <c r="AE19" i="7"/>
  <c r="Y21" i="7"/>
  <c r="Q21" i="7"/>
  <c r="W21" i="7"/>
  <c r="AL23" i="7"/>
  <c r="L23" i="7"/>
  <c r="AD27" i="7"/>
  <c r="Z27" i="7"/>
  <c r="V27" i="7"/>
  <c r="R27" i="7"/>
  <c r="N27" i="7"/>
  <c r="X27" i="7"/>
  <c r="AD43" i="7"/>
  <c r="Z43" i="7"/>
  <c r="V43" i="7"/>
  <c r="R43" i="7"/>
  <c r="N43" i="7"/>
  <c r="X43" i="7"/>
  <c r="AD57" i="7"/>
  <c r="AB57" i="7" s="1"/>
  <c r="AH57" i="7" s="1"/>
  <c r="W57" i="7"/>
  <c r="O57" i="7"/>
  <c r="AA57" i="7"/>
  <c r="Q57" i="7"/>
  <c r="Q59" i="7" s="1"/>
  <c r="U57" i="7"/>
  <c r="U59" i="7" s="1"/>
  <c r="O74" i="6"/>
  <c r="W74" i="6"/>
  <c r="O76" i="6"/>
  <c r="W76" i="6"/>
  <c r="AD76" i="6"/>
  <c r="AD79" i="6" s="1"/>
  <c r="O77" i="6"/>
  <c r="W77" i="6"/>
  <c r="O78" i="6"/>
  <c r="W78" i="6"/>
  <c r="O80" i="6"/>
  <c r="O83" i="6" s="1"/>
  <c r="N83" i="6" s="1"/>
  <c r="W80" i="6"/>
  <c r="AD80" i="6"/>
  <c r="AD83" i="6" s="1"/>
  <c r="O81" i="6"/>
  <c r="W81" i="6"/>
  <c r="O82" i="6"/>
  <c r="W82" i="6"/>
  <c r="O84" i="6"/>
  <c r="W84" i="6"/>
  <c r="W87" i="6" s="1"/>
  <c r="V87" i="6" s="1"/>
  <c r="AD84" i="6"/>
  <c r="AD87" i="6" s="1"/>
  <c r="O85" i="6"/>
  <c r="W85" i="6"/>
  <c r="O86" i="6"/>
  <c r="W86" i="6"/>
  <c r="O88" i="6"/>
  <c r="W88" i="6"/>
  <c r="AD88" i="6"/>
  <c r="AD91" i="6" s="1"/>
  <c r="O89" i="6"/>
  <c r="W89" i="6"/>
  <c r="O90" i="6"/>
  <c r="W90" i="6"/>
  <c r="O92" i="6"/>
  <c r="W92" i="6"/>
  <c r="AD92" i="6"/>
  <c r="AD95" i="6" s="1"/>
  <c r="O93" i="6"/>
  <c r="W93" i="6"/>
  <c r="O94" i="6"/>
  <c r="W94" i="6"/>
  <c r="O96" i="6"/>
  <c r="O99" i="6" s="1"/>
  <c r="N99" i="6" s="1"/>
  <c r="W96" i="6"/>
  <c r="AD96" i="6"/>
  <c r="AD99" i="6" s="1"/>
  <c r="O97" i="6"/>
  <c r="W97" i="6"/>
  <c r="O98" i="6"/>
  <c r="W98" i="6"/>
  <c r="O100" i="6"/>
  <c r="W100" i="6"/>
  <c r="W103" i="6" s="1"/>
  <c r="V103" i="6" s="1"/>
  <c r="AD100" i="6"/>
  <c r="AD103" i="6" s="1"/>
  <c r="O101" i="6"/>
  <c r="W101" i="6"/>
  <c r="O102" i="6"/>
  <c r="W102" i="6"/>
  <c r="O104" i="6"/>
  <c r="W104" i="6"/>
  <c r="AD104" i="6"/>
  <c r="AD107" i="6" s="1"/>
  <c r="O105" i="6"/>
  <c r="W105" i="6"/>
  <c r="O106" i="6"/>
  <c r="W106" i="6"/>
  <c r="O108" i="6"/>
  <c r="W108" i="6"/>
  <c r="AD108" i="6"/>
  <c r="AD111" i="6" s="1"/>
  <c r="O109" i="6"/>
  <c r="W109" i="6"/>
  <c r="O110" i="6"/>
  <c r="W110" i="6"/>
  <c r="O112" i="6"/>
  <c r="O115" i="6" s="1"/>
  <c r="N115" i="6" s="1"/>
  <c r="W112" i="6"/>
  <c r="AD112" i="6"/>
  <c r="AD115" i="6" s="1"/>
  <c r="O113" i="6"/>
  <c r="W113" i="6"/>
  <c r="O114" i="6"/>
  <c r="W114" i="6"/>
  <c r="O116" i="6"/>
  <c r="W116" i="6"/>
  <c r="W119" i="6" s="1"/>
  <c r="AD116" i="6"/>
  <c r="AD119" i="6" s="1"/>
  <c r="O117" i="6"/>
  <c r="W117" i="6"/>
  <c r="W118" i="6"/>
  <c r="Z7" i="7"/>
  <c r="V7" i="7"/>
  <c r="N7" i="7"/>
  <c r="X7" i="7"/>
  <c r="AK11" i="7"/>
  <c r="AK19" i="7"/>
  <c r="AD39" i="7"/>
  <c r="Z39" i="7"/>
  <c r="V39" i="7"/>
  <c r="R39" i="7"/>
  <c r="N39" i="7"/>
  <c r="X39" i="7"/>
  <c r="AD55" i="7"/>
  <c r="Z55" i="7"/>
  <c r="V55" i="7"/>
  <c r="R55" i="7"/>
  <c r="N55" i="7"/>
  <c r="X55" i="7"/>
  <c r="AA63" i="7"/>
  <c r="AG63" i="7" s="1"/>
  <c r="AA67" i="7"/>
  <c r="AG67" i="7" s="1"/>
  <c r="U24" i="7"/>
  <c r="AB24" i="7"/>
  <c r="AH24" i="7" s="1"/>
  <c r="U25" i="7"/>
  <c r="AB25" i="7"/>
  <c r="AH25" i="7" s="1"/>
  <c r="U26" i="7"/>
  <c r="AB26" i="7"/>
  <c r="AH26" i="7" s="1"/>
  <c r="U28" i="7"/>
  <c r="AB28" i="7"/>
  <c r="AH28" i="7" s="1"/>
  <c r="U29" i="7"/>
  <c r="AB29" i="7"/>
  <c r="AH29" i="7" s="1"/>
  <c r="U30" i="7"/>
  <c r="AB30" i="7"/>
  <c r="AH30" i="7" s="1"/>
  <c r="U32" i="7"/>
  <c r="AB32" i="7"/>
  <c r="AH32" i="7" s="1"/>
  <c r="U33" i="7"/>
  <c r="AB33" i="7"/>
  <c r="AH33" i="7" s="1"/>
  <c r="U34" i="7"/>
  <c r="AB34" i="7"/>
  <c r="AH34" i="7" s="1"/>
  <c r="U36" i="7"/>
  <c r="AB36" i="7"/>
  <c r="AH36" i="7" s="1"/>
  <c r="U37" i="7"/>
  <c r="AB37" i="7"/>
  <c r="AH37" i="7" s="1"/>
  <c r="U38" i="7"/>
  <c r="AB38" i="7"/>
  <c r="AH38" i="7" s="1"/>
  <c r="U40" i="7"/>
  <c r="AB40" i="7"/>
  <c r="AH40" i="7" s="1"/>
  <c r="U41" i="7"/>
  <c r="AB41" i="7"/>
  <c r="AH41" i="7" s="1"/>
  <c r="U42" i="7"/>
  <c r="AB42" i="7"/>
  <c r="AH42" i="7" s="1"/>
  <c r="U44" i="7"/>
  <c r="AB44" i="7"/>
  <c r="AH44" i="7" s="1"/>
  <c r="U45" i="7"/>
  <c r="AB45" i="7"/>
  <c r="AH45" i="7" s="1"/>
  <c r="U46" i="7"/>
  <c r="AB46" i="7"/>
  <c r="AH46" i="7" s="1"/>
  <c r="U48" i="7"/>
  <c r="AB48" i="7"/>
  <c r="AH48" i="7" s="1"/>
  <c r="U49" i="7"/>
  <c r="AB49" i="7"/>
  <c r="AH49" i="7" s="1"/>
  <c r="U50" i="7"/>
  <c r="AB50" i="7"/>
  <c r="AH50" i="7" s="1"/>
  <c r="U52" i="7"/>
  <c r="U55" i="7" s="1"/>
  <c r="T55" i="7" s="1"/>
  <c r="AB52" i="7"/>
  <c r="AH52" i="7" s="1"/>
  <c r="U53" i="7"/>
  <c r="AB53" i="7"/>
  <c r="AH53" i="7" s="1"/>
  <c r="U54" i="7"/>
  <c r="AB54" i="7"/>
  <c r="AH54" i="7" s="1"/>
  <c r="M59" i="7"/>
  <c r="AD56" i="7"/>
  <c r="W56" i="7"/>
  <c r="W59" i="7" s="1"/>
  <c r="O56" i="7"/>
  <c r="O59" i="7" s="1"/>
  <c r="Y56" i="7"/>
  <c r="AK59" i="7"/>
  <c r="AC59" i="7"/>
  <c r="U63" i="7"/>
  <c r="Y62" i="7"/>
  <c r="Q62" i="7"/>
  <c r="AD62" i="7"/>
  <c r="AB62" i="7" s="1"/>
  <c r="AH62" i="7" s="1"/>
  <c r="W62" i="7"/>
  <c r="O62" i="7"/>
  <c r="Y64" i="7"/>
  <c r="Y67" i="7" s="1"/>
  <c r="Q64" i="7"/>
  <c r="M67" i="7"/>
  <c r="AD64" i="7"/>
  <c r="W64" i="7"/>
  <c r="W67" i="7" s="1"/>
  <c r="O64" i="7"/>
  <c r="O67" i="7" s="1"/>
  <c r="AB64" i="7"/>
  <c r="AH64" i="7" s="1"/>
  <c r="AK67" i="7"/>
  <c r="AC67" i="7"/>
  <c r="Y70" i="7"/>
  <c r="Q70" i="7"/>
  <c r="AD70" i="7"/>
  <c r="AB70" i="7" s="1"/>
  <c r="AH70" i="7" s="1"/>
  <c r="W70" i="7"/>
  <c r="O70" i="7"/>
  <c r="Y72" i="7"/>
  <c r="Y75" i="7" s="1"/>
  <c r="Q72" i="7"/>
  <c r="M75" i="7"/>
  <c r="AD72" i="7"/>
  <c r="W72" i="7"/>
  <c r="O72" i="7"/>
  <c r="AB72" i="7"/>
  <c r="AH72" i="7" s="1"/>
  <c r="S73" i="7"/>
  <c r="AK75" i="7"/>
  <c r="AC75" i="7"/>
  <c r="Y78" i="7"/>
  <c r="Q78" i="7"/>
  <c r="AD78" i="7"/>
  <c r="W78" i="7"/>
  <c r="O78" i="7"/>
  <c r="AB78" i="7"/>
  <c r="AH78" i="7" s="1"/>
  <c r="Y95" i="7"/>
  <c r="Y61" i="7"/>
  <c r="Q61" i="7"/>
  <c r="AD61" i="7"/>
  <c r="W61" i="7"/>
  <c r="O61" i="7"/>
  <c r="AB61" i="7"/>
  <c r="AH61" i="7" s="1"/>
  <c r="S62" i="7"/>
  <c r="S64" i="7"/>
  <c r="S67" i="7" s="1"/>
  <c r="L67" i="7"/>
  <c r="AL67" i="7" s="1"/>
  <c r="Y69" i="7"/>
  <c r="Q69" i="7"/>
  <c r="AD69" i="7"/>
  <c r="W69" i="7"/>
  <c r="O69" i="7"/>
  <c r="AB69" i="7"/>
  <c r="AH69" i="7" s="1"/>
  <c r="S70" i="7"/>
  <c r="S72" i="7"/>
  <c r="S75" i="7" s="1"/>
  <c r="U73" i="7"/>
  <c r="L75" i="7"/>
  <c r="AL75" i="7" s="1"/>
  <c r="Y77" i="7"/>
  <c r="Q77" i="7"/>
  <c r="AD77" i="7"/>
  <c r="AB77" i="7" s="1"/>
  <c r="AH77" i="7" s="1"/>
  <c r="W77" i="7"/>
  <c r="O77" i="7"/>
  <c r="S78" i="7"/>
  <c r="AK87" i="7"/>
  <c r="AC87" i="7"/>
  <c r="L87" i="7"/>
  <c r="AL87" i="7" s="1"/>
  <c r="Y91" i="7"/>
  <c r="Q24" i="7"/>
  <c r="Q27" i="7" s="1"/>
  <c r="P27" i="7" s="1"/>
  <c r="Q25" i="7"/>
  <c r="Q26" i="7"/>
  <c r="Q28" i="7"/>
  <c r="Q31" i="7" s="1"/>
  <c r="P31" i="7" s="1"/>
  <c r="Q29" i="7"/>
  <c r="Q30" i="7"/>
  <c r="Q32" i="7"/>
  <c r="Q33" i="7"/>
  <c r="Q34" i="7"/>
  <c r="Q36" i="7"/>
  <c r="Q37" i="7"/>
  <c r="Q38" i="7"/>
  <c r="Q40" i="7"/>
  <c r="Q43" i="7" s="1"/>
  <c r="P43" i="7" s="1"/>
  <c r="Q41" i="7"/>
  <c r="Q42" i="7"/>
  <c r="Q44" i="7"/>
  <c r="Q47" i="7" s="1"/>
  <c r="P47" i="7" s="1"/>
  <c r="Q45" i="7"/>
  <c r="Q46" i="7"/>
  <c r="Q48" i="7"/>
  <c r="Q49" i="7"/>
  <c r="Q50" i="7"/>
  <c r="Q52" i="7"/>
  <c r="Q53" i="7"/>
  <c r="Q54" i="7"/>
  <c r="S56" i="7"/>
  <c r="S59" i="7" s="1"/>
  <c r="AB56" i="7"/>
  <c r="AH56" i="7" s="1"/>
  <c r="Y58" i="7"/>
  <c r="Q58" i="7"/>
  <c r="AD58" i="7"/>
  <c r="W58" i="7"/>
  <c r="O58" i="7"/>
  <c r="AB58" i="7"/>
  <c r="AH58" i="7" s="1"/>
  <c r="AE59" i="7"/>
  <c r="Y60" i="7"/>
  <c r="Y63" i="7" s="1"/>
  <c r="Q60" i="7"/>
  <c r="M63" i="7"/>
  <c r="AD60" i="7"/>
  <c r="W60" i="7"/>
  <c r="O60" i="7"/>
  <c r="O63" i="7" s="1"/>
  <c r="AB60" i="7"/>
  <c r="AH60" i="7" s="1"/>
  <c r="S61" i="7"/>
  <c r="S63" i="7" s="1"/>
  <c r="U62" i="7"/>
  <c r="AK63" i="7"/>
  <c r="AC63" i="7"/>
  <c r="U64" i="7"/>
  <c r="U67" i="7" s="1"/>
  <c r="Y66" i="7"/>
  <c r="Q66" i="7"/>
  <c r="AD66" i="7"/>
  <c r="AB66" i="7" s="1"/>
  <c r="AH66" i="7" s="1"/>
  <c r="W66" i="7"/>
  <c r="O66" i="7"/>
  <c r="AE67" i="7"/>
  <c r="Y68" i="7"/>
  <c r="Q68" i="7"/>
  <c r="M71" i="7"/>
  <c r="AD68" i="7"/>
  <c r="AD71" i="7" s="1"/>
  <c r="W68" i="7"/>
  <c r="W71" i="7" s="1"/>
  <c r="O68" i="7"/>
  <c r="S69" i="7"/>
  <c r="S71" i="7" s="1"/>
  <c r="U70" i="7"/>
  <c r="U71" i="7" s="1"/>
  <c r="AK71" i="7"/>
  <c r="AC71" i="7"/>
  <c r="U72" i="7"/>
  <c r="U75" i="7" s="1"/>
  <c r="Y74" i="7"/>
  <c r="Q74" i="7"/>
  <c r="AD74" i="7"/>
  <c r="W74" i="7"/>
  <c r="O74" i="7"/>
  <c r="AB74" i="7"/>
  <c r="AH74" i="7" s="1"/>
  <c r="AE75" i="7"/>
  <c r="Y76" i="7"/>
  <c r="Y79" i="7" s="1"/>
  <c r="Q76" i="7"/>
  <c r="M79" i="7"/>
  <c r="AD76" i="7"/>
  <c r="W76" i="7"/>
  <c r="W79" i="7" s="1"/>
  <c r="O76" i="7"/>
  <c r="O79" i="7" s="1"/>
  <c r="AB76" i="7"/>
  <c r="AH76" i="7" s="1"/>
  <c r="S77" i="7"/>
  <c r="S79" i="7" s="1"/>
  <c r="U78" i="7"/>
  <c r="U79" i="7" s="1"/>
  <c r="AK79" i="7"/>
  <c r="AC79" i="7"/>
  <c r="AK83" i="7"/>
  <c r="AC83" i="7"/>
  <c r="L83" i="7"/>
  <c r="AL83" i="7" s="1"/>
  <c r="AE87" i="7"/>
  <c r="Y73" i="7"/>
  <c r="Q73" i="7"/>
  <c r="AD73" i="7"/>
  <c r="W73" i="7"/>
  <c r="O73" i="7"/>
  <c r="AB73" i="7"/>
  <c r="AH73" i="7" s="1"/>
  <c r="AE91" i="7"/>
  <c r="AE95" i="7"/>
  <c r="Y96" i="7"/>
  <c r="Q96" i="7"/>
  <c r="W96" i="7"/>
  <c r="Y98" i="7"/>
  <c r="Q98" i="7"/>
  <c r="W98" i="7"/>
  <c r="AA106" i="7"/>
  <c r="S106" i="7"/>
  <c r="Y106" i="7"/>
  <c r="Q106" i="7"/>
  <c r="AB106" i="7"/>
  <c r="AH106" i="7" s="1"/>
  <c r="M107" i="7"/>
  <c r="AA108" i="7"/>
  <c r="S108" i="7"/>
  <c r="Y108" i="7"/>
  <c r="Q108" i="7"/>
  <c r="M111" i="7"/>
  <c r="AD108" i="7"/>
  <c r="W108" i="7"/>
  <c r="W111" i="7" s="1"/>
  <c r="O108" i="7"/>
  <c r="AA109" i="7"/>
  <c r="S109" i="7"/>
  <c r="Y109" i="7"/>
  <c r="Q109" i="7"/>
  <c r="AD109" i="7"/>
  <c r="W109" i="7"/>
  <c r="O109" i="7"/>
  <c r="AA110" i="7"/>
  <c r="S110" i="7"/>
  <c r="Y110" i="7"/>
  <c r="Q110" i="7"/>
  <c r="AD110" i="7"/>
  <c r="AB110" i="7" s="1"/>
  <c r="AH110" i="7" s="1"/>
  <c r="W110" i="7"/>
  <c r="O110" i="7"/>
  <c r="K128" i="7"/>
  <c r="AI128" i="7"/>
  <c r="AJ128" i="7" s="1"/>
  <c r="AP128" i="7"/>
  <c r="U80" i="7"/>
  <c r="AB80" i="7"/>
  <c r="AH80" i="7" s="1"/>
  <c r="U81" i="7"/>
  <c r="U82" i="7"/>
  <c r="U84" i="7"/>
  <c r="U85" i="7"/>
  <c r="AB85" i="7"/>
  <c r="AH85" i="7" s="1"/>
  <c r="U86" i="7"/>
  <c r="U88" i="7"/>
  <c r="AB88" i="7"/>
  <c r="AH88" i="7" s="1"/>
  <c r="U89" i="7"/>
  <c r="U90" i="7"/>
  <c r="L91" i="7"/>
  <c r="AL91" i="7" s="1"/>
  <c r="U92" i="7"/>
  <c r="U93" i="7"/>
  <c r="U94" i="7"/>
  <c r="L95" i="7"/>
  <c r="AL95" i="7" s="1"/>
  <c r="O96" i="7"/>
  <c r="AA96" i="7"/>
  <c r="O98" i="7"/>
  <c r="AA98" i="7"/>
  <c r="AK99" i="7"/>
  <c r="AA102" i="7"/>
  <c r="S102" i="7"/>
  <c r="Y102" i="7"/>
  <c r="Q102" i="7"/>
  <c r="M103" i="7"/>
  <c r="W107" i="7"/>
  <c r="AA105" i="7"/>
  <c r="S105" i="7"/>
  <c r="Y105" i="7"/>
  <c r="Q105" i="7"/>
  <c r="AB105" i="7"/>
  <c r="AH105" i="7" s="1"/>
  <c r="O106" i="7"/>
  <c r="AD106" i="7"/>
  <c r="U108" i="7"/>
  <c r="U111" i="7" s="1"/>
  <c r="U109" i="7"/>
  <c r="U110" i="7"/>
  <c r="AA112" i="7"/>
  <c r="S112" i="7"/>
  <c r="Y112" i="7"/>
  <c r="Q112" i="7"/>
  <c r="M115" i="7"/>
  <c r="AD112" i="7"/>
  <c r="AD115" i="7" s="1"/>
  <c r="W112" i="7"/>
  <c r="O112" i="7"/>
  <c r="AA113" i="7"/>
  <c r="S113" i="7"/>
  <c r="Y113" i="7"/>
  <c r="Q113" i="7"/>
  <c r="AD113" i="7"/>
  <c r="W113" i="7"/>
  <c r="O113" i="7"/>
  <c r="AA114" i="7"/>
  <c r="S114" i="7"/>
  <c r="Y114" i="7"/>
  <c r="Q114" i="7"/>
  <c r="AD114" i="7"/>
  <c r="W114" i="7"/>
  <c r="O114" i="7"/>
  <c r="D128" i="7"/>
  <c r="AS128" i="7"/>
  <c r="O80" i="7"/>
  <c r="O83" i="7" s="1"/>
  <c r="W80" i="7"/>
  <c r="AD80" i="7"/>
  <c r="O81" i="7"/>
  <c r="W81" i="7"/>
  <c r="AD81" i="7"/>
  <c r="AB81" i="7" s="1"/>
  <c r="AH81" i="7" s="1"/>
  <c r="O82" i="7"/>
  <c r="W82" i="7"/>
  <c r="AD82" i="7"/>
  <c r="AB82" i="7" s="1"/>
  <c r="AH82" i="7" s="1"/>
  <c r="M83" i="7"/>
  <c r="O84" i="7"/>
  <c r="W84" i="7"/>
  <c r="AD84" i="7"/>
  <c r="AD87" i="7" s="1"/>
  <c r="O85" i="7"/>
  <c r="W85" i="7"/>
  <c r="AD85" i="7"/>
  <c r="O86" i="7"/>
  <c r="W86" i="7"/>
  <c r="AD86" i="7"/>
  <c r="AB86" i="7" s="1"/>
  <c r="AH86" i="7" s="1"/>
  <c r="M87" i="7"/>
  <c r="O88" i="7"/>
  <c r="O91" i="7" s="1"/>
  <c r="W88" i="7"/>
  <c r="AD88" i="7"/>
  <c r="O89" i="7"/>
  <c r="W89" i="7"/>
  <c r="AD89" i="7"/>
  <c r="AB89" i="7" s="1"/>
  <c r="AH89" i="7" s="1"/>
  <c r="O90" i="7"/>
  <c r="W90" i="7"/>
  <c r="AD90" i="7"/>
  <c r="AB90" i="7" s="1"/>
  <c r="AH90" i="7" s="1"/>
  <c r="M91" i="7"/>
  <c r="AC91" i="7"/>
  <c r="O92" i="7"/>
  <c r="W92" i="7"/>
  <c r="W95" i="7" s="1"/>
  <c r="AD92" i="7"/>
  <c r="AB92" i="7" s="1"/>
  <c r="AH92" i="7" s="1"/>
  <c r="O93" i="7"/>
  <c r="W93" i="7"/>
  <c r="AD93" i="7"/>
  <c r="AB93" i="7" s="1"/>
  <c r="AH93" i="7" s="1"/>
  <c r="O94" i="7"/>
  <c r="W94" i="7"/>
  <c r="AD94" i="7"/>
  <c r="AB94" i="7" s="1"/>
  <c r="AH94" i="7" s="1"/>
  <c r="M95" i="7"/>
  <c r="AC95" i="7"/>
  <c r="S96" i="7"/>
  <c r="S99" i="7" s="1"/>
  <c r="Y97" i="7"/>
  <c r="Q97" i="7"/>
  <c r="W97" i="7"/>
  <c r="S98" i="7"/>
  <c r="AB98" i="7"/>
  <c r="AH98" i="7" s="1"/>
  <c r="L99" i="7"/>
  <c r="AL99" i="7" s="1"/>
  <c r="AA100" i="7"/>
  <c r="Y100" i="7"/>
  <c r="Q100" i="7"/>
  <c r="Q103" i="7" s="1"/>
  <c r="W100" i="7"/>
  <c r="W103" i="7" s="1"/>
  <c r="AA101" i="7"/>
  <c r="S101" i="7"/>
  <c r="S103" i="7" s="1"/>
  <c r="Y101" i="7"/>
  <c r="Q101" i="7"/>
  <c r="O102" i="7"/>
  <c r="AD102" i="7"/>
  <c r="AB102" i="7" s="1"/>
  <c r="AH102" i="7" s="1"/>
  <c r="AA104" i="7"/>
  <c r="S104" i="7"/>
  <c r="Y104" i="7"/>
  <c r="Y107" i="7" s="1"/>
  <c r="Q104" i="7"/>
  <c r="Q107" i="7" s="1"/>
  <c r="AB104" i="7"/>
  <c r="AH104" i="7" s="1"/>
  <c r="O105" i="7"/>
  <c r="AD105" i="7"/>
  <c r="U106" i="7"/>
  <c r="AB108" i="7"/>
  <c r="AH108" i="7" s="1"/>
  <c r="AB109" i="7"/>
  <c r="AH109" i="7" s="1"/>
  <c r="U112" i="7"/>
  <c r="U115" i="7" s="1"/>
  <c r="U113" i="7"/>
  <c r="U114" i="7"/>
  <c r="AA119" i="7"/>
  <c r="AG119" i="7" s="1"/>
  <c r="AA123" i="7"/>
  <c r="AG123" i="7" s="1"/>
  <c r="AA127" i="7"/>
  <c r="F128" i="7"/>
  <c r="AA7" i="8"/>
  <c r="AG7" i="8" s="1"/>
  <c r="AA11" i="8"/>
  <c r="AG11" i="8" s="1"/>
  <c r="AA15" i="8"/>
  <c r="AG15" i="8" s="1"/>
  <c r="Q80" i="7"/>
  <c r="Q81" i="7"/>
  <c r="Q82" i="7"/>
  <c r="Q84" i="7"/>
  <c r="Q87" i="7" s="1"/>
  <c r="Q85" i="7"/>
  <c r="Q86" i="7"/>
  <c r="Q88" i="7"/>
  <c r="Q91" i="7" s="1"/>
  <c r="Q89" i="7"/>
  <c r="Q90" i="7"/>
  <c r="Q92" i="7"/>
  <c r="Q93" i="7"/>
  <c r="Q94" i="7"/>
  <c r="U96" i="7"/>
  <c r="AD96" i="7"/>
  <c r="O97" i="7"/>
  <c r="AA97" i="7"/>
  <c r="U98" i="7"/>
  <c r="AD98" i="7"/>
  <c r="M99" i="7"/>
  <c r="O100" i="7"/>
  <c r="O103" i="7" s="1"/>
  <c r="AB100" i="7"/>
  <c r="AH100" i="7" s="1"/>
  <c r="O101" i="7"/>
  <c r="AD101" i="7"/>
  <c r="AB101" i="7" s="1"/>
  <c r="AH101" i="7" s="1"/>
  <c r="U102" i="7"/>
  <c r="U103" i="7" s="1"/>
  <c r="O104" i="7"/>
  <c r="O107" i="7" s="1"/>
  <c r="AD104" i="7"/>
  <c r="AD107" i="7" s="1"/>
  <c r="AM107" i="7"/>
  <c r="AM128" i="7" s="1"/>
  <c r="AK128" i="7" s="1"/>
  <c r="U105" i="7"/>
  <c r="U107" i="7" s="1"/>
  <c r="W106" i="7"/>
  <c r="AB113" i="7"/>
  <c r="AH113" i="7" s="1"/>
  <c r="AB114" i="7"/>
  <c r="AH114" i="7" s="1"/>
  <c r="I128" i="7"/>
  <c r="AF128" i="7"/>
  <c r="AN128" i="7"/>
  <c r="AL128" i="7" s="1"/>
  <c r="U116" i="7"/>
  <c r="U117" i="7"/>
  <c r="AB117" i="7"/>
  <c r="AH117" i="7" s="1"/>
  <c r="U118" i="7"/>
  <c r="U120" i="7"/>
  <c r="AB120" i="7"/>
  <c r="AH120" i="7" s="1"/>
  <c r="U121" i="7"/>
  <c r="U122" i="7"/>
  <c r="AB122" i="7"/>
  <c r="AH122" i="7" s="1"/>
  <c r="U124" i="7"/>
  <c r="U125" i="7"/>
  <c r="AB125" i="7"/>
  <c r="AH125" i="7" s="1"/>
  <c r="U126" i="7"/>
  <c r="U4" i="8"/>
  <c r="AB4" i="8"/>
  <c r="AH4" i="8" s="1"/>
  <c r="U5" i="8"/>
  <c r="U6" i="8"/>
  <c r="AB6" i="8"/>
  <c r="AH6" i="8" s="1"/>
  <c r="U8" i="8"/>
  <c r="U9" i="8"/>
  <c r="AB9" i="8"/>
  <c r="AH9" i="8" s="1"/>
  <c r="U10" i="8"/>
  <c r="U12" i="8"/>
  <c r="AB12" i="8"/>
  <c r="AH12" i="8" s="1"/>
  <c r="U13" i="8"/>
  <c r="U14" i="8"/>
  <c r="AB14" i="8"/>
  <c r="AH14" i="8" s="1"/>
  <c r="M19" i="8"/>
  <c r="AD16" i="8"/>
  <c r="W16" i="8"/>
  <c r="O16" i="8"/>
  <c r="O19" i="8" s="1"/>
  <c r="Y16" i="8"/>
  <c r="Y19" i="8" s="1"/>
  <c r="Y18" i="8"/>
  <c r="Q18" i="8"/>
  <c r="AD18" i="8"/>
  <c r="AB18" i="8" s="1"/>
  <c r="AH18" i="8" s="1"/>
  <c r="W18" i="8"/>
  <c r="O18" i="8"/>
  <c r="AD127" i="10"/>
  <c r="O116" i="7"/>
  <c r="W116" i="7"/>
  <c r="AD116" i="7"/>
  <c r="O117" i="7"/>
  <c r="W117" i="7"/>
  <c r="AD117" i="7"/>
  <c r="O118" i="7"/>
  <c r="W118" i="7"/>
  <c r="AD118" i="7"/>
  <c r="AB118" i="7" s="1"/>
  <c r="AH118" i="7" s="1"/>
  <c r="M119" i="7"/>
  <c r="O120" i="7"/>
  <c r="W120" i="7"/>
  <c r="W123" i="7" s="1"/>
  <c r="AD120" i="7"/>
  <c r="O121" i="7"/>
  <c r="W121" i="7"/>
  <c r="AD121" i="7"/>
  <c r="AB121" i="7" s="1"/>
  <c r="AH121" i="7" s="1"/>
  <c r="O122" i="7"/>
  <c r="W122" i="7"/>
  <c r="AD122" i="7"/>
  <c r="M123" i="7"/>
  <c r="O124" i="7"/>
  <c r="W124" i="7"/>
  <c r="AD124" i="7"/>
  <c r="O125" i="7"/>
  <c r="W125" i="7"/>
  <c r="AD125" i="7"/>
  <c r="O126" i="7"/>
  <c r="W126" i="7"/>
  <c r="AD126" i="7"/>
  <c r="AB126" i="7" s="1"/>
  <c r="AH126" i="7" s="1"/>
  <c r="M127" i="7"/>
  <c r="O4" i="8"/>
  <c r="W4" i="8"/>
  <c r="W7" i="8" s="1"/>
  <c r="AD4" i="8"/>
  <c r="O5" i="8"/>
  <c r="W5" i="8"/>
  <c r="AD5" i="8"/>
  <c r="AB5" i="8" s="1"/>
  <c r="AH5" i="8" s="1"/>
  <c r="O6" i="8"/>
  <c r="W6" i="8"/>
  <c r="AD6" i="8"/>
  <c r="M7" i="8"/>
  <c r="O8" i="8"/>
  <c r="W8" i="8"/>
  <c r="AD8" i="8"/>
  <c r="O9" i="8"/>
  <c r="W9" i="8"/>
  <c r="AD9" i="8"/>
  <c r="O10" i="8"/>
  <c r="W10" i="8"/>
  <c r="AD10" i="8"/>
  <c r="AB10" i="8" s="1"/>
  <c r="AH10" i="8" s="1"/>
  <c r="M11" i="8"/>
  <c r="O12" i="8"/>
  <c r="W12" i="8"/>
  <c r="W15" i="8" s="1"/>
  <c r="AD12" i="8"/>
  <c r="O13" i="8"/>
  <c r="W13" i="8"/>
  <c r="AD13" i="8"/>
  <c r="AB13" i="8" s="1"/>
  <c r="AH13" i="8" s="1"/>
  <c r="O14" i="8"/>
  <c r="W14" i="8"/>
  <c r="AD14" i="8"/>
  <c r="M15" i="8"/>
  <c r="Q16" i="8"/>
  <c r="AA16" i="8"/>
  <c r="Y17" i="8"/>
  <c r="Q17" i="8"/>
  <c r="AD17" i="8"/>
  <c r="W17" i="8"/>
  <c r="O17" i="8"/>
  <c r="AB17" i="8"/>
  <c r="AH17" i="8" s="1"/>
  <c r="S18" i="8"/>
  <c r="AS128" i="8"/>
  <c r="Q116" i="7"/>
  <c r="Q119" i="7" s="1"/>
  <c r="Y116" i="7"/>
  <c r="Q117" i="7"/>
  <c r="Y117" i="7"/>
  <c r="Q118" i="7"/>
  <c r="Y118" i="7"/>
  <c r="Q120" i="7"/>
  <c r="Y120" i="7"/>
  <c r="Q121" i="7"/>
  <c r="Y121" i="7"/>
  <c r="Q122" i="7"/>
  <c r="Y122" i="7"/>
  <c r="Q124" i="7"/>
  <c r="Q127" i="7" s="1"/>
  <c r="Y124" i="7"/>
  <c r="Q125" i="7"/>
  <c r="Y125" i="7"/>
  <c r="Q126" i="7"/>
  <c r="Y126" i="7"/>
  <c r="Q4" i="8"/>
  <c r="Y4" i="8"/>
  <c r="Q5" i="8"/>
  <c r="Y5" i="8"/>
  <c r="Q6" i="8"/>
  <c r="Y6" i="8"/>
  <c r="AL7" i="8"/>
  <c r="Q8" i="8"/>
  <c r="Y8" i="8"/>
  <c r="Q9" i="8"/>
  <c r="Y9" i="8"/>
  <c r="Q10" i="8"/>
  <c r="Y10" i="8"/>
  <c r="AL11" i="8"/>
  <c r="Q12" i="8"/>
  <c r="Y12" i="8"/>
  <c r="Q13" i="8"/>
  <c r="Y13" i="8"/>
  <c r="Q14" i="8"/>
  <c r="Y14" i="8"/>
  <c r="S16" i="8"/>
  <c r="AB16" i="8"/>
  <c r="AH16" i="8" s="1"/>
  <c r="S17" i="8"/>
  <c r="U18" i="8"/>
  <c r="AL19" i="8"/>
  <c r="AK19" i="8"/>
  <c r="AC19" i="8"/>
  <c r="AE19" i="8"/>
  <c r="Y20" i="8"/>
  <c r="Y23" i="8" s="1"/>
  <c r="Q20" i="8"/>
  <c r="M23" i="8"/>
  <c r="AD20" i="8"/>
  <c r="W20" i="8"/>
  <c r="O20" i="8"/>
  <c r="AB20" i="8"/>
  <c r="AH20" i="8" s="1"/>
  <c r="AA20" i="8"/>
  <c r="S20" i="8"/>
  <c r="S116" i="7"/>
  <c r="S119" i="7" s="1"/>
  <c r="S117" i="7"/>
  <c r="S118" i="7"/>
  <c r="S120" i="7"/>
  <c r="S121" i="7"/>
  <c r="S122" i="7"/>
  <c r="S124" i="7"/>
  <c r="S125" i="7"/>
  <c r="S126" i="7"/>
  <c r="AE127" i="7"/>
  <c r="S4" i="8"/>
  <c r="S5" i="8"/>
  <c r="S6" i="8"/>
  <c r="S8" i="8"/>
  <c r="S11" i="8" s="1"/>
  <c r="S9" i="8"/>
  <c r="S10" i="8"/>
  <c r="S12" i="8"/>
  <c r="S15" i="8" s="1"/>
  <c r="S13" i="8"/>
  <c r="S14" i="8"/>
  <c r="AK15" i="8"/>
  <c r="AC15" i="8"/>
  <c r="U16" i="8"/>
  <c r="U19" i="8" s="1"/>
  <c r="U17" i="8"/>
  <c r="AA18" i="8"/>
  <c r="L19" i="8"/>
  <c r="U20" i="8"/>
  <c r="Y27" i="8"/>
  <c r="Y31" i="8"/>
  <c r="S21" i="8"/>
  <c r="AA21" i="8"/>
  <c r="S22" i="8"/>
  <c r="AA22" i="8"/>
  <c r="AE23" i="8"/>
  <c r="S24" i="8"/>
  <c r="AA24" i="8"/>
  <c r="S25" i="8"/>
  <c r="AA25" i="8"/>
  <c r="S26" i="8"/>
  <c r="AA26" i="8"/>
  <c r="AE27" i="8"/>
  <c r="S28" i="8"/>
  <c r="AA28" i="8"/>
  <c r="S29" i="8"/>
  <c r="AA29" i="8"/>
  <c r="S30" i="8"/>
  <c r="AA30" i="8"/>
  <c r="L31" i="8"/>
  <c r="AL31" i="8" s="1"/>
  <c r="AC31" i="8"/>
  <c r="S34" i="8"/>
  <c r="AA37" i="8"/>
  <c r="Q45" i="8"/>
  <c r="AK47" i="8"/>
  <c r="O53" i="8"/>
  <c r="AD54" i="8"/>
  <c r="AB54" i="8" s="1"/>
  <c r="AH54" i="8" s="1"/>
  <c r="M67" i="8"/>
  <c r="Y65" i="8"/>
  <c r="O76" i="8"/>
  <c r="O79" i="8" s="1"/>
  <c r="O109" i="8"/>
  <c r="O113" i="8"/>
  <c r="O5" i="10"/>
  <c r="Q6" i="10"/>
  <c r="AN11" i="10"/>
  <c r="S10" i="10"/>
  <c r="Q13" i="10"/>
  <c r="Q16" i="10"/>
  <c r="W24" i="10"/>
  <c r="O34" i="10"/>
  <c r="AA34" i="10"/>
  <c r="O72" i="10"/>
  <c r="AM79" i="10"/>
  <c r="AN99" i="10"/>
  <c r="U126" i="10"/>
  <c r="AB126" i="10"/>
  <c r="AH126" i="10" s="1"/>
  <c r="M127" i="10"/>
  <c r="U21" i="8"/>
  <c r="U22" i="8"/>
  <c r="AB22" i="8"/>
  <c r="AH22" i="8" s="1"/>
  <c r="U24" i="8"/>
  <c r="U25" i="8"/>
  <c r="AB25" i="8"/>
  <c r="AH25" i="8" s="1"/>
  <c r="U26" i="8"/>
  <c r="U28" i="8"/>
  <c r="AB28" i="8"/>
  <c r="AH28" i="8" s="1"/>
  <c r="U29" i="8"/>
  <c r="U30" i="8"/>
  <c r="AM31" i="8"/>
  <c r="M31" i="8"/>
  <c r="S41" i="8"/>
  <c r="Y45" i="8"/>
  <c r="AN71" i="8"/>
  <c r="Q100" i="8"/>
  <c r="S108" i="8"/>
  <c r="AD24" i="10"/>
  <c r="AB24" i="10" s="1"/>
  <c r="AH24" i="10" s="1"/>
  <c r="S113" i="10"/>
  <c r="AA121" i="10"/>
  <c r="AS128" i="10"/>
  <c r="AA127" i="10"/>
  <c r="AG127" i="10" s="1"/>
  <c r="U125" i="10"/>
  <c r="AB125" i="10"/>
  <c r="AH125" i="10" s="1"/>
  <c r="O126" i="10"/>
  <c r="W126" i="10"/>
  <c r="AD126" i="10"/>
  <c r="O21" i="8"/>
  <c r="W21" i="8"/>
  <c r="AD21" i="8"/>
  <c r="AB21" i="8" s="1"/>
  <c r="AH21" i="8" s="1"/>
  <c r="O22" i="8"/>
  <c r="W22" i="8"/>
  <c r="AD22" i="8"/>
  <c r="AC23" i="8"/>
  <c r="AK23" i="8"/>
  <c r="O24" i="8"/>
  <c r="O27" i="8" s="1"/>
  <c r="W24" i="8"/>
  <c r="AD24" i="8"/>
  <c r="O25" i="8"/>
  <c r="W25" i="8"/>
  <c r="AD25" i="8"/>
  <c r="O26" i="8"/>
  <c r="W26" i="8"/>
  <c r="AD26" i="8"/>
  <c r="AB26" i="8" s="1"/>
  <c r="AH26" i="8" s="1"/>
  <c r="M27" i="8"/>
  <c r="AC27" i="8"/>
  <c r="AK27" i="8"/>
  <c r="O28" i="8"/>
  <c r="O31" i="8" s="1"/>
  <c r="W28" i="8"/>
  <c r="AD28" i="8"/>
  <c r="O29" i="8"/>
  <c r="W29" i="8"/>
  <c r="AD29" i="8"/>
  <c r="AB29" i="8" s="1"/>
  <c r="AH29" i="8" s="1"/>
  <c r="O30" i="8"/>
  <c r="W30" i="8"/>
  <c r="AD30" i="8"/>
  <c r="AB30" i="8" s="1"/>
  <c r="AN31" i="8"/>
  <c r="AE31" i="8"/>
  <c r="AD33" i="8"/>
  <c r="Y50" i="8"/>
  <c r="AK55" i="8"/>
  <c r="Q65" i="8"/>
  <c r="AA66" i="8"/>
  <c r="AN79" i="8"/>
  <c r="O120" i="8"/>
  <c r="Y121" i="8"/>
  <c r="W9" i="10"/>
  <c r="S21" i="10"/>
  <c r="O24" i="10"/>
  <c r="S34" i="10"/>
  <c r="Q40" i="10"/>
  <c r="AC51" i="10"/>
  <c r="AF55" i="10"/>
  <c r="Q56" i="10"/>
  <c r="Y57" i="10"/>
  <c r="Q61" i="10"/>
  <c r="O65" i="10"/>
  <c r="Q73" i="10"/>
  <c r="S104" i="10"/>
  <c r="Y105" i="10"/>
  <c r="AA114" i="10"/>
  <c r="U124" i="10"/>
  <c r="AB124" i="10"/>
  <c r="AH124" i="10" s="1"/>
  <c r="O125" i="10"/>
  <c r="W125" i="10"/>
  <c r="AD125" i="10"/>
  <c r="Q126" i="10"/>
  <c r="Y126" i="10"/>
  <c r="Y127" i="10" s="1"/>
  <c r="AC127" i="10"/>
  <c r="AK127" i="10"/>
  <c r="Q21" i="8"/>
  <c r="Q22" i="8"/>
  <c r="Q24" i="8"/>
  <c r="Q27" i="8" s="1"/>
  <c r="Q25" i="8"/>
  <c r="Q26" i="8"/>
  <c r="Q28" i="8"/>
  <c r="Q29" i="8"/>
  <c r="Q30" i="8"/>
  <c r="S65" i="8"/>
  <c r="S85" i="8"/>
  <c r="AA117" i="8"/>
  <c r="AD124" i="8"/>
  <c r="O6" i="10"/>
  <c r="O13" i="10"/>
  <c r="O16" i="10"/>
  <c r="AD21" i="10"/>
  <c r="AE51" i="10"/>
  <c r="AD61" i="10"/>
  <c r="AD65" i="10"/>
  <c r="AB65" i="10" s="1"/>
  <c r="AH65" i="10" s="1"/>
  <c r="Q90" i="10"/>
  <c r="AA105" i="10"/>
  <c r="O124" i="10"/>
  <c r="W124" i="10"/>
  <c r="W127" i="10" s="1"/>
  <c r="AM127" i="10"/>
  <c r="Q125" i="10"/>
  <c r="Q127" i="10" s="1"/>
  <c r="S126" i="10"/>
  <c r="S127" i="10" s="1"/>
  <c r="L127" i="10"/>
  <c r="AL127" i="10" s="1"/>
  <c r="X127" i="11"/>
  <c r="S25" i="15"/>
  <c r="Y33" i="15"/>
  <c r="W54" i="15"/>
  <c r="Y80" i="15"/>
  <c r="S92" i="15"/>
  <c r="Q94" i="15"/>
  <c r="Q102" i="15"/>
  <c r="AE4" i="11"/>
  <c r="Q9" i="11"/>
  <c r="AE13" i="11"/>
  <c r="AC13" i="11" s="1"/>
  <c r="AI13" i="11" s="1"/>
  <c r="O53" i="11"/>
  <c r="AB53" i="11"/>
  <c r="T54" i="11"/>
  <c r="T58" i="11"/>
  <c r="Q65" i="11"/>
  <c r="Z81" i="11"/>
  <c r="T98" i="11"/>
  <c r="AE113" i="11"/>
  <c r="AC113" i="11" s="1"/>
  <c r="AI113" i="11" s="1"/>
  <c r="V124" i="11"/>
  <c r="AC124" i="11"/>
  <c r="AI124" i="11" s="1"/>
  <c r="AF127" i="11"/>
  <c r="Z5" i="12"/>
  <c r="AE12" i="12"/>
  <c r="AE16" i="12"/>
  <c r="AM19" i="12"/>
  <c r="Z22" i="12"/>
  <c r="AE57" i="12"/>
  <c r="V62" i="12"/>
  <c r="AB88" i="12"/>
  <c r="AB91" i="12" s="1"/>
  <c r="AH91" i="12" s="1"/>
  <c r="T88" i="12"/>
  <c r="T91" i="12" s="1"/>
  <c r="M91" i="12"/>
  <c r="X88" i="12"/>
  <c r="O17" i="15"/>
  <c r="AE19" i="15"/>
  <c r="AD20" i="15"/>
  <c r="AB20" i="15" s="1"/>
  <c r="AH20" i="15" s="1"/>
  <c r="W58" i="15"/>
  <c r="Q68" i="15"/>
  <c r="AD92" i="15"/>
  <c r="S94" i="15"/>
  <c r="Q108" i="15"/>
  <c r="S109" i="15"/>
  <c r="Q110" i="15"/>
  <c r="Q121" i="15"/>
  <c r="AD121" i="15"/>
  <c r="AB121" i="15" s="1"/>
  <c r="AH121" i="15" s="1"/>
  <c r="S124" i="15"/>
  <c r="T9" i="11"/>
  <c r="Q13" i="11"/>
  <c r="AE22" i="12"/>
  <c r="O62" i="12"/>
  <c r="X62" i="12"/>
  <c r="AE62" i="12"/>
  <c r="AC62" i="12" s="1"/>
  <c r="AI62" i="12" s="1"/>
  <c r="V66" i="12"/>
  <c r="M67" i="12"/>
  <c r="V70" i="12"/>
  <c r="M71" i="12"/>
  <c r="V74" i="12"/>
  <c r="M75" i="12"/>
  <c r="V78" i="12"/>
  <c r="AC78" i="12"/>
  <c r="AI78" i="12" s="1"/>
  <c r="M79" i="12"/>
  <c r="V82" i="12"/>
  <c r="M83" i="12"/>
  <c r="V86" i="12"/>
  <c r="AC86" i="12"/>
  <c r="AI86" i="12" s="1"/>
  <c r="M87" i="12"/>
  <c r="O88" i="12"/>
  <c r="Z88" i="12"/>
  <c r="Z91" i="12" s="1"/>
  <c r="AL91" i="12"/>
  <c r="AD91" i="12"/>
  <c r="L91" i="12"/>
  <c r="AM91" i="12" s="1"/>
  <c r="Q12" i="15"/>
  <c r="Q15" i="15" s="1"/>
  <c r="P15" i="15" s="1"/>
  <c r="AD17" i="15"/>
  <c r="Q33" i="15"/>
  <c r="AA34" i="15"/>
  <c r="W46" i="15"/>
  <c r="M95" i="15"/>
  <c r="AA94" i="15"/>
  <c r="AD108" i="15"/>
  <c r="W109" i="15"/>
  <c r="S121" i="15"/>
  <c r="Z9" i="11"/>
  <c r="T13" i="11"/>
  <c r="Z18" i="11"/>
  <c r="AO51" i="11"/>
  <c r="T53" i="11"/>
  <c r="AD79" i="11"/>
  <c r="L83" i="11"/>
  <c r="AM83" i="11" s="1"/>
  <c r="AN107" i="11"/>
  <c r="O106" i="11"/>
  <c r="Q124" i="11"/>
  <c r="Q127" i="11" s="1"/>
  <c r="Z124" i="11"/>
  <c r="Z127" i="11" s="1"/>
  <c r="V126" i="11"/>
  <c r="AC126" i="11"/>
  <c r="AI126" i="11" s="1"/>
  <c r="M127" i="11"/>
  <c r="AD127" i="11"/>
  <c r="O22" i="12"/>
  <c r="T40" i="12"/>
  <c r="Q62" i="12"/>
  <c r="Z62" i="12"/>
  <c r="V65" i="12"/>
  <c r="AC65" i="12"/>
  <c r="AI65" i="12" s="1"/>
  <c r="O66" i="12"/>
  <c r="X66" i="12"/>
  <c r="AE66" i="12"/>
  <c r="AE67" i="12" s="1"/>
  <c r="V69" i="12"/>
  <c r="AC69" i="12"/>
  <c r="AI69" i="12" s="1"/>
  <c r="O70" i="12"/>
  <c r="X70" i="12"/>
  <c r="AE70" i="12"/>
  <c r="AC70" i="12" s="1"/>
  <c r="AI70" i="12" s="1"/>
  <c r="V73" i="12"/>
  <c r="AC73" i="12"/>
  <c r="AI73" i="12" s="1"/>
  <c r="O74" i="12"/>
  <c r="X74" i="12"/>
  <c r="AE74" i="12"/>
  <c r="AE75" i="12" s="1"/>
  <c r="V77" i="12"/>
  <c r="AC77" i="12"/>
  <c r="AI77" i="12" s="1"/>
  <c r="O78" i="12"/>
  <c r="X78" i="12"/>
  <c r="AE78" i="12"/>
  <c r="V81" i="12"/>
  <c r="AC81" i="12"/>
  <c r="AI81" i="12" s="1"/>
  <c r="O82" i="12"/>
  <c r="X82" i="12"/>
  <c r="AE82" i="12"/>
  <c r="AE83" i="12" s="1"/>
  <c r="V85" i="12"/>
  <c r="AC85" i="12"/>
  <c r="AI85" i="12" s="1"/>
  <c r="O86" i="12"/>
  <c r="X86" i="12"/>
  <c r="AE86" i="12"/>
  <c r="AF87" i="12"/>
  <c r="Q88" i="12"/>
  <c r="Q91" i="12" s="1"/>
  <c r="AF91" i="12"/>
  <c r="AG95" i="12"/>
  <c r="Y6" i="15"/>
  <c r="S33" i="15"/>
  <c r="O57" i="15"/>
  <c r="O92" i="15"/>
  <c r="Q122" i="15"/>
  <c r="Q16" i="11"/>
  <c r="AN43" i="11"/>
  <c r="Q93" i="11"/>
  <c r="AE106" i="11"/>
  <c r="Q117" i="11"/>
  <c r="T124" i="11"/>
  <c r="T127" i="11" s="1"/>
  <c r="V125" i="11"/>
  <c r="O126" i="11"/>
  <c r="O127" i="11" s="1"/>
  <c r="X126" i="11"/>
  <c r="Q5" i="12"/>
  <c r="O16" i="12"/>
  <c r="T22" i="12"/>
  <c r="AM23" i="12"/>
  <c r="AL43" i="12"/>
  <c r="T62" i="12"/>
  <c r="V64" i="12"/>
  <c r="O65" i="12"/>
  <c r="X65" i="12"/>
  <c r="Q66" i="12"/>
  <c r="V68" i="12"/>
  <c r="O69" i="12"/>
  <c r="X69" i="12"/>
  <c r="Q70" i="12"/>
  <c r="V72" i="12"/>
  <c r="O73" i="12"/>
  <c r="X73" i="12"/>
  <c r="Q74" i="12"/>
  <c r="V76" i="12"/>
  <c r="O77" i="12"/>
  <c r="O79" i="12" s="1"/>
  <c r="X77" i="12"/>
  <c r="Q78" i="12"/>
  <c r="Q79" i="12" s="1"/>
  <c r="V80" i="12"/>
  <c r="O81" i="12"/>
  <c r="X81" i="12"/>
  <c r="Q82" i="12"/>
  <c r="Q83" i="12" s="1"/>
  <c r="V84" i="12"/>
  <c r="O85" i="12"/>
  <c r="X85" i="12"/>
  <c r="Q86" i="12"/>
  <c r="Q87" i="12" s="1"/>
  <c r="V88" i="12"/>
  <c r="AE88" i="12"/>
  <c r="AE91" i="12" s="1"/>
  <c r="AB92" i="12"/>
  <c r="T92" i="12"/>
  <c r="T95" i="12" s="1"/>
  <c r="M95" i="12"/>
  <c r="Z92" i="12"/>
  <c r="Z95" i="12" s="1"/>
  <c r="Q92" i="12"/>
  <c r="Q95" i="12" s="1"/>
  <c r="AE92" i="12"/>
  <c r="AE95" i="12" s="1"/>
  <c r="X92" i="12"/>
  <c r="O92" i="12"/>
  <c r="AL95" i="12"/>
  <c r="AD95" i="12"/>
  <c r="L95" i="12"/>
  <c r="AM95" i="12" s="1"/>
  <c r="AF95" i="12"/>
  <c r="V96" i="12"/>
  <c r="AF99" i="12"/>
  <c r="V100" i="12"/>
  <c r="AF103" i="12"/>
  <c r="V104" i="12"/>
  <c r="AC104" i="12"/>
  <c r="AI104" i="12" s="1"/>
  <c r="AF111" i="12"/>
  <c r="AL111" i="12"/>
  <c r="AD111" i="12"/>
  <c r="L111" i="12"/>
  <c r="AM111" i="12" s="1"/>
  <c r="O96" i="12"/>
  <c r="X96" i="12"/>
  <c r="AE96" i="12"/>
  <c r="AE99" i="12" s="1"/>
  <c r="T98" i="12"/>
  <c r="AB98" i="12"/>
  <c r="AB99" i="12" s="1"/>
  <c r="AH99" i="12" s="1"/>
  <c r="L99" i="12"/>
  <c r="AM99" i="12" s="1"/>
  <c r="O100" i="12"/>
  <c r="X100" i="12"/>
  <c r="AE100" i="12"/>
  <c r="AE103" i="12" s="1"/>
  <c r="T102" i="12"/>
  <c r="AB102" i="12"/>
  <c r="AB103" i="12" s="1"/>
  <c r="AH103" i="12" s="1"/>
  <c r="L103" i="12"/>
  <c r="AM103" i="12" s="1"/>
  <c r="O104" i="12"/>
  <c r="X104" i="12"/>
  <c r="AE104" i="12"/>
  <c r="AL107" i="12"/>
  <c r="V108" i="12"/>
  <c r="V110" i="12"/>
  <c r="V90" i="12"/>
  <c r="AC90" i="12"/>
  <c r="AI90" i="12" s="1"/>
  <c r="V94" i="12"/>
  <c r="AC94" i="12"/>
  <c r="AI94" i="12" s="1"/>
  <c r="Q96" i="12"/>
  <c r="Z96" i="12"/>
  <c r="Z99" i="12" s="1"/>
  <c r="V98" i="12"/>
  <c r="AC98" i="12"/>
  <c r="AI98" i="12" s="1"/>
  <c r="M99" i="12"/>
  <c r="AD99" i="12"/>
  <c r="Q100" i="12"/>
  <c r="Q103" i="12" s="1"/>
  <c r="Z100" i="12"/>
  <c r="Z103" i="12" s="1"/>
  <c r="V102" i="12"/>
  <c r="AC102" i="12"/>
  <c r="AI102" i="12" s="1"/>
  <c r="M103" i="12"/>
  <c r="AD103" i="12"/>
  <c r="Q104" i="12"/>
  <c r="Z104" i="12"/>
  <c r="AE106" i="12"/>
  <c r="AC106" i="12" s="1"/>
  <c r="AI106" i="12" s="1"/>
  <c r="X106" i="12"/>
  <c r="O106" i="12"/>
  <c r="Z106" i="12"/>
  <c r="AB108" i="12"/>
  <c r="AB111" i="12" s="1"/>
  <c r="AH111" i="12" s="1"/>
  <c r="T108" i="12"/>
  <c r="M111" i="12"/>
  <c r="X108" i="12"/>
  <c r="AG111" i="12"/>
  <c r="AO111" i="12"/>
  <c r="V89" i="12"/>
  <c r="O90" i="12"/>
  <c r="X90" i="12"/>
  <c r="V93" i="12"/>
  <c r="O94" i="12"/>
  <c r="X94" i="12"/>
  <c r="T96" i="12"/>
  <c r="V97" i="12"/>
  <c r="O98" i="12"/>
  <c r="X98" i="12"/>
  <c r="T100" i="12"/>
  <c r="V101" i="12"/>
  <c r="O102" i="12"/>
  <c r="X102" i="12"/>
  <c r="T104" i="12"/>
  <c r="T107" i="12" s="1"/>
  <c r="AB104" i="12"/>
  <c r="V105" i="12"/>
  <c r="Q106" i="12"/>
  <c r="AB106" i="12"/>
  <c r="O108" i="12"/>
  <c r="Z108" i="12"/>
  <c r="AE110" i="12"/>
  <c r="AE111" i="12" s="1"/>
  <c r="X110" i="12"/>
  <c r="O110" i="12"/>
  <c r="AB110" i="12"/>
  <c r="T110" i="12"/>
  <c r="AC110" i="12"/>
  <c r="AI110" i="12" s="1"/>
  <c r="AT128" i="12"/>
  <c r="O112" i="12"/>
  <c r="X112" i="12"/>
  <c r="AE112" i="12"/>
  <c r="AE115" i="12" s="1"/>
  <c r="T114" i="12"/>
  <c r="AB114" i="12"/>
  <c r="L115" i="12"/>
  <c r="AM115" i="12" s="1"/>
  <c r="O116" i="12"/>
  <c r="X116" i="12"/>
  <c r="AE116" i="12"/>
  <c r="AE119" i="12" s="1"/>
  <c r="T118" i="12"/>
  <c r="AB118" i="12"/>
  <c r="L119" i="12"/>
  <c r="AM119" i="12" s="1"/>
  <c r="O120" i="12"/>
  <c r="X120" i="12"/>
  <c r="AE120" i="12"/>
  <c r="AE123" i="12" s="1"/>
  <c r="T122" i="12"/>
  <c r="AB122" i="12"/>
  <c r="L123" i="12"/>
  <c r="AM123" i="12" s="1"/>
  <c r="O124" i="12"/>
  <c r="X124" i="12"/>
  <c r="AE124" i="12"/>
  <c r="AC124" i="12" s="1"/>
  <c r="AI124" i="12" s="1"/>
  <c r="T126" i="12"/>
  <c r="AB126" i="12"/>
  <c r="Q112" i="12"/>
  <c r="Q115" i="12" s="1"/>
  <c r="Z112" i="12"/>
  <c r="Z115" i="12" s="1"/>
  <c r="V114" i="12"/>
  <c r="AC114" i="12"/>
  <c r="AI114" i="12" s="1"/>
  <c r="M115" i="12"/>
  <c r="AD115" i="12"/>
  <c r="AL115" i="12"/>
  <c r="Q116" i="12"/>
  <c r="Q119" i="12" s="1"/>
  <c r="Z116" i="12"/>
  <c r="Z119" i="12" s="1"/>
  <c r="V118" i="12"/>
  <c r="AC118" i="12"/>
  <c r="AI118" i="12" s="1"/>
  <c r="M119" i="12"/>
  <c r="AD119" i="12"/>
  <c r="AL119" i="12"/>
  <c r="Q120" i="12"/>
  <c r="Q123" i="12" s="1"/>
  <c r="Z120" i="12"/>
  <c r="Z123" i="12" s="1"/>
  <c r="V122" i="12"/>
  <c r="AC122" i="12"/>
  <c r="AI122" i="12" s="1"/>
  <c r="M123" i="12"/>
  <c r="AD123" i="12"/>
  <c r="AL123" i="12"/>
  <c r="Q124" i="12"/>
  <c r="Z124" i="12"/>
  <c r="Z127" i="12" s="1"/>
  <c r="V126" i="12"/>
  <c r="M127" i="12"/>
  <c r="AD127" i="12"/>
  <c r="AL127" i="12"/>
  <c r="V109" i="12"/>
  <c r="T112" i="12"/>
  <c r="AB112" i="12"/>
  <c r="AB115" i="12" s="1"/>
  <c r="AH115" i="12" s="1"/>
  <c r="V113" i="12"/>
  <c r="O114" i="12"/>
  <c r="X114" i="12"/>
  <c r="T116" i="12"/>
  <c r="AB116" i="12"/>
  <c r="V117" i="12"/>
  <c r="O118" i="12"/>
  <c r="X118" i="12"/>
  <c r="T120" i="12"/>
  <c r="AB120" i="12"/>
  <c r="V121" i="12"/>
  <c r="O122" i="12"/>
  <c r="X122" i="12"/>
  <c r="T124" i="12"/>
  <c r="AB124" i="12"/>
  <c r="V125" i="12"/>
  <c r="AC125" i="12"/>
  <c r="AI125" i="12" s="1"/>
  <c r="O126" i="12"/>
  <c r="X126" i="12"/>
  <c r="AE126" i="12"/>
  <c r="AC126" i="12" s="1"/>
  <c r="AI126" i="12" s="1"/>
  <c r="V112" i="12"/>
  <c r="V116" i="12"/>
  <c r="V120" i="12"/>
  <c r="V124" i="12"/>
  <c r="O125" i="12"/>
  <c r="X125" i="12"/>
  <c r="Q126" i="12"/>
  <c r="AO63" i="12"/>
  <c r="AD63" i="12"/>
  <c r="AG63" i="12"/>
  <c r="V61" i="12"/>
  <c r="AC61" i="12"/>
  <c r="AI61" i="12" s="1"/>
  <c r="O61" i="12"/>
  <c r="X61" i="12"/>
  <c r="AE61" i="12"/>
  <c r="Q61" i="12"/>
  <c r="Z61" i="12"/>
  <c r="T61" i="12"/>
  <c r="AF63" i="12"/>
  <c r="Q60" i="12"/>
  <c r="Z60" i="12"/>
  <c r="M63" i="12"/>
  <c r="T60" i="12"/>
  <c r="AB60" i="12"/>
  <c r="AB63" i="12" s="1"/>
  <c r="AH63" i="12" s="1"/>
  <c r="V60" i="12"/>
  <c r="AC60" i="12"/>
  <c r="AI60" i="12" s="1"/>
  <c r="O60" i="12"/>
  <c r="X60" i="12"/>
  <c r="T58" i="12"/>
  <c r="AN59" i="12"/>
  <c r="V58" i="12"/>
  <c r="O58" i="12"/>
  <c r="X58" i="12"/>
  <c r="AE58" i="12"/>
  <c r="AC58" i="12" s="1"/>
  <c r="AI58" i="12" s="1"/>
  <c r="Q58" i="12"/>
  <c r="AC57" i="12"/>
  <c r="AI57" i="12" s="1"/>
  <c r="O57" i="12"/>
  <c r="Q57" i="12"/>
  <c r="Z57" i="12"/>
  <c r="M59" i="12"/>
  <c r="T57" i="12"/>
  <c r="AB57" i="12"/>
  <c r="V57" i="12"/>
  <c r="AO59" i="12"/>
  <c r="AG59" i="12"/>
  <c r="AL59" i="12"/>
  <c r="AD59" i="12"/>
  <c r="AB56" i="12"/>
  <c r="AF59" i="12"/>
  <c r="T56" i="12"/>
  <c r="V56" i="12"/>
  <c r="AC56" i="12"/>
  <c r="AI56" i="12" s="1"/>
  <c r="O56" i="12"/>
  <c r="X56" i="12"/>
  <c r="AE56" i="12"/>
  <c r="Q56" i="12"/>
  <c r="Z56" i="12"/>
  <c r="AL55" i="12"/>
  <c r="O54" i="12"/>
  <c r="X54" i="12"/>
  <c r="AE54" i="12"/>
  <c r="V54" i="12"/>
  <c r="Q54" i="12"/>
  <c r="Z54" i="12"/>
  <c r="AC54" i="12"/>
  <c r="AI54" i="12" s="1"/>
  <c r="T54" i="12"/>
  <c r="AN55" i="12"/>
  <c r="AO55" i="12"/>
  <c r="AD55" i="12"/>
  <c r="AG55" i="12"/>
  <c r="V53" i="12"/>
  <c r="AC53" i="12"/>
  <c r="AI53" i="12" s="1"/>
  <c r="O53" i="12"/>
  <c r="X53" i="12"/>
  <c r="AE53" i="12"/>
  <c r="Q53" i="12"/>
  <c r="Z53" i="12"/>
  <c r="T53" i="12"/>
  <c r="AF55" i="12"/>
  <c r="Q52" i="12"/>
  <c r="Z52" i="12"/>
  <c r="M55" i="12"/>
  <c r="T52" i="12"/>
  <c r="AB52" i="12"/>
  <c r="AB55" i="12" s="1"/>
  <c r="AH55" i="12" s="1"/>
  <c r="V52" i="12"/>
  <c r="AC52" i="12"/>
  <c r="AI52" i="12" s="1"/>
  <c r="O52" i="12"/>
  <c r="X52" i="12"/>
  <c r="T50" i="12"/>
  <c r="AB50" i="12"/>
  <c r="AG51" i="12"/>
  <c r="O50" i="12"/>
  <c r="X50" i="12"/>
  <c r="AE50" i="12"/>
  <c r="V50" i="12"/>
  <c r="AC50" i="12"/>
  <c r="AI50" i="12" s="1"/>
  <c r="Q50" i="12"/>
  <c r="Z49" i="12"/>
  <c r="Q49" i="12"/>
  <c r="O49" i="12"/>
  <c r="X49" i="12"/>
  <c r="AN51" i="12"/>
  <c r="AO51" i="12"/>
  <c r="T49" i="12"/>
  <c r="AB49" i="12"/>
  <c r="V49" i="12"/>
  <c r="AC49" i="12"/>
  <c r="AI49" i="12" s="1"/>
  <c r="AF51" i="12"/>
  <c r="L51" i="12"/>
  <c r="AM51" i="12" s="1"/>
  <c r="AD51" i="12"/>
  <c r="O48" i="12"/>
  <c r="X48" i="12"/>
  <c r="AE48" i="12"/>
  <c r="M51" i="12"/>
  <c r="Q48" i="12"/>
  <c r="Z48" i="12"/>
  <c r="Z51" i="12" s="1"/>
  <c r="T48" i="12"/>
  <c r="AB48" i="12"/>
  <c r="V48" i="12"/>
  <c r="Q46" i="12"/>
  <c r="T46" i="12"/>
  <c r="AB46" i="12"/>
  <c r="V46" i="12"/>
  <c r="AC46" i="12"/>
  <c r="AI46" i="12" s="1"/>
  <c r="O46" i="12"/>
  <c r="X46" i="12"/>
  <c r="AN47" i="12"/>
  <c r="O45" i="12"/>
  <c r="X45" i="12"/>
  <c r="AE45" i="12"/>
  <c r="AE47" i="12" s="1"/>
  <c r="Q45" i="12"/>
  <c r="Z45" i="12"/>
  <c r="T45" i="12"/>
  <c r="AB45" i="12"/>
  <c r="V45" i="12"/>
  <c r="AO47" i="12"/>
  <c r="AG47" i="12"/>
  <c r="AB44" i="12"/>
  <c r="AB47" i="12" s="1"/>
  <c r="AH47" i="12" s="1"/>
  <c r="M47" i="12"/>
  <c r="AL47" i="12"/>
  <c r="Q44" i="12"/>
  <c r="AD47" i="12"/>
  <c r="T44" i="12"/>
  <c r="AF47" i="12"/>
  <c r="Z44" i="12"/>
  <c r="V44" i="12"/>
  <c r="AC44" i="12"/>
  <c r="AI44" i="12" s="1"/>
  <c r="O44" i="12"/>
  <c r="X44" i="12"/>
  <c r="AN43" i="12"/>
  <c r="V42" i="12"/>
  <c r="AC42" i="12"/>
  <c r="AI42" i="12" s="1"/>
  <c r="O42" i="12"/>
  <c r="X42" i="12"/>
  <c r="AE42" i="12"/>
  <c r="Q42" i="12"/>
  <c r="Z42" i="12"/>
  <c r="T42" i="12"/>
  <c r="AD43" i="12"/>
  <c r="AG43" i="12"/>
  <c r="V41" i="12"/>
  <c r="O41" i="12"/>
  <c r="X41" i="12"/>
  <c r="AE41" i="12"/>
  <c r="AC41" i="12" s="1"/>
  <c r="AI41" i="12" s="1"/>
  <c r="M43" i="12"/>
  <c r="Q41" i="12"/>
  <c r="Z41" i="12"/>
  <c r="T41" i="12"/>
  <c r="T43" i="12" s="1"/>
  <c r="AO43" i="12"/>
  <c r="AC40" i="12"/>
  <c r="AI40" i="12" s="1"/>
  <c r="X40" i="12"/>
  <c r="O40" i="12"/>
  <c r="Z40" i="12"/>
  <c r="AF43" i="12"/>
  <c r="Q40" i="12"/>
  <c r="AB40" i="12"/>
  <c r="AB43" i="12" s="1"/>
  <c r="AH43" i="12" s="1"/>
  <c r="V40" i="12"/>
  <c r="AO39" i="12"/>
  <c r="T38" i="12"/>
  <c r="Z38" i="12"/>
  <c r="AB38" i="12"/>
  <c r="V38" i="12"/>
  <c r="AC38" i="12"/>
  <c r="AI38" i="12" s="1"/>
  <c r="O38" i="12"/>
  <c r="X38" i="12"/>
  <c r="AG39" i="12"/>
  <c r="L39" i="12"/>
  <c r="AM39" i="12" s="1"/>
  <c r="AD39" i="12"/>
  <c r="AF39" i="12"/>
  <c r="AN39" i="12"/>
  <c r="Q37" i="12"/>
  <c r="Z37" i="12"/>
  <c r="M39" i="12"/>
  <c r="T37" i="12"/>
  <c r="AB37" i="12"/>
  <c r="V37" i="12"/>
  <c r="AC37" i="12"/>
  <c r="AI37" i="12" s="1"/>
  <c r="O37" i="12"/>
  <c r="X37" i="12"/>
  <c r="AB36" i="12"/>
  <c r="T36" i="12"/>
  <c r="O36" i="12"/>
  <c r="X36" i="12"/>
  <c r="AE36" i="12"/>
  <c r="AE39" i="12" s="1"/>
  <c r="V36" i="12"/>
  <c r="Q36" i="12"/>
  <c r="Q39" i="12" s="1"/>
  <c r="Z36" i="12"/>
  <c r="Z39" i="12" s="1"/>
  <c r="AN35" i="12"/>
  <c r="Q34" i="12"/>
  <c r="Z34" i="12"/>
  <c r="T34" i="12"/>
  <c r="AB34" i="12"/>
  <c r="V34" i="12"/>
  <c r="AC34" i="12"/>
  <c r="AI34" i="12" s="1"/>
  <c r="O34" i="12"/>
  <c r="X34" i="12"/>
  <c r="AO35" i="12"/>
  <c r="AB33" i="12"/>
  <c r="AF35" i="12"/>
  <c r="AG35" i="12"/>
  <c r="V33" i="12"/>
  <c r="O33" i="12"/>
  <c r="O35" i="12" s="1"/>
  <c r="X33" i="12"/>
  <c r="AE33" i="12"/>
  <c r="AC33" i="12" s="1"/>
  <c r="AI33" i="12" s="1"/>
  <c r="Q33" i="12"/>
  <c r="X32" i="12"/>
  <c r="L35" i="12"/>
  <c r="AM35" i="12" s="1"/>
  <c r="AE32" i="12"/>
  <c r="AE35" i="12" s="1"/>
  <c r="AD35" i="12"/>
  <c r="Q32" i="12"/>
  <c r="Z32" i="12"/>
  <c r="M35" i="12"/>
  <c r="T32" i="12"/>
  <c r="AB32" i="12"/>
  <c r="V32" i="12"/>
  <c r="X30" i="12"/>
  <c r="Z30" i="12"/>
  <c r="Q30" i="12"/>
  <c r="AB30" i="12"/>
  <c r="O30" i="12"/>
  <c r="T30" i="12"/>
  <c r="AE30" i="12"/>
  <c r="AC30" i="12" s="1"/>
  <c r="AI30" i="12" s="1"/>
  <c r="V30" i="12"/>
  <c r="AO31" i="12"/>
  <c r="T29" i="12"/>
  <c r="AB29" i="12"/>
  <c r="AD31" i="12"/>
  <c r="AG31" i="12"/>
  <c r="AN31" i="12"/>
  <c r="V29" i="12"/>
  <c r="O29" i="12"/>
  <c r="X29" i="12"/>
  <c r="AE29" i="12"/>
  <c r="Q29" i="12"/>
  <c r="Z28" i="12"/>
  <c r="M31" i="12"/>
  <c r="AL31" i="12"/>
  <c r="AF31" i="12"/>
  <c r="Q28" i="12"/>
  <c r="T28" i="12"/>
  <c r="AB28" i="12"/>
  <c r="V28" i="12"/>
  <c r="AC28" i="12"/>
  <c r="AI28" i="12" s="1"/>
  <c r="O28" i="12"/>
  <c r="X28" i="12"/>
  <c r="AD27" i="12"/>
  <c r="AM27" i="12"/>
  <c r="AF27" i="12"/>
  <c r="Q26" i="12"/>
  <c r="AO27" i="12"/>
  <c r="T26" i="12"/>
  <c r="AB26" i="12"/>
  <c r="V26" i="12"/>
  <c r="AC26" i="12"/>
  <c r="AI26" i="12" s="1"/>
  <c r="O26" i="12"/>
  <c r="X26" i="12"/>
  <c r="T25" i="12"/>
  <c r="AB25" i="12"/>
  <c r="L27" i="12"/>
  <c r="AG27" i="12"/>
  <c r="AN27" i="12"/>
  <c r="V25" i="12"/>
  <c r="O25" i="12"/>
  <c r="X25" i="12"/>
  <c r="AE25" i="12"/>
  <c r="AC25" i="12" s="1"/>
  <c r="AI25" i="12" s="1"/>
  <c r="Q25" i="12"/>
  <c r="O24" i="12"/>
  <c r="X24" i="12"/>
  <c r="AE24" i="12"/>
  <c r="M27" i="12"/>
  <c r="Q24" i="12"/>
  <c r="Z24" i="12"/>
  <c r="Z27" i="12" s="1"/>
  <c r="T24" i="12"/>
  <c r="AB24" i="12"/>
  <c r="V24" i="12"/>
  <c r="Q22" i="12"/>
  <c r="AC22" i="12"/>
  <c r="AI22" i="12" s="1"/>
  <c r="X22" i="12"/>
  <c r="V22" i="12"/>
  <c r="AN23" i="12"/>
  <c r="AO23" i="12"/>
  <c r="AF23" i="12"/>
  <c r="AG23" i="12"/>
  <c r="O21" i="12"/>
  <c r="X21" i="12"/>
  <c r="AE21" i="12"/>
  <c r="AC21" i="12" s="1"/>
  <c r="AI21" i="12" s="1"/>
  <c r="V21" i="12"/>
  <c r="Q21" i="12"/>
  <c r="Z21" i="12"/>
  <c r="T21" i="12"/>
  <c r="L23" i="12"/>
  <c r="AD23" i="12"/>
  <c r="O20" i="12"/>
  <c r="X20" i="12"/>
  <c r="AE20" i="12"/>
  <c r="M23" i="12"/>
  <c r="Q20" i="12"/>
  <c r="Z20" i="12"/>
  <c r="T20" i="12"/>
  <c r="AB20" i="12"/>
  <c r="AB23" i="12" s="1"/>
  <c r="AH23" i="12" s="1"/>
  <c r="V20" i="12"/>
  <c r="V18" i="12"/>
  <c r="O18" i="12"/>
  <c r="X18" i="12"/>
  <c r="AE18" i="12"/>
  <c r="AC18" i="12" s="1"/>
  <c r="AI18" i="12" s="1"/>
  <c r="Q18" i="12"/>
  <c r="Z18" i="12"/>
  <c r="T18" i="12"/>
  <c r="AN19" i="12"/>
  <c r="AO19" i="12"/>
  <c r="K128" i="12"/>
  <c r="AD19" i="12"/>
  <c r="AG19" i="12"/>
  <c r="V17" i="12"/>
  <c r="O17" i="12"/>
  <c r="O19" i="12" s="1"/>
  <c r="X17" i="12"/>
  <c r="X19" i="12" s="1"/>
  <c r="AE17" i="12"/>
  <c r="AE19" i="12" s="1"/>
  <c r="Q17" i="12"/>
  <c r="Z17" i="12"/>
  <c r="T17" i="12"/>
  <c r="AQ128" i="12"/>
  <c r="Q16" i="12"/>
  <c r="AF19" i="12"/>
  <c r="AC16" i="12"/>
  <c r="AI16" i="12" s="1"/>
  <c r="Z16" i="12"/>
  <c r="L19" i="12"/>
  <c r="M19" i="12"/>
  <c r="T16" i="12"/>
  <c r="AB16" i="12"/>
  <c r="AB19" i="12" s="1"/>
  <c r="AH19" i="12" s="1"/>
  <c r="V16" i="12"/>
  <c r="T14" i="12"/>
  <c r="AB14" i="12"/>
  <c r="V14" i="12"/>
  <c r="O14" i="12"/>
  <c r="X14" i="12"/>
  <c r="AE14" i="12"/>
  <c r="AC14" i="12" s="1"/>
  <c r="AI14" i="12" s="1"/>
  <c r="Q14" i="12"/>
  <c r="AO15" i="12"/>
  <c r="Z13" i="12"/>
  <c r="AM15" i="12"/>
  <c r="O13" i="12"/>
  <c r="O15" i="12" s="1"/>
  <c r="AE13" i="12"/>
  <c r="AC13" i="12" s="1"/>
  <c r="AI13" i="12" s="1"/>
  <c r="M15" i="12"/>
  <c r="Q13" i="12"/>
  <c r="AF15" i="12"/>
  <c r="X13" i="12"/>
  <c r="AN15" i="12"/>
  <c r="T13" i="12"/>
  <c r="AB13" i="12"/>
  <c r="V13" i="12"/>
  <c r="AC12" i="12"/>
  <c r="AI12" i="12" s="1"/>
  <c r="Z12" i="12"/>
  <c r="L15" i="12"/>
  <c r="AD15" i="12"/>
  <c r="I128" i="12"/>
  <c r="T12" i="12"/>
  <c r="AB12" i="12"/>
  <c r="V12" i="12"/>
  <c r="T10" i="12"/>
  <c r="AB10" i="12"/>
  <c r="V10" i="12"/>
  <c r="O10" i="12"/>
  <c r="X10" i="12"/>
  <c r="AE10" i="12"/>
  <c r="AE11" i="12" s="1"/>
  <c r="Q10" i="12"/>
  <c r="AN11" i="12"/>
  <c r="AC9" i="12"/>
  <c r="AI9" i="12" s="1"/>
  <c r="O9" i="12"/>
  <c r="X9" i="12"/>
  <c r="AJ128" i="12"/>
  <c r="D128" i="12"/>
  <c r="Q9" i="12"/>
  <c r="Z9" i="12"/>
  <c r="T9" i="12"/>
  <c r="AB9" i="12"/>
  <c r="V9" i="12"/>
  <c r="AO11" i="12"/>
  <c r="AG11" i="12"/>
  <c r="Q8" i="12"/>
  <c r="Q11" i="12" s="1"/>
  <c r="AD11" i="12"/>
  <c r="AL11" i="12"/>
  <c r="AB8" i="12"/>
  <c r="M11" i="12"/>
  <c r="P11" i="12" s="1"/>
  <c r="T8" i="12"/>
  <c r="AF11" i="12"/>
  <c r="AM11" i="12"/>
  <c r="Z8" i="12"/>
  <c r="F128" i="12"/>
  <c r="V8" i="12"/>
  <c r="AC8" i="12"/>
  <c r="AI8" i="12" s="1"/>
  <c r="O8" i="12"/>
  <c r="X8" i="12"/>
  <c r="T6" i="12"/>
  <c r="AB6" i="12"/>
  <c r="V6" i="12"/>
  <c r="O6" i="12"/>
  <c r="X6" i="12"/>
  <c r="AE6" i="12"/>
  <c r="AC6" i="12" s="1"/>
  <c r="AI6" i="12" s="1"/>
  <c r="Q6" i="12"/>
  <c r="AO7" i="12"/>
  <c r="AG7" i="12"/>
  <c r="T5" i="12"/>
  <c r="AB5" i="12"/>
  <c r="V5" i="12"/>
  <c r="AC5" i="12"/>
  <c r="AI5" i="12" s="1"/>
  <c r="O5" i="12"/>
  <c r="X5" i="12"/>
  <c r="AN7" i="12"/>
  <c r="AK7" i="12"/>
  <c r="L7" i="12"/>
  <c r="AD7" i="12"/>
  <c r="AL7" i="12"/>
  <c r="AF7" i="12"/>
  <c r="AM7" i="12"/>
  <c r="O4" i="12"/>
  <c r="Q4" i="12"/>
  <c r="Z4" i="12"/>
  <c r="Z7" i="12" s="1"/>
  <c r="M7" i="12"/>
  <c r="X4" i="12"/>
  <c r="AE4" i="12"/>
  <c r="T4" i="12"/>
  <c r="AB4" i="12"/>
  <c r="V4" i="12"/>
  <c r="Q122" i="11"/>
  <c r="T122" i="11"/>
  <c r="AB122" i="11"/>
  <c r="V122" i="11"/>
  <c r="AC122" i="11"/>
  <c r="AI122" i="11" s="1"/>
  <c r="O122" i="11"/>
  <c r="X122" i="11"/>
  <c r="AN123" i="11"/>
  <c r="O121" i="11"/>
  <c r="X121" i="11"/>
  <c r="AE121" i="11"/>
  <c r="AC121" i="11" s="1"/>
  <c r="AI121" i="11" s="1"/>
  <c r="V121" i="11"/>
  <c r="Q121" i="11"/>
  <c r="Z121" i="11"/>
  <c r="AB123" i="11"/>
  <c r="AH123" i="11" s="1"/>
  <c r="T121" i="11"/>
  <c r="AO123" i="11"/>
  <c r="AG123" i="11"/>
  <c r="L123" i="11"/>
  <c r="AM123" i="11" s="1"/>
  <c r="AD123" i="11"/>
  <c r="AL123" i="11"/>
  <c r="O120" i="11"/>
  <c r="X120" i="11"/>
  <c r="AE120" i="11"/>
  <c r="AC120" i="11" s="1"/>
  <c r="AI120" i="11" s="1"/>
  <c r="M123" i="11"/>
  <c r="Q120" i="11"/>
  <c r="Q123" i="11" s="1"/>
  <c r="Z120" i="11"/>
  <c r="V120" i="11"/>
  <c r="T120" i="11"/>
  <c r="Q118" i="11"/>
  <c r="T118" i="11"/>
  <c r="AB118" i="11"/>
  <c r="AB119" i="11" s="1"/>
  <c r="AH119" i="11" s="1"/>
  <c r="V118" i="11"/>
  <c r="AC118" i="11"/>
  <c r="AI118" i="11" s="1"/>
  <c r="O118" i="11"/>
  <c r="X118" i="11"/>
  <c r="X117" i="11"/>
  <c r="O117" i="11"/>
  <c r="AN119" i="11"/>
  <c r="V117" i="11"/>
  <c r="AE117" i="11"/>
  <c r="AC117" i="11" s="1"/>
  <c r="AI117" i="11" s="1"/>
  <c r="Z117" i="11"/>
  <c r="T117" i="11"/>
  <c r="AO119" i="11"/>
  <c r="AG119" i="11"/>
  <c r="AD119" i="11"/>
  <c r="AL119" i="11"/>
  <c r="AF119" i="11"/>
  <c r="AC116" i="11"/>
  <c r="AI116" i="11" s="1"/>
  <c r="O116" i="11"/>
  <c r="O119" i="11" s="1"/>
  <c r="X116" i="11"/>
  <c r="AE116" i="11"/>
  <c r="V116" i="11"/>
  <c r="Q116" i="11"/>
  <c r="Q119" i="11" s="1"/>
  <c r="Z116" i="11"/>
  <c r="M119" i="11"/>
  <c r="T116" i="11"/>
  <c r="T119" i="11" s="1"/>
  <c r="AO115" i="11"/>
  <c r="AG115" i="11"/>
  <c r="M115" i="11"/>
  <c r="Z114" i="11"/>
  <c r="Q114" i="11"/>
  <c r="T114" i="11"/>
  <c r="AB114" i="11"/>
  <c r="V114" i="11"/>
  <c r="AC114" i="11"/>
  <c r="AI114" i="11" s="1"/>
  <c r="O114" i="11"/>
  <c r="X114" i="11"/>
  <c r="AN115" i="11"/>
  <c r="X113" i="11"/>
  <c r="O113" i="11"/>
  <c r="Z113" i="11"/>
  <c r="V113" i="11"/>
  <c r="Q112" i="11"/>
  <c r="L115" i="11"/>
  <c r="AM115" i="11" s="1"/>
  <c r="AL115" i="11"/>
  <c r="Z112" i="11"/>
  <c r="AD115" i="11"/>
  <c r="T112" i="11"/>
  <c r="AB112" i="11"/>
  <c r="AB115" i="11" s="1"/>
  <c r="AH115" i="11" s="1"/>
  <c r="V112" i="11"/>
  <c r="O112" i="11"/>
  <c r="X112" i="11"/>
  <c r="AE112" i="11"/>
  <c r="AE115" i="11" s="1"/>
  <c r="AC110" i="11"/>
  <c r="AI110" i="11" s="1"/>
  <c r="O110" i="11"/>
  <c r="X110" i="11"/>
  <c r="Q110" i="11"/>
  <c r="Z110" i="11"/>
  <c r="T110" i="11"/>
  <c r="AB110" i="11"/>
  <c r="V110" i="11"/>
  <c r="AG111" i="11"/>
  <c r="AO111" i="11"/>
  <c r="AC109" i="11"/>
  <c r="AI109" i="11" s="1"/>
  <c r="O109" i="11"/>
  <c r="AN111" i="11"/>
  <c r="Q109" i="11"/>
  <c r="Z109" i="11"/>
  <c r="X111" i="11"/>
  <c r="T109" i="11"/>
  <c r="AB109" i="11"/>
  <c r="V109" i="11"/>
  <c r="AD111" i="11"/>
  <c r="AL111" i="11"/>
  <c r="Z108" i="11"/>
  <c r="L111" i="11"/>
  <c r="AM111" i="11" s="1"/>
  <c r="O108" i="11"/>
  <c r="O111" i="11" s="1"/>
  <c r="AE108" i="11"/>
  <c r="AE111" i="11" s="1"/>
  <c r="M111" i="11"/>
  <c r="Q108" i="11"/>
  <c r="T108" i="11"/>
  <c r="AB108" i="11"/>
  <c r="V108" i="11"/>
  <c r="T106" i="11"/>
  <c r="AC106" i="11"/>
  <c r="AI106" i="11" s="1"/>
  <c r="AB106" i="11"/>
  <c r="Q106" i="11"/>
  <c r="Z106" i="11"/>
  <c r="V106" i="11"/>
  <c r="M107" i="11"/>
  <c r="X105" i="11"/>
  <c r="AB105" i="11"/>
  <c r="O105" i="11"/>
  <c r="AE105" i="11"/>
  <c r="AC105" i="11" s="1"/>
  <c r="AI105" i="11" s="1"/>
  <c r="T105" i="11"/>
  <c r="AG107" i="11"/>
  <c r="AO107" i="11"/>
  <c r="V105" i="11"/>
  <c r="Q105" i="11"/>
  <c r="Q104" i="11"/>
  <c r="AB104" i="11"/>
  <c r="AD107" i="11"/>
  <c r="AL107" i="11"/>
  <c r="T104" i="11"/>
  <c r="AE104" i="11"/>
  <c r="AE107" i="11" s="1"/>
  <c r="AF107" i="11"/>
  <c r="X104" i="11"/>
  <c r="O104" i="11"/>
  <c r="O107" i="11" s="1"/>
  <c r="Z104" i="11"/>
  <c r="V104" i="11"/>
  <c r="T102" i="11"/>
  <c r="AB102" i="11"/>
  <c r="V102" i="11"/>
  <c r="O102" i="11"/>
  <c r="X102" i="11"/>
  <c r="AE102" i="11"/>
  <c r="AC102" i="11" s="1"/>
  <c r="AI102" i="11" s="1"/>
  <c r="Q102" i="11"/>
  <c r="AN103" i="11"/>
  <c r="O101" i="11"/>
  <c r="X101" i="11"/>
  <c r="AE101" i="11"/>
  <c r="AC101" i="11" s="1"/>
  <c r="AI101" i="11" s="1"/>
  <c r="Q101" i="11"/>
  <c r="Z101" i="11"/>
  <c r="T101" i="11"/>
  <c r="AB101" i="11"/>
  <c r="V101" i="11"/>
  <c r="AO103" i="11"/>
  <c r="AG103" i="11"/>
  <c r="Q100" i="11"/>
  <c r="L103" i="11"/>
  <c r="AM103" i="11" s="1"/>
  <c r="Z100" i="11"/>
  <c r="Z103" i="11" s="1"/>
  <c r="M103" i="11"/>
  <c r="AD103" i="11"/>
  <c r="AL103" i="11"/>
  <c r="T100" i="11"/>
  <c r="AB100" i="11"/>
  <c r="V100" i="11"/>
  <c r="AC100" i="11"/>
  <c r="AI100" i="11" s="1"/>
  <c r="O100" i="11"/>
  <c r="X100" i="11"/>
  <c r="X98" i="11"/>
  <c r="AB98" i="11"/>
  <c r="V98" i="11"/>
  <c r="AC98" i="11"/>
  <c r="AI98" i="11" s="1"/>
  <c r="Q98" i="11"/>
  <c r="AG99" i="11"/>
  <c r="AB97" i="11"/>
  <c r="Q97" i="11"/>
  <c r="T97" i="11"/>
  <c r="AO99" i="11"/>
  <c r="AN99" i="11"/>
  <c r="O97" i="11"/>
  <c r="X97" i="11"/>
  <c r="AE97" i="11"/>
  <c r="AC97" i="11" s="1"/>
  <c r="AI97" i="11" s="1"/>
  <c r="V97" i="11"/>
  <c r="L99" i="11"/>
  <c r="AM99" i="11" s="1"/>
  <c r="AL99" i="11"/>
  <c r="AD99" i="11"/>
  <c r="O96" i="11"/>
  <c r="O99" i="11" s="1"/>
  <c r="X96" i="11"/>
  <c r="X99" i="11" s="1"/>
  <c r="AE96" i="11"/>
  <c r="AE99" i="11" s="1"/>
  <c r="Q96" i="11"/>
  <c r="Z96" i="11"/>
  <c r="Z99" i="11" s="1"/>
  <c r="M99" i="11"/>
  <c r="V96" i="11"/>
  <c r="T96" i="11"/>
  <c r="Q94" i="11"/>
  <c r="T94" i="11"/>
  <c r="AB94" i="11"/>
  <c r="Z94" i="11"/>
  <c r="V94" i="11"/>
  <c r="AC94" i="11"/>
  <c r="AI94" i="11" s="1"/>
  <c r="O94" i="11"/>
  <c r="X94" i="11"/>
  <c r="AN95" i="11"/>
  <c r="L95" i="11"/>
  <c r="AM95" i="11" s="1"/>
  <c r="AC93" i="11"/>
  <c r="AI93" i="11" s="1"/>
  <c r="O93" i="11"/>
  <c r="X93" i="11"/>
  <c r="Z93" i="11"/>
  <c r="AE95" i="11"/>
  <c r="T93" i="11"/>
  <c r="AB93" i="11"/>
  <c r="V93" i="11"/>
  <c r="AO95" i="11"/>
  <c r="AG95" i="11"/>
  <c r="AD95" i="11"/>
  <c r="AL95" i="11"/>
  <c r="AC92" i="11"/>
  <c r="AI92" i="11" s="1"/>
  <c r="O92" i="11"/>
  <c r="Q92" i="11"/>
  <c r="Z92" i="11"/>
  <c r="M95" i="11"/>
  <c r="T92" i="11"/>
  <c r="AB92" i="11"/>
  <c r="V92" i="11"/>
  <c r="AC90" i="11"/>
  <c r="AI90" i="11" s="1"/>
  <c r="O90" i="11"/>
  <c r="X90" i="11"/>
  <c r="Q90" i="11"/>
  <c r="Z90" i="11"/>
  <c r="T90" i="11"/>
  <c r="AB90" i="11"/>
  <c r="V90" i="11"/>
  <c r="AG91" i="11"/>
  <c r="T89" i="11"/>
  <c r="AL91" i="11"/>
  <c r="AB89" i="11"/>
  <c r="L91" i="11"/>
  <c r="AM91" i="11" s="1"/>
  <c r="AD91" i="11"/>
  <c r="V89" i="11"/>
  <c r="AC89" i="11"/>
  <c r="AI89" i="11" s="1"/>
  <c r="O89" i="11"/>
  <c r="X89" i="11"/>
  <c r="AE89" i="11"/>
  <c r="Q89" i="11"/>
  <c r="AN91" i="11"/>
  <c r="AO91" i="11"/>
  <c r="V88" i="11"/>
  <c r="O88" i="11"/>
  <c r="O91" i="11" s="1"/>
  <c r="AE88" i="11"/>
  <c r="M91" i="11"/>
  <c r="Q88" i="11"/>
  <c r="Z88" i="11"/>
  <c r="X88" i="11"/>
  <c r="T88" i="11"/>
  <c r="Z86" i="11"/>
  <c r="T86" i="11"/>
  <c r="AB86" i="11"/>
  <c r="AB87" i="11" s="1"/>
  <c r="AH87" i="11" s="1"/>
  <c r="V86" i="11"/>
  <c r="AC86" i="11"/>
  <c r="AI86" i="11" s="1"/>
  <c r="O86" i="11"/>
  <c r="X86" i="11"/>
  <c r="AO87" i="11"/>
  <c r="AN87" i="11"/>
  <c r="AL87" i="11"/>
  <c r="AD87" i="11"/>
  <c r="AF87" i="11"/>
  <c r="AG87" i="11"/>
  <c r="V85" i="11"/>
  <c r="O85" i="11"/>
  <c r="X85" i="11"/>
  <c r="AE85" i="11"/>
  <c r="AC85" i="11" s="1"/>
  <c r="AI85" i="11" s="1"/>
  <c r="Q85" i="11"/>
  <c r="Z85" i="11"/>
  <c r="T85" i="11"/>
  <c r="V84" i="11"/>
  <c r="O84" i="11"/>
  <c r="X84" i="11"/>
  <c r="AE84" i="11"/>
  <c r="AC84" i="11" s="1"/>
  <c r="AI84" i="11" s="1"/>
  <c r="M87" i="11"/>
  <c r="Q84" i="11"/>
  <c r="Z84" i="11"/>
  <c r="T84" i="11"/>
  <c r="T82" i="11"/>
  <c r="AB82" i="11"/>
  <c r="V82" i="11"/>
  <c r="AC82" i="11"/>
  <c r="AI82" i="11" s="1"/>
  <c r="O82" i="11"/>
  <c r="X82" i="11"/>
  <c r="AE82" i="11"/>
  <c r="Q82" i="11"/>
  <c r="AN83" i="11"/>
  <c r="Q81" i="11"/>
  <c r="AG83" i="11"/>
  <c r="AO83" i="11"/>
  <c r="T81" i="11"/>
  <c r="AB81" i="11"/>
  <c r="AB83" i="11" s="1"/>
  <c r="AH83" i="11" s="1"/>
  <c r="V81" i="11"/>
  <c r="AC81" i="11"/>
  <c r="AI81" i="11" s="1"/>
  <c r="O81" i="11"/>
  <c r="X81" i="11"/>
  <c r="AD83" i="11"/>
  <c r="AL83" i="11"/>
  <c r="O80" i="11"/>
  <c r="O83" i="11" s="1"/>
  <c r="X80" i="11"/>
  <c r="AE80" i="11"/>
  <c r="AE83" i="11" s="1"/>
  <c r="M83" i="11"/>
  <c r="Q80" i="11"/>
  <c r="Z80" i="11"/>
  <c r="Z83" i="11" s="1"/>
  <c r="V80" i="11"/>
  <c r="AC80" i="11"/>
  <c r="AI80" i="11" s="1"/>
  <c r="T80" i="11"/>
  <c r="T83" i="11" s="1"/>
  <c r="L79" i="11"/>
  <c r="AM79" i="11" s="1"/>
  <c r="V78" i="11"/>
  <c r="AC78" i="11"/>
  <c r="AI78" i="11" s="1"/>
  <c r="O78" i="11"/>
  <c r="X78" i="11"/>
  <c r="AE78" i="11"/>
  <c r="Q78" i="11"/>
  <c r="Z78" i="11"/>
  <c r="T78" i="11"/>
  <c r="AN79" i="11"/>
  <c r="AO79" i="11"/>
  <c r="AG79" i="11"/>
  <c r="AL79" i="11"/>
  <c r="O77" i="11"/>
  <c r="X77" i="11"/>
  <c r="AE77" i="11"/>
  <c r="AC77" i="11" s="1"/>
  <c r="AI77" i="11" s="1"/>
  <c r="V77" i="11"/>
  <c r="Q77" i="11"/>
  <c r="Z77" i="11"/>
  <c r="M79" i="11"/>
  <c r="T77" i="11"/>
  <c r="Z76" i="11"/>
  <c r="O76" i="11"/>
  <c r="AE76" i="11"/>
  <c r="AE79" i="11" s="1"/>
  <c r="Q76" i="11"/>
  <c r="X76" i="11"/>
  <c r="T76" i="11"/>
  <c r="AB76" i="11"/>
  <c r="AB79" i="11" s="1"/>
  <c r="AH79" i="11" s="1"/>
  <c r="V76" i="11"/>
  <c r="T74" i="11"/>
  <c r="L75" i="11"/>
  <c r="AM75" i="11" s="1"/>
  <c r="X74" i="11"/>
  <c r="AB74" i="11"/>
  <c r="O74" i="11"/>
  <c r="AE74" i="11"/>
  <c r="AC74" i="11" s="1"/>
  <c r="AI74" i="11" s="1"/>
  <c r="AG75" i="11"/>
  <c r="V74" i="11"/>
  <c r="Q74" i="11"/>
  <c r="Q73" i="11"/>
  <c r="T73" i="11"/>
  <c r="AB73" i="11"/>
  <c r="Z73" i="11"/>
  <c r="AN75" i="11"/>
  <c r="AO75" i="11"/>
  <c r="V73" i="11"/>
  <c r="AC73" i="11"/>
  <c r="AI73" i="11" s="1"/>
  <c r="O73" i="11"/>
  <c r="X73" i="11"/>
  <c r="AD75" i="11"/>
  <c r="AL75" i="11"/>
  <c r="V72" i="11"/>
  <c r="O72" i="11"/>
  <c r="X72" i="11"/>
  <c r="AE72" i="11"/>
  <c r="AE75" i="11" s="1"/>
  <c r="M75" i="11"/>
  <c r="Q72" i="11"/>
  <c r="Z72" i="11"/>
  <c r="T72" i="11"/>
  <c r="T75" i="11" s="1"/>
  <c r="T70" i="11"/>
  <c r="AB70" i="11"/>
  <c r="AB71" i="11" s="1"/>
  <c r="AH71" i="11" s="1"/>
  <c r="V70" i="11"/>
  <c r="AC70" i="11"/>
  <c r="AI70" i="11" s="1"/>
  <c r="O70" i="11"/>
  <c r="X70" i="11"/>
  <c r="AE70" i="11"/>
  <c r="Q70" i="11"/>
  <c r="AN71" i="11"/>
  <c r="AO71" i="11"/>
  <c r="O69" i="11"/>
  <c r="Z69" i="11"/>
  <c r="X69" i="11"/>
  <c r="Q69" i="11"/>
  <c r="AB69" i="11"/>
  <c r="T69" i="11"/>
  <c r="AE69" i="11"/>
  <c r="AC69" i="11" s="1"/>
  <c r="AI69" i="11" s="1"/>
  <c r="L71" i="11"/>
  <c r="AM71" i="11" s="1"/>
  <c r="AG71" i="11"/>
  <c r="V69" i="11"/>
  <c r="AD71" i="11"/>
  <c r="V68" i="11"/>
  <c r="O68" i="11"/>
  <c r="O71" i="11" s="1"/>
  <c r="X68" i="11"/>
  <c r="AE68" i="11"/>
  <c r="M71" i="11"/>
  <c r="Q68" i="11"/>
  <c r="Q71" i="11" s="1"/>
  <c r="Z68" i="11"/>
  <c r="T68" i="11"/>
  <c r="Q66" i="11"/>
  <c r="Z66" i="11"/>
  <c r="T66" i="11"/>
  <c r="AB66" i="11"/>
  <c r="V66" i="11"/>
  <c r="AC66" i="11"/>
  <c r="AI66" i="11" s="1"/>
  <c r="O66" i="11"/>
  <c r="X66" i="11"/>
  <c r="AN67" i="11"/>
  <c r="AO67" i="11"/>
  <c r="AG67" i="11"/>
  <c r="T65" i="11"/>
  <c r="AC65" i="11"/>
  <c r="AI65" i="11" s="1"/>
  <c r="X65" i="11"/>
  <c r="O65" i="11"/>
  <c r="Z65" i="11"/>
  <c r="AE67" i="11"/>
  <c r="V65" i="11"/>
  <c r="T64" i="11"/>
  <c r="T67" i="11" s="1"/>
  <c r="L67" i="11"/>
  <c r="AM67" i="11" s="1"/>
  <c r="AL67" i="11"/>
  <c r="Z64" i="11"/>
  <c r="Z67" i="11" s="1"/>
  <c r="AD67" i="11"/>
  <c r="AB64" i="11"/>
  <c r="AB67" i="11" s="1"/>
  <c r="AH67" i="11" s="1"/>
  <c r="M67" i="11"/>
  <c r="Q64" i="11"/>
  <c r="Q67" i="11" s="1"/>
  <c r="V64" i="11"/>
  <c r="AC64" i="11"/>
  <c r="AI64" i="11" s="1"/>
  <c r="O64" i="11"/>
  <c r="X64" i="11"/>
  <c r="X62" i="11"/>
  <c r="AC62" i="11"/>
  <c r="AI62" i="11" s="1"/>
  <c r="O62" i="11"/>
  <c r="AG63" i="11"/>
  <c r="AN63" i="11"/>
  <c r="Q62" i="11"/>
  <c r="Z62" i="11"/>
  <c r="Z63" i="11" s="1"/>
  <c r="T62" i="11"/>
  <c r="AB62" i="11"/>
  <c r="V62" i="11"/>
  <c r="T61" i="11"/>
  <c r="AB61" i="11"/>
  <c r="V61" i="11"/>
  <c r="O61" i="11"/>
  <c r="X61" i="11"/>
  <c r="AE61" i="11"/>
  <c r="AC61" i="11" s="1"/>
  <c r="AI61" i="11" s="1"/>
  <c r="Q61" i="11"/>
  <c r="AO63" i="11"/>
  <c r="T60" i="11"/>
  <c r="AB60" i="11"/>
  <c r="V60" i="11"/>
  <c r="M63" i="11"/>
  <c r="O60" i="11"/>
  <c r="X60" i="11"/>
  <c r="AE60" i="11"/>
  <c r="AC60" i="11" s="1"/>
  <c r="AI60" i="11" s="1"/>
  <c r="Q60" i="11"/>
  <c r="AN59" i="11"/>
  <c r="L59" i="11"/>
  <c r="AM59" i="11" s="1"/>
  <c r="V58" i="11"/>
  <c r="AC58" i="11"/>
  <c r="AI58" i="11" s="1"/>
  <c r="O58" i="11"/>
  <c r="X58" i="11"/>
  <c r="AE58" i="11"/>
  <c r="Q58" i="11"/>
  <c r="AO59" i="11"/>
  <c r="AG59" i="11"/>
  <c r="M59" i="11"/>
  <c r="T57" i="11"/>
  <c r="AB57" i="11"/>
  <c r="V57" i="11"/>
  <c r="AC57" i="11"/>
  <c r="AI57" i="11" s="1"/>
  <c r="O57" i="11"/>
  <c r="X57" i="11"/>
  <c r="O56" i="11"/>
  <c r="AE56" i="11"/>
  <c r="AE59" i="11" s="1"/>
  <c r="AC56" i="11"/>
  <c r="AI56" i="11" s="1"/>
  <c r="Z56" i="11"/>
  <c r="Z59" i="11" s="1"/>
  <c r="Q56" i="11"/>
  <c r="AD59" i="11"/>
  <c r="X56" i="11"/>
  <c r="AF59" i="11"/>
  <c r="T56" i="11"/>
  <c r="AB56" i="11"/>
  <c r="V56" i="11"/>
  <c r="Z54" i="11"/>
  <c r="AB54" i="11"/>
  <c r="V54" i="11"/>
  <c r="AC54" i="11"/>
  <c r="AI54" i="11" s="1"/>
  <c r="O54" i="11"/>
  <c r="X54" i="11"/>
  <c r="AN55" i="11"/>
  <c r="AO55" i="11"/>
  <c r="AG55" i="11"/>
  <c r="AB55" i="11"/>
  <c r="AH55" i="11" s="1"/>
  <c r="AC53" i="11"/>
  <c r="AI53" i="11" s="1"/>
  <c r="X53" i="11"/>
  <c r="V53" i="11"/>
  <c r="L55" i="11"/>
  <c r="AM55" i="11" s="1"/>
  <c r="AD55" i="11"/>
  <c r="AL55" i="11"/>
  <c r="V52" i="11"/>
  <c r="O52" i="11"/>
  <c r="X52" i="11"/>
  <c r="AE52" i="11"/>
  <c r="AE55" i="11" s="1"/>
  <c r="M55" i="11"/>
  <c r="Q52" i="11"/>
  <c r="Q55" i="11" s="1"/>
  <c r="Z52" i="11"/>
  <c r="T52" i="11"/>
  <c r="T55" i="11" s="1"/>
  <c r="V50" i="11"/>
  <c r="O50" i="11"/>
  <c r="X50" i="11"/>
  <c r="AE50" i="11"/>
  <c r="AC50" i="11" s="1"/>
  <c r="AI50" i="11" s="1"/>
  <c r="Q50" i="11"/>
  <c r="Z50" i="11"/>
  <c r="T50" i="11"/>
  <c r="T49" i="11"/>
  <c r="M51" i="11"/>
  <c r="X49" i="11"/>
  <c r="AB49" i="11"/>
  <c r="O49" i="11"/>
  <c r="AE49" i="11"/>
  <c r="AC49" i="11" s="1"/>
  <c r="AI49" i="11" s="1"/>
  <c r="AG51" i="11"/>
  <c r="V49" i="11"/>
  <c r="Q49" i="11"/>
  <c r="X48" i="11"/>
  <c r="Q48" i="11"/>
  <c r="O48" i="11"/>
  <c r="AE48" i="11"/>
  <c r="AF51" i="11"/>
  <c r="Z48" i="11"/>
  <c r="L51" i="11"/>
  <c r="AM51" i="11" s="1"/>
  <c r="AD51" i="11"/>
  <c r="T48" i="11"/>
  <c r="AB48" i="11"/>
  <c r="AB51" i="11" s="1"/>
  <c r="AH51" i="11" s="1"/>
  <c r="V48" i="11"/>
  <c r="Q46" i="11"/>
  <c r="Z46" i="11"/>
  <c r="T46" i="11"/>
  <c r="AB46" i="11"/>
  <c r="V46" i="11"/>
  <c r="AC46" i="11"/>
  <c r="AI46" i="11" s="1"/>
  <c r="O46" i="11"/>
  <c r="X46" i="11"/>
  <c r="AG47" i="11"/>
  <c r="AO47" i="11"/>
  <c r="AN47" i="11"/>
  <c r="O45" i="11"/>
  <c r="X45" i="11"/>
  <c r="AE45" i="11"/>
  <c r="AC45" i="11" s="1"/>
  <c r="AI45" i="11" s="1"/>
  <c r="Q45" i="11"/>
  <c r="Z45" i="11"/>
  <c r="T45" i="11"/>
  <c r="AB45" i="11"/>
  <c r="V45" i="11"/>
  <c r="L47" i="11"/>
  <c r="AM47" i="11" s="1"/>
  <c r="AD47" i="11"/>
  <c r="AL47" i="11"/>
  <c r="V44" i="11"/>
  <c r="O44" i="11"/>
  <c r="O47" i="11" s="1"/>
  <c r="X44" i="11"/>
  <c r="AE44" i="11"/>
  <c r="AE47" i="11" s="1"/>
  <c r="M47" i="11"/>
  <c r="Q44" i="11"/>
  <c r="Z44" i="11"/>
  <c r="T44" i="11"/>
  <c r="AC42" i="11"/>
  <c r="AI42" i="11" s="1"/>
  <c r="O42" i="11"/>
  <c r="X42" i="11"/>
  <c r="Q42" i="11"/>
  <c r="Z42" i="11"/>
  <c r="T42" i="11"/>
  <c r="AB42" i="11"/>
  <c r="V42" i="11"/>
  <c r="AG43" i="11"/>
  <c r="AO43" i="11"/>
  <c r="O41" i="11"/>
  <c r="X41" i="11"/>
  <c r="AE41" i="11"/>
  <c r="AC41" i="11" s="1"/>
  <c r="AI41" i="11" s="1"/>
  <c r="Q41" i="11"/>
  <c r="Z41" i="11"/>
  <c r="T41" i="11"/>
  <c r="AB41" i="11"/>
  <c r="V41" i="11"/>
  <c r="AD43" i="11"/>
  <c r="AL43" i="11"/>
  <c r="AF43" i="11"/>
  <c r="O40" i="11"/>
  <c r="X40" i="11"/>
  <c r="AE40" i="11"/>
  <c r="V40" i="11"/>
  <c r="Q40" i="11"/>
  <c r="Z40" i="11"/>
  <c r="Z43" i="11" s="1"/>
  <c r="M43" i="11"/>
  <c r="T40" i="11"/>
  <c r="AB38" i="11"/>
  <c r="Q38" i="11"/>
  <c r="T38" i="11"/>
  <c r="Z38" i="11"/>
  <c r="V38" i="11"/>
  <c r="AC38" i="11"/>
  <c r="AI38" i="11" s="1"/>
  <c r="O38" i="11"/>
  <c r="X38" i="11"/>
  <c r="AN39" i="11"/>
  <c r="AF39" i="11"/>
  <c r="AG39" i="11"/>
  <c r="Q37" i="11"/>
  <c r="Z37" i="11"/>
  <c r="T37" i="11"/>
  <c r="AB37" i="11"/>
  <c r="AB39" i="11" s="1"/>
  <c r="AH39" i="11" s="1"/>
  <c r="V37" i="11"/>
  <c r="AC37" i="11"/>
  <c r="AI37" i="11" s="1"/>
  <c r="O37" i="11"/>
  <c r="X37" i="11"/>
  <c r="AO39" i="11"/>
  <c r="L39" i="11"/>
  <c r="AM39" i="11" s="1"/>
  <c r="AD39" i="11"/>
  <c r="O36" i="11"/>
  <c r="X36" i="11"/>
  <c r="AE36" i="11"/>
  <c r="AE39" i="11" s="1"/>
  <c r="V36" i="11"/>
  <c r="Q36" i="11"/>
  <c r="Z36" i="11"/>
  <c r="Z39" i="11" s="1"/>
  <c r="M39" i="11"/>
  <c r="T36" i="11"/>
  <c r="T39" i="11" s="1"/>
  <c r="AG35" i="11"/>
  <c r="Q34" i="11"/>
  <c r="AB34" i="11"/>
  <c r="T34" i="11"/>
  <c r="Z34" i="11"/>
  <c r="V34" i="11"/>
  <c r="AC34" i="11"/>
  <c r="AI34" i="11" s="1"/>
  <c r="O34" i="11"/>
  <c r="X34" i="11"/>
  <c r="AN35" i="11"/>
  <c r="Z33" i="11"/>
  <c r="O33" i="11"/>
  <c r="AE33" i="11"/>
  <c r="AC33" i="11" s="1"/>
  <c r="AI33" i="11" s="1"/>
  <c r="L35" i="11"/>
  <c r="AM35" i="11" s="1"/>
  <c r="AL35" i="11"/>
  <c r="Q33" i="11"/>
  <c r="AD35" i="11"/>
  <c r="X33" i="11"/>
  <c r="AO35" i="11"/>
  <c r="T33" i="11"/>
  <c r="AB33" i="11"/>
  <c r="V33" i="11"/>
  <c r="O32" i="11"/>
  <c r="X32" i="11"/>
  <c r="AE32" i="11"/>
  <c r="AE35" i="11" s="1"/>
  <c r="V32" i="11"/>
  <c r="Q32" i="11"/>
  <c r="Z32" i="11"/>
  <c r="M35" i="11"/>
  <c r="T32" i="11"/>
  <c r="AG31" i="11"/>
  <c r="X30" i="11"/>
  <c r="T30" i="11"/>
  <c r="AC30" i="11"/>
  <c r="AI30" i="11" s="1"/>
  <c r="O30" i="11"/>
  <c r="Z30" i="11"/>
  <c r="Q30" i="11"/>
  <c r="AB30" i="11"/>
  <c r="V30" i="11"/>
  <c r="AO31" i="11"/>
  <c r="AN31" i="11"/>
  <c r="X29" i="11"/>
  <c r="O29" i="11"/>
  <c r="Z29" i="11"/>
  <c r="AL31" i="11"/>
  <c r="Q29" i="11"/>
  <c r="AB29" i="11"/>
  <c r="T29" i="11"/>
  <c r="AE29" i="11"/>
  <c r="AC29" i="11" s="1"/>
  <c r="AI29" i="11" s="1"/>
  <c r="AF31" i="11"/>
  <c r="AB31" i="11"/>
  <c r="AH31" i="11" s="1"/>
  <c r="V29" i="11"/>
  <c r="L31" i="11"/>
  <c r="AM31" i="11" s="1"/>
  <c r="O28" i="11"/>
  <c r="X28" i="11"/>
  <c r="AE28" i="11"/>
  <c r="AE31" i="11" s="1"/>
  <c r="Q28" i="11"/>
  <c r="Q31" i="11" s="1"/>
  <c r="Z28" i="11"/>
  <c r="M31" i="11"/>
  <c r="V28" i="11"/>
  <c r="T28" i="11"/>
  <c r="Q26" i="11"/>
  <c r="Z26" i="11"/>
  <c r="T26" i="11"/>
  <c r="AB26" i="11"/>
  <c r="V26" i="11"/>
  <c r="AC26" i="11"/>
  <c r="AI26" i="11" s="1"/>
  <c r="O26" i="11"/>
  <c r="X26" i="11"/>
  <c r="AO27" i="11"/>
  <c r="T25" i="11"/>
  <c r="AB25" i="11"/>
  <c r="L27" i="11"/>
  <c r="AG27" i="11"/>
  <c r="AN27" i="11"/>
  <c r="V25" i="11"/>
  <c r="O25" i="11"/>
  <c r="X25" i="11"/>
  <c r="AE25" i="11"/>
  <c r="AE27" i="11" s="1"/>
  <c r="Q25" i="11"/>
  <c r="X24" i="11"/>
  <c r="AF27" i="11"/>
  <c r="AM27" i="11"/>
  <c r="AB24" i="11"/>
  <c r="O24" i="11"/>
  <c r="AC24" i="11"/>
  <c r="AI24" i="11" s="1"/>
  <c r="T24" i="11"/>
  <c r="T27" i="11" s="1"/>
  <c r="AD27" i="11"/>
  <c r="Q24" i="11"/>
  <c r="Z24" i="11"/>
  <c r="Z27" i="11" s="1"/>
  <c r="M27" i="11"/>
  <c r="V24" i="11"/>
  <c r="O22" i="11"/>
  <c r="X22" i="11"/>
  <c r="AE22" i="11"/>
  <c r="AC22" i="11" s="1"/>
  <c r="AI22" i="11" s="1"/>
  <c r="AO23" i="11"/>
  <c r="Q22" i="11"/>
  <c r="Z22" i="11"/>
  <c r="T22" i="11"/>
  <c r="AB22" i="11"/>
  <c r="V22" i="11"/>
  <c r="AG23" i="11"/>
  <c r="AL23" i="11"/>
  <c r="O21" i="11"/>
  <c r="X21" i="11"/>
  <c r="AE21" i="11"/>
  <c r="AC21" i="11" s="1"/>
  <c r="AI21" i="11" s="1"/>
  <c r="V21" i="11"/>
  <c r="O23" i="11"/>
  <c r="Q21" i="11"/>
  <c r="Z21" i="11"/>
  <c r="T21" i="11"/>
  <c r="AC20" i="11"/>
  <c r="AI20" i="11" s="1"/>
  <c r="AF23" i="11"/>
  <c r="AM23" i="11"/>
  <c r="X20" i="11"/>
  <c r="Q20" i="11"/>
  <c r="Z20" i="11"/>
  <c r="M23" i="11"/>
  <c r="T20" i="11"/>
  <c r="T23" i="11" s="1"/>
  <c r="AB20" i="11"/>
  <c r="AB23" i="11" s="1"/>
  <c r="AH23" i="11" s="1"/>
  <c r="V20" i="11"/>
  <c r="AO19" i="11"/>
  <c r="Q18" i="11"/>
  <c r="T18" i="11"/>
  <c r="AB18" i="11"/>
  <c r="V18" i="11"/>
  <c r="AC18" i="11"/>
  <c r="AI18" i="11" s="1"/>
  <c r="O18" i="11"/>
  <c r="X18" i="11"/>
  <c r="AN19" i="11"/>
  <c r="T17" i="11"/>
  <c r="AB17" i="11"/>
  <c r="AG19" i="11"/>
  <c r="V17" i="11"/>
  <c r="O17" i="11"/>
  <c r="X17" i="11"/>
  <c r="AE17" i="11"/>
  <c r="AC17" i="11" s="1"/>
  <c r="AI17" i="11" s="1"/>
  <c r="Q17" i="11"/>
  <c r="AC16" i="11"/>
  <c r="AI16" i="11" s="1"/>
  <c r="Z16" i="11"/>
  <c r="L19" i="11"/>
  <c r="AD19" i="11"/>
  <c r="AL19" i="11"/>
  <c r="O16" i="11"/>
  <c r="AE16" i="11"/>
  <c r="M19" i="11"/>
  <c r="AF19" i="11"/>
  <c r="T16" i="11"/>
  <c r="AB16" i="11"/>
  <c r="V16" i="11"/>
  <c r="Q14" i="11"/>
  <c r="T14" i="11"/>
  <c r="AB14" i="11"/>
  <c r="V14" i="11"/>
  <c r="AC14" i="11"/>
  <c r="AI14" i="11" s="1"/>
  <c r="O14" i="11"/>
  <c r="X14" i="11"/>
  <c r="AN15" i="11"/>
  <c r="AG15" i="11"/>
  <c r="AL15" i="11"/>
  <c r="AM15" i="11"/>
  <c r="X13" i="11"/>
  <c r="AF15" i="11"/>
  <c r="AD15" i="11"/>
  <c r="O13" i="11"/>
  <c r="Z13" i="11"/>
  <c r="V13" i="11"/>
  <c r="F128" i="11"/>
  <c r="AQ128" i="11"/>
  <c r="O12" i="11"/>
  <c r="O15" i="11" s="1"/>
  <c r="X12" i="11"/>
  <c r="AE12" i="11"/>
  <c r="Q12" i="11"/>
  <c r="Z12" i="11"/>
  <c r="Z15" i="11" s="1"/>
  <c r="M15" i="11"/>
  <c r="T12" i="11"/>
  <c r="AB12" i="11"/>
  <c r="AB15" i="11" s="1"/>
  <c r="AH15" i="11" s="1"/>
  <c r="V12" i="11"/>
  <c r="AF11" i="11"/>
  <c r="AN11" i="11"/>
  <c r="I128" i="11"/>
  <c r="D128" i="11"/>
  <c r="T10" i="11"/>
  <c r="AB10" i="11"/>
  <c r="V10" i="11"/>
  <c r="O10" i="11"/>
  <c r="X10" i="11"/>
  <c r="AE10" i="11"/>
  <c r="AC10" i="11" s="1"/>
  <c r="AI10" i="11" s="1"/>
  <c r="Q10" i="11"/>
  <c r="AB9" i="11"/>
  <c r="AD11" i="11"/>
  <c r="AJ128" i="11"/>
  <c r="AG11" i="11"/>
  <c r="V9" i="11"/>
  <c r="AC9" i="11"/>
  <c r="AI9" i="11" s="1"/>
  <c r="O9" i="11"/>
  <c r="X9" i="11"/>
  <c r="AO11" i="11"/>
  <c r="AL11" i="11"/>
  <c r="AM11" i="11"/>
  <c r="O8" i="11"/>
  <c r="X8" i="11"/>
  <c r="AE8" i="11"/>
  <c r="Q8" i="11"/>
  <c r="Z8" i="11"/>
  <c r="Z11" i="11" s="1"/>
  <c r="M11" i="11"/>
  <c r="T8" i="11"/>
  <c r="T11" i="11" s="1"/>
  <c r="AB8" i="11"/>
  <c r="V8" i="11"/>
  <c r="AB6" i="11"/>
  <c r="Q6" i="11"/>
  <c r="T6" i="11"/>
  <c r="Z6" i="11"/>
  <c r="AO7" i="11"/>
  <c r="AK7" i="11"/>
  <c r="V6" i="11"/>
  <c r="AC6" i="11"/>
  <c r="AI6" i="11" s="1"/>
  <c r="O6" i="11"/>
  <c r="X6" i="11"/>
  <c r="AN7" i="11"/>
  <c r="AG7" i="11"/>
  <c r="T5" i="11"/>
  <c r="AB5" i="11"/>
  <c r="V5" i="11"/>
  <c r="O5" i="11"/>
  <c r="X5" i="11"/>
  <c r="AE5" i="11"/>
  <c r="AE7" i="11" s="1"/>
  <c r="Q5" i="11"/>
  <c r="L7" i="11"/>
  <c r="AD7" i="11"/>
  <c r="AL7" i="11"/>
  <c r="K128" i="11"/>
  <c r="AC4" i="11"/>
  <c r="AI4" i="11" s="1"/>
  <c r="AF7" i="11"/>
  <c r="Q4" i="11"/>
  <c r="Q7" i="11" s="1"/>
  <c r="Z4" i="11"/>
  <c r="Z7" i="11" s="1"/>
  <c r="M7" i="11"/>
  <c r="T4" i="11"/>
  <c r="T7" i="11" s="1"/>
  <c r="AB4" i="11"/>
  <c r="V4" i="11"/>
  <c r="Q126" i="15"/>
  <c r="AE127" i="15"/>
  <c r="AA126" i="15"/>
  <c r="S126" i="15"/>
  <c r="Y126" i="15"/>
  <c r="AF127" i="15"/>
  <c r="AN127" i="15"/>
  <c r="U126" i="15"/>
  <c r="AB126" i="15"/>
  <c r="AH126" i="15" s="1"/>
  <c r="O126" i="15"/>
  <c r="W126" i="15"/>
  <c r="AM127" i="15"/>
  <c r="W125" i="15"/>
  <c r="O125" i="15"/>
  <c r="S125" i="15"/>
  <c r="AD125" i="15"/>
  <c r="AB125" i="15" s="1"/>
  <c r="AH125" i="15" s="1"/>
  <c r="M127" i="15"/>
  <c r="Y125" i="15"/>
  <c r="Q125" i="15"/>
  <c r="AA125" i="15"/>
  <c r="U125" i="15"/>
  <c r="AB124" i="15"/>
  <c r="AH124" i="15" s="1"/>
  <c r="O124" i="15"/>
  <c r="Y124" i="15"/>
  <c r="AK127" i="15"/>
  <c r="W124" i="15"/>
  <c r="Q124" i="15"/>
  <c r="AA124" i="15"/>
  <c r="L127" i="15"/>
  <c r="AL127" i="15" s="1"/>
  <c r="U124" i="15"/>
  <c r="S122" i="15"/>
  <c r="AB122" i="15"/>
  <c r="AH122" i="15" s="1"/>
  <c r="W122" i="15"/>
  <c r="O122" i="15"/>
  <c r="Y122" i="15"/>
  <c r="AF123" i="15"/>
  <c r="U122" i="15"/>
  <c r="AM123" i="15"/>
  <c r="AN123" i="15"/>
  <c r="W121" i="15"/>
  <c r="U121" i="15"/>
  <c r="AE123" i="15"/>
  <c r="L123" i="15"/>
  <c r="AL123" i="15" s="1"/>
  <c r="AK123" i="15"/>
  <c r="Q120" i="15"/>
  <c r="Q123" i="15" s="1"/>
  <c r="P123" i="15" s="1"/>
  <c r="Y120" i="15"/>
  <c r="Y123" i="15" s="1"/>
  <c r="X123" i="15" s="1"/>
  <c r="S120" i="15"/>
  <c r="AA120" i="15"/>
  <c r="AA123" i="15" s="1"/>
  <c r="AG123" i="15" s="1"/>
  <c r="U120" i="15"/>
  <c r="O120" i="15"/>
  <c r="W120" i="15"/>
  <c r="AD120" i="15"/>
  <c r="Y118" i="15"/>
  <c r="O118" i="15"/>
  <c r="AD118" i="15"/>
  <c r="AB118" i="15" s="1"/>
  <c r="AH118" i="15" s="1"/>
  <c r="Q118" i="15"/>
  <c r="W118" i="15"/>
  <c r="AM119" i="15"/>
  <c r="S118" i="15"/>
  <c r="AA118" i="15"/>
  <c r="U118" i="15"/>
  <c r="AN119" i="15"/>
  <c r="AF119" i="15"/>
  <c r="U117" i="15"/>
  <c r="AB117" i="15"/>
  <c r="AH117" i="15" s="1"/>
  <c r="O117" i="15"/>
  <c r="W117" i="15"/>
  <c r="AD117" i="15"/>
  <c r="Q117" i="15"/>
  <c r="Y117" i="15"/>
  <c r="M119" i="15"/>
  <c r="S117" i="15"/>
  <c r="L119" i="15"/>
  <c r="AL119" i="15" s="1"/>
  <c r="AE119" i="15"/>
  <c r="AK119" i="15"/>
  <c r="S116" i="15"/>
  <c r="AA116" i="15"/>
  <c r="AA119" i="15" s="1"/>
  <c r="AG119" i="15" s="1"/>
  <c r="U116" i="15"/>
  <c r="O116" i="15"/>
  <c r="W116" i="15"/>
  <c r="AD116" i="15"/>
  <c r="Q116" i="15"/>
  <c r="Y116" i="15"/>
  <c r="O114" i="15"/>
  <c r="W114" i="15"/>
  <c r="Q114" i="15"/>
  <c r="Y114" i="15"/>
  <c r="U114" i="15"/>
  <c r="AD114" i="15"/>
  <c r="AB114" i="15" s="1"/>
  <c r="AH114" i="15" s="1"/>
  <c r="S114" i="15"/>
  <c r="AF115" i="15"/>
  <c r="Q113" i="15"/>
  <c r="Y113" i="15"/>
  <c r="AN115" i="15"/>
  <c r="AM115" i="15"/>
  <c r="U113" i="15"/>
  <c r="O113" i="15"/>
  <c r="W113" i="15"/>
  <c r="AD113" i="15"/>
  <c r="AB113" i="15" s="1"/>
  <c r="AH113" i="15" s="1"/>
  <c r="AA115" i="15"/>
  <c r="AG115" i="15" s="1"/>
  <c r="S113" i="15"/>
  <c r="AC115" i="15"/>
  <c r="L115" i="15"/>
  <c r="AL115" i="15" s="1"/>
  <c r="AK115" i="15"/>
  <c r="U112" i="15"/>
  <c r="O112" i="15"/>
  <c r="W112" i="15"/>
  <c r="AD112" i="15"/>
  <c r="M115" i="15"/>
  <c r="Q112" i="15"/>
  <c r="Q115" i="15" s="1"/>
  <c r="Y112" i="15"/>
  <c r="S112" i="15"/>
  <c r="Y110" i="15"/>
  <c r="AK111" i="15"/>
  <c r="O110" i="15"/>
  <c r="O111" i="15" s="1"/>
  <c r="N111" i="15" s="1"/>
  <c r="AD110" i="15"/>
  <c r="AB110" i="15" s="1"/>
  <c r="AH110" i="15" s="1"/>
  <c r="M111" i="15"/>
  <c r="S110" i="15"/>
  <c r="AA110" i="15"/>
  <c r="U110" i="15"/>
  <c r="AA109" i="15"/>
  <c r="AA111" i="15" s="1"/>
  <c r="AG111" i="15" s="1"/>
  <c r="AF111" i="15"/>
  <c r="AD111" i="15"/>
  <c r="AM111" i="15"/>
  <c r="AN111" i="15"/>
  <c r="U109" i="15"/>
  <c r="AB109" i="15"/>
  <c r="AH109" i="15" s="1"/>
  <c r="Q109" i="15"/>
  <c r="Q111" i="15" s="1"/>
  <c r="Y109" i="15"/>
  <c r="W108" i="15"/>
  <c r="AE111" i="15"/>
  <c r="Y108" i="15"/>
  <c r="U108" i="15"/>
  <c r="AB108" i="15"/>
  <c r="AH108" i="15" s="1"/>
  <c r="S108" i="15"/>
  <c r="S111" i="15" s="1"/>
  <c r="AA106" i="15"/>
  <c r="Q106" i="15"/>
  <c r="AE107" i="15"/>
  <c r="S106" i="15"/>
  <c r="Y106" i="15"/>
  <c r="AN107" i="15"/>
  <c r="U106" i="15"/>
  <c r="AB106" i="15"/>
  <c r="AH106" i="15" s="1"/>
  <c r="O106" i="15"/>
  <c r="W106" i="15"/>
  <c r="AM107" i="15"/>
  <c r="AK107" i="15"/>
  <c r="L107" i="15"/>
  <c r="AL107" i="15" s="1"/>
  <c r="AF107" i="15"/>
  <c r="Q105" i="15"/>
  <c r="AA105" i="15"/>
  <c r="AA107" i="15" s="1"/>
  <c r="AG107" i="15" s="1"/>
  <c r="S105" i="15"/>
  <c r="W105" i="15"/>
  <c r="AD105" i="15"/>
  <c r="AB105" i="15" s="1"/>
  <c r="AH105" i="15" s="1"/>
  <c r="O105" i="15"/>
  <c r="U105" i="15" s="1"/>
  <c r="O104" i="15"/>
  <c r="W104" i="15"/>
  <c r="AD104" i="15"/>
  <c r="AD107" i="15" s="1"/>
  <c r="M107" i="15"/>
  <c r="Q104" i="15"/>
  <c r="Y104" i="15"/>
  <c r="U104" i="15"/>
  <c r="S104" i="15"/>
  <c r="O102" i="15"/>
  <c r="W102" i="15"/>
  <c r="AD102" i="15"/>
  <c r="AB102" i="15" s="1"/>
  <c r="AH102" i="15" s="1"/>
  <c r="S102" i="15"/>
  <c r="AA102" i="15"/>
  <c r="U102" i="15"/>
  <c r="S101" i="15"/>
  <c r="AA101" i="15"/>
  <c r="U101" i="15"/>
  <c r="O101" i="15"/>
  <c r="W101" i="15"/>
  <c r="AD101" i="15"/>
  <c r="AB101" i="15" s="1"/>
  <c r="AH101" i="15" s="1"/>
  <c r="Q101" i="15"/>
  <c r="AF103" i="15"/>
  <c r="AN103" i="15"/>
  <c r="W100" i="15"/>
  <c r="AC103" i="15"/>
  <c r="AK103" i="15"/>
  <c r="O100" i="15"/>
  <c r="Y100" i="15"/>
  <c r="Y103" i="15" s="1"/>
  <c r="AE103" i="15"/>
  <c r="Q100" i="15"/>
  <c r="AA100" i="15"/>
  <c r="AA103" i="15" s="1"/>
  <c r="AG103" i="15" s="1"/>
  <c r="S100" i="15"/>
  <c r="AD100" i="15"/>
  <c r="M103" i="15"/>
  <c r="U100" i="15"/>
  <c r="O98" i="15"/>
  <c r="AD98" i="15"/>
  <c r="AB98" i="15"/>
  <c r="AH98" i="15" s="1"/>
  <c r="AA98" i="15"/>
  <c r="AA99" i="15" s="1"/>
  <c r="AG99" i="15" s="1"/>
  <c r="W98" i="15"/>
  <c r="AN99" i="15"/>
  <c r="Q98" i="15"/>
  <c r="Y98" i="15"/>
  <c r="U98" i="15"/>
  <c r="AM99" i="15"/>
  <c r="AE99" i="15"/>
  <c r="L99" i="15"/>
  <c r="AL99" i="15" s="1"/>
  <c r="AK99" i="15"/>
  <c r="AF99" i="15"/>
  <c r="M99" i="15"/>
  <c r="O97" i="15"/>
  <c r="W97" i="15"/>
  <c r="AD97" i="15"/>
  <c r="AB97" i="15" s="1"/>
  <c r="AH97" i="15" s="1"/>
  <c r="Q97" i="15"/>
  <c r="Y97" i="15"/>
  <c r="U97" i="15"/>
  <c r="S97" i="15"/>
  <c r="S99" i="15" s="1"/>
  <c r="U96" i="15"/>
  <c r="O96" i="15"/>
  <c r="W96" i="15"/>
  <c r="AD96" i="15"/>
  <c r="Q96" i="15"/>
  <c r="Y96" i="15"/>
  <c r="AC95" i="15"/>
  <c r="W94" i="15"/>
  <c r="O94" i="15"/>
  <c r="Y94" i="15"/>
  <c r="U94" i="15"/>
  <c r="AB94" i="15"/>
  <c r="AH94" i="15" s="1"/>
  <c r="AF95" i="15"/>
  <c r="AA93" i="15"/>
  <c r="Q93" i="15"/>
  <c r="S93" i="15"/>
  <c r="AK95" i="15"/>
  <c r="Y93" i="15"/>
  <c r="U93" i="15"/>
  <c r="AB93" i="15"/>
  <c r="AH93" i="15" s="1"/>
  <c r="O93" i="15"/>
  <c r="O95" i="15" s="1"/>
  <c r="N95" i="15" s="1"/>
  <c r="W93" i="15"/>
  <c r="AD93" i="15"/>
  <c r="AD95" i="15" s="1"/>
  <c r="AM95" i="15"/>
  <c r="S95" i="15"/>
  <c r="R95" i="15" s="1"/>
  <c r="AE95" i="15"/>
  <c r="AB92" i="15"/>
  <c r="AH92" i="15" s="1"/>
  <c r="AA92" i="15"/>
  <c r="Q92" i="15"/>
  <c r="Q95" i="15" s="1"/>
  <c r="P95" i="15" s="1"/>
  <c r="Y92" i="15"/>
  <c r="Y95" i="15" s="1"/>
  <c r="X95" i="15" s="1"/>
  <c r="U92" i="15"/>
  <c r="O90" i="15"/>
  <c r="W90" i="15"/>
  <c r="AD90" i="15"/>
  <c r="AB90" i="15" s="1"/>
  <c r="AH90" i="15" s="1"/>
  <c r="Q90" i="15"/>
  <c r="Y90" i="15"/>
  <c r="S90" i="15"/>
  <c r="AA90" i="15"/>
  <c r="U90" i="15"/>
  <c r="AK91" i="15"/>
  <c r="U89" i="15"/>
  <c r="O89" i="15"/>
  <c r="W89" i="15"/>
  <c r="AD89" i="15"/>
  <c r="AB89" i="15" s="1"/>
  <c r="AH89" i="15" s="1"/>
  <c r="Q89" i="15"/>
  <c r="Y89" i="15"/>
  <c r="S89" i="15"/>
  <c r="AM91" i="15"/>
  <c r="AN91" i="15"/>
  <c r="AF91" i="15"/>
  <c r="W88" i="15"/>
  <c r="S88" i="15"/>
  <c r="AD88" i="15"/>
  <c r="M91" i="15"/>
  <c r="AC91" i="15"/>
  <c r="O88" i="15"/>
  <c r="Y88" i="15"/>
  <c r="AE91" i="15"/>
  <c r="Q88" i="15"/>
  <c r="AA88" i="15"/>
  <c r="U88" i="15"/>
  <c r="O86" i="15"/>
  <c r="W86" i="15"/>
  <c r="AD86" i="15"/>
  <c r="AB86" i="15" s="1"/>
  <c r="AH86" i="15" s="1"/>
  <c r="Q86" i="15"/>
  <c r="Y86" i="15"/>
  <c r="S86" i="15"/>
  <c r="AA86" i="15"/>
  <c r="U86" i="15"/>
  <c r="Y85" i="15"/>
  <c r="O85" i="15"/>
  <c r="AD85" i="15"/>
  <c r="AB85" i="15" s="1"/>
  <c r="AH85" i="15" s="1"/>
  <c r="Q85" i="15"/>
  <c r="W85" i="15"/>
  <c r="AM87" i="15"/>
  <c r="AN87" i="15"/>
  <c r="M87" i="15"/>
  <c r="S85" i="15"/>
  <c r="AA85" i="15"/>
  <c r="U85" i="15"/>
  <c r="AE87" i="15"/>
  <c r="AK87" i="15"/>
  <c r="S84" i="15"/>
  <c r="L87" i="15"/>
  <c r="AL87" i="15" s="1"/>
  <c r="AA84" i="15"/>
  <c r="U84" i="15"/>
  <c r="O84" i="15"/>
  <c r="W84" i="15"/>
  <c r="AD84" i="15"/>
  <c r="Q84" i="15"/>
  <c r="Y84" i="15"/>
  <c r="AM83" i="15"/>
  <c r="AB82" i="15"/>
  <c r="AH82" i="15" s="1"/>
  <c r="O82" i="15"/>
  <c r="W82" i="15"/>
  <c r="AD82" i="15"/>
  <c r="Q82" i="15"/>
  <c r="Y82" i="15"/>
  <c r="S82" i="15"/>
  <c r="AA82" i="15"/>
  <c r="U82" i="15"/>
  <c r="AN83" i="15"/>
  <c r="AF83" i="15"/>
  <c r="U81" i="15"/>
  <c r="M83" i="15"/>
  <c r="O81" i="15"/>
  <c r="W81" i="15"/>
  <c r="AD81" i="15"/>
  <c r="AB81" i="15" s="1"/>
  <c r="AH81" i="15" s="1"/>
  <c r="Q81" i="15"/>
  <c r="Y81" i="15"/>
  <c r="Y83" i="15" s="1"/>
  <c r="S81" i="15"/>
  <c r="S83" i="15" s="1"/>
  <c r="L83" i="15"/>
  <c r="AL83" i="15" s="1"/>
  <c r="AA80" i="15"/>
  <c r="AA83" i="15" s="1"/>
  <c r="AG83" i="15" s="1"/>
  <c r="AC83" i="15"/>
  <c r="AK83" i="15"/>
  <c r="Q80" i="15"/>
  <c r="U80" i="15"/>
  <c r="U83" i="15" s="1"/>
  <c r="T83" i="15" s="1"/>
  <c r="O80" i="15"/>
  <c r="W80" i="15"/>
  <c r="AD80" i="15"/>
  <c r="AD83" i="15" s="1"/>
  <c r="O78" i="15"/>
  <c r="AD78" i="15"/>
  <c r="AB78" i="15" s="1"/>
  <c r="AH78" i="15" s="1"/>
  <c r="Q78" i="15"/>
  <c r="AE79" i="15"/>
  <c r="Y78" i="15"/>
  <c r="S78" i="15"/>
  <c r="AA78" i="15"/>
  <c r="U78" i="15"/>
  <c r="S77" i="15"/>
  <c r="AK79" i="15"/>
  <c r="AA77" i="15"/>
  <c r="AA79" i="15" s="1"/>
  <c r="AG79" i="15" s="1"/>
  <c r="AC79" i="15"/>
  <c r="AF79" i="15"/>
  <c r="AN79" i="15"/>
  <c r="AM79" i="15"/>
  <c r="U77" i="15"/>
  <c r="AB77" i="15"/>
  <c r="AH77" i="15" s="1"/>
  <c r="O77" i="15"/>
  <c r="W77" i="15"/>
  <c r="AD77" i="15"/>
  <c r="Q77" i="15"/>
  <c r="O76" i="15"/>
  <c r="W76" i="15"/>
  <c r="AD76" i="15"/>
  <c r="Q76" i="15"/>
  <c r="Q79" i="15" s="1"/>
  <c r="Y76" i="15"/>
  <c r="M79" i="15"/>
  <c r="U76" i="15"/>
  <c r="AB76" i="15"/>
  <c r="AH76" i="15" s="1"/>
  <c r="S76" i="15"/>
  <c r="W74" i="15"/>
  <c r="AB74" i="15"/>
  <c r="AH74" i="15" s="1"/>
  <c r="O74" i="15"/>
  <c r="AM75" i="15"/>
  <c r="Q74" i="15"/>
  <c r="Y74" i="15"/>
  <c r="S74" i="15"/>
  <c r="AA74" i="15"/>
  <c r="AA75" i="15" s="1"/>
  <c r="AG75" i="15" s="1"/>
  <c r="U74" i="15"/>
  <c r="AA73" i="15"/>
  <c r="O73" i="15"/>
  <c r="O75" i="15" s="1"/>
  <c r="AD73" i="15"/>
  <c r="AB73" i="15" s="1"/>
  <c r="AH73" i="15" s="1"/>
  <c r="L75" i="15"/>
  <c r="AL75" i="15" s="1"/>
  <c r="W73" i="15"/>
  <c r="AF75" i="15"/>
  <c r="AN75" i="15"/>
  <c r="Q73" i="15"/>
  <c r="Y73" i="15"/>
  <c r="U73" i="15"/>
  <c r="W72" i="15"/>
  <c r="AD72" i="15"/>
  <c r="M75" i="15"/>
  <c r="AC75" i="15"/>
  <c r="AK75" i="15"/>
  <c r="U72" i="15"/>
  <c r="AB72" i="15"/>
  <c r="AH72" i="15" s="1"/>
  <c r="Q72" i="15"/>
  <c r="Y72" i="15"/>
  <c r="S72" i="15"/>
  <c r="AB70" i="15"/>
  <c r="AH70" i="15" s="1"/>
  <c r="L71" i="15"/>
  <c r="AL71" i="15" s="1"/>
  <c r="O70" i="15"/>
  <c r="W70" i="15"/>
  <c r="Q70" i="15"/>
  <c r="Y70" i="15"/>
  <c r="S70" i="15"/>
  <c r="AA70" i="15"/>
  <c r="U70" i="15"/>
  <c r="AN71" i="15"/>
  <c r="AM71" i="15"/>
  <c r="Y69" i="15"/>
  <c r="AE71" i="15"/>
  <c r="Q69" i="15"/>
  <c r="AF71" i="15"/>
  <c r="S69" i="15"/>
  <c r="AA69" i="15"/>
  <c r="U69" i="15"/>
  <c r="AB69" i="15"/>
  <c r="AH69" i="15" s="1"/>
  <c r="M71" i="15"/>
  <c r="O69" i="15"/>
  <c r="W69" i="15"/>
  <c r="O68" i="15"/>
  <c r="Y68" i="15"/>
  <c r="AC71" i="15"/>
  <c r="S68" i="15"/>
  <c r="AD68" i="15"/>
  <c r="AD71" i="15" s="1"/>
  <c r="W68" i="15"/>
  <c r="U68" i="15"/>
  <c r="Y66" i="15"/>
  <c r="AE67" i="15"/>
  <c r="S66" i="15"/>
  <c r="AA66" i="15"/>
  <c r="AA67" i="15" s="1"/>
  <c r="AG67" i="15" s="1"/>
  <c r="U66" i="15"/>
  <c r="AB66" i="15"/>
  <c r="AH66" i="15" s="1"/>
  <c r="O66" i="15"/>
  <c r="W66" i="15"/>
  <c r="AN67" i="15"/>
  <c r="AM67" i="15"/>
  <c r="AF67" i="15"/>
  <c r="M67" i="15"/>
  <c r="W65" i="15"/>
  <c r="AK67" i="15"/>
  <c r="O65" i="15"/>
  <c r="AD65" i="15"/>
  <c r="AB65" i="15" s="1"/>
  <c r="AH65" i="15" s="1"/>
  <c r="AC67" i="15"/>
  <c r="S65" i="15"/>
  <c r="AA65" i="15"/>
  <c r="U65" i="15"/>
  <c r="Q65" i="15"/>
  <c r="S64" i="15"/>
  <c r="U64" i="15"/>
  <c r="U67" i="15" s="1"/>
  <c r="O64" i="15"/>
  <c r="W64" i="15"/>
  <c r="AD64" i="15"/>
  <c r="AD67" i="15" s="1"/>
  <c r="Q64" i="15"/>
  <c r="Y64" i="15"/>
  <c r="Y62" i="15"/>
  <c r="Q62" i="15"/>
  <c r="O62" i="15"/>
  <c r="AD62" i="15"/>
  <c r="AB62" i="15" s="1"/>
  <c r="AH62" i="15" s="1"/>
  <c r="W62" i="15"/>
  <c r="S62" i="15"/>
  <c r="AA62" i="15"/>
  <c r="U62" i="15"/>
  <c r="U61" i="15"/>
  <c r="AB61" i="15"/>
  <c r="AH61" i="15" s="1"/>
  <c r="O61" i="15"/>
  <c r="W61" i="15"/>
  <c r="AD61" i="15"/>
  <c r="Q61" i="15"/>
  <c r="Q63" i="15" s="1"/>
  <c r="Y61" i="15"/>
  <c r="M63" i="15"/>
  <c r="S61" i="15"/>
  <c r="AN63" i="15"/>
  <c r="AM63" i="15"/>
  <c r="AF63" i="15"/>
  <c r="L63" i="15"/>
  <c r="AL63" i="15" s="1"/>
  <c r="AC63" i="15"/>
  <c r="AK63" i="15"/>
  <c r="Q60" i="15"/>
  <c r="AA60" i="15"/>
  <c r="S60" i="15"/>
  <c r="S63" i="15" s="1"/>
  <c r="AB60" i="15"/>
  <c r="AH60" i="15" s="1"/>
  <c r="W60" i="15"/>
  <c r="AD60" i="15"/>
  <c r="AD63" i="15" s="1"/>
  <c r="O60" i="15"/>
  <c r="Y60" i="15"/>
  <c r="U60" i="15"/>
  <c r="AB58" i="15"/>
  <c r="AH58" i="15" s="1"/>
  <c r="O58" i="15"/>
  <c r="AF59" i="15"/>
  <c r="AN59" i="15"/>
  <c r="Q58" i="15"/>
  <c r="Y58" i="15"/>
  <c r="S58" i="15"/>
  <c r="AA58" i="15"/>
  <c r="U58" i="15"/>
  <c r="AM59" i="15"/>
  <c r="W57" i="15"/>
  <c r="AD57" i="15"/>
  <c r="AB57" i="15" s="1"/>
  <c r="AH57" i="15" s="1"/>
  <c r="U57" i="15"/>
  <c r="Q57" i="15"/>
  <c r="Y57" i="15"/>
  <c r="AA59" i="15"/>
  <c r="AG59" i="15" s="1"/>
  <c r="S57" i="15"/>
  <c r="AC59" i="15"/>
  <c r="AK59" i="15"/>
  <c r="L59" i="15"/>
  <c r="AL59" i="15" s="1"/>
  <c r="O56" i="15"/>
  <c r="W56" i="15"/>
  <c r="AD56" i="15"/>
  <c r="AD59" i="15" s="1"/>
  <c r="M59" i="15"/>
  <c r="U56" i="15"/>
  <c r="Q56" i="15"/>
  <c r="Y56" i="15"/>
  <c r="S56" i="15"/>
  <c r="AB54" i="15"/>
  <c r="AH54" i="15" s="1"/>
  <c r="O54" i="15"/>
  <c r="AF55" i="15"/>
  <c r="Q54" i="15"/>
  <c r="Y54" i="15"/>
  <c r="S54" i="15"/>
  <c r="AA54" i="15"/>
  <c r="U54" i="15"/>
  <c r="L55" i="15"/>
  <c r="AL55" i="15" s="1"/>
  <c r="AA53" i="15"/>
  <c r="Q53" i="15"/>
  <c r="AE55" i="15"/>
  <c r="S53" i="15"/>
  <c r="Y53" i="15"/>
  <c r="AM55" i="15"/>
  <c r="AN55" i="15"/>
  <c r="U53" i="15"/>
  <c r="AB53" i="15"/>
  <c r="AH53" i="15" s="1"/>
  <c r="O53" i="15"/>
  <c r="W53" i="15"/>
  <c r="AC55" i="15"/>
  <c r="Q52" i="15"/>
  <c r="Y52" i="15"/>
  <c r="M55" i="15"/>
  <c r="O52" i="15"/>
  <c r="W52" i="15"/>
  <c r="AD52" i="15"/>
  <c r="AD55" i="15" s="1"/>
  <c r="S52" i="15"/>
  <c r="AA52" i="15"/>
  <c r="U52" i="15"/>
  <c r="Y50" i="15"/>
  <c r="O50" i="15"/>
  <c r="AD50" i="15"/>
  <c r="AB50" i="15" s="1"/>
  <c r="AH50" i="15" s="1"/>
  <c r="W50" i="15"/>
  <c r="S50" i="15"/>
  <c r="AA50" i="15"/>
  <c r="U50" i="15"/>
  <c r="M51" i="15"/>
  <c r="S49" i="15"/>
  <c r="AA49" i="15"/>
  <c r="U49" i="15"/>
  <c r="O49" i="15"/>
  <c r="W49" i="15"/>
  <c r="AD49" i="15"/>
  <c r="AB49" i="15" s="1"/>
  <c r="AH49" i="15" s="1"/>
  <c r="Q49" i="15"/>
  <c r="AF51" i="15"/>
  <c r="AM51" i="15"/>
  <c r="AN51" i="15"/>
  <c r="AE51" i="15"/>
  <c r="S48" i="15"/>
  <c r="L51" i="15"/>
  <c r="AL51" i="15" s="1"/>
  <c r="AK51" i="15"/>
  <c r="AA48" i="15"/>
  <c r="Q48" i="15"/>
  <c r="Q51" i="15" s="1"/>
  <c r="Y48" i="15"/>
  <c r="Y51" i="15" s="1"/>
  <c r="U48" i="15"/>
  <c r="O48" i="15"/>
  <c r="W48" i="15"/>
  <c r="W51" i="15" s="1"/>
  <c r="AD48" i="15"/>
  <c r="AB46" i="15"/>
  <c r="AH46" i="15" s="1"/>
  <c r="O46" i="15"/>
  <c r="Q46" i="15"/>
  <c r="Y46" i="15"/>
  <c r="S46" i="15"/>
  <c r="AA46" i="15"/>
  <c r="U46" i="15"/>
  <c r="AF47" i="15"/>
  <c r="AM47" i="15"/>
  <c r="S45" i="15"/>
  <c r="AA45" i="15"/>
  <c r="U45" i="15"/>
  <c r="O45" i="15"/>
  <c r="W45" i="15"/>
  <c r="AD45" i="15"/>
  <c r="AB45" i="15" s="1"/>
  <c r="AH45" i="15" s="1"/>
  <c r="Q45" i="15"/>
  <c r="AN47" i="15"/>
  <c r="AB44" i="15"/>
  <c r="AH44" i="15" s="1"/>
  <c r="AA44" i="15"/>
  <c r="M47" i="15"/>
  <c r="Q44" i="15"/>
  <c r="AC47" i="15"/>
  <c r="AK47" i="15"/>
  <c r="S44" i="15"/>
  <c r="S47" i="15" s="1"/>
  <c r="AE47" i="15"/>
  <c r="Y44" i="15"/>
  <c r="O44" i="15"/>
  <c r="W44" i="15"/>
  <c r="AD44" i="15"/>
  <c r="U44" i="15"/>
  <c r="AA42" i="15"/>
  <c r="Q42" i="15"/>
  <c r="S42" i="15"/>
  <c r="O42" i="15"/>
  <c r="W42" i="15"/>
  <c r="AD42" i="15"/>
  <c r="AB42" i="15" s="1"/>
  <c r="AH42" i="15" s="1"/>
  <c r="U42" i="15"/>
  <c r="S41" i="15"/>
  <c r="AA41" i="15"/>
  <c r="M43" i="15"/>
  <c r="AF43" i="15"/>
  <c r="AM43" i="15"/>
  <c r="U41" i="15"/>
  <c r="O41" i="15"/>
  <c r="W41" i="15"/>
  <c r="AD41" i="15"/>
  <c r="AB41" i="15" s="1"/>
  <c r="AH41" i="15" s="1"/>
  <c r="Q41" i="15"/>
  <c r="AN43" i="15"/>
  <c r="AP128" i="15"/>
  <c r="S40" i="15"/>
  <c r="L43" i="15"/>
  <c r="AL43" i="15" s="1"/>
  <c r="AK43" i="15"/>
  <c r="AA40" i="15"/>
  <c r="AC43" i="15"/>
  <c r="U40" i="15"/>
  <c r="O40" i="15"/>
  <c r="W40" i="15"/>
  <c r="AD40" i="15"/>
  <c r="Q40" i="15"/>
  <c r="Y40" i="15"/>
  <c r="Y43" i="15" s="1"/>
  <c r="AE39" i="15"/>
  <c r="AN39" i="15"/>
  <c r="M39" i="15"/>
  <c r="Q38" i="15"/>
  <c r="Y38" i="15"/>
  <c r="S38" i="15"/>
  <c r="AA38" i="15"/>
  <c r="U38" i="15"/>
  <c r="AB38" i="15"/>
  <c r="AH38" i="15" s="1"/>
  <c r="O38" i="15"/>
  <c r="W38" i="15"/>
  <c r="AM39" i="15"/>
  <c r="S37" i="15"/>
  <c r="AK39" i="15"/>
  <c r="AA37" i="15"/>
  <c r="AC39" i="15"/>
  <c r="AF39" i="15"/>
  <c r="U37" i="15"/>
  <c r="O37" i="15"/>
  <c r="W37" i="15"/>
  <c r="AD37" i="15"/>
  <c r="AB37" i="15" s="1"/>
  <c r="AH37" i="15" s="1"/>
  <c r="Q37" i="15"/>
  <c r="S36" i="15"/>
  <c r="AA36" i="15"/>
  <c r="O36" i="15"/>
  <c r="O39" i="15" s="1"/>
  <c r="W36" i="15"/>
  <c r="AD36" i="15"/>
  <c r="U36" i="15"/>
  <c r="AB36" i="15"/>
  <c r="AH36" i="15" s="1"/>
  <c r="Q36" i="15"/>
  <c r="Y36" i="15"/>
  <c r="AE35" i="15"/>
  <c r="S34" i="15"/>
  <c r="AM35" i="15"/>
  <c r="Q34" i="15"/>
  <c r="Y34" i="15"/>
  <c r="U34" i="15"/>
  <c r="AB34" i="15"/>
  <c r="AH34" i="15" s="1"/>
  <c r="O34" i="15"/>
  <c r="W34" i="15"/>
  <c r="AN35" i="15"/>
  <c r="AK35" i="15"/>
  <c r="AA33" i="15"/>
  <c r="AC35" i="15"/>
  <c r="AD35" i="15"/>
  <c r="U33" i="15"/>
  <c r="AB33" i="15"/>
  <c r="AH33" i="15" s="1"/>
  <c r="W35" i="15"/>
  <c r="O33" i="15"/>
  <c r="W33" i="15"/>
  <c r="O32" i="15"/>
  <c r="AB32" i="15"/>
  <c r="AH32" i="15" s="1"/>
  <c r="Q32" i="15"/>
  <c r="Y32" i="15"/>
  <c r="M35" i="15"/>
  <c r="S32" i="15"/>
  <c r="AA32" i="15"/>
  <c r="AA35" i="15" s="1"/>
  <c r="AG35" i="15" s="1"/>
  <c r="U32" i="15"/>
  <c r="AM31" i="15"/>
  <c r="U30" i="15"/>
  <c r="O30" i="15"/>
  <c r="W30" i="15"/>
  <c r="AD30" i="15"/>
  <c r="AB30" i="15" s="1"/>
  <c r="AH30" i="15" s="1"/>
  <c r="Q30" i="15"/>
  <c r="Y30" i="15"/>
  <c r="S30" i="15"/>
  <c r="AN31" i="15"/>
  <c r="AF31" i="15"/>
  <c r="O29" i="15"/>
  <c r="W29" i="15"/>
  <c r="AD29" i="15"/>
  <c r="AB29" i="15" s="1"/>
  <c r="AH29" i="15" s="1"/>
  <c r="U29" i="15"/>
  <c r="Q29" i="15"/>
  <c r="Y29" i="15"/>
  <c r="S29" i="15"/>
  <c r="S28" i="15"/>
  <c r="L31" i="15"/>
  <c r="AL31" i="15" s="1"/>
  <c r="AA28" i="15"/>
  <c r="AA31" i="15" s="1"/>
  <c r="AG31" i="15" s="1"/>
  <c r="AC31" i="15"/>
  <c r="AK31" i="15"/>
  <c r="U28" i="15"/>
  <c r="AB28" i="15"/>
  <c r="AH28" i="15" s="1"/>
  <c r="O28" i="15"/>
  <c r="W28" i="15"/>
  <c r="AD28" i="15"/>
  <c r="M31" i="15"/>
  <c r="Q28" i="15"/>
  <c r="AN27" i="15"/>
  <c r="Q26" i="15"/>
  <c r="O26" i="15"/>
  <c r="W26" i="15"/>
  <c r="AD26" i="15"/>
  <c r="AB26" i="15" s="1"/>
  <c r="AH26" i="15" s="1"/>
  <c r="Y26" i="15"/>
  <c r="Y27" i="15" s="1"/>
  <c r="S26" i="15"/>
  <c r="S27" i="15" s="1"/>
  <c r="AA26" i="15"/>
  <c r="U26" i="15"/>
  <c r="AM27" i="15"/>
  <c r="AC27" i="15"/>
  <c r="AK27" i="15"/>
  <c r="AA25" i="15"/>
  <c r="L27" i="15"/>
  <c r="AF27" i="15"/>
  <c r="U25" i="15"/>
  <c r="O25" i="15"/>
  <c r="W25" i="15"/>
  <c r="AD25" i="15"/>
  <c r="AB25" i="15" s="1"/>
  <c r="AH25" i="15" s="1"/>
  <c r="Q25" i="15"/>
  <c r="AE27" i="15"/>
  <c r="U24" i="15"/>
  <c r="O24" i="15"/>
  <c r="W24" i="15"/>
  <c r="AD24" i="15"/>
  <c r="AB24" i="15" s="1"/>
  <c r="AH24" i="15" s="1"/>
  <c r="M27" i="15"/>
  <c r="Q24" i="15"/>
  <c r="AA22" i="15"/>
  <c r="Q22" i="15"/>
  <c r="S22" i="15"/>
  <c r="AN23" i="15"/>
  <c r="O22" i="15"/>
  <c r="W22" i="15"/>
  <c r="AD22" i="15"/>
  <c r="U22" i="15"/>
  <c r="AM23" i="15"/>
  <c r="Q21" i="15"/>
  <c r="S21" i="15"/>
  <c r="M23" i="15"/>
  <c r="Y21" i="15"/>
  <c r="AK23" i="15"/>
  <c r="AA21" i="15"/>
  <c r="AC23" i="15"/>
  <c r="AF23" i="15"/>
  <c r="U21" i="15"/>
  <c r="AB21" i="15"/>
  <c r="AH21" i="15" s="1"/>
  <c r="O21" i="15"/>
  <c r="O23" i="15" s="1"/>
  <c r="W21" i="15"/>
  <c r="AE23" i="15"/>
  <c r="AL23" i="15"/>
  <c r="AA20" i="15"/>
  <c r="U20" i="15"/>
  <c r="Q20" i="15"/>
  <c r="Y20" i="15"/>
  <c r="Y23" i="15" s="1"/>
  <c r="X23" i="15" s="1"/>
  <c r="S18" i="15"/>
  <c r="AA18" i="15"/>
  <c r="AL19" i="15"/>
  <c r="U18" i="15"/>
  <c r="O18" i="15"/>
  <c r="W18" i="15"/>
  <c r="AD18" i="15"/>
  <c r="Q18" i="15"/>
  <c r="AM19" i="15"/>
  <c r="M19" i="15"/>
  <c r="Q17" i="15"/>
  <c r="AC19" i="15"/>
  <c r="AB17" i="15"/>
  <c r="AH17" i="15" s="1"/>
  <c r="Y17" i="15"/>
  <c r="AN19" i="15"/>
  <c r="AF19" i="15"/>
  <c r="S17" i="15"/>
  <c r="AA17" i="15"/>
  <c r="U17" i="15"/>
  <c r="W16" i="15"/>
  <c r="O16" i="15"/>
  <c r="O19" i="15" s="1"/>
  <c r="N19" i="15" s="1"/>
  <c r="S16" i="15"/>
  <c r="AA16" i="15"/>
  <c r="U16" i="15"/>
  <c r="AB16" i="15"/>
  <c r="AH16" i="15" s="1"/>
  <c r="Q16" i="15"/>
  <c r="Y16" i="15"/>
  <c r="AL15" i="15"/>
  <c r="S14" i="15"/>
  <c r="U14" i="15"/>
  <c r="O14" i="15"/>
  <c r="W14" i="15"/>
  <c r="AD14" i="15"/>
  <c r="AB14" i="15" s="1"/>
  <c r="AH14" i="15" s="1"/>
  <c r="Q14" i="15"/>
  <c r="AM15" i="15"/>
  <c r="AN15" i="15"/>
  <c r="Q13" i="15"/>
  <c r="Y13" i="15"/>
  <c r="L15" i="15"/>
  <c r="AF15" i="15"/>
  <c r="S13" i="15"/>
  <c r="AA13" i="15"/>
  <c r="AA15" i="15" s="1"/>
  <c r="U13" i="15"/>
  <c r="AB13" i="15"/>
  <c r="AH13" i="15" s="1"/>
  <c r="M15" i="15"/>
  <c r="O13" i="15"/>
  <c r="W13" i="15"/>
  <c r="S12" i="15"/>
  <c r="AD12" i="15"/>
  <c r="AD15" i="15" s="1"/>
  <c r="AB12" i="15"/>
  <c r="AH12" i="15" s="1"/>
  <c r="W12" i="15"/>
  <c r="AC15" i="15"/>
  <c r="O12" i="15"/>
  <c r="Y12" i="15"/>
  <c r="Y15" i="15" s="1"/>
  <c r="AE15" i="15"/>
  <c r="U12" i="15"/>
  <c r="AI128" i="15"/>
  <c r="S10" i="15"/>
  <c r="AB10" i="15"/>
  <c r="AH10" i="15" s="1"/>
  <c r="O10" i="15"/>
  <c r="Y10" i="15"/>
  <c r="W10" i="15"/>
  <c r="Q10" i="15"/>
  <c r="AA10" i="15"/>
  <c r="D128" i="15"/>
  <c r="U10" i="15"/>
  <c r="O9" i="15"/>
  <c r="W9" i="15"/>
  <c r="AD9" i="15"/>
  <c r="Q9" i="15"/>
  <c r="Y9" i="15"/>
  <c r="U9" i="15"/>
  <c r="AB9" i="15"/>
  <c r="AH9" i="15" s="1"/>
  <c r="AA11" i="15"/>
  <c r="AG11" i="15" s="1"/>
  <c r="S9" i="15"/>
  <c r="AM11" i="15"/>
  <c r="AN11" i="15"/>
  <c r="AF11" i="15"/>
  <c r="AL11" i="15"/>
  <c r="AC11" i="15"/>
  <c r="K128" i="15"/>
  <c r="AE11" i="15"/>
  <c r="L11" i="15"/>
  <c r="F128" i="15"/>
  <c r="I128" i="15"/>
  <c r="O8" i="15"/>
  <c r="O11" i="15" s="1"/>
  <c r="W8" i="15"/>
  <c r="AD8" i="15"/>
  <c r="M11" i="15"/>
  <c r="U8" i="15"/>
  <c r="Q8" i="15"/>
  <c r="Y8" i="15"/>
  <c r="S8" i="15"/>
  <c r="AF7" i="15"/>
  <c r="Q6" i="15"/>
  <c r="S6" i="15"/>
  <c r="AA6" i="15"/>
  <c r="U6" i="15"/>
  <c r="AB6" i="15"/>
  <c r="AH6" i="15" s="1"/>
  <c r="O6" i="15"/>
  <c r="W6" i="15"/>
  <c r="Y5" i="15"/>
  <c r="O5" i="15"/>
  <c r="AD5" i="15"/>
  <c r="AB5" i="15" s="1"/>
  <c r="AH5" i="15" s="1"/>
  <c r="Q5" i="15"/>
  <c r="W5" i="15"/>
  <c r="AM7" i="15"/>
  <c r="AN7" i="15"/>
  <c r="S5" i="15"/>
  <c r="AA5" i="15"/>
  <c r="AA7" i="15" s="1"/>
  <c r="AG7" i="15" s="1"/>
  <c r="U5" i="15"/>
  <c r="AJ7" i="15"/>
  <c r="AE7" i="15"/>
  <c r="Q4" i="15"/>
  <c r="L7" i="15"/>
  <c r="Y4" i="15"/>
  <c r="M7" i="15"/>
  <c r="AL7" i="15"/>
  <c r="AC7" i="15"/>
  <c r="AK7" i="15"/>
  <c r="U4" i="15"/>
  <c r="O4" i="15"/>
  <c r="W4" i="15"/>
  <c r="AD4" i="15"/>
  <c r="AB4" i="15" s="1"/>
  <c r="AH4" i="15" s="1"/>
  <c r="S4" i="15"/>
  <c r="AM123" i="10"/>
  <c r="S122" i="10"/>
  <c r="AA122" i="10"/>
  <c r="O122" i="10"/>
  <c r="W122" i="10"/>
  <c r="AD122" i="10"/>
  <c r="AD123" i="10" s="1"/>
  <c r="U122" i="10"/>
  <c r="AB122" i="10"/>
  <c r="AH122" i="10" s="1"/>
  <c r="Q122" i="10"/>
  <c r="S121" i="10"/>
  <c r="AN123" i="10"/>
  <c r="AF123" i="10"/>
  <c r="Q121" i="10"/>
  <c r="Y121" i="10"/>
  <c r="U121" i="10"/>
  <c r="AB121" i="10"/>
  <c r="AH121" i="10" s="1"/>
  <c r="O121" i="10"/>
  <c r="W121" i="10"/>
  <c r="AC123" i="10"/>
  <c r="AE123" i="10"/>
  <c r="AB120" i="10"/>
  <c r="AH120" i="10" s="1"/>
  <c r="W120" i="10"/>
  <c r="L123" i="10"/>
  <c r="AL123" i="10" s="1"/>
  <c r="O120" i="10"/>
  <c r="Q120" i="10"/>
  <c r="Y120" i="10"/>
  <c r="M123" i="10"/>
  <c r="S120" i="10"/>
  <c r="S123" i="10" s="1"/>
  <c r="AA120" i="10"/>
  <c r="U120" i="10"/>
  <c r="Q118" i="10"/>
  <c r="Y118" i="10"/>
  <c r="U118" i="10"/>
  <c r="AB118" i="10"/>
  <c r="AH118" i="10" s="1"/>
  <c r="O118" i="10"/>
  <c r="W118" i="10"/>
  <c r="AD118" i="10"/>
  <c r="S118" i="10"/>
  <c r="AN119" i="10"/>
  <c r="S117" i="10"/>
  <c r="AA117" i="10"/>
  <c r="AF119" i="10"/>
  <c r="AM119" i="10"/>
  <c r="U117" i="10"/>
  <c r="O117" i="10"/>
  <c r="W117" i="10"/>
  <c r="AD117" i="10"/>
  <c r="AB117" i="10" s="1"/>
  <c r="AH117" i="10" s="1"/>
  <c r="Q117" i="10"/>
  <c r="AB116" i="10"/>
  <c r="AH116" i="10" s="1"/>
  <c r="L119" i="10"/>
  <c r="AL119" i="10" s="1"/>
  <c r="O116" i="10"/>
  <c r="AD116" i="10"/>
  <c r="M119" i="10"/>
  <c r="AE119" i="10"/>
  <c r="Y116" i="10"/>
  <c r="Y119" i="10" s="1"/>
  <c r="Q116" i="10"/>
  <c r="AC119" i="10"/>
  <c r="S116" i="10"/>
  <c r="AA116" i="10"/>
  <c r="U116" i="10"/>
  <c r="AB114" i="10"/>
  <c r="AH114" i="10" s="1"/>
  <c r="W114" i="10"/>
  <c r="L115" i="10"/>
  <c r="AL115" i="10" s="1"/>
  <c r="O114" i="10"/>
  <c r="Y114" i="10"/>
  <c r="AC115" i="10"/>
  <c r="AF115" i="10"/>
  <c r="U114" i="10"/>
  <c r="AM115" i="10"/>
  <c r="AN115" i="10"/>
  <c r="AA115" i="10"/>
  <c r="AG115" i="10" s="1"/>
  <c r="AB113" i="10"/>
  <c r="AH113" i="10" s="1"/>
  <c r="W113" i="10"/>
  <c r="O113" i="10"/>
  <c r="Y113" i="10"/>
  <c r="Q113" i="10"/>
  <c r="AA113" i="10"/>
  <c r="U113" i="10"/>
  <c r="AE115" i="10"/>
  <c r="O112" i="10"/>
  <c r="W112" i="10"/>
  <c r="AD112" i="10"/>
  <c r="AD115" i="10" s="1"/>
  <c r="U112" i="10"/>
  <c r="Q112" i="10"/>
  <c r="Y112" i="10"/>
  <c r="Y115" i="10" s="1"/>
  <c r="M115" i="10"/>
  <c r="S112" i="10"/>
  <c r="AC111" i="10"/>
  <c r="AB110" i="10"/>
  <c r="AH110" i="10" s="1"/>
  <c r="L111" i="10"/>
  <c r="AL111" i="10" s="1"/>
  <c r="W110" i="10"/>
  <c r="Q110" i="10"/>
  <c r="Y110" i="10"/>
  <c r="S110" i="10"/>
  <c r="AA110" i="10"/>
  <c r="U110" i="10"/>
  <c r="AM111" i="10"/>
  <c r="M111" i="10"/>
  <c r="Y109" i="10"/>
  <c r="AK111" i="10"/>
  <c r="AF111" i="10"/>
  <c r="W109" i="10"/>
  <c r="AD109" i="10"/>
  <c r="AB109" i="10" s="1"/>
  <c r="AH109" i="10" s="1"/>
  <c r="U109" i="10"/>
  <c r="AN111" i="10"/>
  <c r="Q108" i="10"/>
  <c r="S108" i="10"/>
  <c r="Y108" i="10"/>
  <c r="AA108" i="10"/>
  <c r="U108" i="10"/>
  <c r="O108" i="10"/>
  <c r="O111" i="10" s="1"/>
  <c r="W108" i="10"/>
  <c r="AD108" i="10"/>
  <c r="AD111" i="10" s="1"/>
  <c r="AN107" i="10"/>
  <c r="W106" i="10"/>
  <c r="AB106" i="10"/>
  <c r="AH106" i="10" s="1"/>
  <c r="AF107" i="10"/>
  <c r="Q106" i="10"/>
  <c r="Y106" i="10"/>
  <c r="S106" i="10"/>
  <c r="AA106" i="10"/>
  <c r="U106" i="10"/>
  <c r="AM107" i="10"/>
  <c r="S105" i="10"/>
  <c r="AB105" i="10"/>
  <c r="AH105" i="10" s="1"/>
  <c r="W105" i="10"/>
  <c r="U105" i="10"/>
  <c r="S107" i="10"/>
  <c r="R107" i="10" s="1"/>
  <c r="Q104" i="10"/>
  <c r="AE107" i="10"/>
  <c r="Y104" i="10"/>
  <c r="L107" i="10"/>
  <c r="AL107" i="10" s="1"/>
  <c r="AA104" i="10"/>
  <c r="AA107" i="10" s="1"/>
  <c r="AG107" i="10" s="1"/>
  <c r="AC107" i="10"/>
  <c r="U104" i="10"/>
  <c r="O104" i="10"/>
  <c r="O107" i="10" s="1"/>
  <c r="N107" i="10" s="1"/>
  <c r="W104" i="10"/>
  <c r="AD104" i="10"/>
  <c r="AD107" i="10" s="1"/>
  <c r="O102" i="10"/>
  <c r="W102" i="10"/>
  <c r="AD102" i="10"/>
  <c r="Q102" i="10"/>
  <c r="Y102" i="10"/>
  <c r="U102" i="10"/>
  <c r="AB102" i="10"/>
  <c r="AH102" i="10" s="1"/>
  <c r="S102" i="10"/>
  <c r="AM103" i="10"/>
  <c r="M103" i="10"/>
  <c r="S101" i="10"/>
  <c r="AA101" i="10"/>
  <c r="U101" i="10"/>
  <c r="AB101" i="10"/>
  <c r="AH101" i="10" s="1"/>
  <c r="O101" i="10"/>
  <c r="W101" i="10"/>
  <c r="AN103" i="10"/>
  <c r="AF103" i="10"/>
  <c r="Q100" i="10"/>
  <c r="AD100" i="10"/>
  <c r="AE103" i="10"/>
  <c r="AB100" i="10"/>
  <c r="AH100" i="10" s="1"/>
  <c r="W100" i="10"/>
  <c r="O100" i="10"/>
  <c r="Y100" i="10"/>
  <c r="Y103" i="10" s="1"/>
  <c r="L103" i="10"/>
  <c r="AL103" i="10" s="1"/>
  <c r="AC103" i="10"/>
  <c r="S100" i="10"/>
  <c r="AA100" i="10"/>
  <c r="S98" i="10"/>
  <c r="AA98" i="10"/>
  <c r="O98" i="10"/>
  <c r="W98" i="10"/>
  <c r="AD98" i="10"/>
  <c r="AB98" i="10" s="1"/>
  <c r="AH98" i="10" s="1"/>
  <c r="U98" i="10"/>
  <c r="Q98" i="10"/>
  <c r="AM99" i="10"/>
  <c r="AE99" i="10"/>
  <c r="Q97" i="10"/>
  <c r="Y97" i="10"/>
  <c r="S97" i="10"/>
  <c r="AA97" i="10"/>
  <c r="U97" i="10"/>
  <c r="AB97" i="10"/>
  <c r="AH97" i="10" s="1"/>
  <c r="O97" i="10"/>
  <c r="W97" i="10"/>
  <c r="AF99" i="10"/>
  <c r="O96" i="10"/>
  <c r="W96" i="10"/>
  <c r="L99" i="10"/>
  <c r="AL99" i="10" s="1"/>
  <c r="AD96" i="10"/>
  <c r="AC99" i="10"/>
  <c r="Q96" i="10"/>
  <c r="Y96" i="10"/>
  <c r="M99" i="10"/>
  <c r="S96" i="10"/>
  <c r="AA96" i="10"/>
  <c r="U96" i="10"/>
  <c r="AF95" i="10"/>
  <c r="S94" i="10"/>
  <c r="AA94" i="10"/>
  <c r="U94" i="10"/>
  <c r="O94" i="10"/>
  <c r="W94" i="10"/>
  <c r="AD94" i="10"/>
  <c r="AB94" i="10" s="1"/>
  <c r="AH94" i="10" s="1"/>
  <c r="Q94" i="10"/>
  <c r="AM95" i="10"/>
  <c r="AE95" i="10"/>
  <c r="L95" i="10"/>
  <c r="AL95" i="10" s="1"/>
  <c r="AC95" i="10"/>
  <c r="AN95" i="10"/>
  <c r="O93" i="10"/>
  <c r="W93" i="10"/>
  <c r="AD93" i="10"/>
  <c r="U93" i="10"/>
  <c r="Q93" i="10"/>
  <c r="Y93" i="10"/>
  <c r="S93" i="10"/>
  <c r="AA92" i="10"/>
  <c r="Q92" i="10"/>
  <c r="Y92" i="10"/>
  <c r="M95" i="10"/>
  <c r="U92" i="10"/>
  <c r="AB92" i="10"/>
  <c r="AH92" i="10" s="1"/>
  <c r="O92" i="10"/>
  <c r="W92" i="10"/>
  <c r="Y90" i="10"/>
  <c r="AA90" i="10"/>
  <c r="U90" i="10"/>
  <c r="AB90" i="10"/>
  <c r="AH90" i="10" s="1"/>
  <c r="O90" i="10"/>
  <c r="W90" i="10"/>
  <c r="AN91" i="10"/>
  <c r="AK91" i="10"/>
  <c r="L91" i="10"/>
  <c r="AL91" i="10" s="1"/>
  <c r="AC91" i="10"/>
  <c r="AF91" i="10"/>
  <c r="AM91" i="10"/>
  <c r="Q89" i="10"/>
  <c r="Y89" i="10"/>
  <c r="U89" i="10"/>
  <c r="S89" i="10"/>
  <c r="AA89" i="10"/>
  <c r="AB89" i="10"/>
  <c r="AH89" i="10" s="1"/>
  <c r="O89" i="10"/>
  <c r="W89" i="10"/>
  <c r="O88" i="10"/>
  <c r="W88" i="10"/>
  <c r="AD88" i="10"/>
  <c r="AD91" i="10" s="1"/>
  <c r="U88" i="10"/>
  <c r="Q88" i="10"/>
  <c r="Q91" i="10" s="1"/>
  <c r="Y88" i="10"/>
  <c r="M91" i="10"/>
  <c r="AB88" i="10"/>
  <c r="AH88" i="10" s="1"/>
  <c r="S88" i="10"/>
  <c r="AM87" i="10"/>
  <c r="U86" i="10"/>
  <c r="O86" i="10"/>
  <c r="W86" i="10"/>
  <c r="AD86" i="10"/>
  <c r="AB86" i="10" s="1"/>
  <c r="AH86" i="10" s="1"/>
  <c r="Q86" i="10"/>
  <c r="Y86" i="10"/>
  <c r="S86" i="10"/>
  <c r="AE87" i="10"/>
  <c r="AF87" i="10"/>
  <c r="AN87" i="10"/>
  <c r="O85" i="10"/>
  <c r="W85" i="10"/>
  <c r="AD85" i="10"/>
  <c r="U85" i="10"/>
  <c r="Q85" i="10"/>
  <c r="Y85" i="10"/>
  <c r="AB85" i="10"/>
  <c r="AH85" i="10" s="1"/>
  <c r="M87" i="10"/>
  <c r="S85" i="10"/>
  <c r="Q84" i="10"/>
  <c r="L87" i="10"/>
  <c r="AL87" i="10" s="1"/>
  <c r="Y84" i="10"/>
  <c r="Y87" i="10" s="1"/>
  <c r="X87" i="10" s="1"/>
  <c r="AC87" i="10"/>
  <c r="S84" i="10"/>
  <c r="AA84" i="10"/>
  <c r="AA87" i="10" s="1"/>
  <c r="AG87" i="10" s="1"/>
  <c r="U84" i="10"/>
  <c r="O84" i="10"/>
  <c r="W84" i="10"/>
  <c r="AD84" i="10"/>
  <c r="AB84" i="10" s="1"/>
  <c r="AH84" i="10" s="1"/>
  <c r="AN83" i="10"/>
  <c r="L83" i="10"/>
  <c r="AL83" i="10" s="1"/>
  <c r="AE83" i="10"/>
  <c r="Q82" i="10"/>
  <c r="Y82" i="10"/>
  <c r="S82" i="10"/>
  <c r="AA82" i="10"/>
  <c r="U82" i="10"/>
  <c r="AB82" i="10"/>
  <c r="AH82" i="10" s="1"/>
  <c r="O82" i="10"/>
  <c r="W82" i="10"/>
  <c r="AM83" i="10"/>
  <c r="Q81" i="10"/>
  <c r="AF83" i="10"/>
  <c r="S81" i="10"/>
  <c r="AA81" i="10"/>
  <c r="U81" i="10"/>
  <c r="AB81" i="10"/>
  <c r="AH81" i="10" s="1"/>
  <c r="O81" i="10"/>
  <c r="W81" i="10"/>
  <c r="AC83" i="10"/>
  <c r="U80" i="10"/>
  <c r="O80" i="10"/>
  <c r="W80" i="10"/>
  <c r="AD80" i="10"/>
  <c r="AD83" i="10" s="1"/>
  <c r="Q80" i="10"/>
  <c r="Y80" i="10"/>
  <c r="M83" i="10"/>
  <c r="S80" i="10"/>
  <c r="AE79" i="10"/>
  <c r="AN79" i="10"/>
  <c r="U78" i="10"/>
  <c r="O78" i="10"/>
  <c r="W78" i="10"/>
  <c r="AD78" i="10"/>
  <c r="AB78" i="10" s="1"/>
  <c r="AH78" i="10" s="1"/>
  <c r="Q78" i="10"/>
  <c r="Y78" i="10"/>
  <c r="S78" i="10"/>
  <c r="AF79" i="10"/>
  <c r="O77" i="10"/>
  <c r="W77" i="10"/>
  <c r="AD77" i="10"/>
  <c r="AB77" i="10" s="1"/>
  <c r="AH77" i="10" s="1"/>
  <c r="U77" i="10"/>
  <c r="Q77" i="10"/>
  <c r="Y77" i="10"/>
  <c r="S77" i="10"/>
  <c r="S76" i="10"/>
  <c r="S79" i="10" s="1"/>
  <c r="L79" i="10"/>
  <c r="AL79" i="10" s="1"/>
  <c r="AA76" i="10"/>
  <c r="AA79" i="10" s="1"/>
  <c r="AG79" i="10" s="1"/>
  <c r="AC79" i="10"/>
  <c r="Q76" i="10"/>
  <c r="Y76" i="10"/>
  <c r="Y79" i="10" s="1"/>
  <c r="M79" i="10"/>
  <c r="U76" i="10"/>
  <c r="AB76" i="10"/>
  <c r="AH76" i="10" s="1"/>
  <c r="O76" i="10"/>
  <c r="W76" i="10"/>
  <c r="AF75" i="10"/>
  <c r="S74" i="10"/>
  <c r="AN75" i="10"/>
  <c r="O74" i="10"/>
  <c r="W74" i="10"/>
  <c r="AD74" i="10"/>
  <c r="U74" i="10"/>
  <c r="AB74" i="10"/>
  <c r="AH74" i="10" s="1"/>
  <c r="Q74" i="10"/>
  <c r="AB73" i="10"/>
  <c r="AH73" i="10" s="1"/>
  <c r="Y73" i="10"/>
  <c r="O73" i="10"/>
  <c r="AD73" i="10"/>
  <c r="S73" i="10"/>
  <c r="AA73" i="10"/>
  <c r="U73" i="10"/>
  <c r="AM75" i="10"/>
  <c r="W72" i="10"/>
  <c r="L75" i="10"/>
  <c r="AL75" i="10" s="1"/>
  <c r="AC75" i="10"/>
  <c r="AB72" i="10"/>
  <c r="AH72" i="10" s="1"/>
  <c r="AE75" i="10"/>
  <c r="Q72" i="10"/>
  <c r="Q75" i="10" s="1"/>
  <c r="Y72" i="10"/>
  <c r="M75" i="10"/>
  <c r="S72" i="10"/>
  <c r="AA72" i="10"/>
  <c r="AA75" i="10" s="1"/>
  <c r="AG75" i="10" s="1"/>
  <c r="U72" i="10"/>
  <c r="AC71" i="10"/>
  <c r="U70" i="10"/>
  <c r="AB70" i="10"/>
  <c r="AH70" i="10" s="1"/>
  <c r="O70" i="10"/>
  <c r="W70" i="10"/>
  <c r="AD70" i="10"/>
  <c r="Q70" i="10"/>
  <c r="Y70" i="10"/>
  <c r="Y71" i="10" s="1"/>
  <c r="S70" i="10"/>
  <c r="AM71" i="10"/>
  <c r="AF71" i="10"/>
  <c r="AN71" i="10"/>
  <c r="S69" i="10"/>
  <c r="AA69" i="10"/>
  <c r="U69" i="10"/>
  <c r="O69" i="10"/>
  <c r="W69" i="10"/>
  <c r="AD69" i="10"/>
  <c r="AB69" i="10" s="1"/>
  <c r="AH69" i="10" s="1"/>
  <c r="Q69" i="10"/>
  <c r="Q71" i="10" s="1"/>
  <c r="S68" i="10"/>
  <c r="AE71" i="10"/>
  <c r="L71" i="10"/>
  <c r="AL71" i="10" s="1"/>
  <c r="AB68" i="10"/>
  <c r="AH68" i="10" s="1"/>
  <c r="AA68" i="10"/>
  <c r="AA71" i="10" s="1"/>
  <c r="AG71" i="10" s="1"/>
  <c r="M71" i="10"/>
  <c r="O68" i="10"/>
  <c r="W68" i="10"/>
  <c r="AD68" i="10"/>
  <c r="U68" i="10"/>
  <c r="S66" i="10"/>
  <c r="AA66" i="10"/>
  <c r="AF67" i="10"/>
  <c r="U66" i="10"/>
  <c r="O66" i="10"/>
  <c r="W66" i="10"/>
  <c r="AD66" i="10"/>
  <c r="AB66" i="10" s="1"/>
  <c r="AH66" i="10" s="1"/>
  <c r="Q66" i="10"/>
  <c r="AM67" i="10"/>
  <c r="AN67" i="10"/>
  <c r="Q65" i="10"/>
  <c r="Y65" i="10"/>
  <c r="M67" i="10"/>
  <c r="S65" i="10"/>
  <c r="AA65" i="10"/>
  <c r="U65" i="10"/>
  <c r="L67" i="10"/>
  <c r="AL67" i="10" s="1"/>
  <c r="AC67" i="10"/>
  <c r="AE67" i="10"/>
  <c r="Q64" i="10"/>
  <c r="Y64" i="10"/>
  <c r="S64" i="10"/>
  <c r="AA64" i="10"/>
  <c r="U64" i="10"/>
  <c r="AB64" i="10"/>
  <c r="AH64" i="10" s="1"/>
  <c r="O64" i="10"/>
  <c r="W64" i="10"/>
  <c r="AD64" i="10"/>
  <c r="S62" i="10"/>
  <c r="AA62" i="10"/>
  <c r="U62" i="10"/>
  <c r="AB62" i="10"/>
  <c r="AH62" i="10" s="1"/>
  <c r="O62" i="10"/>
  <c r="W62" i="10"/>
  <c r="AD62" i="10"/>
  <c r="Q62" i="10"/>
  <c r="AB61" i="10"/>
  <c r="AH61" i="10" s="1"/>
  <c r="Y61" i="10"/>
  <c r="Y63" i="10" s="1"/>
  <c r="S61" i="10"/>
  <c r="AA61" i="10"/>
  <c r="U61" i="10"/>
  <c r="AF63" i="10"/>
  <c r="AN63" i="10"/>
  <c r="AA60" i="10"/>
  <c r="AC63" i="10"/>
  <c r="AE63" i="10"/>
  <c r="S60" i="10"/>
  <c r="L63" i="10"/>
  <c r="AL63" i="10" s="1"/>
  <c r="U60" i="10"/>
  <c r="O60" i="10"/>
  <c r="W60" i="10"/>
  <c r="AD60" i="10"/>
  <c r="M63" i="10"/>
  <c r="Q60" i="10"/>
  <c r="O58" i="10"/>
  <c r="W58" i="10"/>
  <c r="M59" i="10"/>
  <c r="R59" i="10" s="1"/>
  <c r="Q58" i="10"/>
  <c r="Y58" i="10"/>
  <c r="U58" i="10"/>
  <c r="AB58" i="10"/>
  <c r="AH58" i="10" s="1"/>
  <c r="AD58" i="10"/>
  <c r="S58" i="10"/>
  <c r="Q57" i="10"/>
  <c r="AD57" i="10"/>
  <c r="AB57" i="10" s="1"/>
  <c r="AH57" i="10" s="1"/>
  <c r="L59" i="10"/>
  <c r="AL59" i="10" s="1"/>
  <c r="S57" i="10"/>
  <c r="AE59" i="10"/>
  <c r="W57" i="10"/>
  <c r="U57" i="10"/>
  <c r="AA59" i="10"/>
  <c r="AG59" i="10" s="1"/>
  <c r="AM59" i="10"/>
  <c r="AN59" i="10"/>
  <c r="AF59" i="10"/>
  <c r="S56" i="10"/>
  <c r="S59" i="10" s="1"/>
  <c r="AD56" i="10"/>
  <c r="AB56" i="10" s="1"/>
  <c r="AH56" i="10" s="1"/>
  <c r="W56" i="10"/>
  <c r="O56" i="10"/>
  <c r="O59" i="10" s="1"/>
  <c r="Y56" i="10"/>
  <c r="Y59" i="10" s="1"/>
  <c r="AC59" i="10"/>
  <c r="U56" i="10"/>
  <c r="U54" i="10"/>
  <c r="O54" i="10"/>
  <c r="W54" i="10"/>
  <c r="AD54" i="10"/>
  <c r="AB54" i="10" s="1"/>
  <c r="AH54" i="10" s="1"/>
  <c r="Q54" i="10"/>
  <c r="Y54" i="10"/>
  <c r="S54" i="10"/>
  <c r="AM55" i="10"/>
  <c r="AN55" i="10"/>
  <c r="U53" i="10"/>
  <c r="O53" i="10"/>
  <c r="W53" i="10"/>
  <c r="AD53" i="10"/>
  <c r="Q53" i="10"/>
  <c r="Y53" i="10"/>
  <c r="AB53" i="10"/>
  <c r="AH53" i="10" s="1"/>
  <c r="M55" i="10"/>
  <c r="S53" i="10"/>
  <c r="AK55" i="10"/>
  <c r="AA52" i="10"/>
  <c r="AA55" i="10" s="1"/>
  <c r="AG55" i="10" s="1"/>
  <c r="Q52" i="10"/>
  <c r="S52" i="10"/>
  <c r="Y52" i="10"/>
  <c r="U52" i="10"/>
  <c r="L55" i="10"/>
  <c r="AL55" i="10" s="1"/>
  <c r="O52" i="10"/>
  <c r="O55" i="10" s="1"/>
  <c r="W52" i="10"/>
  <c r="AD52" i="10"/>
  <c r="AE55" i="10"/>
  <c r="AN51" i="10"/>
  <c r="O50" i="10"/>
  <c r="AD50" i="10"/>
  <c r="AB50" i="10" s="1"/>
  <c r="AH50" i="10" s="1"/>
  <c r="Y50" i="10"/>
  <c r="W50" i="10"/>
  <c r="S50" i="10"/>
  <c r="AA50" i="10"/>
  <c r="U50" i="10"/>
  <c r="AM51" i="10"/>
  <c r="S49" i="10"/>
  <c r="AA49" i="10"/>
  <c r="L51" i="10"/>
  <c r="AL51" i="10" s="1"/>
  <c r="AF51" i="10"/>
  <c r="U49" i="10"/>
  <c r="O49" i="10"/>
  <c r="W49" i="10"/>
  <c r="AD49" i="10"/>
  <c r="AB49" i="10" s="1"/>
  <c r="AH49" i="10" s="1"/>
  <c r="M51" i="10"/>
  <c r="Q49" i="10"/>
  <c r="Q51" i="10" s="1"/>
  <c r="S48" i="10"/>
  <c r="Y48" i="10"/>
  <c r="Y51" i="10" s="1"/>
  <c r="AA48" i="10"/>
  <c r="U48" i="10"/>
  <c r="O48" i="10"/>
  <c r="W48" i="10"/>
  <c r="AD48" i="10"/>
  <c r="Q46" i="10"/>
  <c r="L47" i="10"/>
  <c r="AL47" i="10" s="1"/>
  <c r="AK47" i="10"/>
  <c r="S46" i="10"/>
  <c r="AC47" i="10"/>
  <c r="AA46" i="10"/>
  <c r="Y46" i="10"/>
  <c r="AF47" i="10"/>
  <c r="U46" i="10"/>
  <c r="AB46" i="10"/>
  <c r="AH46" i="10" s="1"/>
  <c r="O46" i="10"/>
  <c r="W46" i="10"/>
  <c r="AM47" i="10"/>
  <c r="AN47" i="10"/>
  <c r="Q45" i="10"/>
  <c r="Y45" i="10"/>
  <c r="S45" i="10"/>
  <c r="AA45" i="10"/>
  <c r="AA47" i="10" s="1"/>
  <c r="AG47" i="10" s="1"/>
  <c r="U45" i="10"/>
  <c r="AB45" i="10"/>
  <c r="AH45" i="10" s="1"/>
  <c r="O45" i="10"/>
  <c r="W45" i="10"/>
  <c r="O44" i="10"/>
  <c r="W44" i="10"/>
  <c r="W47" i="10" s="1"/>
  <c r="AD44" i="10"/>
  <c r="AD47" i="10" s="1"/>
  <c r="Q44" i="10"/>
  <c r="Y44" i="10"/>
  <c r="M47" i="10"/>
  <c r="U44" i="10"/>
  <c r="AB44" i="10"/>
  <c r="AH44" i="10" s="1"/>
  <c r="S44" i="10"/>
  <c r="AF43" i="10"/>
  <c r="S42" i="10"/>
  <c r="AA42" i="10"/>
  <c r="U42" i="10"/>
  <c r="O42" i="10"/>
  <c r="W42" i="10"/>
  <c r="AD42" i="10"/>
  <c r="AB42" i="10" s="1"/>
  <c r="AH42" i="10" s="1"/>
  <c r="Q42" i="10"/>
  <c r="Q43" i="10" s="1"/>
  <c r="AN43" i="10"/>
  <c r="Q41" i="10"/>
  <c r="Y41" i="10"/>
  <c r="AC43" i="10"/>
  <c r="S41" i="10"/>
  <c r="AA41" i="10"/>
  <c r="U41" i="10"/>
  <c r="AB41" i="10"/>
  <c r="AH41" i="10" s="1"/>
  <c r="O41" i="10"/>
  <c r="W41" i="10"/>
  <c r="AM43" i="10"/>
  <c r="O40" i="10"/>
  <c r="O43" i="10" s="1"/>
  <c r="AD40" i="10"/>
  <c r="M43" i="10"/>
  <c r="AK43" i="10"/>
  <c r="AE43" i="10"/>
  <c r="AB40" i="10"/>
  <c r="AH40" i="10" s="1"/>
  <c r="Y40" i="10"/>
  <c r="AN39" i="10"/>
  <c r="S40" i="10"/>
  <c r="S43" i="10" s="1"/>
  <c r="AA40" i="10"/>
  <c r="U40" i="10"/>
  <c r="AF39" i="10"/>
  <c r="O38" i="10"/>
  <c r="W38" i="10"/>
  <c r="AD38" i="10"/>
  <c r="AB38" i="10" s="1"/>
  <c r="AH38" i="10" s="1"/>
  <c r="Q38" i="10"/>
  <c r="Y38" i="10"/>
  <c r="S38" i="10"/>
  <c r="AA38" i="10"/>
  <c r="U38" i="10"/>
  <c r="AM39" i="10"/>
  <c r="S37" i="10"/>
  <c r="L39" i="10"/>
  <c r="AL39" i="10" s="1"/>
  <c r="AB37" i="10"/>
  <c r="AH37" i="10" s="1"/>
  <c r="W37" i="10"/>
  <c r="O37" i="10"/>
  <c r="Y37" i="10"/>
  <c r="Q37" i="10"/>
  <c r="AA37" i="10"/>
  <c r="U37" i="10"/>
  <c r="O36" i="10"/>
  <c r="W36" i="10"/>
  <c r="AD36" i="10"/>
  <c r="AB36" i="10" s="1"/>
  <c r="AH36" i="10" s="1"/>
  <c r="M39" i="10"/>
  <c r="Q36" i="10"/>
  <c r="Y36" i="10"/>
  <c r="U36" i="10"/>
  <c r="S36" i="10"/>
  <c r="S39" i="10" s="1"/>
  <c r="AB34" i="10"/>
  <c r="AH34" i="10" s="1"/>
  <c r="W34" i="10"/>
  <c r="AN35" i="10"/>
  <c r="U34" i="10"/>
  <c r="Y33" i="10"/>
  <c r="AE35" i="10"/>
  <c r="Q33" i="10"/>
  <c r="AM35" i="10"/>
  <c r="AF35" i="10"/>
  <c r="M35" i="10"/>
  <c r="S33" i="10"/>
  <c r="AA33" i="10"/>
  <c r="U33" i="10"/>
  <c r="AB33" i="10"/>
  <c r="AH33" i="10" s="1"/>
  <c r="O33" i="10"/>
  <c r="W33" i="10"/>
  <c r="L35" i="10"/>
  <c r="AL35" i="10" s="1"/>
  <c r="AC35" i="10"/>
  <c r="S32" i="10"/>
  <c r="S35" i="10" s="1"/>
  <c r="AA32" i="10"/>
  <c r="AA35" i="10" s="1"/>
  <c r="AG35" i="10" s="1"/>
  <c r="U32" i="10"/>
  <c r="U35" i="10" s="1"/>
  <c r="O32" i="10"/>
  <c r="W32" i="10"/>
  <c r="AD32" i="10"/>
  <c r="AD35" i="10" s="1"/>
  <c r="Q32" i="10"/>
  <c r="Y32" i="10"/>
  <c r="O30" i="10"/>
  <c r="W30" i="10"/>
  <c r="AD30" i="10"/>
  <c r="AB30" i="10" s="1"/>
  <c r="AH30" i="10" s="1"/>
  <c r="Q30" i="10"/>
  <c r="Y30" i="10"/>
  <c r="S30" i="10"/>
  <c r="AA30" i="10"/>
  <c r="AA31" i="10" s="1"/>
  <c r="AG31" i="10" s="1"/>
  <c r="U30" i="10"/>
  <c r="AN31" i="10"/>
  <c r="AM31" i="10"/>
  <c r="AK31" i="10"/>
  <c r="L31" i="10"/>
  <c r="AL31" i="10" s="1"/>
  <c r="AC31" i="10"/>
  <c r="AF31" i="10"/>
  <c r="U29" i="10"/>
  <c r="O29" i="10"/>
  <c r="W29" i="10"/>
  <c r="AD29" i="10"/>
  <c r="AB29" i="10"/>
  <c r="AH29" i="10" s="1"/>
  <c r="Q29" i="10"/>
  <c r="Y29" i="10"/>
  <c r="S29" i="10"/>
  <c r="U28" i="10"/>
  <c r="O28" i="10"/>
  <c r="O31" i="10" s="1"/>
  <c r="W28" i="10"/>
  <c r="AD28" i="10"/>
  <c r="Q28" i="10"/>
  <c r="Y28" i="10"/>
  <c r="Y31" i="10" s="1"/>
  <c r="M31" i="10"/>
  <c r="AB28" i="10"/>
  <c r="AH28" i="10" s="1"/>
  <c r="S28" i="10"/>
  <c r="AM27" i="10"/>
  <c r="Q26" i="10"/>
  <c r="Y26" i="10"/>
  <c r="S26" i="10"/>
  <c r="AA26" i="10"/>
  <c r="U26" i="10"/>
  <c r="AB26" i="10"/>
  <c r="AH26" i="10" s="1"/>
  <c r="O26" i="10"/>
  <c r="W26" i="10"/>
  <c r="AN27" i="10"/>
  <c r="AF27" i="10"/>
  <c r="O25" i="10"/>
  <c r="W25" i="10"/>
  <c r="W27" i="10" s="1"/>
  <c r="AD25" i="10"/>
  <c r="Q25" i="10"/>
  <c r="Q27" i="10" s="1"/>
  <c r="Y25" i="10"/>
  <c r="M27" i="10"/>
  <c r="U25" i="10"/>
  <c r="AB25" i="10"/>
  <c r="AH25" i="10" s="1"/>
  <c r="S25" i="10"/>
  <c r="Y24" i="10"/>
  <c r="L27" i="10"/>
  <c r="AC27" i="10"/>
  <c r="AK27" i="10"/>
  <c r="AE27" i="10"/>
  <c r="S24" i="10"/>
  <c r="AA24" i="10"/>
  <c r="AA27" i="10" s="1"/>
  <c r="AG27" i="10" s="1"/>
  <c r="U24" i="10"/>
  <c r="Q22" i="10"/>
  <c r="Y22" i="10"/>
  <c r="AL23" i="10"/>
  <c r="AC23" i="10"/>
  <c r="U22" i="10"/>
  <c r="O22" i="10"/>
  <c r="W22" i="10"/>
  <c r="AD22" i="10"/>
  <c r="AB22" i="10" s="1"/>
  <c r="AH22" i="10" s="1"/>
  <c r="S22" i="10"/>
  <c r="AM23" i="10"/>
  <c r="AF23" i="10"/>
  <c r="AN23" i="10"/>
  <c r="Q21" i="10"/>
  <c r="AK23" i="10"/>
  <c r="AB21" i="10"/>
  <c r="AH21" i="10" s="1"/>
  <c r="W21" i="10"/>
  <c r="O21" i="10"/>
  <c r="Y21" i="10"/>
  <c r="U21" i="10"/>
  <c r="O20" i="10"/>
  <c r="W20" i="10"/>
  <c r="AD20" i="10"/>
  <c r="Q20" i="10"/>
  <c r="Y20" i="10"/>
  <c r="M23" i="10"/>
  <c r="S20" i="10"/>
  <c r="AA20" i="10"/>
  <c r="AA23" i="10" s="1"/>
  <c r="AG23" i="10" s="1"/>
  <c r="U20" i="10"/>
  <c r="AN19" i="10"/>
  <c r="S18" i="10"/>
  <c r="AA18" i="10"/>
  <c r="U18" i="10"/>
  <c r="O18" i="10"/>
  <c r="W18" i="10"/>
  <c r="AD18" i="10"/>
  <c r="AL19" i="10"/>
  <c r="Q18" i="10"/>
  <c r="AM19" i="10"/>
  <c r="AF19" i="10"/>
  <c r="U17" i="10"/>
  <c r="O17" i="10"/>
  <c r="W17" i="10"/>
  <c r="Q17" i="10"/>
  <c r="Y17" i="10"/>
  <c r="M19" i="10"/>
  <c r="AD17" i="10"/>
  <c r="AB17" i="10" s="1"/>
  <c r="AH17" i="10" s="1"/>
  <c r="S17" i="10"/>
  <c r="AB16" i="10"/>
  <c r="AH16" i="10" s="1"/>
  <c r="Y16" i="10"/>
  <c r="L19" i="10"/>
  <c r="AC19" i="10"/>
  <c r="S16" i="10"/>
  <c r="AA16" i="10"/>
  <c r="U16" i="10"/>
  <c r="AP128" i="10"/>
  <c r="AE15" i="10"/>
  <c r="S14" i="10"/>
  <c r="AA14" i="10"/>
  <c r="AM15" i="10"/>
  <c r="U14" i="10"/>
  <c r="AB14" i="10"/>
  <c r="AH14" i="10" s="1"/>
  <c r="O14" i="10"/>
  <c r="W14" i="10"/>
  <c r="AD14" i="10"/>
  <c r="Q14" i="10"/>
  <c r="AB13" i="10"/>
  <c r="AH13" i="10" s="1"/>
  <c r="Y13" i="10"/>
  <c r="S13" i="10"/>
  <c r="AA13" i="10"/>
  <c r="U13" i="10"/>
  <c r="AN15" i="10"/>
  <c r="AF15" i="10"/>
  <c r="AB12" i="10"/>
  <c r="AH12" i="10" s="1"/>
  <c r="W12" i="10"/>
  <c r="Q12" i="10"/>
  <c r="AA12" i="10"/>
  <c r="L15" i="10"/>
  <c r="AK15" i="10"/>
  <c r="S12" i="10"/>
  <c r="AD12" i="10"/>
  <c r="AD15" i="10" s="1"/>
  <c r="M15" i="10"/>
  <c r="AC15" i="10"/>
  <c r="O12" i="10"/>
  <c r="Y12" i="10"/>
  <c r="F128" i="10"/>
  <c r="U12" i="10"/>
  <c r="U15" i="10" s="1"/>
  <c r="AL11" i="10"/>
  <c r="U10" i="10"/>
  <c r="AB10" i="10"/>
  <c r="AH10" i="10" s="1"/>
  <c r="O10" i="10"/>
  <c r="W10" i="10"/>
  <c r="AD10" i="10"/>
  <c r="Q10" i="10"/>
  <c r="Y9" i="10"/>
  <c r="O9" i="10"/>
  <c r="AD9" i="10"/>
  <c r="AB9" i="10" s="1"/>
  <c r="AH9" i="10" s="1"/>
  <c r="AE11" i="10"/>
  <c r="Q9" i="10"/>
  <c r="AF11" i="10"/>
  <c r="AM11" i="10"/>
  <c r="U9" i="10"/>
  <c r="S9" i="10"/>
  <c r="L11" i="10"/>
  <c r="AC11" i="10"/>
  <c r="I128" i="10"/>
  <c r="Q8" i="10"/>
  <c r="Y8" i="10"/>
  <c r="M11" i="10"/>
  <c r="S8" i="10"/>
  <c r="AA8" i="10"/>
  <c r="AA11" i="10" s="1"/>
  <c r="AG11" i="10" s="1"/>
  <c r="U8" i="10"/>
  <c r="AB8" i="10"/>
  <c r="AH8" i="10" s="1"/>
  <c r="O8" i="10"/>
  <c r="W8" i="10"/>
  <c r="W6" i="10"/>
  <c r="L7" i="10"/>
  <c r="AB6" i="10"/>
  <c r="AH6" i="10" s="1"/>
  <c r="Y6" i="10"/>
  <c r="K128" i="10"/>
  <c r="S6" i="10"/>
  <c r="AA6" i="10"/>
  <c r="U6" i="10"/>
  <c r="AI128" i="10"/>
  <c r="AJ128" i="10" s="1"/>
  <c r="AF7" i="10"/>
  <c r="Q5" i="10"/>
  <c r="AC7" i="10"/>
  <c r="AK7" i="10"/>
  <c r="AE7" i="10"/>
  <c r="AB5" i="10"/>
  <c r="AH5" i="10" s="1"/>
  <c r="Y5" i="10"/>
  <c r="AM7" i="10"/>
  <c r="AN7" i="10"/>
  <c r="S5" i="10"/>
  <c r="AA5" i="10"/>
  <c r="U5" i="10"/>
  <c r="O4" i="10"/>
  <c r="O7" i="10" s="1"/>
  <c r="W4" i="10"/>
  <c r="AD4" i="10"/>
  <c r="AD7" i="10" s="1"/>
  <c r="Q4" i="10"/>
  <c r="Y4" i="10"/>
  <c r="M7" i="10"/>
  <c r="S4" i="10"/>
  <c r="AA4" i="10"/>
  <c r="U4" i="10"/>
  <c r="D128" i="10"/>
  <c r="AN127" i="8"/>
  <c r="U126" i="8"/>
  <c r="O126" i="8"/>
  <c r="W126" i="8"/>
  <c r="Q126" i="8"/>
  <c r="Y126" i="8"/>
  <c r="AD126" i="8"/>
  <c r="AB126" i="8" s="1"/>
  <c r="AH126" i="8" s="1"/>
  <c r="S126" i="8"/>
  <c r="AF127" i="8"/>
  <c r="Y125" i="8"/>
  <c r="O125" i="8"/>
  <c r="AD125" i="8"/>
  <c r="AB125" i="8" s="1"/>
  <c r="M127" i="8"/>
  <c r="Q125" i="8"/>
  <c r="AE127" i="8"/>
  <c r="W125" i="8"/>
  <c r="W127" i="8" s="1"/>
  <c r="AM127" i="8"/>
  <c r="S125" i="8"/>
  <c r="AA125" i="8"/>
  <c r="U125" i="8"/>
  <c r="AK127" i="8"/>
  <c r="AB124" i="8"/>
  <c r="AH124" i="8" s="1"/>
  <c r="AA124" i="8"/>
  <c r="L127" i="8"/>
  <c r="AL127" i="8" s="1"/>
  <c r="Q124" i="8"/>
  <c r="Y124" i="8"/>
  <c r="Y127" i="8" s="1"/>
  <c r="U124" i="8"/>
  <c r="AN123" i="8"/>
  <c r="U122" i="8"/>
  <c r="AD122" i="8"/>
  <c r="AB122" i="8" s="1"/>
  <c r="AH122" i="8" s="1"/>
  <c r="Q122" i="8"/>
  <c r="Y122" i="8"/>
  <c r="Y123" i="8" s="1"/>
  <c r="O122" i="8"/>
  <c r="W122" i="8"/>
  <c r="S122" i="8"/>
  <c r="AF123" i="8"/>
  <c r="S121" i="8"/>
  <c r="AA121" i="8"/>
  <c r="U121" i="8"/>
  <c r="AB121" i="8"/>
  <c r="AH121" i="8" s="1"/>
  <c r="M123" i="8"/>
  <c r="O121" i="8"/>
  <c r="W121" i="8"/>
  <c r="AM123" i="8"/>
  <c r="Q120" i="8"/>
  <c r="AA120" i="8"/>
  <c r="AA123" i="8" s="1"/>
  <c r="AG123" i="8" s="1"/>
  <c r="L123" i="8"/>
  <c r="AL123" i="8" s="1"/>
  <c r="AE123" i="8"/>
  <c r="S120" i="8"/>
  <c r="AD120" i="8"/>
  <c r="AD123" i="8" s="1"/>
  <c r="W120" i="8"/>
  <c r="AC123" i="8"/>
  <c r="U120" i="8"/>
  <c r="AN119" i="8"/>
  <c r="AM119" i="8"/>
  <c r="U118" i="8"/>
  <c r="O118" i="8"/>
  <c r="W118" i="8"/>
  <c r="AD118" i="8"/>
  <c r="AB118" i="8" s="1"/>
  <c r="AH118" i="8" s="1"/>
  <c r="Q118" i="8"/>
  <c r="Y118" i="8"/>
  <c r="S118" i="8"/>
  <c r="S117" i="8"/>
  <c r="AF119" i="8"/>
  <c r="O117" i="8"/>
  <c r="W117" i="8"/>
  <c r="AD117" i="8"/>
  <c r="AB117" i="8" s="1"/>
  <c r="AH117" i="8" s="1"/>
  <c r="U117" i="8"/>
  <c r="Q117" i="8"/>
  <c r="Y116" i="8"/>
  <c r="L119" i="8"/>
  <c r="AL119" i="8" s="1"/>
  <c r="O116" i="8"/>
  <c r="AD116" i="8"/>
  <c r="M119" i="8"/>
  <c r="AE119" i="8"/>
  <c r="Q116" i="8"/>
  <c r="AC119" i="8"/>
  <c r="S116" i="8"/>
  <c r="AA116" i="8"/>
  <c r="U116" i="8"/>
  <c r="AA114" i="8"/>
  <c r="Q114" i="8"/>
  <c r="L115" i="8"/>
  <c r="AL115" i="8" s="1"/>
  <c r="S114" i="8"/>
  <c r="U114" i="8"/>
  <c r="AB114" i="8"/>
  <c r="AH114" i="8" s="1"/>
  <c r="O114" i="8"/>
  <c r="W114" i="8"/>
  <c r="AN115" i="8"/>
  <c r="AC115" i="8"/>
  <c r="AM115" i="8"/>
  <c r="AF115" i="8"/>
  <c r="Q113" i="8"/>
  <c r="Y113" i="8"/>
  <c r="S113" i="8"/>
  <c r="AA113" i="8"/>
  <c r="U113" i="8"/>
  <c r="AB113" i="8"/>
  <c r="AH113" i="8" s="1"/>
  <c r="Y112" i="8"/>
  <c r="Y115" i="8" s="1"/>
  <c r="AD112" i="8"/>
  <c r="AD115" i="8" s="1"/>
  <c r="W112" i="8"/>
  <c r="O112" i="8"/>
  <c r="M115" i="8"/>
  <c r="Q112" i="8"/>
  <c r="S112" i="8"/>
  <c r="AA112" i="8"/>
  <c r="U112" i="8"/>
  <c r="Q110" i="8"/>
  <c r="M111" i="8"/>
  <c r="Y110" i="8"/>
  <c r="S110" i="8"/>
  <c r="AA110" i="8"/>
  <c r="U110" i="8"/>
  <c r="AB110" i="8"/>
  <c r="AH110" i="8" s="1"/>
  <c r="O110" i="8"/>
  <c r="W110" i="8"/>
  <c r="W109" i="8"/>
  <c r="Y109" i="8"/>
  <c r="AD111" i="8"/>
  <c r="S109" i="8"/>
  <c r="AA109" i="8"/>
  <c r="U109" i="8"/>
  <c r="AB109" i="8"/>
  <c r="AH109" i="8" s="1"/>
  <c r="AN111" i="8"/>
  <c r="AF111" i="8"/>
  <c r="O108" i="8"/>
  <c r="Y108" i="8"/>
  <c r="L111" i="8"/>
  <c r="AL111" i="8" s="1"/>
  <c r="AC111" i="8"/>
  <c r="AK111" i="8"/>
  <c r="Q108" i="8"/>
  <c r="AA108" i="8"/>
  <c r="AB108" i="8"/>
  <c r="AH108" i="8" s="1"/>
  <c r="W108" i="8"/>
  <c r="AM111" i="8"/>
  <c r="U108" i="8"/>
  <c r="S106" i="8"/>
  <c r="AA106" i="8"/>
  <c r="U106" i="8"/>
  <c r="AB106" i="8"/>
  <c r="AH106" i="8" s="1"/>
  <c r="O106" i="8"/>
  <c r="W106" i="8"/>
  <c r="AD106" i="8"/>
  <c r="Q106" i="8"/>
  <c r="AM107" i="8"/>
  <c r="AA105" i="8"/>
  <c r="S105" i="8"/>
  <c r="Y105" i="8"/>
  <c r="Y107" i="8" s="1"/>
  <c r="O105" i="8"/>
  <c r="W105" i="8"/>
  <c r="AD105" i="8"/>
  <c r="AB105" i="8" s="1"/>
  <c r="AH105" i="8" s="1"/>
  <c r="U105" i="8"/>
  <c r="AN107" i="8"/>
  <c r="AF107" i="8"/>
  <c r="W104" i="8"/>
  <c r="AC107" i="8"/>
  <c r="AA104" i="8"/>
  <c r="L107" i="8"/>
  <c r="AL107" i="8" s="1"/>
  <c r="AE107" i="8"/>
  <c r="O104" i="8"/>
  <c r="AD104" i="8"/>
  <c r="M107" i="8"/>
  <c r="S104" i="8"/>
  <c r="U104" i="8"/>
  <c r="AB104" i="8"/>
  <c r="AH104" i="8" s="1"/>
  <c r="Q104" i="8"/>
  <c r="U102" i="8"/>
  <c r="O102" i="8"/>
  <c r="W102" i="8"/>
  <c r="AD102" i="8"/>
  <c r="AB102" i="8" s="1"/>
  <c r="AH102" i="8" s="1"/>
  <c r="Q102" i="8"/>
  <c r="Y102" i="8"/>
  <c r="S102" i="8"/>
  <c r="AM103" i="8"/>
  <c r="AF103" i="8"/>
  <c r="S101" i="8"/>
  <c r="AA101" i="8"/>
  <c r="AE103" i="8"/>
  <c r="U101" i="8"/>
  <c r="M103" i="8"/>
  <c r="O101" i="8"/>
  <c r="W101" i="8"/>
  <c r="AD101" i="8"/>
  <c r="AB101" i="8" s="1"/>
  <c r="AH101" i="8" s="1"/>
  <c r="Q101" i="8"/>
  <c r="AN103" i="8"/>
  <c r="Y100" i="8"/>
  <c r="L103" i="8"/>
  <c r="AL103" i="8" s="1"/>
  <c r="AA100" i="8"/>
  <c r="AA103" i="8" s="1"/>
  <c r="AG103" i="8" s="1"/>
  <c r="AC103" i="8"/>
  <c r="U100" i="8"/>
  <c r="AB100" i="8"/>
  <c r="AH100" i="8" s="1"/>
  <c r="O100" i="8"/>
  <c r="O103" i="8" s="1"/>
  <c r="W100" i="8"/>
  <c r="AD100" i="8"/>
  <c r="S98" i="8"/>
  <c r="AA98" i="8"/>
  <c r="AA99" i="8" s="1"/>
  <c r="AG99" i="8" s="1"/>
  <c r="AF99" i="8"/>
  <c r="O98" i="8"/>
  <c r="W98" i="8"/>
  <c r="AD98" i="8"/>
  <c r="AB98" i="8" s="1"/>
  <c r="AH98" i="8" s="1"/>
  <c r="U98" i="8"/>
  <c r="Q98" i="8"/>
  <c r="AM99" i="8"/>
  <c r="AN99" i="8"/>
  <c r="U97" i="8"/>
  <c r="O97" i="8"/>
  <c r="W97" i="8"/>
  <c r="AD97" i="8"/>
  <c r="AB97" i="8" s="1"/>
  <c r="AH97" i="8" s="1"/>
  <c r="Q97" i="8"/>
  <c r="Y97" i="8"/>
  <c r="S97" i="8"/>
  <c r="Y96" i="8"/>
  <c r="AC99" i="8"/>
  <c r="Q96" i="8"/>
  <c r="L99" i="8"/>
  <c r="AL99" i="8" s="1"/>
  <c r="AE99" i="8"/>
  <c r="U96" i="8"/>
  <c r="O96" i="8"/>
  <c r="W96" i="8"/>
  <c r="AD96" i="8"/>
  <c r="M99" i="8"/>
  <c r="S96" i="8"/>
  <c r="O94" i="8"/>
  <c r="W94" i="8"/>
  <c r="AD94" i="8"/>
  <c r="S94" i="8"/>
  <c r="AA94" i="8"/>
  <c r="U94" i="8"/>
  <c r="AB94" i="8"/>
  <c r="AH94" i="8" s="1"/>
  <c r="Q94" i="8"/>
  <c r="L95" i="8"/>
  <c r="AL95" i="8" s="1"/>
  <c r="AE95" i="8"/>
  <c r="AN95" i="8"/>
  <c r="AF95" i="8"/>
  <c r="U93" i="8"/>
  <c r="O93" i="8"/>
  <c r="W93" i="8"/>
  <c r="AD93" i="8"/>
  <c r="AB93" i="8" s="1"/>
  <c r="AH93" i="8" s="1"/>
  <c r="Q93" i="8"/>
  <c r="Y93" i="8"/>
  <c r="S93" i="8"/>
  <c r="AM95" i="8"/>
  <c r="Y92" i="8"/>
  <c r="O92" i="8"/>
  <c r="O95" i="8" s="1"/>
  <c r="AD92" i="8"/>
  <c r="M95" i="8"/>
  <c r="Q92" i="8"/>
  <c r="W92" i="8"/>
  <c r="AC95" i="8"/>
  <c r="S92" i="8"/>
  <c r="AA92" i="8"/>
  <c r="AA95" i="8" s="1"/>
  <c r="AG95" i="8" s="1"/>
  <c r="U92" i="8"/>
  <c r="U95" i="8" s="1"/>
  <c r="S90" i="8"/>
  <c r="AA90" i="8"/>
  <c r="AN91" i="8"/>
  <c r="U90" i="8"/>
  <c r="O90" i="8"/>
  <c r="W90" i="8"/>
  <c r="AD90" i="8"/>
  <c r="AB90" i="8" s="1"/>
  <c r="AH90" i="8" s="1"/>
  <c r="Q90" i="8"/>
  <c r="AM91" i="8"/>
  <c r="AC91" i="8"/>
  <c r="AF91" i="8"/>
  <c r="O89" i="8"/>
  <c r="W89" i="8"/>
  <c r="AD89" i="8"/>
  <c r="AB89" i="8" s="1"/>
  <c r="AH89" i="8" s="1"/>
  <c r="U89" i="8"/>
  <c r="Q89" i="8"/>
  <c r="Y89" i="8"/>
  <c r="S89" i="8"/>
  <c r="L91" i="8"/>
  <c r="AL91" i="8" s="1"/>
  <c r="AK91" i="8"/>
  <c r="AN87" i="8"/>
  <c r="Y88" i="8"/>
  <c r="O88" i="8"/>
  <c r="AD88" i="8"/>
  <c r="M91" i="8"/>
  <c r="Q88" i="8"/>
  <c r="S88" i="8"/>
  <c r="AA88" i="8"/>
  <c r="U88" i="8"/>
  <c r="S86" i="8"/>
  <c r="AA86" i="8"/>
  <c r="AA87" i="8"/>
  <c r="AG87" i="8" s="1"/>
  <c r="U86" i="8"/>
  <c r="O86" i="8"/>
  <c r="W86" i="8"/>
  <c r="AD86" i="8"/>
  <c r="AB86" i="8" s="1"/>
  <c r="AH86" i="8" s="1"/>
  <c r="Q86" i="8"/>
  <c r="AE87" i="8"/>
  <c r="U85" i="8"/>
  <c r="O85" i="8"/>
  <c r="W85" i="8"/>
  <c r="AD85" i="8"/>
  <c r="AB85" i="8" s="1"/>
  <c r="AH85" i="8" s="1"/>
  <c r="Q85" i="8"/>
  <c r="L87" i="8"/>
  <c r="AL87" i="8" s="1"/>
  <c r="AC87" i="8"/>
  <c r="W84" i="8"/>
  <c r="Q84" i="8"/>
  <c r="Y84" i="8"/>
  <c r="Y87" i="8" s="1"/>
  <c r="U84" i="8"/>
  <c r="M87" i="8"/>
  <c r="O84" i="8"/>
  <c r="AD84" i="8"/>
  <c r="AB84" i="8" s="1"/>
  <c r="AH84" i="8" s="1"/>
  <c r="S84" i="8"/>
  <c r="S87" i="8" s="1"/>
  <c r="AM87" i="8"/>
  <c r="W82" i="8"/>
  <c r="O82" i="8"/>
  <c r="Y82" i="8"/>
  <c r="Q82" i="8"/>
  <c r="AB82" i="8"/>
  <c r="AH82" i="8" s="1"/>
  <c r="S82" i="8"/>
  <c r="AD82" i="8"/>
  <c r="AM83" i="8"/>
  <c r="U82" i="8"/>
  <c r="AF83" i="8"/>
  <c r="O81" i="8"/>
  <c r="W81" i="8"/>
  <c r="AD81" i="8"/>
  <c r="AB81" i="8" s="1"/>
  <c r="AH81" i="8" s="1"/>
  <c r="Q81" i="8"/>
  <c r="Y81" i="8"/>
  <c r="U81" i="8"/>
  <c r="M83" i="8"/>
  <c r="S81" i="8"/>
  <c r="Q80" i="8"/>
  <c r="W80" i="8"/>
  <c r="W83" i="8" s="1"/>
  <c r="O80" i="8"/>
  <c r="O83" i="8" s="1"/>
  <c r="AD80" i="8"/>
  <c r="AE83" i="8"/>
  <c r="Y80" i="8"/>
  <c r="L83" i="8"/>
  <c r="AL83" i="8" s="1"/>
  <c r="AC83" i="8"/>
  <c r="S80" i="8"/>
  <c r="AA80" i="8"/>
  <c r="AA83" i="8" s="1"/>
  <c r="AG83" i="8" s="1"/>
  <c r="U80" i="8"/>
  <c r="AM79" i="8"/>
  <c r="O78" i="8"/>
  <c r="W78" i="8"/>
  <c r="AD78" i="8"/>
  <c r="U78" i="8"/>
  <c r="Q78" i="8"/>
  <c r="Y78" i="8"/>
  <c r="AB78" i="8"/>
  <c r="AH78" i="8" s="1"/>
  <c r="S78" i="8"/>
  <c r="AE79" i="8"/>
  <c r="O77" i="8"/>
  <c r="W77" i="8"/>
  <c r="AD77" i="8"/>
  <c r="AB77" i="8" s="1"/>
  <c r="AH77" i="8" s="1"/>
  <c r="M79" i="8"/>
  <c r="U77" i="8"/>
  <c r="Q77" i="8"/>
  <c r="Y77" i="8"/>
  <c r="S77" i="8"/>
  <c r="AF79" i="8"/>
  <c r="Q76" i="8"/>
  <c r="AB76" i="8"/>
  <c r="AH76" i="8" s="1"/>
  <c r="Y76" i="8"/>
  <c r="L79" i="8"/>
  <c r="AL79" i="8" s="1"/>
  <c r="AC79" i="8"/>
  <c r="S76" i="8"/>
  <c r="AA76" i="8"/>
  <c r="AA79" i="8" s="1"/>
  <c r="AG79" i="8" s="1"/>
  <c r="U76" i="8"/>
  <c r="AN75" i="8"/>
  <c r="AF75" i="8"/>
  <c r="S74" i="8"/>
  <c r="AA74" i="8"/>
  <c r="U74" i="8"/>
  <c r="O74" i="8"/>
  <c r="W74" i="8"/>
  <c r="AD74" i="8"/>
  <c r="AB74" i="8" s="1"/>
  <c r="AH74" i="8" s="1"/>
  <c r="Q74" i="8"/>
  <c r="AM75" i="8"/>
  <c r="L75" i="8"/>
  <c r="AL75" i="8" s="1"/>
  <c r="AE75" i="8"/>
  <c r="AB73" i="8"/>
  <c r="AH73" i="8" s="1"/>
  <c r="Q73" i="8"/>
  <c r="Y73" i="8"/>
  <c r="M75" i="8"/>
  <c r="S73" i="8"/>
  <c r="AA73" i="8"/>
  <c r="U73" i="8"/>
  <c r="O73" i="8"/>
  <c r="W73" i="8"/>
  <c r="AC75" i="8"/>
  <c r="Q72" i="8"/>
  <c r="Y72" i="8"/>
  <c r="S72" i="8"/>
  <c r="AA72" i="8"/>
  <c r="U72" i="8"/>
  <c r="O72" i="8"/>
  <c r="W72" i="8"/>
  <c r="AD72" i="8"/>
  <c r="AB72" i="8" s="1"/>
  <c r="AH72" i="8" s="1"/>
  <c r="AF71" i="8"/>
  <c r="AM71" i="8"/>
  <c r="U70" i="8"/>
  <c r="AB70" i="8"/>
  <c r="AH70" i="8" s="1"/>
  <c r="O70" i="8"/>
  <c r="W70" i="8"/>
  <c r="AD70" i="8"/>
  <c r="Q70" i="8"/>
  <c r="Y70" i="8"/>
  <c r="S70" i="8"/>
  <c r="M71" i="8"/>
  <c r="Q69" i="8"/>
  <c r="Y69" i="8"/>
  <c r="U69" i="8"/>
  <c r="O69" i="8"/>
  <c r="W69" i="8"/>
  <c r="AD69" i="8"/>
  <c r="AB69" i="8" s="1"/>
  <c r="AH69" i="8" s="1"/>
  <c r="S69" i="8"/>
  <c r="Y68" i="8"/>
  <c r="L71" i="8"/>
  <c r="AL71" i="8" s="1"/>
  <c r="AA68" i="8"/>
  <c r="AA71" i="8" s="1"/>
  <c r="AG71" i="8" s="1"/>
  <c r="AC71" i="8"/>
  <c r="Q68" i="8"/>
  <c r="AE71" i="8"/>
  <c r="AP128" i="8"/>
  <c r="U68" i="8"/>
  <c r="O68" i="8"/>
  <c r="W68" i="8"/>
  <c r="AD68" i="8"/>
  <c r="S66" i="8"/>
  <c r="AF67" i="8"/>
  <c r="U66" i="8"/>
  <c r="O66" i="8"/>
  <c r="W66" i="8"/>
  <c r="AD66" i="8"/>
  <c r="AB66" i="8" s="1"/>
  <c r="AH66" i="8" s="1"/>
  <c r="Q66" i="8"/>
  <c r="AA65" i="8"/>
  <c r="AM67" i="8"/>
  <c r="AN67" i="8"/>
  <c r="U65" i="8"/>
  <c r="AB65" i="8"/>
  <c r="AH65" i="8" s="1"/>
  <c r="O65" i="8"/>
  <c r="W65" i="8"/>
  <c r="S64" i="8"/>
  <c r="Q64" i="8"/>
  <c r="AE67" i="8"/>
  <c r="Y64" i="8"/>
  <c r="Y67" i="8" s="1"/>
  <c r="X67" i="8" s="1"/>
  <c r="L67" i="8"/>
  <c r="AL67" i="8" s="1"/>
  <c r="AA64" i="8"/>
  <c r="AA67" i="8" s="1"/>
  <c r="AG67" i="8" s="1"/>
  <c r="AC67" i="8"/>
  <c r="U64" i="8"/>
  <c r="O64" i="8"/>
  <c r="W64" i="8"/>
  <c r="AD64" i="8"/>
  <c r="AD67" i="8" s="1"/>
  <c r="AN63" i="8"/>
  <c r="U62" i="8"/>
  <c r="O62" i="8"/>
  <c r="W62" i="8"/>
  <c r="AD62" i="8"/>
  <c r="AB62" i="8" s="1"/>
  <c r="AH62" i="8" s="1"/>
  <c r="Q62" i="8"/>
  <c r="Y62" i="8"/>
  <c r="S62" i="8"/>
  <c r="AM63" i="8"/>
  <c r="AF63" i="8"/>
  <c r="AE63" i="8"/>
  <c r="O61" i="8"/>
  <c r="W61" i="8"/>
  <c r="AD61" i="8"/>
  <c r="AB61" i="8" s="1"/>
  <c r="AH61" i="8" s="1"/>
  <c r="U61" i="8"/>
  <c r="Q61" i="8"/>
  <c r="Y61" i="8"/>
  <c r="M63" i="8"/>
  <c r="S61" i="8"/>
  <c r="Q60" i="8"/>
  <c r="L63" i="8"/>
  <c r="AL63" i="8" s="1"/>
  <c r="Y60" i="8"/>
  <c r="AC63" i="8"/>
  <c r="S60" i="8"/>
  <c r="AA60" i="8"/>
  <c r="AA63" i="8" s="1"/>
  <c r="AG63" i="8" s="1"/>
  <c r="U60" i="8"/>
  <c r="O60" i="8"/>
  <c r="W60" i="8"/>
  <c r="AD60" i="8"/>
  <c r="AB60" i="8" s="1"/>
  <c r="AH60" i="8" s="1"/>
  <c r="AN59" i="8"/>
  <c r="AB58" i="8"/>
  <c r="AH58" i="8" s="1"/>
  <c r="AE59" i="8"/>
  <c r="O58" i="8"/>
  <c r="AM59" i="8"/>
  <c r="Q58" i="8"/>
  <c r="Y58" i="8"/>
  <c r="S58" i="8"/>
  <c r="AA58" i="8"/>
  <c r="AA59" i="8" s="1"/>
  <c r="AG59" i="8" s="1"/>
  <c r="U58" i="8"/>
  <c r="AF59" i="8"/>
  <c r="O57" i="8"/>
  <c r="W57" i="8"/>
  <c r="AD57" i="8"/>
  <c r="AB57" i="8" s="1"/>
  <c r="AH57" i="8" s="1"/>
  <c r="Q57" i="8"/>
  <c r="Y57" i="8"/>
  <c r="U57" i="8"/>
  <c r="S57" i="8"/>
  <c r="L59" i="8"/>
  <c r="AL59" i="8" s="1"/>
  <c r="AC59" i="8"/>
  <c r="O56" i="8"/>
  <c r="W56" i="8"/>
  <c r="AD56" i="8"/>
  <c r="U56" i="8"/>
  <c r="Q56" i="8"/>
  <c r="Y56" i="8"/>
  <c r="M59" i="8"/>
  <c r="S56" i="8"/>
  <c r="AN55" i="8"/>
  <c r="L55" i="8"/>
  <c r="AL55" i="8" s="1"/>
  <c r="O54" i="8"/>
  <c r="Q54" i="8"/>
  <c r="Y54" i="8"/>
  <c r="S54" i="8"/>
  <c r="AA54" i="8"/>
  <c r="U54" i="8"/>
  <c r="AM55" i="8"/>
  <c r="Q53" i="8"/>
  <c r="AA53" i="8"/>
  <c r="S53" i="8"/>
  <c r="AB53" i="8"/>
  <c r="AH53" i="8" s="1"/>
  <c r="W53" i="8"/>
  <c r="U53" i="8"/>
  <c r="AC55" i="8"/>
  <c r="U52" i="8"/>
  <c r="O52" i="8"/>
  <c r="W52" i="8"/>
  <c r="AD52" i="8"/>
  <c r="AD55" i="8" s="1"/>
  <c r="Q52" i="8"/>
  <c r="Y52" i="8"/>
  <c r="Y55" i="8" s="1"/>
  <c r="M55" i="8"/>
  <c r="S52" i="8"/>
  <c r="L51" i="8"/>
  <c r="AL51" i="8" s="1"/>
  <c r="AC51" i="8"/>
  <c r="AK51" i="8"/>
  <c r="Q50" i="8"/>
  <c r="S50" i="8"/>
  <c r="AA50" i="8"/>
  <c r="U50" i="8"/>
  <c r="AB50" i="8"/>
  <c r="AH50" i="8" s="1"/>
  <c r="O50" i="8"/>
  <c r="W50" i="8"/>
  <c r="AM51" i="8"/>
  <c r="AN51" i="8"/>
  <c r="O49" i="8"/>
  <c r="Y49" i="8"/>
  <c r="Q49" i="8"/>
  <c r="W49" i="8"/>
  <c r="M51" i="8"/>
  <c r="S49" i="8"/>
  <c r="AD49" i="8"/>
  <c r="AB49" i="8" s="1"/>
  <c r="AH49" i="8" s="1"/>
  <c r="U49" i="8"/>
  <c r="AF51" i="8"/>
  <c r="Q48" i="8"/>
  <c r="Y48" i="8"/>
  <c r="S48" i="8"/>
  <c r="AA48" i="8"/>
  <c r="U48" i="8"/>
  <c r="O48" i="8"/>
  <c r="W48" i="8"/>
  <c r="AD48" i="8"/>
  <c r="AF47" i="8"/>
  <c r="O46" i="8"/>
  <c r="AB46" i="8"/>
  <c r="AH46" i="8" s="1"/>
  <c r="Q46" i="8"/>
  <c r="AC47" i="8"/>
  <c r="Y46" i="8"/>
  <c r="W46" i="8"/>
  <c r="S46" i="8"/>
  <c r="AA46" i="8"/>
  <c r="U46" i="8"/>
  <c r="AE47" i="8"/>
  <c r="S45" i="8"/>
  <c r="AA45" i="8"/>
  <c r="U45" i="8"/>
  <c r="AB45" i="8"/>
  <c r="AH45" i="8" s="1"/>
  <c r="O45" i="8"/>
  <c r="W45" i="8"/>
  <c r="AN47" i="8"/>
  <c r="AM47" i="8"/>
  <c r="O44" i="8"/>
  <c r="W44" i="8"/>
  <c r="AD44" i="8"/>
  <c r="AD47" i="8" s="1"/>
  <c r="Q44" i="8"/>
  <c r="Q47" i="8" s="1"/>
  <c r="Y44" i="8"/>
  <c r="M47" i="8"/>
  <c r="S44" i="8"/>
  <c r="AA44" i="8"/>
  <c r="U44" i="8"/>
  <c r="S42" i="8"/>
  <c r="AA42" i="8"/>
  <c r="U42" i="8"/>
  <c r="O42" i="8"/>
  <c r="W42" i="8"/>
  <c r="AD42" i="8"/>
  <c r="AB42" i="8" s="1"/>
  <c r="AH42" i="8" s="1"/>
  <c r="Q42" i="8"/>
  <c r="D128" i="8"/>
  <c r="AM43" i="8"/>
  <c r="AF43" i="8"/>
  <c r="AK43" i="8"/>
  <c r="AA41" i="8"/>
  <c r="AC43" i="8"/>
  <c r="F128" i="8"/>
  <c r="I128" i="8"/>
  <c r="U41" i="8"/>
  <c r="AB41" i="8"/>
  <c r="AH41" i="8" s="1"/>
  <c r="O41" i="8"/>
  <c r="W41" i="8"/>
  <c r="AD41" i="8"/>
  <c r="Q41" i="8"/>
  <c r="AN43" i="8"/>
  <c r="AE43" i="8"/>
  <c r="Y40" i="8"/>
  <c r="Y43" i="8" s="1"/>
  <c r="O40" i="8"/>
  <c r="O43" i="8" s="1"/>
  <c r="AD40" i="8"/>
  <c r="AD43" i="8" s="1"/>
  <c r="M43" i="8"/>
  <c r="AN39" i="8"/>
  <c r="S40" i="8"/>
  <c r="S43" i="8" s="1"/>
  <c r="AA40" i="8"/>
  <c r="AA43" i="8" s="1"/>
  <c r="AG43" i="8" s="1"/>
  <c r="U40" i="8"/>
  <c r="AI128" i="8"/>
  <c r="S38" i="8"/>
  <c r="AA38" i="8"/>
  <c r="U38" i="8"/>
  <c r="M39" i="8"/>
  <c r="O38" i="8"/>
  <c r="W38" i="8"/>
  <c r="AD38" i="8"/>
  <c r="Q38" i="8"/>
  <c r="S37" i="8"/>
  <c r="AD37" i="8"/>
  <c r="AB37" i="8" s="1"/>
  <c r="AH37" i="8" s="1"/>
  <c r="W37" i="8"/>
  <c r="AC39" i="8"/>
  <c r="AK39" i="8"/>
  <c r="O37" i="8"/>
  <c r="Y37" i="8"/>
  <c r="AM39" i="8"/>
  <c r="Y39" i="8"/>
  <c r="U37" i="8"/>
  <c r="AE39" i="8"/>
  <c r="Q36" i="8"/>
  <c r="S36" i="8"/>
  <c r="AA36" i="8"/>
  <c r="U36" i="8"/>
  <c r="AB36" i="8"/>
  <c r="AH36" i="8" s="1"/>
  <c r="O36" i="8"/>
  <c r="W36" i="8"/>
  <c r="AN35" i="8"/>
  <c r="AF35" i="8"/>
  <c r="W34" i="8"/>
  <c r="O34" i="8"/>
  <c r="AA34" i="8"/>
  <c r="Q34" i="8"/>
  <c r="Y34" i="8"/>
  <c r="U34" i="8"/>
  <c r="AB34" i="8"/>
  <c r="AH34" i="8" s="1"/>
  <c r="AB33" i="8"/>
  <c r="AH33" i="8" s="1"/>
  <c r="O33" i="8"/>
  <c r="AM35" i="8"/>
  <c r="M35" i="8"/>
  <c r="Q33" i="8"/>
  <c r="Y33" i="8"/>
  <c r="S33" i="8"/>
  <c r="AA33" i="8"/>
  <c r="U33" i="8"/>
  <c r="S32" i="8"/>
  <c r="AJ35" i="8"/>
  <c r="W32" i="8"/>
  <c r="L35" i="8"/>
  <c r="AL35" i="8" s="1"/>
  <c r="K128" i="8"/>
  <c r="AA32" i="8"/>
  <c r="AC35" i="8"/>
  <c r="AK35" i="8"/>
  <c r="O32" i="8"/>
  <c r="O35" i="8" s="1"/>
  <c r="AD32" i="8"/>
  <c r="AD35" i="8" s="1"/>
  <c r="Q32" i="8"/>
  <c r="Y32" i="8"/>
  <c r="U32" i="8"/>
  <c r="V127" i="12" l="1"/>
  <c r="AB123" i="12"/>
  <c r="AH123" i="12" s="1"/>
  <c r="T123" i="12"/>
  <c r="X123" i="12"/>
  <c r="AC120" i="12"/>
  <c r="AI120" i="12" s="1"/>
  <c r="T119" i="12"/>
  <c r="V119" i="12"/>
  <c r="O119" i="12"/>
  <c r="N119" i="12" s="1"/>
  <c r="AB119" i="12"/>
  <c r="AH119" i="12" s="1"/>
  <c r="AC116" i="12"/>
  <c r="AI116" i="12" s="1"/>
  <c r="X115" i="12"/>
  <c r="T115" i="12"/>
  <c r="AC112" i="12"/>
  <c r="AI112" i="12" s="1"/>
  <c r="X111" i="12"/>
  <c r="V111" i="12"/>
  <c r="U111" i="12" s="1"/>
  <c r="Z111" i="12"/>
  <c r="Y111" i="12" s="1"/>
  <c r="Q111" i="12"/>
  <c r="P111" i="12" s="1"/>
  <c r="R107" i="12"/>
  <c r="O107" i="12"/>
  <c r="N107" i="12" s="1"/>
  <c r="Z107" i="12"/>
  <c r="Y107" i="12" s="1"/>
  <c r="AC107" i="12"/>
  <c r="T103" i="12"/>
  <c r="V103" i="12"/>
  <c r="U103" i="12" s="1"/>
  <c r="AC100" i="12"/>
  <c r="AI100" i="12" s="1"/>
  <c r="O99" i="12"/>
  <c r="Q99" i="12"/>
  <c r="AC96" i="12"/>
  <c r="AI96" i="12" s="1"/>
  <c r="AB95" i="12"/>
  <c r="AH95" i="12" s="1"/>
  <c r="V95" i="12"/>
  <c r="U95" i="12" s="1"/>
  <c r="AC92" i="12"/>
  <c r="AI92" i="12" s="1"/>
  <c r="X91" i="12"/>
  <c r="V91" i="12"/>
  <c r="AC88" i="12"/>
  <c r="AI88" i="12" s="1"/>
  <c r="O87" i="12"/>
  <c r="X87" i="12"/>
  <c r="AB87" i="12"/>
  <c r="AH87" i="12" s="1"/>
  <c r="T87" i="12"/>
  <c r="AE87" i="12"/>
  <c r="V83" i="12"/>
  <c r="X83" i="12"/>
  <c r="AC82" i="12"/>
  <c r="AI82" i="12" s="1"/>
  <c r="T83" i="12"/>
  <c r="AB83" i="12"/>
  <c r="AH83" i="12" s="1"/>
  <c r="O83" i="12"/>
  <c r="Z79" i="12"/>
  <c r="Y79" i="12" s="1"/>
  <c r="T79" i="12"/>
  <c r="R79" i="12" s="1"/>
  <c r="AB79" i="12"/>
  <c r="AH79" i="12" s="1"/>
  <c r="X79" i="12"/>
  <c r="AE79" i="12"/>
  <c r="AB75" i="12"/>
  <c r="AH75" i="12" s="1"/>
  <c r="AC74" i="12"/>
  <c r="AI74" i="12" s="1"/>
  <c r="V75" i="12"/>
  <c r="U75" i="12" s="1"/>
  <c r="X75" i="12"/>
  <c r="W75" i="12" s="1"/>
  <c r="Q75" i="12"/>
  <c r="P75" i="12" s="1"/>
  <c r="O75" i="12"/>
  <c r="N75" i="12" s="1"/>
  <c r="X71" i="12"/>
  <c r="AB71" i="12"/>
  <c r="AH71" i="12" s="1"/>
  <c r="O71" i="12"/>
  <c r="N71" i="12" s="1"/>
  <c r="AE71" i="12"/>
  <c r="Q71" i="12"/>
  <c r="P71" i="12" s="1"/>
  <c r="X67" i="12"/>
  <c r="AC66" i="12"/>
  <c r="AI66" i="12" s="1"/>
  <c r="T67" i="12"/>
  <c r="O67" i="12"/>
  <c r="Z67" i="12"/>
  <c r="Q67" i="12"/>
  <c r="P67" i="12" s="1"/>
  <c r="AB67" i="12"/>
  <c r="AH67" i="12" s="1"/>
  <c r="V67" i="12"/>
  <c r="U67" i="12" s="1"/>
  <c r="AG115" i="5"/>
  <c r="L128" i="13"/>
  <c r="X127" i="3"/>
  <c r="AG115" i="3"/>
  <c r="Z115" i="3"/>
  <c r="AG83" i="3"/>
  <c r="Z83" i="3"/>
  <c r="AG7" i="1"/>
  <c r="Z7" i="1"/>
  <c r="AB31" i="8"/>
  <c r="AH31" i="8" s="1"/>
  <c r="AH30" i="8"/>
  <c r="AG127" i="14"/>
  <c r="AA128" i="14"/>
  <c r="P127" i="3"/>
  <c r="AH69" i="3"/>
  <c r="AB71" i="3"/>
  <c r="AH71" i="3" s="1"/>
  <c r="AG71" i="3"/>
  <c r="Z71" i="3"/>
  <c r="W79" i="12"/>
  <c r="N79" i="12"/>
  <c r="AC79" i="12"/>
  <c r="AI79" i="12" s="1"/>
  <c r="P79" i="12"/>
  <c r="Q15" i="8"/>
  <c r="R99" i="7"/>
  <c r="Z95" i="7"/>
  <c r="V95" i="7"/>
  <c r="R95" i="7"/>
  <c r="AB95" i="7"/>
  <c r="AH95" i="7" s="1"/>
  <c r="X95" i="7"/>
  <c r="S115" i="7"/>
  <c r="Y111" i="7"/>
  <c r="Z63" i="7"/>
  <c r="R63" i="7"/>
  <c r="N63" i="7"/>
  <c r="X63" i="7"/>
  <c r="T63" i="7"/>
  <c r="AB63" i="7"/>
  <c r="AH63" i="7" s="1"/>
  <c r="U39" i="7"/>
  <c r="T39" i="7" s="1"/>
  <c r="Z19" i="7"/>
  <c r="R19" i="7"/>
  <c r="N19" i="7"/>
  <c r="T19" i="7"/>
  <c r="Q51" i="6"/>
  <c r="Q128" i="6" s="1"/>
  <c r="P128" i="6" s="1"/>
  <c r="O43" i="6"/>
  <c r="Z27" i="6"/>
  <c r="R27" i="6"/>
  <c r="AB27" i="6"/>
  <c r="AH27" i="6" s="1"/>
  <c r="T27" i="6"/>
  <c r="AB8" i="6"/>
  <c r="AH8" i="6" s="1"/>
  <c r="Z115" i="5"/>
  <c r="R115" i="5"/>
  <c r="AB115" i="5"/>
  <c r="AH115" i="5" s="1"/>
  <c r="T115" i="5"/>
  <c r="AD23" i="5"/>
  <c r="Z47" i="14"/>
  <c r="R47" i="14"/>
  <c r="AB47" i="14"/>
  <c r="AH47" i="14" s="1"/>
  <c r="T47" i="14"/>
  <c r="Q19" i="6"/>
  <c r="Y51" i="5"/>
  <c r="Q75" i="5"/>
  <c r="AD19" i="5"/>
  <c r="W123" i="14"/>
  <c r="Z115" i="14"/>
  <c r="R115" i="14"/>
  <c r="AB115" i="14"/>
  <c r="AH115" i="14" s="1"/>
  <c r="T115" i="14"/>
  <c r="AE128" i="14"/>
  <c r="X55" i="3"/>
  <c r="P55" i="3"/>
  <c r="N55" i="3"/>
  <c r="Z55" i="3"/>
  <c r="V55" i="3"/>
  <c r="R55" i="3"/>
  <c r="X99" i="3"/>
  <c r="P99" i="3"/>
  <c r="R99" i="3"/>
  <c r="N99" i="3"/>
  <c r="Z99" i="3"/>
  <c r="V99" i="3"/>
  <c r="AD87" i="3"/>
  <c r="AB84" i="3"/>
  <c r="AH84" i="3" s="1"/>
  <c r="AD83" i="3"/>
  <c r="AB81" i="3"/>
  <c r="AH81" i="3" s="1"/>
  <c r="AD27" i="3"/>
  <c r="AB7" i="3"/>
  <c r="AH7" i="3" s="1"/>
  <c r="T7" i="3"/>
  <c r="Z7" i="3"/>
  <c r="R7" i="3"/>
  <c r="X7" i="3"/>
  <c r="P7" i="3"/>
  <c r="N7" i="3"/>
  <c r="V7" i="3"/>
  <c r="AB51" i="3"/>
  <c r="AH51" i="3" s="1"/>
  <c r="X51" i="3"/>
  <c r="P51" i="3"/>
  <c r="Z51" i="3"/>
  <c r="R51" i="3"/>
  <c r="N51" i="3"/>
  <c r="AB83" i="13"/>
  <c r="AH83" i="13" s="1"/>
  <c r="T83" i="13"/>
  <c r="V59" i="13"/>
  <c r="R59" i="13"/>
  <c r="X59" i="13"/>
  <c r="P59" i="13"/>
  <c r="Z63" i="13"/>
  <c r="P63" i="13"/>
  <c r="N63" i="13"/>
  <c r="X63" i="13"/>
  <c r="R63" i="13"/>
  <c r="AB63" i="13"/>
  <c r="AH63" i="13" s="1"/>
  <c r="V63" i="13"/>
  <c r="T31" i="13"/>
  <c r="N31" i="13"/>
  <c r="X31" i="13"/>
  <c r="R31" i="13"/>
  <c r="AB31" i="13"/>
  <c r="AH31" i="13" s="1"/>
  <c r="V31" i="13"/>
  <c r="P31" i="13"/>
  <c r="Z31" i="13"/>
  <c r="X103" i="13"/>
  <c r="T103" i="13"/>
  <c r="P103" i="13"/>
  <c r="Z103" i="13"/>
  <c r="N103" i="13"/>
  <c r="V103" i="13"/>
  <c r="R103" i="13"/>
  <c r="Y23" i="13"/>
  <c r="Z55" i="1"/>
  <c r="V55" i="1"/>
  <c r="R55" i="1"/>
  <c r="N55" i="1"/>
  <c r="P55" i="1"/>
  <c r="AB55" i="1"/>
  <c r="AH55" i="1" s="1"/>
  <c r="X55" i="1"/>
  <c r="Z23" i="1"/>
  <c r="R23" i="1"/>
  <c r="N23" i="1"/>
  <c r="P23" i="1"/>
  <c r="AB23" i="1"/>
  <c r="AH23" i="1" s="1"/>
  <c r="X23" i="1"/>
  <c r="Z111" i="1"/>
  <c r="N111" i="1"/>
  <c r="AB111" i="1"/>
  <c r="AH111" i="1" s="1"/>
  <c r="AB31" i="1"/>
  <c r="AH31" i="1" s="1"/>
  <c r="O27" i="10"/>
  <c r="AA123" i="12"/>
  <c r="W123" i="12"/>
  <c r="R123" i="12"/>
  <c r="Y123" i="12"/>
  <c r="P123" i="12"/>
  <c r="AB23" i="8"/>
  <c r="AH23" i="8" s="1"/>
  <c r="X23" i="8"/>
  <c r="AB15" i="8"/>
  <c r="AH15" i="8" s="1"/>
  <c r="V15" i="8"/>
  <c r="R15" i="8"/>
  <c r="Z15" i="8"/>
  <c r="P15" i="8"/>
  <c r="Z7" i="8"/>
  <c r="V7" i="8"/>
  <c r="AB7" i="8"/>
  <c r="AH7" i="8" s="1"/>
  <c r="X7" i="8"/>
  <c r="Y99" i="7"/>
  <c r="X99" i="7" s="1"/>
  <c r="W75" i="7"/>
  <c r="V119" i="6"/>
  <c r="U115" i="6"/>
  <c r="T115" i="6" s="1"/>
  <c r="U99" i="6"/>
  <c r="T99" i="6" s="1"/>
  <c r="U91" i="6"/>
  <c r="T91" i="6" s="1"/>
  <c r="W71" i="6"/>
  <c r="P63" i="6"/>
  <c r="Z63" i="6"/>
  <c r="T63" i="6"/>
  <c r="X63" i="6"/>
  <c r="R63" i="6"/>
  <c r="AB63" i="6"/>
  <c r="AH63" i="6" s="1"/>
  <c r="U55" i="6"/>
  <c r="Z119" i="5"/>
  <c r="R119" i="5"/>
  <c r="AB119" i="5"/>
  <c r="AH119" i="5" s="1"/>
  <c r="T119" i="5"/>
  <c r="Z107" i="5"/>
  <c r="R107" i="5"/>
  <c r="AB107" i="5"/>
  <c r="AH107" i="5" s="1"/>
  <c r="T107" i="5"/>
  <c r="Z99" i="5"/>
  <c r="AB99" i="5"/>
  <c r="AH99" i="5" s="1"/>
  <c r="T99" i="5"/>
  <c r="Z67" i="5"/>
  <c r="R67" i="5"/>
  <c r="U35" i="5"/>
  <c r="Q59" i="5"/>
  <c r="Q27" i="5"/>
  <c r="S83" i="5"/>
  <c r="Z11" i="5"/>
  <c r="R11" i="5"/>
  <c r="T11" i="5"/>
  <c r="Z99" i="14"/>
  <c r="R99" i="14"/>
  <c r="Z59" i="14"/>
  <c r="T59" i="14"/>
  <c r="Z91" i="14"/>
  <c r="R91" i="14"/>
  <c r="AB91" i="14"/>
  <c r="AH91" i="14" s="1"/>
  <c r="T91" i="14"/>
  <c r="Z43" i="14"/>
  <c r="T43" i="14"/>
  <c r="AG127" i="3"/>
  <c r="Z107" i="3"/>
  <c r="V107" i="3"/>
  <c r="R107" i="3"/>
  <c r="N107" i="3"/>
  <c r="P107" i="3"/>
  <c r="AB107" i="3"/>
  <c r="AH107" i="3" s="1"/>
  <c r="X107" i="3"/>
  <c r="T107" i="3"/>
  <c r="Z91" i="3"/>
  <c r="V91" i="3"/>
  <c r="R91" i="3"/>
  <c r="N91" i="3"/>
  <c r="X91" i="3"/>
  <c r="AB91" i="3"/>
  <c r="AH91" i="3" s="1"/>
  <c r="AB39" i="3"/>
  <c r="AH39" i="3" s="1"/>
  <c r="Z39" i="3"/>
  <c r="R39" i="3"/>
  <c r="X39" i="3"/>
  <c r="P39" i="3"/>
  <c r="V39" i="3"/>
  <c r="N39" i="3"/>
  <c r="AB101" i="13"/>
  <c r="AH101" i="13" s="1"/>
  <c r="S43" i="5"/>
  <c r="M128" i="3"/>
  <c r="Z91" i="13"/>
  <c r="T91" i="13"/>
  <c r="X91" i="13"/>
  <c r="P91" i="13"/>
  <c r="AD119" i="13"/>
  <c r="Q51" i="13"/>
  <c r="W83" i="13"/>
  <c r="V83" i="13" s="1"/>
  <c r="Y67" i="13"/>
  <c r="W19" i="13"/>
  <c r="AL128" i="14"/>
  <c r="T87" i="13"/>
  <c r="N87" i="13"/>
  <c r="P51" i="1"/>
  <c r="Z51" i="1"/>
  <c r="AB51" i="1"/>
  <c r="AH51" i="1" s="1"/>
  <c r="R51" i="1"/>
  <c r="X51" i="1"/>
  <c r="N51" i="1"/>
  <c r="O55" i="8"/>
  <c r="Q111" i="8"/>
  <c r="P111" i="8" s="1"/>
  <c r="AA119" i="8"/>
  <c r="AG119" i="8" s="1"/>
  <c r="V127" i="8"/>
  <c r="W7" i="10"/>
  <c r="O11" i="10"/>
  <c r="AA19" i="10"/>
  <c r="AG19" i="10" s="1"/>
  <c r="S27" i="10"/>
  <c r="Q39" i="10"/>
  <c r="O39" i="10"/>
  <c r="Y43" i="10"/>
  <c r="Q55" i="10"/>
  <c r="P55" i="10" s="1"/>
  <c r="S63" i="10"/>
  <c r="Y107" i="10"/>
  <c r="X107" i="10" s="1"/>
  <c r="N111" i="10"/>
  <c r="X119" i="10"/>
  <c r="Y19" i="15"/>
  <c r="AD31" i="15"/>
  <c r="S39" i="15"/>
  <c r="R39" i="15" s="1"/>
  <c r="O55" i="15"/>
  <c r="O59" i="15"/>
  <c r="AA63" i="15"/>
  <c r="AG63" i="15" s="1"/>
  <c r="Y71" i="15"/>
  <c r="S75" i="15"/>
  <c r="AD75" i="15"/>
  <c r="AD79" i="15"/>
  <c r="AA95" i="15"/>
  <c r="AG95" i="15" s="1"/>
  <c r="R99" i="15"/>
  <c r="Y107" i="15"/>
  <c r="W111" i="15"/>
  <c r="AD123" i="15"/>
  <c r="O7" i="11"/>
  <c r="Q15" i="11"/>
  <c r="Q19" i="11"/>
  <c r="O43" i="11"/>
  <c r="O51" i="11"/>
  <c r="Z55" i="11"/>
  <c r="AB59" i="11"/>
  <c r="AH59" i="11" s="1"/>
  <c r="Q95" i="11"/>
  <c r="AC104" i="11"/>
  <c r="AI104" i="11" s="1"/>
  <c r="T115" i="11"/>
  <c r="R115" i="11" s="1"/>
  <c r="AE119" i="11"/>
  <c r="X31" i="12"/>
  <c r="T35" i="12"/>
  <c r="AC36" i="12"/>
  <c r="AI36" i="12" s="1"/>
  <c r="AE43" i="12"/>
  <c r="Q51" i="12"/>
  <c r="O55" i="12"/>
  <c r="AE59" i="12"/>
  <c r="O63" i="12"/>
  <c r="T63" i="12"/>
  <c r="AE63" i="12"/>
  <c r="V123" i="12"/>
  <c r="U123" i="12" s="1"/>
  <c r="AB127" i="12"/>
  <c r="AH127" i="12" s="1"/>
  <c r="AC127" i="12"/>
  <c r="AI127" i="12" s="1"/>
  <c r="Y127" i="12"/>
  <c r="U127" i="12"/>
  <c r="Q127" i="12"/>
  <c r="P127" i="12" s="1"/>
  <c r="AE127" i="12"/>
  <c r="O123" i="12"/>
  <c r="N123" i="12" s="1"/>
  <c r="O115" i="12"/>
  <c r="N115" i="12" s="1"/>
  <c r="AA111" i="12"/>
  <c r="W111" i="12"/>
  <c r="AC111" i="12"/>
  <c r="AI111" i="12" s="1"/>
  <c r="Q107" i="12"/>
  <c r="P107" i="12" s="1"/>
  <c r="AA99" i="12"/>
  <c r="N99" i="12"/>
  <c r="AC99" i="12"/>
  <c r="AI99" i="12" s="1"/>
  <c r="Y99" i="12"/>
  <c r="P99" i="12"/>
  <c r="AE107" i="12"/>
  <c r="O103" i="12"/>
  <c r="N103" i="12" s="1"/>
  <c r="V107" i="12"/>
  <c r="U107" i="12" s="1"/>
  <c r="AA127" i="11"/>
  <c r="W127" i="11"/>
  <c r="R127" i="11"/>
  <c r="N127" i="11"/>
  <c r="AC127" i="11"/>
  <c r="AI127" i="11" s="1"/>
  <c r="Y127" i="11"/>
  <c r="U127" i="11"/>
  <c r="P127" i="11"/>
  <c r="O91" i="12"/>
  <c r="N91" i="12" s="1"/>
  <c r="W83" i="12"/>
  <c r="R83" i="12"/>
  <c r="N83" i="12"/>
  <c r="Y83" i="12"/>
  <c r="U83" i="12"/>
  <c r="P83" i="12"/>
  <c r="W67" i="12"/>
  <c r="R67" i="12"/>
  <c r="N67" i="12"/>
  <c r="Y67" i="12"/>
  <c r="AA91" i="12"/>
  <c r="W91" i="12"/>
  <c r="R91" i="12"/>
  <c r="AC91" i="12"/>
  <c r="AI91" i="12" s="1"/>
  <c r="Y91" i="12"/>
  <c r="U91" i="12"/>
  <c r="P91" i="12"/>
  <c r="O127" i="10"/>
  <c r="Q31" i="8"/>
  <c r="W31" i="8"/>
  <c r="V31" i="8" s="1"/>
  <c r="U31" i="8"/>
  <c r="S123" i="7"/>
  <c r="O23" i="8"/>
  <c r="N23" i="8" s="1"/>
  <c r="Q23" i="8"/>
  <c r="P23" i="8" s="1"/>
  <c r="Y7" i="8"/>
  <c r="Y123" i="7"/>
  <c r="O15" i="8"/>
  <c r="N15" i="8" s="1"/>
  <c r="AD11" i="8"/>
  <c r="O7" i="8"/>
  <c r="N7" i="8" s="1"/>
  <c r="AD127" i="7"/>
  <c r="O123" i="7"/>
  <c r="AD119" i="7"/>
  <c r="W19" i="8"/>
  <c r="U15" i="8"/>
  <c r="T15" i="8" s="1"/>
  <c r="U7" i="8"/>
  <c r="T7" i="8" s="1"/>
  <c r="U123" i="7"/>
  <c r="AE128" i="7"/>
  <c r="AB112" i="7"/>
  <c r="AH112" i="7" s="1"/>
  <c r="AD99" i="7"/>
  <c r="Q95" i="7"/>
  <c r="P95" i="7" s="1"/>
  <c r="Y103" i="7"/>
  <c r="AB96" i="7"/>
  <c r="AH96" i="7" s="1"/>
  <c r="O95" i="7"/>
  <c r="N95" i="7" s="1"/>
  <c r="Z87" i="7"/>
  <c r="R87" i="7"/>
  <c r="X87" i="7"/>
  <c r="P87" i="7"/>
  <c r="W87" i="7"/>
  <c r="V87" i="7" s="1"/>
  <c r="R115" i="7"/>
  <c r="T115" i="7"/>
  <c r="AB115" i="7"/>
  <c r="AH115" i="7" s="1"/>
  <c r="AA115" i="7"/>
  <c r="AG115" i="7" s="1"/>
  <c r="V103" i="7"/>
  <c r="R103" i="7"/>
  <c r="N103" i="7"/>
  <c r="X103" i="7"/>
  <c r="P103" i="7"/>
  <c r="AB103" i="7"/>
  <c r="AH103" i="7" s="1"/>
  <c r="T103" i="7"/>
  <c r="U91" i="7"/>
  <c r="U83" i="7"/>
  <c r="AD111" i="7"/>
  <c r="S111" i="7"/>
  <c r="AD103" i="7"/>
  <c r="AD79" i="7"/>
  <c r="AB68" i="7"/>
  <c r="AH68" i="7" s="1"/>
  <c r="Z71" i="7"/>
  <c r="V71" i="7"/>
  <c r="R71" i="7"/>
  <c r="T71" i="7"/>
  <c r="Q63" i="7"/>
  <c r="P63" i="7" s="1"/>
  <c r="Q51" i="7"/>
  <c r="P51" i="7" s="1"/>
  <c r="Q35" i="7"/>
  <c r="P35" i="7" s="1"/>
  <c r="AD75" i="7"/>
  <c r="AD67" i="7"/>
  <c r="AD59" i="7"/>
  <c r="O119" i="6"/>
  <c r="W107" i="6"/>
  <c r="V107" i="6" s="1"/>
  <c r="O103" i="6"/>
  <c r="N103" i="6" s="1"/>
  <c r="W91" i="6"/>
  <c r="V91" i="6" s="1"/>
  <c r="O87" i="6"/>
  <c r="N87" i="6" s="1"/>
  <c r="AB43" i="7"/>
  <c r="AH43" i="7" s="1"/>
  <c r="W19" i="7"/>
  <c r="V19" i="7" s="1"/>
  <c r="Y11" i="7"/>
  <c r="AB116" i="6"/>
  <c r="AB108" i="6"/>
  <c r="AB100" i="6"/>
  <c r="AB92" i="6"/>
  <c r="AB84" i="6"/>
  <c r="AB76" i="6"/>
  <c r="W15" i="7"/>
  <c r="AH7" i="7"/>
  <c r="AB115" i="6"/>
  <c r="AH115" i="6" s="1"/>
  <c r="AB99" i="6"/>
  <c r="AH99" i="6" s="1"/>
  <c r="AB83" i="6"/>
  <c r="AH83" i="6" s="1"/>
  <c r="AB31" i="7"/>
  <c r="AH31" i="7" s="1"/>
  <c r="AA75" i="6"/>
  <c r="AG75" i="6" s="1"/>
  <c r="AA67" i="6"/>
  <c r="AG67" i="6" s="1"/>
  <c r="Z59" i="6"/>
  <c r="V59" i="6"/>
  <c r="R59" i="6"/>
  <c r="X59" i="6"/>
  <c r="P59" i="6"/>
  <c r="W59" i="6"/>
  <c r="AB47" i="7"/>
  <c r="AH47" i="7" s="1"/>
  <c r="S23" i="7"/>
  <c r="R23" i="7" s="1"/>
  <c r="Z23" i="7"/>
  <c r="V23" i="7"/>
  <c r="N23" i="7"/>
  <c r="AB17" i="7"/>
  <c r="AH17" i="7" s="1"/>
  <c r="U15" i="7"/>
  <c r="Y15" i="7"/>
  <c r="P107" i="6"/>
  <c r="Y75" i="6"/>
  <c r="X75" i="6" s="1"/>
  <c r="T75" i="6"/>
  <c r="P75" i="6"/>
  <c r="Z75" i="6"/>
  <c r="R75" i="6"/>
  <c r="AD71" i="6"/>
  <c r="W67" i="6"/>
  <c r="O63" i="6"/>
  <c r="N63" i="6" s="1"/>
  <c r="AB56" i="6"/>
  <c r="AH56" i="6" s="1"/>
  <c r="W47" i="6"/>
  <c r="Y47" i="6"/>
  <c r="U43" i="6"/>
  <c r="AD39" i="6"/>
  <c r="AB28" i="6"/>
  <c r="AH28" i="6" s="1"/>
  <c r="Z31" i="6"/>
  <c r="R31" i="6"/>
  <c r="X31" i="6"/>
  <c r="P31" i="6"/>
  <c r="AB31" i="6"/>
  <c r="AH31" i="6" s="1"/>
  <c r="T31" i="6"/>
  <c r="AA23" i="6"/>
  <c r="AG23" i="6" s="1"/>
  <c r="AA15" i="6"/>
  <c r="AG15" i="6" s="1"/>
  <c r="Q11" i="6"/>
  <c r="P11" i="6" s="1"/>
  <c r="W23" i="6"/>
  <c r="Z11" i="6"/>
  <c r="V11" i="6"/>
  <c r="R11" i="6"/>
  <c r="AB11" i="6"/>
  <c r="AH11" i="6" s="1"/>
  <c r="X11" i="6"/>
  <c r="T11" i="6"/>
  <c r="W11" i="6"/>
  <c r="Z127" i="5"/>
  <c r="R127" i="5"/>
  <c r="M128" i="5"/>
  <c r="X127" i="5"/>
  <c r="P127" i="5"/>
  <c r="W127" i="5"/>
  <c r="W51" i="6"/>
  <c r="Y51" i="6"/>
  <c r="W43" i="6"/>
  <c r="Y43" i="6"/>
  <c r="W35" i="6"/>
  <c r="Y35" i="6"/>
  <c r="O27" i="6"/>
  <c r="N27" i="6" s="1"/>
  <c r="Q27" i="6"/>
  <c r="P27" i="6" s="1"/>
  <c r="R15" i="6"/>
  <c r="T15" i="6"/>
  <c r="X15" i="6"/>
  <c r="U11" i="6"/>
  <c r="U127" i="5"/>
  <c r="O119" i="5"/>
  <c r="N119" i="5" s="1"/>
  <c r="Q119" i="5"/>
  <c r="P119" i="5" s="1"/>
  <c r="Y111" i="5"/>
  <c r="AD103" i="5"/>
  <c r="AB92" i="5"/>
  <c r="AH92" i="5" s="1"/>
  <c r="Z95" i="5"/>
  <c r="V95" i="5"/>
  <c r="R95" i="5"/>
  <c r="T95" i="5"/>
  <c r="AB84" i="5"/>
  <c r="AH84" i="5" s="1"/>
  <c r="Z87" i="5"/>
  <c r="R87" i="5"/>
  <c r="T87" i="5"/>
  <c r="AB87" i="5"/>
  <c r="AH87" i="5" s="1"/>
  <c r="AB76" i="5"/>
  <c r="AH76" i="5" s="1"/>
  <c r="Z79" i="5"/>
  <c r="V79" i="5"/>
  <c r="R79" i="5"/>
  <c r="N79" i="5"/>
  <c r="X79" i="5"/>
  <c r="T79" i="5"/>
  <c r="AB79" i="5"/>
  <c r="AH79" i="5" s="1"/>
  <c r="AB68" i="5"/>
  <c r="AH68" i="5" s="1"/>
  <c r="Z71" i="5"/>
  <c r="V71" i="5"/>
  <c r="R71" i="5"/>
  <c r="T71" i="5"/>
  <c r="AB60" i="5"/>
  <c r="AH60" i="5" s="1"/>
  <c r="Z63" i="5"/>
  <c r="V63" i="5"/>
  <c r="R63" i="5"/>
  <c r="N63" i="5"/>
  <c r="X63" i="5"/>
  <c r="T63" i="5"/>
  <c r="AB52" i="5"/>
  <c r="AH52" i="5" s="1"/>
  <c r="Z55" i="5"/>
  <c r="V55" i="5"/>
  <c r="R55" i="5"/>
  <c r="T55" i="5"/>
  <c r="AB55" i="5"/>
  <c r="AH55" i="5" s="1"/>
  <c r="AB44" i="5"/>
  <c r="AH44" i="5" s="1"/>
  <c r="Z47" i="5"/>
  <c r="R47" i="5"/>
  <c r="X47" i="5"/>
  <c r="P47" i="5"/>
  <c r="T47" i="5"/>
  <c r="AB47" i="5"/>
  <c r="AH47" i="5" s="1"/>
  <c r="AB36" i="5"/>
  <c r="AH36" i="5" s="1"/>
  <c r="Z39" i="5"/>
  <c r="V39" i="5"/>
  <c r="R39" i="5"/>
  <c r="T39" i="5"/>
  <c r="AB28" i="5"/>
  <c r="AH28" i="5" s="1"/>
  <c r="Z31" i="5"/>
  <c r="V31" i="5"/>
  <c r="R31" i="5"/>
  <c r="N31" i="5"/>
  <c r="X31" i="5"/>
  <c r="T31" i="5"/>
  <c r="O115" i="5"/>
  <c r="N115" i="5" s="1"/>
  <c r="Q115" i="5"/>
  <c r="P115" i="5" s="1"/>
  <c r="O107" i="5"/>
  <c r="N107" i="5" s="1"/>
  <c r="Q107" i="5"/>
  <c r="P107" i="5" s="1"/>
  <c r="O99" i="5"/>
  <c r="N99" i="5" s="1"/>
  <c r="Q99" i="5"/>
  <c r="P99" i="5" s="1"/>
  <c r="O67" i="5"/>
  <c r="N67" i="5" s="1"/>
  <c r="Q67" i="5"/>
  <c r="P67" i="5" s="1"/>
  <c r="O35" i="5"/>
  <c r="Q35" i="5"/>
  <c r="Q19" i="14"/>
  <c r="W91" i="5"/>
  <c r="Y91" i="5"/>
  <c r="W59" i="5"/>
  <c r="Y59" i="5"/>
  <c r="AA51" i="5"/>
  <c r="AG51" i="5" s="1"/>
  <c r="W27" i="5"/>
  <c r="Y27" i="5"/>
  <c r="AB20" i="5"/>
  <c r="AH20" i="5" s="1"/>
  <c r="Z23" i="5"/>
  <c r="X23" i="5"/>
  <c r="T23" i="5"/>
  <c r="AD15" i="5"/>
  <c r="W7" i="5"/>
  <c r="Y7" i="5"/>
  <c r="AD119" i="14"/>
  <c r="AD103" i="14"/>
  <c r="AD95" i="14"/>
  <c r="AB84" i="14"/>
  <c r="AH84" i="14" s="1"/>
  <c r="Z87" i="14"/>
  <c r="V87" i="14"/>
  <c r="R87" i="14"/>
  <c r="AB87" i="14"/>
  <c r="AH87" i="14" s="1"/>
  <c r="T87" i="14"/>
  <c r="O79" i="14"/>
  <c r="Q79" i="14"/>
  <c r="P79" i="14" s="1"/>
  <c r="AB52" i="14"/>
  <c r="AH52" i="14" s="1"/>
  <c r="Z55" i="14"/>
  <c r="V55" i="14"/>
  <c r="R55" i="14"/>
  <c r="N55" i="14"/>
  <c r="AB55" i="14"/>
  <c r="AH55" i="14" s="1"/>
  <c r="T55" i="14"/>
  <c r="X55" i="14"/>
  <c r="O47" i="14"/>
  <c r="N47" i="14" s="1"/>
  <c r="Q47" i="14"/>
  <c r="P47" i="14" s="1"/>
  <c r="Y39" i="14"/>
  <c r="AD31" i="14"/>
  <c r="O19" i="6"/>
  <c r="U19" i="6"/>
  <c r="Y19" i="6"/>
  <c r="U83" i="5"/>
  <c r="Z83" i="5"/>
  <c r="R83" i="5"/>
  <c r="T83" i="5"/>
  <c r="S51" i="5"/>
  <c r="AD51" i="5"/>
  <c r="W75" i="5"/>
  <c r="Y75" i="5"/>
  <c r="O11" i="5"/>
  <c r="N11" i="5" s="1"/>
  <c r="Q11" i="5"/>
  <c r="P11" i="5" s="1"/>
  <c r="O99" i="14"/>
  <c r="N99" i="14" s="1"/>
  <c r="Q99" i="14"/>
  <c r="P99" i="14" s="1"/>
  <c r="O59" i="14"/>
  <c r="N59" i="14" s="1"/>
  <c r="Q59" i="14"/>
  <c r="P59" i="14" s="1"/>
  <c r="AB32" i="14"/>
  <c r="AH32" i="14" s="1"/>
  <c r="Z27" i="14"/>
  <c r="R27" i="14"/>
  <c r="T27" i="14"/>
  <c r="O127" i="3"/>
  <c r="U123" i="3"/>
  <c r="U128" i="3" s="1"/>
  <c r="T128" i="3" s="1"/>
  <c r="O67" i="3"/>
  <c r="N67" i="3" s="1"/>
  <c r="U63" i="3"/>
  <c r="Y19" i="5"/>
  <c r="AB16" i="5"/>
  <c r="AH16" i="5" s="1"/>
  <c r="Z19" i="5"/>
  <c r="T19" i="5"/>
  <c r="AB19" i="5"/>
  <c r="AH19" i="5" s="1"/>
  <c r="R19" i="5"/>
  <c r="X19" i="5"/>
  <c r="O107" i="14"/>
  <c r="Q107" i="14"/>
  <c r="O91" i="14"/>
  <c r="N91" i="14" s="1"/>
  <c r="Q91" i="14"/>
  <c r="P91" i="14" s="1"/>
  <c r="Z67" i="14"/>
  <c r="R67" i="14"/>
  <c r="AB67" i="14"/>
  <c r="AH67" i="14" s="1"/>
  <c r="T67" i="14"/>
  <c r="O35" i="14"/>
  <c r="Q35" i="14"/>
  <c r="U79" i="3"/>
  <c r="T79" i="3" s="1"/>
  <c r="AD123" i="14"/>
  <c r="AD128" i="14" s="1"/>
  <c r="AB120" i="14"/>
  <c r="AH120" i="14" s="1"/>
  <c r="O115" i="14"/>
  <c r="N115" i="14" s="1"/>
  <c r="Q115" i="14"/>
  <c r="P115" i="14" s="1"/>
  <c r="Z75" i="14"/>
  <c r="AB75" i="14"/>
  <c r="AH75" i="14" s="1"/>
  <c r="T75" i="14"/>
  <c r="O43" i="14"/>
  <c r="N43" i="14" s="1"/>
  <c r="Q43" i="14"/>
  <c r="P43" i="14" s="1"/>
  <c r="U15" i="14"/>
  <c r="S127" i="3"/>
  <c r="U115" i="3"/>
  <c r="T115" i="3" s="1"/>
  <c r="S95" i="3"/>
  <c r="R95" i="3" s="1"/>
  <c r="U83" i="3"/>
  <c r="T83" i="3" s="1"/>
  <c r="S79" i="3"/>
  <c r="R79" i="3" s="1"/>
  <c r="Z63" i="3"/>
  <c r="V63" i="3"/>
  <c r="R63" i="3"/>
  <c r="N63" i="3"/>
  <c r="P63" i="3"/>
  <c r="AB63" i="3"/>
  <c r="AH63" i="3" s="1"/>
  <c r="X63" i="3"/>
  <c r="T63" i="3"/>
  <c r="U39" i="3"/>
  <c r="T39" i="3" s="1"/>
  <c r="AB100" i="3"/>
  <c r="AH100" i="3" s="1"/>
  <c r="AB94" i="3"/>
  <c r="AH94" i="3" s="1"/>
  <c r="U59" i="3"/>
  <c r="U51" i="3"/>
  <c r="T51" i="3" s="1"/>
  <c r="U27" i="3"/>
  <c r="T27" i="3" s="1"/>
  <c r="U19" i="3"/>
  <c r="Z83" i="14"/>
  <c r="V83" i="14"/>
  <c r="R83" i="14"/>
  <c r="X83" i="14"/>
  <c r="T83" i="14"/>
  <c r="AB11" i="14"/>
  <c r="AH11" i="14" s="1"/>
  <c r="O119" i="3"/>
  <c r="U103" i="3"/>
  <c r="AA87" i="3"/>
  <c r="AG87" i="3" s="1"/>
  <c r="AD79" i="3"/>
  <c r="O59" i="3"/>
  <c r="X47" i="3"/>
  <c r="P47" i="3"/>
  <c r="V47" i="3"/>
  <c r="N47" i="3"/>
  <c r="T47" i="3"/>
  <c r="Z47" i="3"/>
  <c r="R47" i="3"/>
  <c r="AB21" i="3"/>
  <c r="AH21" i="3" s="1"/>
  <c r="AD127" i="13"/>
  <c r="AD115" i="13"/>
  <c r="AB113" i="13"/>
  <c r="AH113" i="13" s="1"/>
  <c r="AK128" i="14"/>
  <c r="AD51" i="14"/>
  <c r="Q103" i="3"/>
  <c r="Q128" i="3" s="1"/>
  <c r="P128" i="3" s="1"/>
  <c r="AA103" i="3"/>
  <c r="AG103" i="3" s="1"/>
  <c r="AD71" i="3"/>
  <c r="W51" i="3"/>
  <c r="V51" i="3" s="1"/>
  <c r="AB40" i="3"/>
  <c r="S43" i="3"/>
  <c r="R43" i="3" s="1"/>
  <c r="AB24" i="3"/>
  <c r="S27" i="3"/>
  <c r="R27" i="3" s="1"/>
  <c r="AB8" i="3"/>
  <c r="S11" i="3"/>
  <c r="R11" i="3" s="1"/>
  <c r="U111" i="13"/>
  <c r="U43" i="5"/>
  <c r="R43" i="5"/>
  <c r="T43" i="5"/>
  <c r="AB53" i="3"/>
  <c r="AH53" i="3" s="1"/>
  <c r="AB115" i="13"/>
  <c r="AH115" i="13" s="1"/>
  <c r="AD75" i="13"/>
  <c r="S67" i="13"/>
  <c r="U59" i="13"/>
  <c r="T59" i="13" s="1"/>
  <c r="AD55" i="13"/>
  <c r="AB42" i="13"/>
  <c r="AH42" i="13" s="1"/>
  <c r="U119" i="13"/>
  <c r="AB96" i="13"/>
  <c r="AH96" i="13" s="1"/>
  <c r="Q99" i="13"/>
  <c r="AB88" i="13"/>
  <c r="AH88" i="13" s="1"/>
  <c r="AB84" i="13"/>
  <c r="AH84" i="13" s="1"/>
  <c r="AA83" i="13"/>
  <c r="AG83" i="13" s="1"/>
  <c r="AB77" i="13"/>
  <c r="AH77" i="13" s="1"/>
  <c r="Z75" i="13"/>
  <c r="N75" i="13"/>
  <c r="T75" i="13"/>
  <c r="X75" i="13"/>
  <c r="AB75" i="13"/>
  <c r="AH75" i="13" s="1"/>
  <c r="Q75" i="13"/>
  <c r="P75" i="13" s="1"/>
  <c r="S71" i="13"/>
  <c r="Q67" i="13"/>
  <c r="X35" i="13"/>
  <c r="T35" i="13"/>
  <c r="P35" i="13"/>
  <c r="R35" i="13"/>
  <c r="N35" i="13"/>
  <c r="Z27" i="13"/>
  <c r="R27" i="13"/>
  <c r="X27" i="13"/>
  <c r="AB27" i="13"/>
  <c r="AH27" i="13" s="1"/>
  <c r="T27" i="13"/>
  <c r="Q27" i="13"/>
  <c r="P27" i="13" s="1"/>
  <c r="S23" i="13"/>
  <c r="R23" i="13" s="1"/>
  <c r="Q19" i="13"/>
  <c r="W79" i="1"/>
  <c r="V79" i="1" s="1"/>
  <c r="U43" i="1"/>
  <c r="T43" i="1" s="1"/>
  <c r="O91" i="13"/>
  <c r="N91" i="13" s="1"/>
  <c r="O71" i="13"/>
  <c r="O67" i="13"/>
  <c r="O59" i="13"/>
  <c r="N59" i="13" s="1"/>
  <c r="O39" i="13"/>
  <c r="O35" i="13"/>
  <c r="O27" i="13"/>
  <c r="N27" i="13" s="1"/>
  <c r="AB16" i="13"/>
  <c r="AH16" i="13" s="1"/>
  <c r="AD19" i="13"/>
  <c r="O7" i="13"/>
  <c r="T119" i="1"/>
  <c r="R119" i="1"/>
  <c r="Z107" i="1"/>
  <c r="T107" i="1"/>
  <c r="X107" i="1"/>
  <c r="N107" i="1"/>
  <c r="R107" i="1"/>
  <c r="V107" i="1"/>
  <c r="P107" i="1"/>
  <c r="U95" i="1"/>
  <c r="T95" i="1" s="1"/>
  <c r="AH127" i="13"/>
  <c r="AB95" i="13"/>
  <c r="AH95" i="13" s="1"/>
  <c r="X95" i="13"/>
  <c r="T95" i="13"/>
  <c r="P95" i="13"/>
  <c r="Z95" i="13"/>
  <c r="R95" i="13"/>
  <c r="V95" i="13"/>
  <c r="N95" i="13"/>
  <c r="AD95" i="13"/>
  <c r="W91" i="13"/>
  <c r="V91" i="13" s="1"/>
  <c r="W87" i="13"/>
  <c r="V87" i="13" s="1"/>
  <c r="Z71" i="13"/>
  <c r="T71" i="13"/>
  <c r="X71" i="13"/>
  <c r="N71" i="13"/>
  <c r="AB71" i="13"/>
  <c r="AH71" i="13" s="1"/>
  <c r="R71" i="13"/>
  <c r="AA59" i="13"/>
  <c r="AG59" i="13" s="1"/>
  <c r="Y55" i="13"/>
  <c r="S43" i="13"/>
  <c r="Q39" i="13"/>
  <c r="X23" i="13"/>
  <c r="N23" i="13"/>
  <c r="AB23" i="13"/>
  <c r="AH23" i="13" s="1"/>
  <c r="Z23" i="13"/>
  <c r="T23" i="13"/>
  <c r="Q7" i="13"/>
  <c r="Y119" i="1"/>
  <c r="X119" i="1" s="1"/>
  <c r="AB96" i="1"/>
  <c r="Z91" i="1"/>
  <c r="V91" i="1"/>
  <c r="R91" i="1"/>
  <c r="N91" i="1"/>
  <c r="P91" i="1"/>
  <c r="AB91" i="1"/>
  <c r="AH91" i="1" s="1"/>
  <c r="T91" i="1"/>
  <c r="X91" i="1"/>
  <c r="S123" i="1"/>
  <c r="S128" i="1" s="1"/>
  <c r="R128" i="1" s="1"/>
  <c r="Q123" i="1"/>
  <c r="AB80" i="1"/>
  <c r="AH80" i="1" s="1"/>
  <c r="Q83" i="1"/>
  <c r="AB77" i="1"/>
  <c r="AH77" i="1" s="1"/>
  <c r="Q79" i="1"/>
  <c r="P79" i="1" s="1"/>
  <c r="Z71" i="1"/>
  <c r="V71" i="1"/>
  <c r="R71" i="1"/>
  <c r="N71" i="1"/>
  <c r="AB71" i="1"/>
  <c r="AH71" i="1" s="1"/>
  <c r="P71" i="1"/>
  <c r="X71" i="1"/>
  <c r="W51" i="1"/>
  <c r="V51" i="1" s="1"/>
  <c r="W23" i="1"/>
  <c r="V23" i="1" s="1"/>
  <c r="O47" i="1"/>
  <c r="O127" i="1"/>
  <c r="Z127" i="1"/>
  <c r="V127" i="1"/>
  <c r="R127" i="1"/>
  <c r="N127" i="1"/>
  <c r="M128" i="1"/>
  <c r="AB127" i="1"/>
  <c r="AH127" i="1" s="1"/>
  <c r="AA127" i="1"/>
  <c r="U67" i="1"/>
  <c r="U51" i="1"/>
  <c r="T51" i="1" s="1"/>
  <c r="S47" i="1"/>
  <c r="U7" i="1"/>
  <c r="T7" i="1" s="1"/>
  <c r="AD63" i="1"/>
  <c r="W111" i="1"/>
  <c r="V111" i="1" s="1"/>
  <c r="AD103" i="1"/>
  <c r="AB100" i="1"/>
  <c r="AH100" i="1" s="1"/>
  <c r="U71" i="1"/>
  <c r="T71" i="1" s="1"/>
  <c r="S67" i="1"/>
  <c r="AB41" i="1"/>
  <c r="Z39" i="1"/>
  <c r="V39" i="1"/>
  <c r="R39" i="1"/>
  <c r="N39" i="1"/>
  <c r="P39" i="1"/>
  <c r="T39" i="1"/>
  <c r="X39" i="1"/>
  <c r="S35" i="1"/>
  <c r="X15" i="1"/>
  <c r="Z15" i="1"/>
  <c r="V15" i="1"/>
  <c r="R15" i="1"/>
  <c r="N15" i="1"/>
  <c r="AB15" i="1"/>
  <c r="AH15" i="1" s="1"/>
  <c r="T15" i="1"/>
  <c r="P15" i="1"/>
  <c r="Y111" i="1"/>
  <c r="X111" i="1" s="1"/>
  <c r="U111" i="1"/>
  <c r="T111" i="1" s="1"/>
  <c r="AB38" i="1"/>
  <c r="AH38" i="1" s="1"/>
  <c r="AB7" i="1"/>
  <c r="AH7" i="1" s="1"/>
  <c r="AB79" i="1"/>
  <c r="AH79" i="1" s="1"/>
  <c r="AB27" i="1"/>
  <c r="AH27" i="1" s="1"/>
  <c r="AA55" i="8"/>
  <c r="AG55" i="8" s="1"/>
  <c r="X103" i="12"/>
  <c r="W103" i="12" s="1"/>
  <c r="S31" i="8"/>
  <c r="Z123" i="7"/>
  <c r="V123" i="7"/>
  <c r="R123" i="7"/>
  <c r="N123" i="7"/>
  <c r="AB123" i="7"/>
  <c r="AH123" i="7" s="1"/>
  <c r="X123" i="7"/>
  <c r="T123" i="7"/>
  <c r="U47" i="7"/>
  <c r="T47" i="7" s="1"/>
  <c r="U31" i="7"/>
  <c r="T31" i="7" s="1"/>
  <c r="AD75" i="6"/>
  <c r="O15" i="6"/>
  <c r="N15" i="6" s="1"/>
  <c r="AB124" i="5"/>
  <c r="AH124" i="5" s="1"/>
  <c r="U67" i="5"/>
  <c r="T67" i="5" s="1"/>
  <c r="Z35" i="5"/>
  <c r="V35" i="5"/>
  <c r="R35" i="5"/>
  <c r="N35" i="5"/>
  <c r="T35" i="5"/>
  <c r="P35" i="5"/>
  <c r="Q91" i="5"/>
  <c r="S23" i="5"/>
  <c r="R23" i="5" s="1"/>
  <c r="Z79" i="14"/>
  <c r="R79" i="14"/>
  <c r="N79" i="14"/>
  <c r="AB79" i="14"/>
  <c r="AH79" i="14" s="1"/>
  <c r="T79" i="14"/>
  <c r="AD27" i="14"/>
  <c r="AB24" i="14"/>
  <c r="AH24" i="14" s="1"/>
  <c r="Z107" i="14"/>
  <c r="R107" i="14"/>
  <c r="N107" i="14"/>
  <c r="P107" i="14"/>
  <c r="AB107" i="14"/>
  <c r="AH107" i="14" s="1"/>
  <c r="Z35" i="14"/>
  <c r="N35" i="14"/>
  <c r="P35" i="14"/>
  <c r="AB35" i="14"/>
  <c r="AH35" i="14" s="1"/>
  <c r="T35" i="14"/>
  <c r="AD75" i="14"/>
  <c r="U71" i="3"/>
  <c r="T71" i="3" s="1"/>
  <c r="S87" i="3"/>
  <c r="Z79" i="3"/>
  <c r="AB79" i="3"/>
  <c r="AH79" i="3" s="1"/>
  <c r="AB23" i="3"/>
  <c r="AH23" i="3" s="1"/>
  <c r="T23" i="3"/>
  <c r="Z23" i="3"/>
  <c r="R23" i="3"/>
  <c r="X23" i="3"/>
  <c r="P23" i="3"/>
  <c r="V23" i="3"/>
  <c r="N23" i="3"/>
  <c r="AB110" i="13"/>
  <c r="AH110" i="13" s="1"/>
  <c r="S35" i="8"/>
  <c r="AD39" i="8"/>
  <c r="AB44" i="8"/>
  <c r="AH44" i="8" s="1"/>
  <c r="AD51" i="8"/>
  <c r="Y59" i="8"/>
  <c r="Q67" i="8"/>
  <c r="P67" i="8" s="1"/>
  <c r="O75" i="8"/>
  <c r="S75" i="8"/>
  <c r="AD103" i="8"/>
  <c r="W111" i="8"/>
  <c r="V111" i="8" s="1"/>
  <c r="AA115" i="8"/>
  <c r="AG115" i="8" s="1"/>
  <c r="O115" i="8"/>
  <c r="AB120" i="8"/>
  <c r="AH120" i="8" s="1"/>
  <c r="O127" i="8"/>
  <c r="N127" i="8" s="1"/>
  <c r="Y15" i="10"/>
  <c r="AD27" i="10"/>
  <c r="S103" i="10"/>
  <c r="O103" i="10"/>
  <c r="AD103" i="10"/>
  <c r="AB108" i="10"/>
  <c r="AH108" i="10" s="1"/>
  <c r="S111" i="10"/>
  <c r="R111" i="10" s="1"/>
  <c r="S115" i="10"/>
  <c r="AB112" i="10"/>
  <c r="AH112" i="10" s="1"/>
  <c r="Q119" i="10"/>
  <c r="AA123" i="10"/>
  <c r="AG123" i="10" s="1"/>
  <c r="O7" i="15"/>
  <c r="N7" i="15" s="1"/>
  <c r="S19" i="15"/>
  <c r="AD19" i="15"/>
  <c r="Q23" i="15"/>
  <c r="P23" i="15" s="1"/>
  <c r="AA23" i="15"/>
  <c r="Y67" i="15"/>
  <c r="O71" i="15"/>
  <c r="Y87" i="15"/>
  <c r="S87" i="15"/>
  <c r="Q91" i="15"/>
  <c r="S103" i="15"/>
  <c r="Y115" i="15"/>
  <c r="O119" i="15"/>
  <c r="S123" i="15"/>
  <c r="R123" i="15" s="1"/>
  <c r="Y127" i="15"/>
  <c r="X127" i="15" s="1"/>
  <c r="S127" i="15"/>
  <c r="R127" i="15" s="1"/>
  <c r="AB11" i="11"/>
  <c r="AH11" i="11" s="1"/>
  <c r="AK128" i="11"/>
  <c r="AE15" i="11"/>
  <c r="V23" i="11"/>
  <c r="Z31" i="11"/>
  <c r="O55" i="11"/>
  <c r="O87" i="11"/>
  <c r="T95" i="11"/>
  <c r="T99" i="11"/>
  <c r="Q99" i="11"/>
  <c r="AC96" i="11"/>
  <c r="AI96" i="11" s="1"/>
  <c r="AB99" i="11"/>
  <c r="AH99" i="11" s="1"/>
  <c r="T103" i="11"/>
  <c r="V7" i="12"/>
  <c r="Z15" i="12"/>
  <c r="Z23" i="12"/>
  <c r="T127" i="12"/>
  <c r="R127" i="12" s="1"/>
  <c r="AA115" i="12"/>
  <c r="W115" i="12"/>
  <c r="R115" i="12"/>
  <c r="AC115" i="12"/>
  <c r="AI115" i="12" s="1"/>
  <c r="Y115" i="12"/>
  <c r="P115" i="12"/>
  <c r="X127" i="12"/>
  <c r="W127" i="12" s="1"/>
  <c r="X119" i="12"/>
  <c r="W119" i="12" s="1"/>
  <c r="O111" i="12"/>
  <c r="N111" i="12" s="1"/>
  <c r="AB107" i="12"/>
  <c r="T111" i="12"/>
  <c r="R111" i="12" s="1"/>
  <c r="X107" i="12"/>
  <c r="W107" i="12" s="1"/>
  <c r="X99" i="12"/>
  <c r="W99" i="12" s="1"/>
  <c r="O95" i="12"/>
  <c r="N95" i="12" s="1"/>
  <c r="AA87" i="12"/>
  <c r="W87" i="12"/>
  <c r="R87" i="12"/>
  <c r="N87" i="12"/>
  <c r="P87" i="12"/>
  <c r="Y87" i="12"/>
  <c r="AC87" i="12"/>
  <c r="AI87" i="12" s="1"/>
  <c r="AA71" i="12"/>
  <c r="W71" i="12"/>
  <c r="R71" i="12"/>
  <c r="AC71" i="12"/>
  <c r="AI71" i="12" s="1"/>
  <c r="Y71" i="12"/>
  <c r="U127" i="10"/>
  <c r="AD31" i="8"/>
  <c r="AD27" i="8"/>
  <c r="R31" i="8"/>
  <c r="N31" i="8"/>
  <c r="X31" i="8"/>
  <c r="P31" i="8"/>
  <c r="AB24" i="8"/>
  <c r="AH24" i="8" s="1"/>
  <c r="AB127" i="10"/>
  <c r="AH127" i="10" s="1"/>
  <c r="X127" i="10"/>
  <c r="T127" i="10"/>
  <c r="P127" i="10"/>
  <c r="V127" i="10"/>
  <c r="R127" i="10"/>
  <c r="N127" i="10"/>
  <c r="Z127" i="10"/>
  <c r="AA27" i="8"/>
  <c r="AG27" i="8" s="1"/>
  <c r="S7" i="8"/>
  <c r="R7" i="8" s="1"/>
  <c r="S127" i="7"/>
  <c r="S23" i="8"/>
  <c r="R23" i="8" s="1"/>
  <c r="W23" i="8"/>
  <c r="V23" i="8" s="1"/>
  <c r="S19" i="8"/>
  <c r="Y11" i="8"/>
  <c r="Q7" i="8"/>
  <c r="P7" i="8" s="1"/>
  <c r="Q123" i="7"/>
  <c r="Q128" i="7" s="1"/>
  <c r="P128" i="7" s="1"/>
  <c r="AA19" i="8"/>
  <c r="AG19" i="8" s="1"/>
  <c r="Z11" i="8"/>
  <c r="V11" i="8"/>
  <c r="R11" i="8"/>
  <c r="X11" i="8"/>
  <c r="W11" i="8"/>
  <c r="Z127" i="7"/>
  <c r="R127" i="7"/>
  <c r="M128" i="7"/>
  <c r="P127" i="7"/>
  <c r="W127" i="7"/>
  <c r="Z119" i="7"/>
  <c r="R119" i="7"/>
  <c r="P119" i="7"/>
  <c r="W119" i="7"/>
  <c r="V119" i="7" s="1"/>
  <c r="AD19" i="8"/>
  <c r="AB8" i="8"/>
  <c r="AH8" i="8" s="1"/>
  <c r="AB124" i="7"/>
  <c r="AH124" i="7" s="1"/>
  <c r="AB116" i="7"/>
  <c r="AH116" i="7" s="1"/>
  <c r="U99" i="7"/>
  <c r="T99" i="7" s="1"/>
  <c r="Q83" i="7"/>
  <c r="S107" i="7"/>
  <c r="AA103" i="7"/>
  <c r="AG103" i="7" s="1"/>
  <c r="AD91" i="7"/>
  <c r="O87" i="7"/>
  <c r="N87" i="7" s="1"/>
  <c r="AD83" i="7"/>
  <c r="O115" i="7"/>
  <c r="N115" i="7" s="1"/>
  <c r="Q115" i="7"/>
  <c r="P115" i="7" s="1"/>
  <c r="AA99" i="7"/>
  <c r="AG99" i="7" s="1"/>
  <c r="U95" i="7"/>
  <c r="T95" i="7" s="1"/>
  <c r="AB84" i="7"/>
  <c r="AH84" i="7" s="1"/>
  <c r="V111" i="7"/>
  <c r="R111" i="7"/>
  <c r="X111" i="7"/>
  <c r="T111" i="7"/>
  <c r="AB111" i="7"/>
  <c r="AH111" i="7" s="1"/>
  <c r="AA111" i="7"/>
  <c r="AG111" i="7" s="1"/>
  <c r="W99" i="7"/>
  <c r="V99" i="7" s="1"/>
  <c r="Z79" i="7"/>
  <c r="V79" i="7"/>
  <c r="R79" i="7"/>
  <c r="N79" i="7"/>
  <c r="AB79" i="7"/>
  <c r="AH79" i="7" s="1"/>
  <c r="T79" i="7"/>
  <c r="X79" i="7"/>
  <c r="O71" i="7"/>
  <c r="N71" i="7" s="1"/>
  <c r="Q71" i="7"/>
  <c r="P71" i="7" s="1"/>
  <c r="W63" i="7"/>
  <c r="V63" i="7" s="1"/>
  <c r="Q55" i="7"/>
  <c r="P55" i="7" s="1"/>
  <c r="Q39" i="7"/>
  <c r="P39" i="7" s="1"/>
  <c r="Z75" i="7"/>
  <c r="V75" i="7"/>
  <c r="R75" i="7"/>
  <c r="X75" i="7"/>
  <c r="AB75" i="7"/>
  <c r="AH75" i="7" s="1"/>
  <c r="T75" i="7"/>
  <c r="Z67" i="7"/>
  <c r="V67" i="7"/>
  <c r="R67" i="7"/>
  <c r="N67" i="7"/>
  <c r="X67" i="7"/>
  <c r="AB67" i="7"/>
  <c r="AH67" i="7" s="1"/>
  <c r="T67" i="7"/>
  <c r="Y59" i="7"/>
  <c r="X59" i="7" s="1"/>
  <c r="Z59" i="7"/>
  <c r="V59" i="7"/>
  <c r="R59" i="7"/>
  <c r="N59" i="7"/>
  <c r="T59" i="7"/>
  <c r="P59" i="7"/>
  <c r="AB59" i="7"/>
  <c r="AH59" i="7" s="1"/>
  <c r="U51" i="7"/>
  <c r="T51" i="7" s="1"/>
  <c r="U43" i="7"/>
  <c r="T43" i="7" s="1"/>
  <c r="U35" i="7"/>
  <c r="T35" i="7" s="1"/>
  <c r="U27" i="7"/>
  <c r="T27" i="7" s="1"/>
  <c r="AB55" i="7"/>
  <c r="AH55" i="7" s="1"/>
  <c r="W111" i="6"/>
  <c r="V111" i="6" s="1"/>
  <c r="O107" i="6"/>
  <c r="N107" i="6" s="1"/>
  <c r="W95" i="6"/>
  <c r="V95" i="6" s="1"/>
  <c r="O91" i="6"/>
  <c r="N91" i="6" s="1"/>
  <c r="W79" i="6"/>
  <c r="V79" i="6" s="1"/>
  <c r="AB27" i="7"/>
  <c r="AH27" i="7" s="1"/>
  <c r="Q19" i="7"/>
  <c r="P19" i="7" s="1"/>
  <c r="U119" i="6"/>
  <c r="T119" i="6" s="1"/>
  <c r="U111" i="6"/>
  <c r="T111" i="6" s="1"/>
  <c r="U103" i="6"/>
  <c r="T103" i="6" s="1"/>
  <c r="U95" i="6"/>
  <c r="T95" i="6" s="1"/>
  <c r="U87" i="6"/>
  <c r="T87" i="6" s="1"/>
  <c r="U79" i="6"/>
  <c r="T79" i="6" s="1"/>
  <c r="Z11" i="7"/>
  <c r="R11" i="7"/>
  <c r="N11" i="7"/>
  <c r="P11" i="7"/>
  <c r="T11" i="7"/>
  <c r="X11" i="7"/>
  <c r="AB11" i="7"/>
  <c r="AH11" i="7" s="1"/>
  <c r="AB72" i="6"/>
  <c r="AH72" i="6" s="1"/>
  <c r="AF128" i="6"/>
  <c r="AE128" i="6" s="1"/>
  <c r="AH127" i="6"/>
  <c r="O59" i="6"/>
  <c r="N59" i="6" s="1"/>
  <c r="AD55" i="6"/>
  <c r="AB35" i="7"/>
  <c r="AH35" i="7" s="1"/>
  <c r="AB20" i="7"/>
  <c r="AH20" i="7" s="1"/>
  <c r="Q23" i="7"/>
  <c r="P23" i="7" s="1"/>
  <c r="O75" i="6"/>
  <c r="N75" i="6" s="1"/>
  <c r="Y71" i="6"/>
  <c r="X71" i="6" s="1"/>
  <c r="V71" i="6"/>
  <c r="P71" i="6"/>
  <c r="Z71" i="6"/>
  <c r="T71" i="6"/>
  <c r="R71" i="6"/>
  <c r="AB71" i="6"/>
  <c r="AH71" i="6" s="1"/>
  <c r="AD67" i="6"/>
  <c r="W63" i="6"/>
  <c r="V63" i="6" s="1"/>
  <c r="U59" i="6"/>
  <c r="T59" i="6" s="1"/>
  <c r="U51" i="6"/>
  <c r="AD47" i="6"/>
  <c r="Z39" i="6"/>
  <c r="V39" i="6"/>
  <c r="R39" i="6"/>
  <c r="N39" i="6"/>
  <c r="X39" i="6"/>
  <c r="P39" i="6"/>
  <c r="AB39" i="6"/>
  <c r="AH39" i="6" s="1"/>
  <c r="T39" i="6"/>
  <c r="O31" i="6"/>
  <c r="N31" i="6" s="1"/>
  <c r="O23" i="6"/>
  <c r="Q15" i="6"/>
  <c r="P15" i="6" s="1"/>
  <c r="Q123" i="5"/>
  <c r="Q23" i="6"/>
  <c r="O11" i="6"/>
  <c r="N11" i="6" s="1"/>
  <c r="AD7" i="6"/>
  <c r="O127" i="5"/>
  <c r="N127" i="5" s="1"/>
  <c r="AD123" i="5"/>
  <c r="AD128" i="5" s="1"/>
  <c r="AD51" i="6"/>
  <c r="AD43" i="6"/>
  <c r="AD35" i="6"/>
  <c r="W27" i="6"/>
  <c r="V27" i="6" s="1"/>
  <c r="Y27" i="6"/>
  <c r="X27" i="6" s="1"/>
  <c r="AD15" i="6"/>
  <c r="AB12" i="6"/>
  <c r="AH12" i="6" s="1"/>
  <c r="AB4" i="6"/>
  <c r="AH4" i="6" s="1"/>
  <c r="AB120" i="5"/>
  <c r="AH120" i="5" s="1"/>
  <c r="W119" i="5"/>
  <c r="V119" i="5" s="1"/>
  <c r="Y119" i="5"/>
  <c r="Z103" i="5"/>
  <c r="V103" i="5"/>
  <c r="R103" i="5"/>
  <c r="X103" i="5"/>
  <c r="T103" i="5"/>
  <c r="AB103" i="5"/>
  <c r="AH103" i="5" s="1"/>
  <c r="O95" i="5"/>
  <c r="N95" i="5" s="1"/>
  <c r="Q95" i="5"/>
  <c r="P95" i="5" s="1"/>
  <c r="O87" i="5"/>
  <c r="N87" i="5" s="1"/>
  <c r="Q87" i="5"/>
  <c r="P87" i="5" s="1"/>
  <c r="Q79" i="5"/>
  <c r="P79" i="5" s="1"/>
  <c r="O71" i="5"/>
  <c r="N71" i="5" s="1"/>
  <c r="Q71" i="5"/>
  <c r="P71" i="5" s="1"/>
  <c r="Q63" i="5"/>
  <c r="P63" i="5" s="1"/>
  <c r="O55" i="5"/>
  <c r="N55" i="5" s="1"/>
  <c r="Q55" i="5"/>
  <c r="P55" i="5" s="1"/>
  <c r="O47" i="5"/>
  <c r="N47" i="5" s="1"/>
  <c r="O39" i="5"/>
  <c r="N39" i="5" s="1"/>
  <c r="Q39" i="5"/>
  <c r="P39" i="5" s="1"/>
  <c r="Q31" i="5"/>
  <c r="P31" i="5" s="1"/>
  <c r="Z23" i="6"/>
  <c r="V23" i="6"/>
  <c r="R23" i="6"/>
  <c r="N23" i="6"/>
  <c r="P23" i="6"/>
  <c r="T23" i="6"/>
  <c r="AB23" i="6"/>
  <c r="AH23" i="6" s="1"/>
  <c r="W115" i="5"/>
  <c r="V115" i="5" s="1"/>
  <c r="Y115" i="5"/>
  <c r="X115" i="5" s="1"/>
  <c r="W107" i="5"/>
  <c r="V107" i="5" s="1"/>
  <c r="Y107" i="5"/>
  <c r="X107" i="5" s="1"/>
  <c r="W99" i="5"/>
  <c r="V99" i="5" s="1"/>
  <c r="Y99" i="5"/>
  <c r="X99" i="5" s="1"/>
  <c r="AB80" i="5"/>
  <c r="AH80" i="5" s="1"/>
  <c r="W67" i="5"/>
  <c r="V67" i="5" s="1"/>
  <c r="Y67" i="5"/>
  <c r="X67" i="5" s="1"/>
  <c r="W35" i="5"/>
  <c r="Y35" i="5"/>
  <c r="X35" i="5" s="1"/>
  <c r="AD91" i="5"/>
  <c r="AB88" i="5"/>
  <c r="AH88" i="5" s="1"/>
  <c r="AD59" i="5"/>
  <c r="AB56" i="5"/>
  <c r="AH56" i="5" s="1"/>
  <c r="AD27" i="5"/>
  <c r="AB24" i="5"/>
  <c r="AH24" i="5" s="1"/>
  <c r="Q23" i="5"/>
  <c r="P23" i="5" s="1"/>
  <c r="O23" i="5"/>
  <c r="N23" i="5" s="1"/>
  <c r="Z15" i="5"/>
  <c r="V15" i="5"/>
  <c r="R15" i="5"/>
  <c r="N15" i="5"/>
  <c r="AB15" i="5"/>
  <c r="AH15" i="5" s="1"/>
  <c r="T15" i="5"/>
  <c r="X15" i="5"/>
  <c r="AD7" i="5"/>
  <c r="Z127" i="14"/>
  <c r="V127" i="14"/>
  <c r="R127" i="14"/>
  <c r="N127" i="14"/>
  <c r="M128" i="14"/>
  <c r="AB127" i="14"/>
  <c r="AH127" i="14" s="1"/>
  <c r="T127" i="14"/>
  <c r="X127" i="14"/>
  <c r="P127" i="14"/>
  <c r="Z119" i="14"/>
  <c r="V119" i="14"/>
  <c r="R119" i="14"/>
  <c r="N119" i="14"/>
  <c r="AB119" i="14"/>
  <c r="AH119" i="14" s="1"/>
  <c r="T119" i="14"/>
  <c r="X119" i="14"/>
  <c r="Z111" i="14"/>
  <c r="V111" i="14"/>
  <c r="R111" i="14"/>
  <c r="N111" i="14"/>
  <c r="AB111" i="14"/>
  <c r="AH111" i="14" s="1"/>
  <c r="T111" i="14"/>
  <c r="X111" i="14"/>
  <c r="Z103" i="14"/>
  <c r="V103" i="14"/>
  <c r="R103" i="14"/>
  <c r="N103" i="14"/>
  <c r="AB103" i="14"/>
  <c r="AH103" i="14" s="1"/>
  <c r="T103" i="14"/>
  <c r="X103" i="14"/>
  <c r="P103" i="14"/>
  <c r="Z95" i="14"/>
  <c r="V95" i="14"/>
  <c r="R95" i="14"/>
  <c r="AB95" i="14"/>
  <c r="AH95" i="14" s="1"/>
  <c r="T95" i="14"/>
  <c r="X95" i="14"/>
  <c r="O87" i="14"/>
  <c r="N87" i="14" s="1"/>
  <c r="Q87" i="14"/>
  <c r="P87" i="14" s="1"/>
  <c r="W79" i="14"/>
  <c r="V79" i="14" s="1"/>
  <c r="Y79" i="14"/>
  <c r="X79" i="14" s="1"/>
  <c r="AD71" i="14"/>
  <c r="Z63" i="14"/>
  <c r="V63" i="14"/>
  <c r="R63" i="14"/>
  <c r="AB63" i="14"/>
  <c r="AH63" i="14" s="1"/>
  <c r="T63" i="14"/>
  <c r="X63" i="14"/>
  <c r="P63" i="14"/>
  <c r="Q55" i="14"/>
  <c r="P55" i="14" s="1"/>
  <c r="W47" i="14"/>
  <c r="V47" i="14" s="1"/>
  <c r="Y47" i="14"/>
  <c r="X47" i="14" s="1"/>
  <c r="AD39" i="14"/>
  <c r="Z31" i="14"/>
  <c r="V31" i="14"/>
  <c r="R31" i="14"/>
  <c r="N31" i="14"/>
  <c r="AB31" i="14"/>
  <c r="AH31" i="14" s="1"/>
  <c r="T31" i="14"/>
  <c r="X31" i="14"/>
  <c r="AA19" i="6"/>
  <c r="AG19" i="6" s="1"/>
  <c r="AD19" i="6"/>
  <c r="O83" i="5"/>
  <c r="N83" i="5" s="1"/>
  <c r="Q83" i="5"/>
  <c r="P83" i="5" s="1"/>
  <c r="U51" i="5"/>
  <c r="Z51" i="5"/>
  <c r="V51" i="5"/>
  <c r="R51" i="5"/>
  <c r="AB51" i="5"/>
  <c r="AH51" i="5" s="1"/>
  <c r="T51" i="5"/>
  <c r="X51" i="5"/>
  <c r="U23" i="14"/>
  <c r="T23" i="14" s="1"/>
  <c r="AB13" i="14"/>
  <c r="AH13" i="14" s="1"/>
  <c r="S75" i="5"/>
  <c r="AD75" i="5"/>
  <c r="W11" i="5"/>
  <c r="V11" i="5" s="1"/>
  <c r="Y11" i="5"/>
  <c r="X11" i="5" s="1"/>
  <c r="W99" i="14"/>
  <c r="V99" i="14" s="1"/>
  <c r="Y99" i="14"/>
  <c r="X99" i="14" s="1"/>
  <c r="S59" i="14"/>
  <c r="R59" i="14" s="1"/>
  <c r="W59" i="14"/>
  <c r="V59" i="14" s="1"/>
  <c r="Y59" i="14"/>
  <c r="X59" i="14" s="1"/>
  <c r="O27" i="14"/>
  <c r="N27" i="14" s="1"/>
  <c r="Q27" i="14"/>
  <c r="P27" i="14" s="1"/>
  <c r="U7" i="14"/>
  <c r="T7" i="14" s="1"/>
  <c r="W95" i="3"/>
  <c r="V95" i="3" s="1"/>
  <c r="W79" i="3"/>
  <c r="V79" i="3" s="1"/>
  <c r="Q19" i="5"/>
  <c r="P19" i="5" s="1"/>
  <c r="O19" i="5"/>
  <c r="N19" i="5" s="1"/>
  <c r="W107" i="14"/>
  <c r="V107" i="14" s="1"/>
  <c r="Y107" i="14"/>
  <c r="X107" i="14" s="1"/>
  <c r="W91" i="14"/>
  <c r="V91" i="14" s="1"/>
  <c r="Y91" i="14"/>
  <c r="X91" i="14" s="1"/>
  <c r="O67" i="14"/>
  <c r="N67" i="14" s="1"/>
  <c r="Q67" i="14"/>
  <c r="P67" i="14" s="1"/>
  <c r="S35" i="14"/>
  <c r="R35" i="14" s="1"/>
  <c r="W35" i="14"/>
  <c r="V35" i="14" s="1"/>
  <c r="Y35" i="14"/>
  <c r="X35" i="14" s="1"/>
  <c r="U95" i="3"/>
  <c r="T95" i="3" s="1"/>
  <c r="Z123" i="14"/>
  <c r="V123" i="14"/>
  <c r="R123" i="14"/>
  <c r="X123" i="14"/>
  <c r="P123" i="14"/>
  <c r="AB123" i="14"/>
  <c r="AH123" i="14" s="1"/>
  <c r="T123" i="14"/>
  <c r="W115" i="14"/>
  <c r="V115" i="14" s="1"/>
  <c r="Y115" i="14"/>
  <c r="Y128" i="14" s="1"/>
  <c r="O75" i="14"/>
  <c r="N75" i="14" s="1"/>
  <c r="Q75" i="14"/>
  <c r="P75" i="14" s="1"/>
  <c r="S43" i="14"/>
  <c r="R43" i="14" s="1"/>
  <c r="W43" i="14"/>
  <c r="V43" i="14" s="1"/>
  <c r="Y43" i="14"/>
  <c r="X43" i="14" s="1"/>
  <c r="Z123" i="3"/>
  <c r="V123" i="3"/>
  <c r="R123" i="3"/>
  <c r="N123" i="3"/>
  <c r="P123" i="3"/>
  <c r="AB123" i="3"/>
  <c r="AH123" i="3" s="1"/>
  <c r="X123" i="3"/>
  <c r="T123" i="3"/>
  <c r="U99" i="3"/>
  <c r="T99" i="3" s="1"/>
  <c r="Q91" i="3"/>
  <c r="P91" i="3" s="1"/>
  <c r="Z75" i="3"/>
  <c r="V75" i="3"/>
  <c r="R75" i="3"/>
  <c r="N75" i="3"/>
  <c r="P75" i="3"/>
  <c r="AB75" i="3"/>
  <c r="AH75" i="3" s="1"/>
  <c r="X75" i="3"/>
  <c r="U55" i="3"/>
  <c r="T55" i="3" s="1"/>
  <c r="U123" i="13"/>
  <c r="U128" i="13" s="1"/>
  <c r="T128" i="13" s="1"/>
  <c r="AB97" i="3"/>
  <c r="AH97" i="3" s="1"/>
  <c r="AB80" i="14"/>
  <c r="AH80" i="14" s="1"/>
  <c r="O83" i="14"/>
  <c r="N83" i="14" s="1"/>
  <c r="Q83" i="14"/>
  <c r="P83" i="14" s="1"/>
  <c r="W119" i="3"/>
  <c r="V119" i="3" s="1"/>
  <c r="Z119" i="3"/>
  <c r="N119" i="3"/>
  <c r="X119" i="3"/>
  <c r="T119" i="3"/>
  <c r="P119" i="3"/>
  <c r="O87" i="3"/>
  <c r="W59" i="3"/>
  <c r="Z59" i="3"/>
  <c r="V59" i="3"/>
  <c r="N59" i="3"/>
  <c r="X59" i="3"/>
  <c r="T59" i="3"/>
  <c r="P59" i="3"/>
  <c r="AB45" i="3"/>
  <c r="AH45" i="3" s="1"/>
  <c r="X31" i="3"/>
  <c r="P31" i="3"/>
  <c r="V31" i="3"/>
  <c r="N31" i="3"/>
  <c r="AB31" i="3"/>
  <c r="AH31" i="3" s="1"/>
  <c r="T31" i="3"/>
  <c r="Z31" i="3"/>
  <c r="R31" i="3"/>
  <c r="S127" i="13"/>
  <c r="AA111" i="13"/>
  <c r="AG111" i="13" s="1"/>
  <c r="Z51" i="14"/>
  <c r="V51" i="14"/>
  <c r="R51" i="14"/>
  <c r="X51" i="14"/>
  <c r="AB51" i="14"/>
  <c r="AH51" i="14" s="1"/>
  <c r="T51" i="14"/>
  <c r="Z111" i="3"/>
  <c r="AB111" i="3"/>
  <c r="AH111" i="3" s="1"/>
  <c r="O103" i="3"/>
  <c r="Y103" i="3"/>
  <c r="Y128" i="3" s="1"/>
  <c r="AD51" i="3"/>
  <c r="O43" i="3"/>
  <c r="N43" i="3" s="1"/>
  <c r="AA43" i="3"/>
  <c r="S35" i="3"/>
  <c r="AD35" i="3"/>
  <c r="O27" i="3"/>
  <c r="N27" i="3" s="1"/>
  <c r="AA27" i="3"/>
  <c r="S19" i="3"/>
  <c r="AD19" i="3"/>
  <c r="O11" i="3"/>
  <c r="N11" i="3" s="1"/>
  <c r="AA11" i="3"/>
  <c r="U47" i="13"/>
  <c r="T47" i="13" s="1"/>
  <c r="AA43" i="5"/>
  <c r="AG43" i="5" s="1"/>
  <c r="O43" i="5"/>
  <c r="N43" i="5" s="1"/>
  <c r="Q43" i="5"/>
  <c r="P43" i="5" s="1"/>
  <c r="Z95" i="3"/>
  <c r="AB95" i="3"/>
  <c r="AH95" i="3" s="1"/>
  <c r="V127" i="3"/>
  <c r="T127" i="3"/>
  <c r="S83" i="13"/>
  <c r="R83" i="13" s="1"/>
  <c r="AD71" i="13"/>
  <c r="U55" i="13"/>
  <c r="T55" i="13" s="1"/>
  <c r="O119" i="13"/>
  <c r="Y99" i="13"/>
  <c r="Y128" i="13" s="1"/>
  <c r="X128" i="13" s="1"/>
  <c r="S87" i="13"/>
  <c r="R87" i="13" s="1"/>
  <c r="Q83" i="13"/>
  <c r="P83" i="13" s="1"/>
  <c r="AB51" i="13"/>
  <c r="AH51" i="13" s="1"/>
  <c r="T51" i="13"/>
  <c r="P51" i="13"/>
  <c r="R51" i="13"/>
  <c r="V51" i="13"/>
  <c r="Z51" i="13"/>
  <c r="AA35" i="13"/>
  <c r="AG35" i="13" s="1"/>
  <c r="O79" i="1"/>
  <c r="N79" i="1" s="1"/>
  <c r="AB119" i="13"/>
  <c r="AH119" i="13" s="1"/>
  <c r="X119" i="13"/>
  <c r="T119" i="13"/>
  <c r="P119" i="13"/>
  <c r="V119" i="13"/>
  <c r="Z119" i="13"/>
  <c r="N119" i="13"/>
  <c r="R119" i="13"/>
  <c r="Z111" i="13"/>
  <c r="V111" i="13"/>
  <c r="R111" i="13"/>
  <c r="N111" i="13"/>
  <c r="P111" i="13"/>
  <c r="T111" i="13"/>
  <c r="AB111" i="13"/>
  <c r="AH111" i="13" s="1"/>
  <c r="X111" i="13"/>
  <c r="AA87" i="13"/>
  <c r="AG87" i="13" s="1"/>
  <c r="Y83" i="13"/>
  <c r="X83" i="13" s="1"/>
  <c r="Z79" i="13"/>
  <c r="P79" i="13"/>
  <c r="T79" i="13"/>
  <c r="N79" i="13"/>
  <c r="X79" i="13"/>
  <c r="R79" i="13"/>
  <c r="AB79" i="13"/>
  <c r="AH79" i="13" s="1"/>
  <c r="V79" i="13"/>
  <c r="W67" i="13"/>
  <c r="Y51" i="13"/>
  <c r="X51" i="13" s="1"/>
  <c r="Z47" i="13"/>
  <c r="P47" i="13"/>
  <c r="N47" i="13"/>
  <c r="X47" i="13"/>
  <c r="R47" i="13"/>
  <c r="AB47" i="13"/>
  <c r="AH47" i="13" s="1"/>
  <c r="V47" i="13"/>
  <c r="Q47" i="13"/>
  <c r="W35" i="13"/>
  <c r="V35" i="13" s="1"/>
  <c r="Y19" i="13"/>
  <c r="T15" i="13"/>
  <c r="N15" i="13"/>
  <c r="X15" i="13"/>
  <c r="R15" i="13"/>
  <c r="AB15" i="13"/>
  <c r="AH15" i="13" s="1"/>
  <c r="V15" i="13"/>
  <c r="Z15" i="13"/>
  <c r="Q15" i="13"/>
  <c r="P15" i="13" s="1"/>
  <c r="AA119" i="1"/>
  <c r="AG119" i="1" s="1"/>
  <c r="S91" i="13"/>
  <c r="R91" i="13" s="1"/>
  <c r="Q87" i="13"/>
  <c r="P87" i="13" s="1"/>
  <c r="W75" i="13"/>
  <c r="V75" i="13" s="1"/>
  <c r="W71" i="13"/>
  <c r="V71" i="13" s="1"/>
  <c r="Z55" i="13"/>
  <c r="X55" i="13"/>
  <c r="N55" i="13"/>
  <c r="AB55" i="13"/>
  <c r="AH55" i="13" s="1"/>
  <c r="R55" i="13"/>
  <c r="P55" i="13"/>
  <c r="AA43" i="13"/>
  <c r="AG43" i="13" s="1"/>
  <c r="Y39" i="13"/>
  <c r="W27" i="13"/>
  <c r="V27" i="13" s="1"/>
  <c r="W23" i="13"/>
  <c r="V23" i="13" s="1"/>
  <c r="AA11" i="13"/>
  <c r="AG11" i="13" s="1"/>
  <c r="Y7" i="13"/>
  <c r="O119" i="1"/>
  <c r="N119" i="1" s="1"/>
  <c r="U99" i="1"/>
  <c r="T99" i="1" s="1"/>
  <c r="AK128" i="1"/>
  <c r="AB120" i="1"/>
  <c r="AH120" i="1" s="1"/>
  <c r="Z115" i="1"/>
  <c r="P115" i="1"/>
  <c r="T115" i="1"/>
  <c r="N115" i="1"/>
  <c r="X115" i="1"/>
  <c r="R115" i="1"/>
  <c r="V115" i="1"/>
  <c r="AB115" i="1"/>
  <c r="AH115" i="1" s="1"/>
  <c r="AB67" i="1"/>
  <c r="AH67" i="1" s="1"/>
  <c r="X67" i="1"/>
  <c r="T67" i="1"/>
  <c r="P67" i="1"/>
  <c r="Z67" i="1"/>
  <c r="R67" i="1"/>
  <c r="N67" i="1"/>
  <c r="U63" i="1"/>
  <c r="T63" i="1" s="1"/>
  <c r="P35" i="1"/>
  <c r="AB35" i="1"/>
  <c r="AH35" i="1" s="1"/>
  <c r="Z35" i="1"/>
  <c r="R35" i="1"/>
  <c r="X35" i="1"/>
  <c r="N35" i="1"/>
  <c r="U31" i="1"/>
  <c r="T31" i="1" s="1"/>
  <c r="AD11" i="13"/>
  <c r="Y127" i="1"/>
  <c r="X127" i="1" s="1"/>
  <c r="U127" i="1"/>
  <c r="U103" i="1"/>
  <c r="T103" i="1" s="1"/>
  <c r="U35" i="1"/>
  <c r="T35" i="1" s="1"/>
  <c r="U23" i="1"/>
  <c r="T23" i="1" s="1"/>
  <c r="U19" i="1"/>
  <c r="Z11" i="1"/>
  <c r="V11" i="1"/>
  <c r="R11" i="1"/>
  <c r="N11" i="1"/>
  <c r="X11" i="1"/>
  <c r="P11" i="1"/>
  <c r="AB11" i="1"/>
  <c r="AH11" i="1" s="1"/>
  <c r="W31" i="1"/>
  <c r="V31" i="1" s="1"/>
  <c r="Z103" i="1"/>
  <c r="V103" i="1"/>
  <c r="R103" i="1"/>
  <c r="AB103" i="1"/>
  <c r="AH103" i="1" s="1"/>
  <c r="X103" i="1"/>
  <c r="P103" i="1"/>
  <c r="Z87" i="1"/>
  <c r="V87" i="1"/>
  <c r="R87" i="1"/>
  <c r="X87" i="1"/>
  <c r="P87" i="1"/>
  <c r="T87" i="1"/>
  <c r="U83" i="1"/>
  <c r="Z75" i="1"/>
  <c r="V75" i="1"/>
  <c r="R75" i="1"/>
  <c r="N75" i="1"/>
  <c r="X75" i="1"/>
  <c r="P75" i="1"/>
  <c r="AB75" i="1"/>
  <c r="AH75" i="1" s="1"/>
  <c r="T75" i="1"/>
  <c r="AB47" i="1"/>
  <c r="AH47" i="1" s="1"/>
  <c r="X47" i="1"/>
  <c r="T47" i="1"/>
  <c r="P47" i="1"/>
  <c r="N47" i="1"/>
  <c r="R47" i="1"/>
  <c r="V47" i="1"/>
  <c r="AA31" i="1"/>
  <c r="U11" i="1"/>
  <c r="T11" i="1" s="1"/>
  <c r="Q111" i="1"/>
  <c r="P111" i="1" s="1"/>
  <c r="AD111" i="1"/>
  <c r="Y63" i="1"/>
  <c r="X63" i="1" s="1"/>
  <c r="AD19" i="10"/>
  <c r="U67" i="8"/>
  <c r="T67" i="8" s="1"/>
  <c r="Y75" i="8"/>
  <c r="O123" i="8"/>
  <c r="N123" i="8" s="1"/>
  <c r="X127" i="8"/>
  <c r="Q7" i="10"/>
  <c r="Y11" i="10"/>
  <c r="Y35" i="10"/>
  <c r="AD51" i="10"/>
  <c r="Y55" i="10"/>
  <c r="O75" i="10"/>
  <c r="S91" i="10"/>
  <c r="AD23" i="15"/>
  <c r="S23" i="15"/>
  <c r="R23" i="15" s="1"/>
  <c r="AB64" i="15"/>
  <c r="AH64" i="15" s="1"/>
  <c r="S79" i="15"/>
  <c r="Y79" i="15"/>
  <c r="O79" i="15"/>
  <c r="AB104" i="15"/>
  <c r="AH104" i="15" s="1"/>
  <c r="O115" i="15"/>
  <c r="T19" i="11"/>
  <c r="Z19" i="11"/>
  <c r="V27" i="11"/>
  <c r="AB27" i="11"/>
  <c r="AH27" i="11" s="1"/>
  <c r="AC25" i="11"/>
  <c r="AI25" i="11" s="1"/>
  <c r="T31" i="11"/>
  <c r="AB63" i="11"/>
  <c r="AH63" i="11" s="1"/>
  <c r="Z123" i="11"/>
  <c r="O11" i="12"/>
  <c r="N11" i="12" s="1"/>
  <c r="Z35" i="12"/>
  <c r="T51" i="12"/>
  <c r="Z55" i="12"/>
  <c r="O59" i="12"/>
  <c r="N59" i="12" s="1"/>
  <c r="Z63" i="12"/>
  <c r="V115" i="12"/>
  <c r="U115" i="12" s="1"/>
  <c r="R119" i="12"/>
  <c r="AC119" i="12"/>
  <c r="AI119" i="12" s="1"/>
  <c r="Y119" i="12"/>
  <c r="U119" i="12"/>
  <c r="P119" i="12"/>
  <c r="O127" i="12"/>
  <c r="N127" i="12" s="1"/>
  <c r="T99" i="12"/>
  <c r="R99" i="12" s="1"/>
  <c r="AA103" i="12"/>
  <c r="R103" i="12"/>
  <c r="Y103" i="12"/>
  <c r="P103" i="12"/>
  <c r="V99" i="12"/>
  <c r="U99" i="12" s="1"/>
  <c r="X95" i="12"/>
  <c r="W95" i="12" s="1"/>
  <c r="AA95" i="12"/>
  <c r="R95" i="12"/>
  <c r="AC95" i="12"/>
  <c r="AI95" i="12" s="1"/>
  <c r="Y95" i="12"/>
  <c r="P95" i="12"/>
  <c r="V87" i="12"/>
  <c r="U87" i="12" s="1"/>
  <c r="V79" i="12"/>
  <c r="U79" i="12" s="1"/>
  <c r="V71" i="12"/>
  <c r="U71" i="12" s="1"/>
  <c r="AI107" i="12"/>
  <c r="R75" i="12"/>
  <c r="Y75" i="12"/>
  <c r="V127" i="11"/>
  <c r="Z27" i="8"/>
  <c r="V27" i="8"/>
  <c r="R27" i="8"/>
  <c r="N27" i="8"/>
  <c r="AB27" i="8"/>
  <c r="AH27" i="8" s="1"/>
  <c r="X27" i="8"/>
  <c r="T27" i="8"/>
  <c r="P27" i="8"/>
  <c r="W27" i="8"/>
  <c r="U27" i="8"/>
  <c r="AA31" i="8"/>
  <c r="AG31" i="8" s="1"/>
  <c r="S27" i="8"/>
  <c r="U23" i="8"/>
  <c r="T23" i="8" s="1"/>
  <c r="AA23" i="8"/>
  <c r="AG23" i="8" s="1"/>
  <c r="AD23" i="8"/>
  <c r="Y15" i="8"/>
  <c r="X15" i="8" s="1"/>
  <c r="Q11" i="8"/>
  <c r="P11" i="8" s="1"/>
  <c r="Y127" i="7"/>
  <c r="X127" i="7" s="1"/>
  <c r="Y119" i="7"/>
  <c r="X119" i="7" s="1"/>
  <c r="Q19" i="8"/>
  <c r="AD15" i="8"/>
  <c r="O11" i="8"/>
  <c r="N11" i="8" s="1"/>
  <c r="AD7" i="8"/>
  <c r="O127" i="7"/>
  <c r="AD123" i="7"/>
  <c r="O119" i="7"/>
  <c r="N119" i="7" s="1"/>
  <c r="Z19" i="8"/>
  <c r="V19" i="8"/>
  <c r="R19" i="8"/>
  <c r="N19" i="8"/>
  <c r="T19" i="8"/>
  <c r="AB19" i="8"/>
  <c r="AH19" i="8" s="1"/>
  <c r="X19" i="8"/>
  <c r="P19" i="8"/>
  <c r="U11" i="8"/>
  <c r="T11" i="8" s="1"/>
  <c r="U127" i="7"/>
  <c r="U119" i="7"/>
  <c r="T119" i="7" s="1"/>
  <c r="AA128" i="7"/>
  <c r="AG127" i="7"/>
  <c r="AA107" i="7"/>
  <c r="AG107" i="7" s="1"/>
  <c r="AD95" i="7"/>
  <c r="Z91" i="7"/>
  <c r="V91" i="7"/>
  <c r="R91" i="7"/>
  <c r="N91" i="7"/>
  <c r="AB91" i="7"/>
  <c r="AH91" i="7" s="1"/>
  <c r="X91" i="7"/>
  <c r="T91" i="7"/>
  <c r="P91" i="7"/>
  <c r="W91" i="7"/>
  <c r="Z83" i="7"/>
  <c r="R83" i="7"/>
  <c r="N83" i="7"/>
  <c r="AB83" i="7"/>
  <c r="AH83" i="7" s="1"/>
  <c r="X83" i="7"/>
  <c r="T83" i="7"/>
  <c r="P83" i="7"/>
  <c r="W83" i="7"/>
  <c r="V83" i="7" s="1"/>
  <c r="W115" i="7"/>
  <c r="V115" i="7" s="1"/>
  <c r="Y115" i="7"/>
  <c r="X115" i="7" s="1"/>
  <c r="O99" i="7"/>
  <c r="N99" i="7" s="1"/>
  <c r="U87" i="7"/>
  <c r="T87" i="7" s="1"/>
  <c r="O111" i="7"/>
  <c r="N111" i="7" s="1"/>
  <c r="Q111" i="7"/>
  <c r="P111" i="7" s="1"/>
  <c r="Z107" i="7"/>
  <c r="V107" i="7"/>
  <c r="R107" i="7"/>
  <c r="N107" i="7"/>
  <c r="AB107" i="7"/>
  <c r="AH107" i="7" s="1"/>
  <c r="T107" i="7"/>
  <c r="X107" i="7"/>
  <c r="P107" i="7"/>
  <c r="Q99" i="7"/>
  <c r="P99" i="7" s="1"/>
  <c r="Q79" i="7"/>
  <c r="P79" i="7" s="1"/>
  <c r="Y71" i="7"/>
  <c r="X71" i="7" s="1"/>
  <c r="AD63" i="7"/>
  <c r="O75" i="7"/>
  <c r="N75" i="7" s="1"/>
  <c r="Q75" i="7"/>
  <c r="P75" i="7" s="1"/>
  <c r="Q67" i="7"/>
  <c r="P67" i="7" s="1"/>
  <c r="AB39" i="7"/>
  <c r="AH39" i="7" s="1"/>
  <c r="AD128" i="6"/>
  <c r="W115" i="6"/>
  <c r="V115" i="6" s="1"/>
  <c r="O111" i="6"/>
  <c r="N111" i="6" s="1"/>
  <c r="W99" i="6"/>
  <c r="V99" i="6" s="1"/>
  <c r="O95" i="6"/>
  <c r="N95" i="6" s="1"/>
  <c r="W83" i="6"/>
  <c r="V83" i="6" s="1"/>
  <c r="O79" i="6"/>
  <c r="N79" i="6" s="1"/>
  <c r="Y19" i="7"/>
  <c r="X19" i="7" s="1"/>
  <c r="W11" i="7"/>
  <c r="V11" i="7" s="1"/>
  <c r="AB104" i="6"/>
  <c r="AB88" i="6"/>
  <c r="Y128" i="6"/>
  <c r="M128" i="6"/>
  <c r="Z55" i="6"/>
  <c r="R55" i="6"/>
  <c r="N55" i="6"/>
  <c r="AB55" i="6"/>
  <c r="AH55" i="6" s="1"/>
  <c r="X55" i="6"/>
  <c r="T55" i="6"/>
  <c r="P55" i="6"/>
  <c r="W55" i="6"/>
  <c r="V55" i="6" s="1"/>
  <c r="U23" i="7"/>
  <c r="T23" i="7" s="1"/>
  <c r="Y23" i="7"/>
  <c r="X23" i="7" s="1"/>
  <c r="Z15" i="7"/>
  <c r="V15" i="7"/>
  <c r="R15" i="7"/>
  <c r="N15" i="7"/>
  <c r="X15" i="7"/>
  <c r="AB15" i="7"/>
  <c r="AH15" i="7" s="1"/>
  <c r="T15" i="7"/>
  <c r="P15" i="7"/>
  <c r="W75" i="6"/>
  <c r="V75" i="6" s="1"/>
  <c r="O71" i="6"/>
  <c r="N71" i="6" s="1"/>
  <c r="Y67" i="6"/>
  <c r="V67" i="6"/>
  <c r="P67" i="6"/>
  <c r="Z67" i="6"/>
  <c r="T67" i="6"/>
  <c r="X67" i="6"/>
  <c r="N67" i="6"/>
  <c r="AB67" i="6"/>
  <c r="AH67" i="6" s="1"/>
  <c r="R67" i="6"/>
  <c r="Z47" i="6"/>
  <c r="V47" i="6"/>
  <c r="R47" i="6"/>
  <c r="N47" i="6"/>
  <c r="X47" i="6"/>
  <c r="P47" i="6"/>
  <c r="AB47" i="6"/>
  <c r="AH47" i="6" s="1"/>
  <c r="T47" i="6"/>
  <c r="W31" i="6"/>
  <c r="V31" i="6" s="1"/>
  <c r="AB51" i="7"/>
  <c r="AH51" i="7" s="1"/>
  <c r="Y23" i="6"/>
  <c r="X23" i="6" s="1"/>
  <c r="W15" i="6"/>
  <c r="V15" i="6" s="1"/>
  <c r="Z7" i="6"/>
  <c r="V7" i="6"/>
  <c r="R7" i="6"/>
  <c r="N7" i="6"/>
  <c r="AB7" i="6"/>
  <c r="AH7" i="6" s="1"/>
  <c r="X7" i="6"/>
  <c r="P7" i="6"/>
  <c r="W7" i="6"/>
  <c r="Z123" i="5"/>
  <c r="R123" i="5"/>
  <c r="N123" i="5"/>
  <c r="AB123" i="5"/>
  <c r="AH123" i="5" s="1"/>
  <c r="X123" i="5"/>
  <c r="P123" i="5"/>
  <c r="W123" i="5"/>
  <c r="V123" i="5" s="1"/>
  <c r="Z51" i="6"/>
  <c r="V51" i="6"/>
  <c r="R51" i="6"/>
  <c r="N51" i="6"/>
  <c r="AB51" i="6"/>
  <c r="AH51" i="6" s="1"/>
  <c r="T51" i="6"/>
  <c r="P51" i="6"/>
  <c r="X51" i="6"/>
  <c r="Z43" i="6"/>
  <c r="V43" i="6"/>
  <c r="R43" i="6"/>
  <c r="N43" i="6"/>
  <c r="AB43" i="6"/>
  <c r="AH43" i="6" s="1"/>
  <c r="T43" i="6"/>
  <c r="X43" i="6"/>
  <c r="P43" i="6"/>
  <c r="Z35" i="6"/>
  <c r="V35" i="6"/>
  <c r="R35" i="6"/>
  <c r="N35" i="6"/>
  <c r="AB35" i="6"/>
  <c r="AH35" i="6" s="1"/>
  <c r="T35" i="6"/>
  <c r="X35" i="6"/>
  <c r="P35" i="6"/>
  <c r="AD27" i="6"/>
  <c r="U7" i="6"/>
  <c r="T7" i="6" s="1"/>
  <c r="U123" i="5"/>
  <c r="T123" i="5" s="1"/>
  <c r="Z111" i="5"/>
  <c r="V111" i="5"/>
  <c r="R111" i="5"/>
  <c r="N111" i="5"/>
  <c r="X111" i="5"/>
  <c r="P111" i="5"/>
  <c r="AB111" i="5"/>
  <c r="AH111" i="5" s="1"/>
  <c r="T111" i="5"/>
  <c r="O103" i="5"/>
  <c r="N103" i="5" s="1"/>
  <c r="Q103" i="5"/>
  <c r="P103" i="5" s="1"/>
  <c r="Y95" i="5"/>
  <c r="X95" i="5" s="1"/>
  <c r="W87" i="5"/>
  <c r="V87" i="5" s="1"/>
  <c r="Y87" i="5"/>
  <c r="X87" i="5" s="1"/>
  <c r="Y71" i="5"/>
  <c r="X71" i="5" s="1"/>
  <c r="Y55" i="5"/>
  <c r="X55" i="5" s="1"/>
  <c r="W47" i="5"/>
  <c r="V47" i="5" s="1"/>
  <c r="Y39" i="5"/>
  <c r="X39" i="5" s="1"/>
  <c r="S99" i="5"/>
  <c r="R99" i="5" s="1"/>
  <c r="AD115" i="5"/>
  <c r="AD67" i="5"/>
  <c r="AB64" i="5"/>
  <c r="AH64" i="5" s="1"/>
  <c r="AD35" i="5"/>
  <c r="AB32" i="5"/>
  <c r="AH32" i="5" s="1"/>
  <c r="U91" i="5"/>
  <c r="T91" i="5" s="1"/>
  <c r="Z91" i="5"/>
  <c r="V91" i="5"/>
  <c r="R91" i="5"/>
  <c r="N91" i="5"/>
  <c r="AB91" i="5"/>
  <c r="AH91" i="5" s="1"/>
  <c r="P91" i="5"/>
  <c r="X91" i="5"/>
  <c r="U59" i="5"/>
  <c r="T59" i="5" s="1"/>
  <c r="Z59" i="5"/>
  <c r="V59" i="5"/>
  <c r="R59" i="5"/>
  <c r="N59" i="5"/>
  <c r="AB59" i="5"/>
  <c r="AH59" i="5" s="1"/>
  <c r="P59" i="5"/>
  <c r="X59" i="5"/>
  <c r="U27" i="5"/>
  <c r="Z27" i="5"/>
  <c r="V27" i="5"/>
  <c r="R27" i="5"/>
  <c r="N27" i="5"/>
  <c r="AB27" i="5"/>
  <c r="AH27" i="5" s="1"/>
  <c r="T27" i="5"/>
  <c r="P27" i="5"/>
  <c r="X27" i="5"/>
  <c r="W23" i="5"/>
  <c r="V23" i="5" s="1"/>
  <c r="Q15" i="5"/>
  <c r="P15" i="5" s="1"/>
  <c r="Z7" i="5"/>
  <c r="V7" i="5"/>
  <c r="R7" i="5"/>
  <c r="N7" i="5"/>
  <c r="AB7" i="5"/>
  <c r="AH7" i="5" s="1"/>
  <c r="T7" i="5"/>
  <c r="X7" i="5"/>
  <c r="P7" i="5"/>
  <c r="Q119" i="14"/>
  <c r="Q128" i="14" s="1"/>
  <c r="P128" i="14" s="1"/>
  <c r="Q111" i="14"/>
  <c r="P111" i="14" s="1"/>
  <c r="O95" i="14"/>
  <c r="N95" i="14" s="1"/>
  <c r="Q95" i="14"/>
  <c r="P95" i="14" s="1"/>
  <c r="Y87" i="14"/>
  <c r="X87" i="14" s="1"/>
  <c r="Z71" i="14"/>
  <c r="V71" i="14"/>
  <c r="R71" i="14"/>
  <c r="N71" i="14"/>
  <c r="AB71" i="14"/>
  <c r="AH71" i="14" s="1"/>
  <c r="T71" i="14"/>
  <c r="X71" i="14"/>
  <c r="P71" i="14"/>
  <c r="O63" i="14"/>
  <c r="N63" i="14" s="1"/>
  <c r="Z39" i="14"/>
  <c r="V39" i="14"/>
  <c r="R39" i="14"/>
  <c r="N39" i="14"/>
  <c r="AB39" i="14"/>
  <c r="AH39" i="14" s="1"/>
  <c r="T39" i="14"/>
  <c r="X39" i="14"/>
  <c r="P39" i="14"/>
  <c r="Q31" i="14"/>
  <c r="P31" i="14" s="1"/>
  <c r="Z19" i="14"/>
  <c r="V19" i="14"/>
  <c r="R19" i="14"/>
  <c r="N19" i="14"/>
  <c r="AB19" i="14"/>
  <c r="AH19" i="14" s="1"/>
  <c r="X19" i="14"/>
  <c r="T19" i="14"/>
  <c r="P19" i="14"/>
  <c r="S19" i="6"/>
  <c r="S128" i="6" s="1"/>
  <c r="R128" i="6" s="1"/>
  <c r="Z19" i="6"/>
  <c r="V19" i="6"/>
  <c r="R19" i="6"/>
  <c r="N19" i="6"/>
  <c r="X19" i="6"/>
  <c r="AB19" i="6"/>
  <c r="AH19" i="6" s="1"/>
  <c r="P19" i="6"/>
  <c r="T19" i="6"/>
  <c r="W83" i="5"/>
  <c r="V83" i="5" s="1"/>
  <c r="Y83" i="5"/>
  <c r="X83" i="5" s="1"/>
  <c r="O51" i="5"/>
  <c r="N51" i="5" s="1"/>
  <c r="Q51" i="5"/>
  <c r="P51" i="5" s="1"/>
  <c r="U19" i="14"/>
  <c r="Z75" i="5"/>
  <c r="V75" i="5"/>
  <c r="R75" i="5"/>
  <c r="N75" i="5"/>
  <c r="AB75" i="5"/>
  <c r="AH75" i="5" s="1"/>
  <c r="T75" i="5"/>
  <c r="X75" i="5"/>
  <c r="P75" i="5"/>
  <c r="AD11" i="5"/>
  <c r="AB8" i="5"/>
  <c r="AH8" i="5" s="1"/>
  <c r="U99" i="14"/>
  <c r="T99" i="14" s="1"/>
  <c r="AD99" i="14"/>
  <c r="AB96" i="14"/>
  <c r="AH96" i="14" s="1"/>
  <c r="AD59" i="14"/>
  <c r="AB56" i="14"/>
  <c r="AH56" i="14" s="1"/>
  <c r="W27" i="14"/>
  <c r="V27" i="14" s="1"/>
  <c r="Y27" i="14"/>
  <c r="X27" i="14" s="1"/>
  <c r="U91" i="3"/>
  <c r="T91" i="3" s="1"/>
  <c r="U75" i="3"/>
  <c r="T75" i="3" s="1"/>
  <c r="U15" i="3"/>
  <c r="W19" i="5"/>
  <c r="V19" i="5" s="1"/>
  <c r="U107" i="14"/>
  <c r="U128" i="14" s="1"/>
  <c r="T128" i="14" s="1"/>
  <c r="AD107" i="14"/>
  <c r="AD91" i="14"/>
  <c r="W67" i="14"/>
  <c r="V67" i="14" s="1"/>
  <c r="Y67" i="14"/>
  <c r="X67" i="14" s="1"/>
  <c r="O123" i="14"/>
  <c r="N123" i="14" s="1"/>
  <c r="AD115" i="14"/>
  <c r="S75" i="14"/>
  <c r="S128" i="14" s="1"/>
  <c r="R128" i="14" s="1"/>
  <c r="W75" i="14"/>
  <c r="V75" i="14" s="1"/>
  <c r="Y75" i="14"/>
  <c r="X75" i="14" s="1"/>
  <c r="AD43" i="14"/>
  <c r="AB40" i="14"/>
  <c r="AH40" i="14" s="1"/>
  <c r="Z15" i="14"/>
  <c r="V15" i="14"/>
  <c r="R15" i="14"/>
  <c r="N15" i="14"/>
  <c r="AB15" i="14"/>
  <c r="AH15" i="14" s="1"/>
  <c r="X15" i="14"/>
  <c r="T15" i="14"/>
  <c r="P15" i="14"/>
  <c r="AB83" i="3"/>
  <c r="AH83" i="3" s="1"/>
  <c r="U43" i="3"/>
  <c r="T43" i="3" s="1"/>
  <c r="U35" i="3"/>
  <c r="U11" i="3"/>
  <c r="T11" i="3" s="1"/>
  <c r="AD119" i="3"/>
  <c r="AD128" i="3" s="1"/>
  <c r="AB116" i="3"/>
  <c r="AH116" i="3" s="1"/>
  <c r="S119" i="3"/>
  <c r="R119" i="3" s="1"/>
  <c r="AD115" i="3"/>
  <c r="AB113" i="3"/>
  <c r="AH113" i="3" s="1"/>
  <c r="W87" i="3"/>
  <c r="V87" i="3" s="1"/>
  <c r="Z87" i="3"/>
  <c r="R87" i="3"/>
  <c r="N87" i="3"/>
  <c r="AB87" i="3"/>
  <c r="AH87" i="3" s="1"/>
  <c r="X87" i="3"/>
  <c r="T87" i="3"/>
  <c r="P87" i="3"/>
  <c r="AD59" i="3"/>
  <c r="AB56" i="3"/>
  <c r="AH56" i="3" s="1"/>
  <c r="S59" i="3"/>
  <c r="R59" i="3" s="1"/>
  <c r="X15" i="3"/>
  <c r="P15" i="3"/>
  <c r="V15" i="3"/>
  <c r="N15" i="3"/>
  <c r="AB15" i="3"/>
  <c r="AH15" i="3" s="1"/>
  <c r="T15" i="3"/>
  <c r="Z15" i="3"/>
  <c r="R15" i="3"/>
  <c r="O128" i="13"/>
  <c r="N128" i="13" s="1"/>
  <c r="AG127" i="13"/>
  <c r="AA128" i="13"/>
  <c r="Z128" i="13" s="1"/>
  <c r="V107" i="13"/>
  <c r="P107" i="13"/>
  <c r="Z107" i="13"/>
  <c r="X107" i="13"/>
  <c r="N107" i="13"/>
  <c r="AB107" i="13"/>
  <c r="AH107" i="13" s="1"/>
  <c r="R107" i="13"/>
  <c r="O51" i="14"/>
  <c r="N51" i="14" s="1"/>
  <c r="Q51" i="14"/>
  <c r="P51" i="14" s="1"/>
  <c r="AD111" i="3"/>
  <c r="Z103" i="3"/>
  <c r="V103" i="3"/>
  <c r="R103" i="3"/>
  <c r="N103" i="3"/>
  <c r="AB103" i="3"/>
  <c r="AH103" i="3" s="1"/>
  <c r="X103" i="3"/>
  <c r="T103" i="3"/>
  <c r="P103" i="3"/>
  <c r="W27" i="3"/>
  <c r="V27" i="3" s="1"/>
  <c r="W11" i="3"/>
  <c r="V11" i="3" s="1"/>
  <c r="U107" i="13"/>
  <c r="T107" i="13" s="1"/>
  <c r="U63" i="13"/>
  <c r="T63" i="13" s="1"/>
  <c r="AB40" i="5"/>
  <c r="AH40" i="5" s="1"/>
  <c r="W43" i="5"/>
  <c r="V43" i="5" s="1"/>
  <c r="Y43" i="5"/>
  <c r="X43" i="5" s="1"/>
  <c r="Z127" i="3"/>
  <c r="Z67" i="3"/>
  <c r="AB35" i="3"/>
  <c r="AH35" i="3" s="1"/>
  <c r="X35" i="3"/>
  <c r="T35" i="3"/>
  <c r="P35" i="3"/>
  <c r="Z35" i="3"/>
  <c r="V35" i="3"/>
  <c r="R35" i="3"/>
  <c r="N35" i="3"/>
  <c r="W119" i="13"/>
  <c r="W128" i="13" s="1"/>
  <c r="V128" i="13" s="1"/>
  <c r="AB99" i="13"/>
  <c r="AH99" i="13" s="1"/>
  <c r="X99" i="13"/>
  <c r="T99" i="13"/>
  <c r="P99" i="13"/>
  <c r="V99" i="13"/>
  <c r="N99" i="13"/>
  <c r="Z99" i="13"/>
  <c r="R99" i="13"/>
  <c r="AB67" i="13"/>
  <c r="AH67" i="13" s="1"/>
  <c r="X67" i="13"/>
  <c r="T67" i="13"/>
  <c r="P67" i="13"/>
  <c r="N67" i="13"/>
  <c r="R67" i="13"/>
  <c r="V67" i="13"/>
  <c r="Z67" i="13"/>
  <c r="AB56" i="13"/>
  <c r="AH56" i="13" s="1"/>
  <c r="Z43" i="13"/>
  <c r="V43" i="13"/>
  <c r="R43" i="13"/>
  <c r="N43" i="13"/>
  <c r="T43" i="13"/>
  <c r="X43" i="13"/>
  <c r="AB43" i="13"/>
  <c r="AH43" i="13" s="1"/>
  <c r="P43" i="13"/>
  <c r="AB19" i="13"/>
  <c r="AH19" i="13" s="1"/>
  <c r="X19" i="13"/>
  <c r="T19" i="13"/>
  <c r="P19" i="13"/>
  <c r="R19" i="13"/>
  <c r="V19" i="13"/>
  <c r="Z19" i="13"/>
  <c r="N19" i="13"/>
  <c r="Z11" i="13"/>
  <c r="V11" i="13"/>
  <c r="R11" i="13"/>
  <c r="N11" i="13"/>
  <c r="X11" i="13"/>
  <c r="AB11" i="13"/>
  <c r="AH11" i="13" s="1"/>
  <c r="P11" i="13"/>
  <c r="T11" i="13"/>
  <c r="AB116" i="1"/>
  <c r="AH116" i="1" s="1"/>
  <c r="AB19" i="3"/>
  <c r="AH19" i="3" s="1"/>
  <c r="X19" i="3"/>
  <c r="T19" i="3"/>
  <c r="P19" i="3"/>
  <c r="Z19" i="3"/>
  <c r="V19" i="3"/>
  <c r="R19" i="3"/>
  <c r="N19" i="3"/>
  <c r="O83" i="13"/>
  <c r="N83" i="13" s="1"/>
  <c r="O51" i="13"/>
  <c r="N51" i="13" s="1"/>
  <c r="AD35" i="13"/>
  <c r="AB32" i="13"/>
  <c r="AH32" i="13" s="1"/>
  <c r="O19" i="13"/>
  <c r="Q119" i="1"/>
  <c r="P119" i="1" s="1"/>
  <c r="AB104" i="1"/>
  <c r="AH104" i="1" s="1"/>
  <c r="O99" i="1"/>
  <c r="N99" i="1" s="1"/>
  <c r="Y87" i="13"/>
  <c r="X87" i="13" s="1"/>
  <c r="S75" i="13"/>
  <c r="R75" i="13" s="1"/>
  <c r="Q71" i="13"/>
  <c r="P71" i="13" s="1"/>
  <c r="W55" i="13"/>
  <c r="V55" i="13" s="1"/>
  <c r="X39" i="13"/>
  <c r="N39" i="13"/>
  <c r="AB39" i="13"/>
  <c r="AH39" i="13" s="1"/>
  <c r="R39" i="13"/>
  <c r="V39" i="13"/>
  <c r="P39" i="13"/>
  <c r="T39" i="13"/>
  <c r="Z39" i="13"/>
  <c r="Q23" i="13"/>
  <c r="P23" i="13" s="1"/>
  <c r="X7" i="13"/>
  <c r="N7" i="13"/>
  <c r="AB7" i="13"/>
  <c r="AH7" i="13" s="1"/>
  <c r="R7" i="13"/>
  <c r="V7" i="13"/>
  <c r="P7" i="13"/>
  <c r="Z7" i="13"/>
  <c r="T7" i="13"/>
  <c r="W119" i="1"/>
  <c r="W128" i="1" s="1"/>
  <c r="V128" i="1" s="1"/>
  <c r="U123" i="1"/>
  <c r="T123" i="1" s="1"/>
  <c r="Z123" i="1"/>
  <c r="X123" i="1"/>
  <c r="N123" i="1"/>
  <c r="AB123" i="1"/>
  <c r="AH123" i="1" s="1"/>
  <c r="R123" i="1"/>
  <c r="V123" i="1"/>
  <c r="P123" i="1"/>
  <c r="W83" i="1"/>
  <c r="V83" i="1" s="1"/>
  <c r="AB83" i="1"/>
  <c r="AH83" i="1" s="1"/>
  <c r="X83" i="1"/>
  <c r="T83" i="1"/>
  <c r="P83" i="1"/>
  <c r="N83" i="1"/>
  <c r="R83" i="1"/>
  <c r="Z83" i="1"/>
  <c r="W67" i="1"/>
  <c r="V67" i="1" s="1"/>
  <c r="W35" i="1"/>
  <c r="V35" i="1" s="1"/>
  <c r="AD47" i="1"/>
  <c r="Q127" i="1"/>
  <c r="Q128" i="1" s="1"/>
  <c r="P128" i="1" s="1"/>
  <c r="AD127" i="1"/>
  <c r="O87" i="1"/>
  <c r="N87" i="1" s="1"/>
  <c r="S63" i="1"/>
  <c r="R63" i="1" s="1"/>
  <c r="U55" i="1"/>
  <c r="T55" i="1" s="1"/>
  <c r="V19" i="1"/>
  <c r="P19" i="1"/>
  <c r="Z19" i="1"/>
  <c r="T19" i="1"/>
  <c r="AB19" i="1"/>
  <c r="AH19" i="1" s="1"/>
  <c r="X19" i="1"/>
  <c r="N19" i="1"/>
  <c r="R19" i="1"/>
  <c r="O63" i="1"/>
  <c r="N63" i="1" s="1"/>
  <c r="AD31" i="1"/>
  <c r="O103" i="1"/>
  <c r="N103" i="1" s="1"/>
  <c r="Z95" i="1"/>
  <c r="AB95" i="1"/>
  <c r="AH95" i="1" s="1"/>
  <c r="AB84" i="1"/>
  <c r="AH84" i="1" s="1"/>
  <c r="Q63" i="1"/>
  <c r="P63" i="1" s="1"/>
  <c r="AA47" i="1"/>
  <c r="AG47" i="1" s="1"/>
  <c r="Q31" i="1"/>
  <c r="P31" i="1" s="1"/>
  <c r="S111" i="1"/>
  <c r="R111" i="1" s="1"/>
  <c r="Y31" i="1"/>
  <c r="X31" i="1" s="1"/>
  <c r="Z99" i="1"/>
  <c r="Z79" i="1"/>
  <c r="Z63" i="1"/>
  <c r="AB63" i="1"/>
  <c r="AH63" i="1" s="1"/>
  <c r="AP11" i="1"/>
  <c r="AO12" i="1"/>
  <c r="AO13" i="1" s="1"/>
  <c r="AO14" i="1" s="1"/>
  <c r="AB59" i="1"/>
  <c r="AH59" i="1" s="1"/>
  <c r="V63" i="12"/>
  <c r="U63" i="12" s="1"/>
  <c r="X63" i="12"/>
  <c r="W63" i="12" s="1"/>
  <c r="Q63" i="12"/>
  <c r="P63" i="12" s="1"/>
  <c r="AA63" i="12"/>
  <c r="Y63" i="12"/>
  <c r="N63" i="12"/>
  <c r="AC63" i="12"/>
  <c r="AI63" i="12" s="1"/>
  <c r="R63" i="12"/>
  <c r="X59" i="12"/>
  <c r="W59" i="12" s="1"/>
  <c r="Z59" i="12"/>
  <c r="Y59" i="12" s="1"/>
  <c r="Q59" i="12"/>
  <c r="P59" i="12" s="1"/>
  <c r="V59" i="12"/>
  <c r="U59" i="12" s="1"/>
  <c r="AB59" i="12"/>
  <c r="T59" i="12"/>
  <c r="R59" i="12" s="1"/>
  <c r="AC59" i="12"/>
  <c r="AI59" i="12" s="1"/>
  <c r="N55" i="12"/>
  <c r="AE55" i="12"/>
  <c r="X55" i="12"/>
  <c r="W55" i="12" s="1"/>
  <c r="T55" i="12"/>
  <c r="V55" i="12"/>
  <c r="U55" i="12" s="1"/>
  <c r="Q55" i="12"/>
  <c r="P55" i="12" s="1"/>
  <c r="R55" i="12"/>
  <c r="Y55" i="12"/>
  <c r="AA55" i="12"/>
  <c r="AC55" i="12"/>
  <c r="AI55" i="12" s="1"/>
  <c r="AE51" i="12"/>
  <c r="V51" i="12"/>
  <c r="U51" i="12" s="1"/>
  <c r="X51" i="12"/>
  <c r="W51" i="12" s="1"/>
  <c r="O51" i="12"/>
  <c r="N51" i="12" s="1"/>
  <c r="AB51" i="12"/>
  <c r="AH51" i="12" s="1"/>
  <c r="P51" i="12"/>
  <c r="AC48" i="12"/>
  <c r="AI48" i="12" s="1"/>
  <c r="R51" i="12"/>
  <c r="Y51" i="12"/>
  <c r="V47" i="12"/>
  <c r="U47" i="12" s="1"/>
  <c r="X47" i="12"/>
  <c r="W47" i="12" s="1"/>
  <c r="O47" i="12"/>
  <c r="N47" i="12" s="1"/>
  <c r="Z47" i="12"/>
  <c r="Y47" i="12" s="1"/>
  <c r="Q47" i="12"/>
  <c r="P47" i="12" s="1"/>
  <c r="AC45" i="12"/>
  <c r="AI45" i="12" s="1"/>
  <c r="AA47" i="12"/>
  <c r="T47" i="12"/>
  <c r="R47" i="12" s="1"/>
  <c r="O43" i="12"/>
  <c r="Q43" i="12"/>
  <c r="N43" i="12"/>
  <c r="X43" i="12"/>
  <c r="W43" i="12" s="1"/>
  <c r="V43" i="12"/>
  <c r="U43" i="12" s="1"/>
  <c r="P43" i="12"/>
  <c r="Z43" i="12"/>
  <c r="Y43" i="12" s="1"/>
  <c r="R43" i="12"/>
  <c r="AA43" i="12"/>
  <c r="AC43" i="12"/>
  <c r="AI43" i="12" s="1"/>
  <c r="AB39" i="12"/>
  <c r="AH39" i="12" s="1"/>
  <c r="Y39" i="12"/>
  <c r="X39" i="12"/>
  <c r="W39" i="12" s="1"/>
  <c r="T39" i="12"/>
  <c r="R39" i="12" s="1"/>
  <c r="P39" i="12"/>
  <c r="O39" i="12"/>
  <c r="N39" i="12" s="1"/>
  <c r="V39" i="12"/>
  <c r="U39" i="12" s="1"/>
  <c r="AC39" i="12"/>
  <c r="AI39" i="12" s="1"/>
  <c r="AB35" i="12"/>
  <c r="AH35" i="12" s="1"/>
  <c r="Q35" i="12"/>
  <c r="P35" i="12" s="1"/>
  <c r="X35" i="12"/>
  <c r="V35" i="12"/>
  <c r="AC32" i="12"/>
  <c r="AI32" i="12" s="1"/>
  <c r="W35" i="12"/>
  <c r="R35" i="12"/>
  <c r="N35" i="12"/>
  <c r="Y35" i="12"/>
  <c r="U35" i="12"/>
  <c r="AB31" i="12"/>
  <c r="AH31" i="12" s="1"/>
  <c r="AE31" i="12"/>
  <c r="T31" i="12"/>
  <c r="R31" i="12" s="1"/>
  <c r="Q31" i="12"/>
  <c r="P31" i="12" s="1"/>
  <c r="Z31" i="12"/>
  <c r="Y31" i="12" s="1"/>
  <c r="AK128" i="12"/>
  <c r="V31" i="12"/>
  <c r="U31" i="12" s="1"/>
  <c r="AC29" i="12"/>
  <c r="AI29" i="12" s="1"/>
  <c r="O31" i="12"/>
  <c r="N31" i="12" s="1"/>
  <c r="W31" i="12"/>
  <c r="V27" i="12"/>
  <c r="U27" i="12" s="1"/>
  <c r="O27" i="12"/>
  <c r="N27" i="12" s="1"/>
  <c r="T27" i="12"/>
  <c r="R27" i="12" s="1"/>
  <c r="X27" i="12"/>
  <c r="W27" i="12" s="1"/>
  <c r="AB27" i="12"/>
  <c r="AH27" i="12" s="1"/>
  <c r="AE27" i="12"/>
  <c r="Q27" i="12"/>
  <c r="P27" i="12" s="1"/>
  <c r="AC24" i="12"/>
  <c r="AI24" i="12" s="1"/>
  <c r="Y27" i="12"/>
  <c r="AO128" i="12"/>
  <c r="AM128" i="12" s="1"/>
  <c r="AG128" i="12"/>
  <c r="AF128" i="12" s="1"/>
  <c r="X23" i="12"/>
  <c r="W23" i="12" s="1"/>
  <c r="AE23" i="12"/>
  <c r="V23" i="12"/>
  <c r="U23" i="12" s="1"/>
  <c r="Q23" i="12"/>
  <c r="P23" i="12" s="1"/>
  <c r="O23" i="12"/>
  <c r="N23" i="12" s="1"/>
  <c r="T23" i="12"/>
  <c r="R23" i="12" s="1"/>
  <c r="AC20" i="12"/>
  <c r="AI20" i="12" s="1"/>
  <c r="AA23" i="12"/>
  <c r="Y23" i="12"/>
  <c r="Z19" i="12"/>
  <c r="AC17" i="12"/>
  <c r="AI17" i="12" s="1"/>
  <c r="V19" i="12"/>
  <c r="T19" i="12"/>
  <c r="Q19" i="12"/>
  <c r="P19" i="12" s="1"/>
  <c r="W19" i="12"/>
  <c r="AA19" i="12"/>
  <c r="N19" i="12"/>
  <c r="Y19" i="12"/>
  <c r="U19" i="12"/>
  <c r="R19" i="12"/>
  <c r="V15" i="12"/>
  <c r="U15" i="12" s="1"/>
  <c r="N15" i="12"/>
  <c r="X15" i="12"/>
  <c r="W15" i="12" s="1"/>
  <c r="Y15" i="12"/>
  <c r="Q15" i="12"/>
  <c r="P15" i="12" s="1"/>
  <c r="AE15" i="12"/>
  <c r="AB15" i="12"/>
  <c r="AH15" i="12" s="1"/>
  <c r="T15" i="12"/>
  <c r="R15" i="12" s="1"/>
  <c r="AC15" i="12"/>
  <c r="AI15" i="12" s="1"/>
  <c r="AC10" i="12"/>
  <c r="AI10" i="12" s="1"/>
  <c r="AN128" i="12"/>
  <c r="AL128" i="12" s="1"/>
  <c r="V11" i="12"/>
  <c r="U11" i="12" s="1"/>
  <c r="X11" i="12"/>
  <c r="W11" i="12" s="1"/>
  <c r="AB11" i="12"/>
  <c r="AH11" i="12" s="1"/>
  <c r="Z11" i="12"/>
  <c r="Y11" i="12" s="1"/>
  <c r="T11" i="12"/>
  <c r="R11" i="12" s="1"/>
  <c r="AC11" i="12"/>
  <c r="AI11" i="12" s="1"/>
  <c r="AE7" i="12"/>
  <c r="Q7" i="12"/>
  <c r="O7" i="12"/>
  <c r="AB7" i="12"/>
  <c r="AA7" i="12" s="1"/>
  <c r="T7" i="12"/>
  <c r="X7" i="12"/>
  <c r="AC4" i="12"/>
  <c r="AI4" i="12" s="1"/>
  <c r="P7" i="12"/>
  <c r="Y7" i="12"/>
  <c r="U7" i="12"/>
  <c r="M128" i="12"/>
  <c r="T123" i="11"/>
  <c r="R123" i="11" s="1"/>
  <c r="X123" i="11"/>
  <c r="W123" i="11" s="1"/>
  <c r="V123" i="11"/>
  <c r="O123" i="11"/>
  <c r="N123" i="11" s="1"/>
  <c r="AE123" i="11"/>
  <c r="AA123" i="11"/>
  <c r="Y123" i="11"/>
  <c r="U123" i="11"/>
  <c r="P123" i="11"/>
  <c r="AC123" i="11"/>
  <c r="AI123" i="11" s="1"/>
  <c r="X119" i="11"/>
  <c r="V119" i="11"/>
  <c r="Z119" i="11"/>
  <c r="Y119" i="11" s="1"/>
  <c r="AA119" i="11"/>
  <c r="N119" i="11"/>
  <c r="U119" i="11"/>
  <c r="AC119" i="11"/>
  <c r="AI119" i="11" s="1"/>
  <c r="R119" i="11"/>
  <c r="W119" i="11"/>
  <c r="P119" i="11"/>
  <c r="Q115" i="11"/>
  <c r="P115" i="11" s="1"/>
  <c r="V115" i="11"/>
  <c r="U115" i="11" s="1"/>
  <c r="X115" i="11"/>
  <c r="W115" i="11" s="1"/>
  <c r="O115" i="11"/>
  <c r="N115" i="11" s="1"/>
  <c r="Z115" i="11"/>
  <c r="Y115" i="11" s="1"/>
  <c r="AA115" i="11"/>
  <c r="AC112" i="11"/>
  <c r="V111" i="11"/>
  <c r="U111" i="11" s="1"/>
  <c r="Z111" i="11"/>
  <c r="Y111" i="11" s="1"/>
  <c r="Q111" i="11"/>
  <c r="P111" i="11" s="1"/>
  <c r="AB111" i="11"/>
  <c r="AH111" i="11" s="1"/>
  <c r="T111" i="11"/>
  <c r="R111" i="11" s="1"/>
  <c r="N111" i="11"/>
  <c r="AC108" i="11"/>
  <c r="W111" i="11"/>
  <c r="Z107" i="11"/>
  <c r="Y107" i="11" s="1"/>
  <c r="N107" i="11"/>
  <c r="V107" i="11"/>
  <c r="U107" i="11" s="1"/>
  <c r="X107" i="11"/>
  <c r="W107" i="11" s="1"/>
  <c r="T107" i="11"/>
  <c r="R107" i="11" s="1"/>
  <c r="AB107" i="11"/>
  <c r="Q107" i="11"/>
  <c r="P107" i="11" s="1"/>
  <c r="AC107" i="11"/>
  <c r="AI107" i="11" s="1"/>
  <c r="AE103" i="11"/>
  <c r="O103" i="11"/>
  <c r="N103" i="11" s="1"/>
  <c r="X103" i="11"/>
  <c r="W103" i="11" s="1"/>
  <c r="V103" i="11"/>
  <c r="U103" i="11" s="1"/>
  <c r="Q103" i="11"/>
  <c r="P103" i="11" s="1"/>
  <c r="AB103" i="11"/>
  <c r="AH103" i="11" s="1"/>
  <c r="R103" i="11"/>
  <c r="Y103" i="11"/>
  <c r="AC103" i="11"/>
  <c r="AI103" i="11" s="1"/>
  <c r="V99" i="11"/>
  <c r="V95" i="11"/>
  <c r="U95" i="11" s="1"/>
  <c r="AA99" i="11"/>
  <c r="W99" i="11"/>
  <c r="R99" i="11"/>
  <c r="N99" i="11"/>
  <c r="AC99" i="11"/>
  <c r="AI99" i="11" s="1"/>
  <c r="Y99" i="11"/>
  <c r="U99" i="11"/>
  <c r="P99" i="11"/>
  <c r="Z95" i="11"/>
  <c r="Y95" i="11" s="1"/>
  <c r="AB95" i="11"/>
  <c r="AH95" i="11" s="1"/>
  <c r="X95" i="11"/>
  <c r="W95" i="11" s="1"/>
  <c r="O95" i="11"/>
  <c r="P95" i="11"/>
  <c r="N95" i="11"/>
  <c r="AC95" i="11"/>
  <c r="AI95" i="11" s="1"/>
  <c r="R95" i="11"/>
  <c r="Z91" i="11"/>
  <c r="AB91" i="11"/>
  <c r="AH91" i="11" s="1"/>
  <c r="Q91" i="11"/>
  <c r="P91" i="11" s="1"/>
  <c r="V91" i="11"/>
  <c r="U91" i="11" s="1"/>
  <c r="T91" i="11"/>
  <c r="R91" i="11" s="1"/>
  <c r="X91" i="11"/>
  <c r="W91" i="11" s="1"/>
  <c r="AE91" i="11"/>
  <c r="AC88" i="11"/>
  <c r="AI88" i="11" s="1"/>
  <c r="Y91" i="11"/>
  <c r="N91" i="11"/>
  <c r="T87" i="11"/>
  <c r="AE87" i="11"/>
  <c r="V87" i="11"/>
  <c r="U87" i="11" s="1"/>
  <c r="Q87" i="11"/>
  <c r="P87" i="11" s="1"/>
  <c r="Z87" i="11"/>
  <c r="Y87" i="11" s="1"/>
  <c r="X87" i="11"/>
  <c r="W87" i="11" s="1"/>
  <c r="AA87" i="11"/>
  <c r="N87" i="11"/>
  <c r="R87" i="11"/>
  <c r="AC87" i="11"/>
  <c r="AI87" i="11" s="1"/>
  <c r="Q83" i="11"/>
  <c r="P83" i="11" s="1"/>
  <c r="V83" i="11"/>
  <c r="X83" i="11"/>
  <c r="W83" i="11" s="1"/>
  <c r="AA83" i="11"/>
  <c r="Y83" i="11"/>
  <c r="U83" i="11"/>
  <c r="N83" i="11"/>
  <c r="AC83" i="11"/>
  <c r="AI83" i="11" s="1"/>
  <c r="R83" i="11"/>
  <c r="O79" i="11"/>
  <c r="N79" i="11" s="1"/>
  <c r="Q79" i="11"/>
  <c r="P79" i="11" s="1"/>
  <c r="X79" i="11"/>
  <c r="W79" i="11" s="1"/>
  <c r="Z79" i="11"/>
  <c r="Y79" i="11" s="1"/>
  <c r="V79" i="11"/>
  <c r="U79" i="11" s="1"/>
  <c r="T79" i="11"/>
  <c r="R79" i="11" s="1"/>
  <c r="AC76" i="11"/>
  <c r="AA79" i="11"/>
  <c r="AB75" i="11"/>
  <c r="AH75" i="11" s="1"/>
  <c r="Q75" i="11"/>
  <c r="P75" i="11" s="1"/>
  <c r="V75" i="11"/>
  <c r="U75" i="11" s="1"/>
  <c r="Z75" i="11"/>
  <c r="Y75" i="11" s="1"/>
  <c r="X75" i="11"/>
  <c r="W75" i="11" s="1"/>
  <c r="O75" i="11"/>
  <c r="AC72" i="11"/>
  <c r="AI72" i="11" s="1"/>
  <c r="N75" i="11"/>
  <c r="R75" i="11"/>
  <c r="V71" i="11"/>
  <c r="T71" i="11"/>
  <c r="R71" i="11" s="1"/>
  <c r="AE71" i="11"/>
  <c r="Z71" i="11"/>
  <c r="Y71" i="11" s="1"/>
  <c r="X71" i="11"/>
  <c r="W71" i="11" s="1"/>
  <c r="AC68" i="11"/>
  <c r="AI68" i="11" s="1"/>
  <c r="AA71" i="11"/>
  <c r="P71" i="11"/>
  <c r="U71" i="11"/>
  <c r="N71" i="11"/>
  <c r="X67" i="11"/>
  <c r="W67" i="11" s="1"/>
  <c r="V67" i="11"/>
  <c r="U67" i="11" s="1"/>
  <c r="O67" i="11"/>
  <c r="N67" i="11" s="1"/>
  <c r="Y67" i="11"/>
  <c r="AA67" i="11"/>
  <c r="AC67" i="11"/>
  <c r="AI67" i="11" s="1"/>
  <c r="P67" i="11"/>
  <c r="R67" i="11"/>
  <c r="V63" i="11"/>
  <c r="U63" i="11" s="1"/>
  <c r="AE63" i="11"/>
  <c r="Q63" i="11"/>
  <c r="P63" i="11" s="1"/>
  <c r="T63" i="11"/>
  <c r="R63" i="11" s="1"/>
  <c r="X63" i="11"/>
  <c r="W63" i="11" s="1"/>
  <c r="O63" i="11"/>
  <c r="N63" i="11" s="1"/>
  <c r="AA63" i="11"/>
  <c r="AC63" i="11"/>
  <c r="AI63" i="11" s="1"/>
  <c r="Y63" i="11"/>
  <c r="Q59" i="11"/>
  <c r="P59" i="11" s="1"/>
  <c r="V59" i="11"/>
  <c r="U59" i="11" s="1"/>
  <c r="X59" i="11"/>
  <c r="W59" i="11" s="1"/>
  <c r="O59" i="11"/>
  <c r="N59" i="11" s="1"/>
  <c r="Y59" i="11"/>
  <c r="T59" i="11"/>
  <c r="R59" i="11" s="1"/>
  <c r="AA59" i="11"/>
  <c r="AC59" i="11"/>
  <c r="AI59" i="11" s="1"/>
  <c r="V55" i="11"/>
  <c r="U55" i="11" s="1"/>
  <c r="X55" i="11"/>
  <c r="W55" i="11" s="1"/>
  <c r="AC52" i="11"/>
  <c r="AI52" i="11" s="1"/>
  <c r="AA55" i="11"/>
  <c r="P55" i="11"/>
  <c r="Y55" i="11"/>
  <c r="N55" i="11"/>
  <c r="R55" i="11"/>
  <c r="Z51" i="11"/>
  <c r="Y51" i="11" s="1"/>
  <c r="T51" i="11"/>
  <c r="R51" i="11" s="1"/>
  <c r="AE51" i="11"/>
  <c r="X51" i="11"/>
  <c r="W51" i="11" s="1"/>
  <c r="V51" i="11"/>
  <c r="U51" i="11" s="1"/>
  <c r="N51" i="11"/>
  <c r="Q51" i="11"/>
  <c r="P51" i="11" s="1"/>
  <c r="AC48" i="11"/>
  <c r="AA51" i="11"/>
  <c r="T47" i="11"/>
  <c r="R47" i="11" s="1"/>
  <c r="AB47" i="11"/>
  <c r="AH47" i="11" s="1"/>
  <c r="Z47" i="11"/>
  <c r="X47" i="11"/>
  <c r="W47" i="11" s="1"/>
  <c r="V47" i="11"/>
  <c r="U47" i="11" s="1"/>
  <c r="Q47" i="11"/>
  <c r="P47" i="11" s="1"/>
  <c r="AC44" i="11"/>
  <c r="AI44" i="11" s="1"/>
  <c r="N47" i="11"/>
  <c r="V43" i="11"/>
  <c r="AB43" i="11"/>
  <c r="AH43" i="11" s="1"/>
  <c r="X43" i="11"/>
  <c r="W43" i="11" s="1"/>
  <c r="T43" i="11"/>
  <c r="R43" i="11" s="1"/>
  <c r="AE43" i="11"/>
  <c r="Q43" i="11"/>
  <c r="P43" i="11" s="1"/>
  <c r="AC40" i="11"/>
  <c r="AI40" i="11" s="1"/>
  <c r="AA43" i="11"/>
  <c r="N43" i="11"/>
  <c r="Y43" i="11"/>
  <c r="U43" i="11"/>
  <c r="Q39" i="11"/>
  <c r="P39" i="11" s="1"/>
  <c r="X39" i="11"/>
  <c r="W39" i="11" s="1"/>
  <c r="V39" i="11"/>
  <c r="U39" i="11" s="1"/>
  <c r="O39" i="11"/>
  <c r="N39" i="11" s="1"/>
  <c r="AC36" i="11"/>
  <c r="AI36" i="11" s="1"/>
  <c r="AA39" i="11"/>
  <c r="R39" i="11"/>
  <c r="AC39" i="11"/>
  <c r="AI39" i="11" s="1"/>
  <c r="Y39" i="11"/>
  <c r="AB35" i="11"/>
  <c r="AH35" i="11" s="1"/>
  <c r="Z35" i="11"/>
  <c r="X35" i="11"/>
  <c r="W35" i="11" s="1"/>
  <c r="Q35" i="11"/>
  <c r="P35" i="11" s="1"/>
  <c r="O35" i="11"/>
  <c r="N35" i="11" s="1"/>
  <c r="T35" i="11"/>
  <c r="R35" i="11" s="1"/>
  <c r="V35" i="11"/>
  <c r="U35" i="11" s="1"/>
  <c r="AC32" i="11"/>
  <c r="AI32" i="11" s="1"/>
  <c r="AA35" i="11"/>
  <c r="Y35" i="11"/>
  <c r="O31" i="11"/>
  <c r="N31" i="11" s="1"/>
  <c r="X31" i="11"/>
  <c r="V31" i="11"/>
  <c r="U31" i="11" s="1"/>
  <c r="AC28" i="11"/>
  <c r="AI28" i="11" s="1"/>
  <c r="AA31" i="11"/>
  <c r="P31" i="11"/>
  <c r="Y31" i="11"/>
  <c r="R31" i="11"/>
  <c r="W31" i="11"/>
  <c r="O27" i="11"/>
  <c r="N27" i="11" s="1"/>
  <c r="X27" i="11"/>
  <c r="W27" i="11" s="1"/>
  <c r="Q27" i="11"/>
  <c r="AA27" i="11"/>
  <c r="Y27" i="11"/>
  <c r="U27" i="11"/>
  <c r="AC27" i="11"/>
  <c r="AI27" i="11" s="1"/>
  <c r="R27" i="11"/>
  <c r="P27" i="11"/>
  <c r="X23" i="11"/>
  <c r="W23" i="11" s="1"/>
  <c r="AE23" i="11"/>
  <c r="Z23" i="11"/>
  <c r="Y23" i="11" s="1"/>
  <c r="Q23" i="11"/>
  <c r="P23" i="11" s="1"/>
  <c r="AA23" i="11"/>
  <c r="U23" i="11"/>
  <c r="N23" i="11"/>
  <c r="AC23" i="11"/>
  <c r="AI23" i="11" s="1"/>
  <c r="R23" i="11"/>
  <c r="AO128" i="11"/>
  <c r="AM128" i="11" s="1"/>
  <c r="X19" i="11"/>
  <c r="W19" i="11" s="1"/>
  <c r="AB19" i="11"/>
  <c r="AH19" i="11" s="1"/>
  <c r="V19" i="11"/>
  <c r="U19" i="11" s="1"/>
  <c r="AE19" i="11"/>
  <c r="O19" i="11"/>
  <c r="N19" i="11" s="1"/>
  <c r="R19" i="11"/>
  <c r="AC19" i="11"/>
  <c r="AI19" i="11" s="1"/>
  <c r="P19" i="11"/>
  <c r="Y19" i="11"/>
  <c r="AN128" i="11"/>
  <c r="AL128" i="11" s="1"/>
  <c r="T15" i="11"/>
  <c r="R15" i="11" s="1"/>
  <c r="V15" i="11"/>
  <c r="U15" i="11" s="1"/>
  <c r="X15" i="11"/>
  <c r="W15" i="11" s="1"/>
  <c r="AC12" i="11"/>
  <c r="AI12" i="11" s="1"/>
  <c r="AA15" i="11"/>
  <c r="Y15" i="11"/>
  <c r="N15" i="11"/>
  <c r="AC15" i="11"/>
  <c r="AI15" i="11" s="1"/>
  <c r="P15" i="11"/>
  <c r="O11" i="11"/>
  <c r="N11" i="11" s="1"/>
  <c r="AE11" i="11"/>
  <c r="V11" i="11"/>
  <c r="U11" i="11" s="1"/>
  <c r="Q11" i="11"/>
  <c r="AG128" i="11"/>
  <c r="AF128" i="11" s="1"/>
  <c r="X11" i="11"/>
  <c r="W11" i="11" s="1"/>
  <c r="AC8" i="11"/>
  <c r="AI8" i="11" s="1"/>
  <c r="AA11" i="11"/>
  <c r="Y11" i="11"/>
  <c r="R11" i="11"/>
  <c r="X7" i="11"/>
  <c r="V7" i="11"/>
  <c r="AB7" i="11"/>
  <c r="AC5" i="11"/>
  <c r="AI5" i="11" s="1"/>
  <c r="P7" i="11"/>
  <c r="Y7" i="11"/>
  <c r="N7" i="11"/>
  <c r="M128" i="11"/>
  <c r="R7" i="11"/>
  <c r="W7" i="11"/>
  <c r="AD127" i="15"/>
  <c r="AA127" i="15"/>
  <c r="AG127" i="15" s="1"/>
  <c r="Q127" i="15"/>
  <c r="P127" i="15" s="1"/>
  <c r="O127" i="15"/>
  <c r="N127" i="15" s="1"/>
  <c r="W127" i="15"/>
  <c r="V127" i="15" s="1"/>
  <c r="U127" i="15"/>
  <c r="T127" i="15" s="1"/>
  <c r="AB127" i="15"/>
  <c r="AH127" i="15" s="1"/>
  <c r="O123" i="15"/>
  <c r="N123" i="15" s="1"/>
  <c r="U123" i="15"/>
  <c r="T123" i="15" s="1"/>
  <c r="W123" i="15"/>
  <c r="V123" i="15" s="1"/>
  <c r="Z123" i="15"/>
  <c r="AB120" i="15"/>
  <c r="Y119" i="15"/>
  <c r="U119" i="15"/>
  <c r="T119" i="15" s="1"/>
  <c r="S119" i="15"/>
  <c r="R119" i="15" s="1"/>
  <c r="Q119" i="15"/>
  <c r="P119" i="15" s="1"/>
  <c r="AD119" i="15"/>
  <c r="W119" i="15"/>
  <c r="V119" i="15" s="1"/>
  <c r="X119" i="15"/>
  <c r="N119" i="15"/>
  <c r="AB116" i="15"/>
  <c r="AH116" i="15" s="1"/>
  <c r="Z119" i="15"/>
  <c r="U115" i="15"/>
  <c r="T115" i="15" s="1"/>
  <c r="S115" i="15"/>
  <c r="R115" i="15" s="1"/>
  <c r="AD115" i="15"/>
  <c r="W115" i="15"/>
  <c r="V115" i="15" s="1"/>
  <c r="AB112" i="15"/>
  <c r="AH112" i="15" s="1"/>
  <c r="Z115" i="15"/>
  <c r="X115" i="15"/>
  <c r="N115" i="15"/>
  <c r="P115" i="15"/>
  <c r="R111" i="15"/>
  <c r="P111" i="15"/>
  <c r="V111" i="15"/>
  <c r="U111" i="15"/>
  <c r="T111" i="15" s="1"/>
  <c r="Y111" i="15"/>
  <c r="X111" i="15" s="1"/>
  <c r="Z111" i="15"/>
  <c r="AB111" i="15"/>
  <c r="AH111" i="15" s="1"/>
  <c r="Q107" i="15"/>
  <c r="P107" i="15" s="1"/>
  <c r="S107" i="15"/>
  <c r="R107" i="15" s="1"/>
  <c r="O107" i="15"/>
  <c r="N107" i="15" s="1"/>
  <c r="U107" i="15"/>
  <c r="T107" i="15" s="1"/>
  <c r="W107" i="15"/>
  <c r="V107" i="15" s="1"/>
  <c r="Z107" i="15"/>
  <c r="X107" i="15"/>
  <c r="AB107" i="15"/>
  <c r="AH107" i="15" s="1"/>
  <c r="W103" i="15"/>
  <c r="V103" i="15" s="1"/>
  <c r="U103" i="15"/>
  <c r="T103" i="15" s="1"/>
  <c r="AD103" i="15"/>
  <c r="O103" i="15"/>
  <c r="N103" i="15" s="1"/>
  <c r="Q103" i="15"/>
  <c r="P103" i="15" s="1"/>
  <c r="X103" i="15"/>
  <c r="Z103" i="15"/>
  <c r="R103" i="15"/>
  <c r="AB100" i="15"/>
  <c r="AH100" i="15" s="1"/>
  <c r="U99" i="15"/>
  <c r="Z99" i="15"/>
  <c r="Q99" i="15"/>
  <c r="P99" i="15" s="1"/>
  <c r="T99" i="15"/>
  <c r="AD99" i="15"/>
  <c r="W99" i="15"/>
  <c r="V99" i="15" s="1"/>
  <c r="Y99" i="15"/>
  <c r="X99" i="15" s="1"/>
  <c r="O99" i="15"/>
  <c r="N99" i="15" s="1"/>
  <c r="AB96" i="15"/>
  <c r="W95" i="15"/>
  <c r="V95" i="15" s="1"/>
  <c r="U95" i="15"/>
  <c r="T95" i="15" s="1"/>
  <c r="AB95" i="15"/>
  <c r="AH95" i="15" s="1"/>
  <c r="Z95" i="15"/>
  <c r="P91" i="15"/>
  <c r="AA91" i="15"/>
  <c r="AG91" i="15" s="1"/>
  <c r="U91" i="15"/>
  <c r="T91" i="15" s="1"/>
  <c r="AD91" i="15"/>
  <c r="W91" i="15"/>
  <c r="V91" i="15" s="1"/>
  <c r="Y91" i="15"/>
  <c r="X91" i="15" s="1"/>
  <c r="O91" i="15"/>
  <c r="N91" i="15" s="1"/>
  <c r="S91" i="15"/>
  <c r="R91" i="15" s="1"/>
  <c r="AB88" i="15"/>
  <c r="AD87" i="15"/>
  <c r="Q87" i="15"/>
  <c r="O87" i="15"/>
  <c r="N87" i="15" s="1"/>
  <c r="W87" i="15"/>
  <c r="V87" i="15" s="1"/>
  <c r="AA87" i="15"/>
  <c r="X87" i="15"/>
  <c r="R87" i="15"/>
  <c r="P87" i="15"/>
  <c r="U87" i="15"/>
  <c r="T87" i="15" s="1"/>
  <c r="AB84" i="15"/>
  <c r="AH84" i="15" s="1"/>
  <c r="R83" i="15"/>
  <c r="X83" i="15"/>
  <c r="Q83" i="15"/>
  <c r="P83" i="15" s="1"/>
  <c r="W83" i="15"/>
  <c r="V83" i="15" s="1"/>
  <c r="O83" i="15"/>
  <c r="N83" i="15" s="1"/>
  <c r="Z83" i="15"/>
  <c r="AB80" i="15"/>
  <c r="U79" i="15"/>
  <c r="W79" i="15"/>
  <c r="V79" i="15" s="1"/>
  <c r="X79" i="15"/>
  <c r="T79" i="15"/>
  <c r="N79" i="15"/>
  <c r="Z79" i="15"/>
  <c r="AB79" i="15"/>
  <c r="AH79" i="15" s="1"/>
  <c r="R79" i="15"/>
  <c r="P79" i="15"/>
  <c r="W75" i="15"/>
  <c r="V75" i="15" s="1"/>
  <c r="Q75" i="15"/>
  <c r="Z75" i="15"/>
  <c r="Y75" i="15"/>
  <c r="X75" i="15" s="1"/>
  <c r="U75" i="15"/>
  <c r="T75" i="15" s="1"/>
  <c r="P75" i="15"/>
  <c r="N75" i="15"/>
  <c r="R75" i="15"/>
  <c r="AB75" i="15"/>
  <c r="AH75" i="15" s="1"/>
  <c r="S71" i="15"/>
  <c r="Q71" i="15"/>
  <c r="P71" i="15" s="1"/>
  <c r="N71" i="15"/>
  <c r="AA71" i="15"/>
  <c r="AG71" i="15" s="1"/>
  <c r="Z71" i="15"/>
  <c r="AB68" i="15"/>
  <c r="AH68" i="15" s="1"/>
  <c r="X71" i="15"/>
  <c r="R71" i="15"/>
  <c r="U71" i="15"/>
  <c r="T71" i="15" s="1"/>
  <c r="W71" i="15"/>
  <c r="V71" i="15" s="1"/>
  <c r="W67" i="15"/>
  <c r="V67" i="15" s="1"/>
  <c r="T67" i="15"/>
  <c r="X67" i="15"/>
  <c r="Z67" i="15"/>
  <c r="O67" i="15"/>
  <c r="N67" i="15" s="1"/>
  <c r="Q67" i="15"/>
  <c r="P67" i="15" s="1"/>
  <c r="S67" i="15"/>
  <c r="R67" i="15" s="1"/>
  <c r="AB67" i="15"/>
  <c r="AH67" i="15" s="1"/>
  <c r="Y63" i="15"/>
  <c r="O63" i="15"/>
  <c r="P63" i="15"/>
  <c r="U63" i="15"/>
  <c r="T63" i="15" s="1"/>
  <c r="X63" i="15"/>
  <c r="N63" i="15"/>
  <c r="R63" i="15"/>
  <c r="W63" i="15"/>
  <c r="V63" i="15" s="1"/>
  <c r="AB63" i="15"/>
  <c r="AH63" i="15" s="1"/>
  <c r="Z63" i="15"/>
  <c r="U59" i="15"/>
  <c r="T59" i="15" s="1"/>
  <c r="W59" i="15"/>
  <c r="V59" i="15" s="1"/>
  <c r="Q59" i="15"/>
  <c r="Y59" i="15"/>
  <c r="X59" i="15" s="1"/>
  <c r="S59" i="15"/>
  <c r="R59" i="15" s="1"/>
  <c r="AB56" i="15"/>
  <c r="AH56" i="15" s="1"/>
  <c r="P59" i="15"/>
  <c r="Z59" i="15"/>
  <c r="N59" i="15"/>
  <c r="Y55" i="15"/>
  <c r="Q55" i="15"/>
  <c r="P55" i="15" s="1"/>
  <c r="AA55" i="15"/>
  <c r="AG55" i="15" s="1"/>
  <c r="S55" i="15"/>
  <c r="R55" i="15" s="1"/>
  <c r="U55" i="15"/>
  <c r="W55" i="15"/>
  <c r="V55" i="15" s="1"/>
  <c r="AB52" i="15"/>
  <c r="AH52" i="15" s="1"/>
  <c r="X55" i="15"/>
  <c r="T55" i="15"/>
  <c r="N55" i="15"/>
  <c r="Z55" i="15"/>
  <c r="O51" i="15"/>
  <c r="N51" i="15" s="1"/>
  <c r="S51" i="15"/>
  <c r="R51" i="15" s="1"/>
  <c r="X51" i="15"/>
  <c r="V51" i="15"/>
  <c r="P51" i="15"/>
  <c r="AD51" i="15"/>
  <c r="AA51" i="15"/>
  <c r="U51" i="15"/>
  <c r="T51" i="15" s="1"/>
  <c r="AB48" i="15"/>
  <c r="Y47" i="15"/>
  <c r="X47" i="15" s="1"/>
  <c r="W47" i="15"/>
  <c r="V47" i="15" s="1"/>
  <c r="O47" i="15"/>
  <c r="N47" i="15" s="1"/>
  <c r="AA47" i="15"/>
  <c r="AG47" i="15" s="1"/>
  <c r="U47" i="15"/>
  <c r="T47" i="15" s="1"/>
  <c r="AD47" i="15"/>
  <c r="Q47" i="15"/>
  <c r="P47" i="15" s="1"/>
  <c r="AB47" i="15"/>
  <c r="AH47" i="15" s="1"/>
  <c r="R47" i="15"/>
  <c r="S43" i="15"/>
  <c r="AD43" i="15"/>
  <c r="W43" i="15"/>
  <c r="V43" i="15" s="1"/>
  <c r="R43" i="15"/>
  <c r="X43" i="15"/>
  <c r="O43" i="15"/>
  <c r="N43" i="15" s="1"/>
  <c r="AA43" i="15"/>
  <c r="Q43" i="15"/>
  <c r="P43" i="15" s="1"/>
  <c r="U43" i="15"/>
  <c r="T43" i="15" s="1"/>
  <c r="AB40" i="15"/>
  <c r="N39" i="15"/>
  <c r="Y39" i="15"/>
  <c r="X39" i="15" s="1"/>
  <c r="W39" i="15"/>
  <c r="V39" i="15" s="1"/>
  <c r="AB39" i="15"/>
  <c r="AH39" i="15" s="1"/>
  <c r="AD39" i="15"/>
  <c r="AA39" i="15"/>
  <c r="U39" i="15"/>
  <c r="T39" i="15" s="1"/>
  <c r="Q39" i="15"/>
  <c r="P39" i="15" s="1"/>
  <c r="U35" i="15"/>
  <c r="S35" i="15"/>
  <c r="Y35" i="15"/>
  <c r="Q35" i="15"/>
  <c r="P35" i="15" s="1"/>
  <c r="O35" i="15"/>
  <c r="Z35" i="15"/>
  <c r="X35" i="15"/>
  <c r="T35" i="15"/>
  <c r="N35" i="15"/>
  <c r="AB35" i="15"/>
  <c r="AH35" i="15" s="1"/>
  <c r="R35" i="15"/>
  <c r="V35" i="15"/>
  <c r="Y31" i="15"/>
  <c r="O31" i="15"/>
  <c r="W31" i="15"/>
  <c r="V31" i="15" s="1"/>
  <c r="S31" i="15"/>
  <c r="R31" i="15" s="1"/>
  <c r="Q31" i="15"/>
  <c r="U31" i="15"/>
  <c r="T31" i="15" s="1"/>
  <c r="X31" i="15"/>
  <c r="N31" i="15"/>
  <c r="AB31" i="15"/>
  <c r="AH31" i="15" s="1"/>
  <c r="Z31" i="15"/>
  <c r="P31" i="15"/>
  <c r="AA27" i="15"/>
  <c r="AG27" i="15" s="1"/>
  <c r="W27" i="15"/>
  <c r="V27" i="15" s="1"/>
  <c r="U27" i="15"/>
  <c r="T27" i="15" s="1"/>
  <c r="AD27" i="15"/>
  <c r="Q27" i="15"/>
  <c r="P27" i="15" s="1"/>
  <c r="O27" i="15"/>
  <c r="N27" i="15" s="1"/>
  <c r="X27" i="15"/>
  <c r="AB27" i="15"/>
  <c r="AH27" i="15" s="1"/>
  <c r="R27" i="15"/>
  <c r="W23" i="15"/>
  <c r="V23" i="15" s="1"/>
  <c r="AB22" i="15"/>
  <c r="AH22" i="15" s="1"/>
  <c r="N23" i="15"/>
  <c r="U23" i="15"/>
  <c r="T23" i="15" s="1"/>
  <c r="AJ128" i="15"/>
  <c r="AA19" i="15"/>
  <c r="AG19" i="15" s="1"/>
  <c r="AB18" i="15"/>
  <c r="AH18" i="15" s="1"/>
  <c r="X19" i="15"/>
  <c r="W19" i="15"/>
  <c r="V19" i="15" s="1"/>
  <c r="R19" i="15"/>
  <c r="Q19" i="15"/>
  <c r="P19" i="15" s="1"/>
  <c r="U19" i="15"/>
  <c r="T19" i="15" s="1"/>
  <c r="Z19" i="15"/>
  <c r="X15" i="15"/>
  <c r="AF128" i="15"/>
  <c r="AE128" i="15" s="1"/>
  <c r="O15" i="15"/>
  <c r="N15" i="15" s="1"/>
  <c r="W15" i="15"/>
  <c r="V15" i="15" s="1"/>
  <c r="U15" i="15"/>
  <c r="S15" i="15"/>
  <c r="R15" i="15" s="1"/>
  <c r="AG15" i="15"/>
  <c r="Z15" i="15"/>
  <c r="T15" i="15"/>
  <c r="AB15" i="15"/>
  <c r="AH15" i="15" s="1"/>
  <c r="W11" i="15"/>
  <c r="V11" i="15" s="1"/>
  <c r="S11" i="15"/>
  <c r="Y11" i="15"/>
  <c r="U11" i="15"/>
  <c r="T11" i="15" s="1"/>
  <c r="AN128" i="15"/>
  <c r="AL128" i="15" s="1"/>
  <c r="AD11" i="15"/>
  <c r="Q11" i="15"/>
  <c r="P11" i="15" s="1"/>
  <c r="AM128" i="15"/>
  <c r="AK128" i="15" s="1"/>
  <c r="AB8" i="15"/>
  <c r="AH8" i="15" s="1"/>
  <c r="Z11" i="15"/>
  <c r="N11" i="15"/>
  <c r="X11" i="15"/>
  <c r="R11" i="15"/>
  <c r="Z7" i="15"/>
  <c r="AD7" i="15"/>
  <c r="W7" i="15"/>
  <c r="U7" i="15"/>
  <c r="Q7" i="15"/>
  <c r="M128" i="15"/>
  <c r="Y7" i="15"/>
  <c r="S7" i="15"/>
  <c r="P7" i="15"/>
  <c r="AB7" i="15"/>
  <c r="AH7" i="15" s="1"/>
  <c r="V7" i="15"/>
  <c r="W123" i="10"/>
  <c r="V123" i="10" s="1"/>
  <c r="Q123" i="10"/>
  <c r="U123" i="10"/>
  <c r="T123" i="10" s="1"/>
  <c r="Y123" i="10"/>
  <c r="X123" i="10" s="1"/>
  <c r="O123" i="10"/>
  <c r="N123" i="10" s="1"/>
  <c r="P123" i="10"/>
  <c r="Z123" i="10"/>
  <c r="R123" i="10"/>
  <c r="AB123" i="10"/>
  <c r="AH123" i="10" s="1"/>
  <c r="U119" i="10"/>
  <c r="T119" i="10" s="1"/>
  <c r="S119" i="10"/>
  <c r="R119" i="10" s="1"/>
  <c r="W119" i="10"/>
  <c r="V119" i="10" s="1"/>
  <c r="AA119" i="10"/>
  <c r="AG119" i="10" s="1"/>
  <c r="AD119" i="10"/>
  <c r="O119" i="10"/>
  <c r="N119" i="10" s="1"/>
  <c r="P119" i="10"/>
  <c r="AB119" i="10"/>
  <c r="AH119" i="10" s="1"/>
  <c r="O115" i="10"/>
  <c r="W115" i="10"/>
  <c r="Q115" i="10"/>
  <c r="P115" i="10" s="1"/>
  <c r="U115" i="10"/>
  <c r="T115" i="10" s="1"/>
  <c r="AB115" i="10"/>
  <c r="AH115" i="10" s="1"/>
  <c r="X115" i="10"/>
  <c r="N115" i="10"/>
  <c r="R115" i="10"/>
  <c r="Z115" i="10"/>
  <c r="V115" i="10"/>
  <c r="W111" i="10"/>
  <c r="V111" i="10" s="1"/>
  <c r="AA111" i="10"/>
  <c r="AG111" i="10" s="1"/>
  <c r="Y111" i="10"/>
  <c r="X111" i="10" s="1"/>
  <c r="Q111" i="10"/>
  <c r="P111" i="10" s="1"/>
  <c r="U111" i="10"/>
  <c r="T111" i="10" s="1"/>
  <c r="AB111" i="10"/>
  <c r="AH111" i="10" s="1"/>
  <c r="Q107" i="10"/>
  <c r="P107" i="10" s="1"/>
  <c r="W107" i="10"/>
  <c r="V107" i="10" s="1"/>
  <c r="Z107" i="10"/>
  <c r="U107" i="10"/>
  <c r="T107" i="10" s="1"/>
  <c r="AB104" i="10"/>
  <c r="R103" i="10"/>
  <c r="N103" i="10"/>
  <c r="Q103" i="10"/>
  <c r="P103" i="10" s="1"/>
  <c r="U103" i="10"/>
  <c r="T103" i="10" s="1"/>
  <c r="AA103" i="10"/>
  <c r="AG103" i="10" s="1"/>
  <c r="X103" i="10"/>
  <c r="W103" i="10"/>
  <c r="V103" i="10" s="1"/>
  <c r="Z103" i="10"/>
  <c r="AB103" i="10"/>
  <c r="AH103" i="10" s="1"/>
  <c r="AD99" i="10"/>
  <c r="Q99" i="10"/>
  <c r="P99" i="10" s="1"/>
  <c r="W99" i="10"/>
  <c r="V99" i="10" s="1"/>
  <c r="U99" i="10"/>
  <c r="T99" i="10" s="1"/>
  <c r="Y99" i="10"/>
  <c r="X99" i="10" s="1"/>
  <c r="AA99" i="10"/>
  <c r="AG99" i="10" s="1"/>
  <c r="S99" i="10"/>
  <c r="R99" i="10" s="1"/>
  <c r="O99" i="10"/>
  <c r="N99" i="10" s="1"/>
  <c r="AB96" i="10"/>
  <c r="AH96" i="10" s="1"/>
  <c r="AD95" i="10"/>
  <c r="O95" i="10"/>
  <c r="N95" i="10" s="1"/>
  <c r="S95" i="10"/>
  <c r="R95" i="10" s="1"/>
  <c r="Q95" i="10"/>
  <c r="P95" i="10" s="1"/>
  <c r="AA95" i="10"/>
  <c r="AG95" i="10" s="1"/>
  <c r="W95" i="10"/>
  <c r="AB93" i="10"/>
  <c r="AH93" i="10" s="1"/>
  <c r="U95" i="10"/>
  <c r="T95" i="10" s="1"/>
  <c r="Y95" i="10"/>
  <c r="X95" i="10" s="1"/>
  <c r="V95" i="10"/>
  <c r="AA91" i="10"/>
  <c r="AG91" i="10" s="1"/>
  <c r="W91" i="10"/>
  <c r="U91" i="10"/>
  <c r="T91" i="10" s="1"/>
  <c r="Y91" i="10"/>
  <c r="X91" i="10" s="1"/>
  <c r="O91" i="10"/>
  <c r="N91" i="10" s="1"/>
  <c r="V91" i="10"/>
  <c r="R91" i="10"/>
  <c r="AB91" i="10"/>
  <c r="AH91" i="10" s="1"/>
  <c r="Z91" i="10"/>
  <c r="P91" i="10"/>
  <c r="AD87" i="10"/>
  <c r="U87" i="10"/>
  <c r="T87" i="10" s="1"/>
  <c r="W87" i="10"/>
  <c r="V87" i="10" s="1"/>
  <c r="O87" i="10"/>
  <c r="N87" i="10" s="1"/>
  <c r="S87" i="10"/>
  <c r="R87" i="10" s="1"/>
  <c r="Q87" i="10"/>
  <c r="P87" i="10" s="1"/>
  <c r="Z87" i="10"/>
  <c r="AB87" i="10"/>
  <c r="AH87" i="10" s="1"/>
  <c r="Y83" i="10"/>
  <c r="Q83" i="10"/>
  <c r="U83" i="10"/>
  <c r="T83" i="10" s="1"/>
  <c r="W83" i="10"/>
  <c r="V83" i="10" s="1"/>
  <c r="AA83" i="10"/>
  <c r="AG83" i="10" s="1"/>
  <c r="O83" i="10"/>
  <c r="N83" i="10" s="1"/>
  <c r="S83" i="10"/>
  <c r="R83" i="10" s="1"/>
  <c r="AB80" i="10"/>
  <c r="AH80" i="10" s="1"/>
  <c r="X83" i="10"/>
  <c r="P83" i="10"/>
  <c r="Q79" i="10"/>
  <c r="P79" i="10" s="1"/>
  <c r="AD79" i="10"/>
  <c r="U79" i="10"/>
  <c r="T79" i="10" s="1"/>
  <c r="W79" i="10"/>
  <c r="V79" i="10" s="1"/>
  <c r="O79" i="10"/>
  <c r="N79" i="10" s="1"/>
  <c r="X79" i="10"/>
  <c r="Z79" i="10"/>
  <c r="AB79" i="10"/>
  <c r="AH79" i="10" s="1"/>
  <c r="R79" i="10"/>
  <c r="W75" i="10"/>
  <c r="AD75" i="10"/>
  <c r="U75" i="10"/>
  <c r="T75" i="10" s="1"/>
  <c r="Y75" i="10"/>
  <c r="X75" i="10" s="1"/>
  <c r="S75" i="10"/>
  <c r="V75" i="10"/>
  <c r="P75" i="10"/>
  <c r="Z75" i="10"/>
  <c r="N75" i="10"/>
  <c r="AB75" i="10"/>
  <c r="AH75" i="10" s="1"/>
  <c r="R75" i="10"/>
  <c r="X71" i="10"/>
  <c r="W71" i="10"/>
  <c r="V71" i="10" s="1"/>
  <c r="AD71" i="10"/>
  <c r="P71" i="10"/>
  <c r="Z71" i="10"/>
  <c r="O71" i="10"/>
  <c r="N71" i="10" s="1"/>
  <c r="U71" i="10"/>
  <c r="T71" i="10" s="1"/>
  <c r="S71" i="10"/>
  <c r="R71" i="10" s="1"/>
  <c r="AB71" i="10"/>
  <c r="AH71" i="10" s="1"/>
  <c r="AD67" i="10"/>
  <c r="Q67" i="10"/>
  <c r="P67" i="10" s="1"/>
  <c r="W67" i="10"/>
  <c r="V67" i="10" s="1"/>
  <c r="O67" i="10"/>
  <c r="N67" i="10" s="1"/>
  <c r="AB67" i="10"/>
  <c r="AH67" i="10" s="1"/>
  <c r="S67" i="10"/>
  <c r="R67" i="10" s="1"/>
  <c r="Y67" i="10"/>
  <c r="X67" i="10" s="1"/>
  <c r="U67" i="10"/>
  <c r="T67" i="10" s="1"/>
  <c r="AA67" i="10"/>
  <c r="AD63" i="10"/>
  <c r="AA63" i="10"/>
  <c r="AG63" i="10" s="1"/>
  <c r="U63" i="10"/>
  <c r="T63" i="10" s="1"/>
  <c r="O63" i="10"/>
  <c r="N63" i="10" s="1"/>
  <c r="W63" i="10"/>
  <c r="V63" i="10" s="1"/>
  <c r="Q63" i="10"/>
  <c r="P63" i="10" s="1"/>
  <c r="AB60" i="10"/>
  <c r="AH60" i="10" s="1"/>
  <c r="X63" i="10"/>
  <c r="R63" i="10"/>
  <c r="X59" i="10"/>
  <c r="N59" i="10"/>
  <c r="AD59" i="10"/>
  <c r="Q59" i="10"/>
  <c r="P59" i="10" s="1"/>
  <c r="U59" i="10"/>
  <c r="T59" i="10" s="1"/>
  <c r="W59" i="10"/>
  <c r="V59" i="10" s="1"/>
  <c r="Z59" i="10"/>
  <c r="AB59" i="10"/>
  <c r="AH59" i="10" s="1"/>
  <c r="S55" i="10"/>
  <c r="AD55" i="10"/>
  <c r="U55" i="10"/>
  <c r="T55" i="10" s="1"/>
  <c r="W55" i="10"/>
  <c r="V55" i="10" s="1"/>
  <c r="R55" i="10"/>
  <c r="N55" i="10"/>
  <c r="X55" i="10"/>
  <c r="Z55" i="10"/>
  <c r="AB52" i="10"/>
  <c r="O51" i="10"/>
  <c r="P51" i="10"/>
  <c r="AA51" i="10"/>
  <c r="AG51" i="10" s="1"/>
  <c r="X51" i="10"/>
  <c r="N51" i="10"/>
  <c r="S51" i="10"/>
  <c r="U51" i="10"/>
  <c r="T51" i="10" s="1"/>
  <c r="W51" i="10"/>
  <c r="V51" i="10" s="1"/>
  <c r="Z51" i="10"/>
  <c r="R51" i="10"/>
  <c r="AB48" i="10"/>
  <c r="Q47" i="10"/>
  <c r="S47" i="10"/>
  <c r="R47" i="10" s="1"/>
  <c r="Y47" i="10"/>
  <c r="X47" i="10" s="1"/>
  <c r="O47" i="10"/>
  <c r="N47" i="10" s="1"/>
  <c r="U47" i="10"/>
  <c r="T47" i="10" s="1"/>
  <c r="W43" i="10"/>
  <c r="V43" i="10" s="1"/>
  <c r="Z47" i="10"/>
  <c r="V47" i="10"/>
  <c r="AB47" i="10"/>
  <c r="AH47" i="10" s="1"/>
  <c r="P47" i="10"/>
  <c r="AD43" i="10"/>
  <c r="U43" i="10"/>
  <c r="T43" i="10" s="1"/>
  <c r="AA43" i="10"/>
  <c r="AG43" i="10" s="1"/>
  <c r="R43" i="10"/>
  <c r="N43" i="10"/>
  <c r="X43" i="10"/>
  <c r="P43" i="10"/>
  <c r="AB43" i="10"/>
  <c r="AH43" i="10" s="1"/>
  <c r="AD39" i="10"/>
  <c r="AA39" i="10"/>
  <c r="AG39" i="10" s="1"/>
  <c r="W39" i="10"/>
  <c r="Y39" i="10"/>
  <c r="X39" i="10" s="1"/>
  <c r="U39" i="10"/>
  <c r="T39" i="10" s="1"/>
  <c r="P39" i="10"/>
  <c r="Z39" i="10"/>
  <c r="V39" i="10"/>
  <c r="R39" i="10"/>
  <c r="N39" i="10"/>
  <c r="AB39" i="10"/>
  <c r="AH39" i="10" s="1"/>
  <c r="X35" i="10"/>
  <c r="O35" i="10"/>
  <c r="N35" i="10" s="1"/>
  <c r="Q35" i="10"/>
  <c r="P35" i="10" s="1"/>
  <c r="T35" i="10"/>
  <c r="W35" i="10"/>
  <c r="V35" i="10" s="1"/>
  <c r="R35" i="10"/>
  <c r="Z35" i="10"/>
  <c r="AB32" i="10"/>
  <c r="Q31" i="10"/>
  <c r="P31" i="10" s="1"/>
  <c r="W31" i="10"/>
  <c r="V31" i="10" s="1"/>
  <c r="AD31" i="10"/>
  <c r="S31" i="10"/>
  <c r="R31" i="10" s="1"/>
  <c r="U31" i="10"/>
  <c r="T31" i="10" s="1"/>
  <c r="Z31" i="10"/>
  <c r="N31" i="10"/>
  <c r="X31" i="10"/>
  <c r="AB31" i="10"/>
  <c r="AH31" i="10" s="1"/>
  <c r="U27" i="10"/>
  <c r="Q23" i="10"/>
  <c r="P23" i="10" s="1"/>
  <c r="AB27" i="10"/>
  <c r="AH27" i="10" s="1"/>
  <c r="T27" i="10"/>
  <c r="Y27" i="10"/>
  <c r="X27" i="10" s="1"/>
  <c r="V27" i="10"/>
  <c r="R27" i="10"/>
  <c r="P27" i="10"/>
  <c r="N27" i="10"/>
  <c r="Z27" i="10"/>
  <c r="W23" i="10"/>
  <c r="V23" i="10" s="1"/>
  <c r="S23" i="10"/>
  <c r="AD23" i="10"/>
  <c r="Y23" i="10"/>
  <c r="X23" i="10" s="1"/>
  <c r="O23" i="10"/>
  <c r="N23" i="10" s="1"/>
  <c r="U23" i="10"/>
  <c r="T23" i="10" s="1"/>
  <c r="AB20" i="10"/>
  <c r="AH20" i="10" s="1"/>
  <c r="Z23" i="10"/>
  <c r="R23" i="10"/>
  <c r="AB18" i="10"/>
  <c r="AH18" i="10" s="1"/>
  <c r="W19" i="10"/>
  <c r="V19" i="10" s="1"/>
  <c r="O19" i="10"/>
  <c r="N19" i="10" s="1"/>
  <c r="Q19" i="10"/>
  <c r="P19" i="10" s="1"/>
  <c r="AF128" i="10"/>
  <c r="AE128" i="10" s="1"/>
  <c r="Y19" i="10"/>
  <c r="X19" i="10" s="1"/>
  <c r="U19" i="10"/>
  <c r="T19" i="10" s="1"/>
  <c r="S19" i="10"/>
  <c r="R19" i="10" s="1"/>
  <c r="Z19" i="10"/>
  <c r="O15" i="10"/>
  <c r="S15" i="10"/>
  <c r="R15" i="10" s="1"/>
  <c r="Q15" i="10"/>
  <c r="P15" i="10" s="1"/>
  <c r="W15" i="10"/>
  <c r="AN128" i="10"/>
  <c r="AL128" i="10" s="1"/>
  <c r="AA15" i="10"/>
  <c r="AG15" i="10" s="1"/>
  <c r="X15" i="10"/>
  <c r="V15" i="10"/>
  <c r="AB15" i="10"/>
  <c r="AH15" i="10" s="1"/>
  <c r="T15" i="10"/>
  <c r="N15" i="10"/>
  <c r="W11" i="10"/>
  <c r="V11" i="10" s="1"/>
  <c r="Q11" i="10"/>
  <c r="AM128" i="10"/>
  <c r="AK128" i="10" s="1"/>
  <c r="U11" i="10"/>
  <c r="T11" i="10" s="1"/>
  <c r="AD11" i="10"/>
  <c r="S11" i="10"/>
  <c r="Z11" i="10"/>
  <c r="P11" i="10"/>
  <c r="N11" i="10"/>
  <c r="AB11" i="10"/>
  <c r="AH11" i="10" s="1"/>
  <c r="X11" i="10"/>
  <c r="R11" i="10"/>
  <c r="Y7" i="10"/>
  <c r="AA7" i="10"/>
  <c r="S7" i="10"/>
  <c r="R7" i="10" s="1"/>
  <c r="U7" i="10"/>
  <c r="AB4" i="10"/>
  <c r="AH4" i="10" s="1"/>
  <c r="M128" i="10"/>
  <c r="Z7" i="10"/>
  <c r="X7" i="10"/>
  <c r="N7" i="10"/>
  <c r="V7" i="10"/>
  <c r="P7" i="10"/>
  <c r="AG7" i="10"/>
  <c r="U127" i="8"/>
  <c r="T127" i="8" s="1"/>
  <c r="S127" i="8"/>
  <c r="R127" i="8" s="1"/>
  <c r="AH125" i="8"/>
  <c r="AB127" i="8"/>
  <c r="AH127" i="8" s="1"/>
  <c r="AD127" i="8"/>
  <c r="AA127" i="8"/>
  <c r="AG127" i="8" s="1"/>
  <c r="Q127" i="8"/>
  <c r="P127" i="8" s="1"/>
  <c r="W123" i="8"/>
  <c r="V123" i="8" s="1"/>
  <c r="X123" i="8"/>
  <c r="U123" i="8"/>
  <c r="S123" i="8"/>
  <c r="R123" i="8" s="1"/>
  <c r="Q123" i="8"/>
  <c r="P123" i="8" s="1"/>
  <c r="T123" i="8"/>
  <c r="AB123" i="8"/>
  <c r="AH123" i="8" s="1"/>
  <c r="Z123" i="8"/>
  <c r="W119" i="8"/>
  <c r="V119" i="8" s="1"/>
  <c r="S119" i="8"/>
  <c r="R119" i="8" s="1"/>
  <c r="Y119" i="8"/>
  <c r="X119" i="8" s="1"/>
  <c r="O119" i="8"/>
  <c r="N119" i="8" s="1"/>
  <c r="U119" i="8"/>
  <c r="T119" i="8" s="1"/>
  <c r="AD119" i="8"/>
  <c r="Q119" i="8"/>
  <c r="P119" i="8" s="1"/>
  <c r="AB116" i="8"/>
  <c r="AH116" i="8" s="1"/>
  <c r="Z119" i="8"/>
  <c r="S115" i="8"/>
  <c r="R115" i="8" s="1"/>
  <c r="W115" i="8"/>
  <c r="V115" i="8" s="1"/>
  <c r="Q115" i="8"/>
  <c r="P115" i="8" s="1"/>
  <c r="U115" i="8"/>
  <c r="T115" i="8" s="1"/>
  <c r="N115" i="8"/>
  <c r="X115" i="8"/>
  <c r="Z115" i="8"/>
  <c r="AB112" i="8"/>
  <c r="AH112" i="8" s="1"/>
  <c r="O111" i="8"/>
  <c r="N111" i="8" s="1"/>
  <c r="S111" i="8"/>
  <c r="R111" i="8" s="1"/>
  <c r="U111" i="8"/>
  <c r="T111" i="8" s="1"/>
  <c r="Y111" i="8"/>
  <c r="X111" i="8" s="1"/>
  <c r="AA111" i="8"/>
  <c r="AG111" i="8" s="1"/>
  <c r="AB111" i="8"/>
  <c r="AH111" i="8" s="1"/>
  <c r="Q107" i="8"/>
  <c r="O107" i="8"/>
  <c r="N107" i="8" s="1"/>
  <c r="AA107" i="8"/>
  <c r="AG107" i="8" s="1"/>
  <c r="X107" i="8"/>
  <c r="S107" i="8"/>
  <c r="R107" i="8" s="1"/>
  <c r="U107" i="8"/>
  <c r="T107" i="8" s="1"/>
  <c r="W107" i="8"/>
  <c r="V107" i="8" s="1"/>
  <c r="AD107" i="8"/>
  <c r="AB107" i="8"/>
  <c r="AH107" i="8" s="1"/>
  <c r="P107" i="8"/>
  <c r="Q103" i="8"/>
  <c r="P103" i="8" s="1"/>
  <c r="S103" i="8"/>
  <c r="R103" i="8" s="1"/>
  <c r="Y103" i="8"/>
  <c r="X103" i="8" s="1"/>
  <c r="U103" i="8"/>
  <c r="T103" i="8" s="1"/>
  <c r="W103" i="8"/>
  <c r="V103" i="8" s="1"/>
  <c r="N103" i="8"/>
  <c r="Z103" i="8"/>
  <c r="AB103" i="8"/>
  <c r="AH103" i="8" s="1"/>
  <c r="O99" i="8"/>
  <c r="Q99" i="8"/>
  <c r="P99" i="8" s="1"/>
  <c r="AD99" i="8"/>
  <c r="S99" i="8"/>
  <c r="R99" i="8" s="1"/>
  <c r="U99" i="8"/>
  <c r="T99" i="8" s="1"/>
  <c r="Y99" i="8"/>
  <c r="X99" i="8" s="1"/>
  <c r="W99" i="8"/>
  <c r="V99" i="8" s="1"/>
  <c r="AB96" i="8"/>
  <c r="AH96" i="8" s="1"/>
  <c r="N99" i="8"/>
  <c r="Z99" i="8"/>
  <c r="Q95" i="8"/>
  <c r="W95" i="8"/>
  <c r="V95" i="8" s="1"/>
  <c r="S95" i="8"/>
  <c r="R95" i="8" s="1"/>
  <c r="Y95" i="8"/>
  <c r="X95" i="8" s="1"/>
  <c r="AD95" i="8"/>
  <c r="AB92" i="8"/>
  <c r="AH92" i="8" s="1"/>
  <c r="Z95" i="8"/>
  <c r="P95" i="8"/>
  <c r="T95" i="8"/>
  <c r="N95" i="8"/>
  <c r="O91" i="8"/>
  <c r="AA91" i="8"/>
  <c r="AG91" i="8" s="1"/>
  <c r="W91" i="8"/>
  <c r="V91" i="8" s="1"/>
  <c r="Q91" i="8"/>
  <c r="P91" i="8" s="1"/>
  <c r="Y91" i="8"/>
  <c r="X91" i="8" s="1"/>
  <c r="U91" i="8"/>
  <c r="T91" i="8" s="1"/>
  <c r="AD91" i="8"/>
  <c r="S91" i="8"/>
  <c r="R91" i="8" s="1"/>
  <c r="N91" i="8"/>
  <c r="AB88" i="8"/>
  <c r="AD87" i="8"/>
  <c r="Q87" i="8"/>
  <c r="U87" i="8"/>
  <c r="O87" i="8"/>
  <c r="N87" i="8" s="1"/>
  <c r="W87" i="8"/>
  <c r="V87" i="8" s="1"/>
  <c r="AB87" i="8"/>
  <c r="AH87" i="8" s="1"/>
  <c r="X87" i="8"/>
  <c r="R87" i="8"/>
  <c r="Z87" i="8"/>
  <c r="P87" i="8"/>
  <c r="T87" i="8"/>
  <c r="S83" i="8"/>
  <c r="V83" i="8"/>
  <c r="U83" i="8"/>
  <c r="Y83" i="8"/>
  <c r="X83" i="8" s="1"/>
  <c r="N83" i="8"/>
  <c r="R83" i="8"/>
  <c r="T83" i="8"/>
  <c r="AD83" i="8"/>
  <c r="Q83" i="8"/>
  <c r="P83" i="8" s="1"/>
  <c r="Z83" i="8"/>
  <c r="AB80" i="8"/>
  <c r="W79" i="8"/>
  <c r="V79" i="8" s="1"/>
  <c r="U79" i="8"/>
  <c r="T79" i="8" s="1"/>
  <c r="AD79" i="8"/>
  <c r="Q79" i="8"/>
  <c r="P79" i="8" s="1"/>
  <c r="N79" i="8"/>
  <c r="S79" i="8"/>
  <c r="R79" i="8" s="1"/>
  <c r="Y79" i="8"/>
  <c r="X79" i="8" s="1"/>
  <c r="AB79" i="8"/>
  <c r="AH79" i="8" s="1"/>
  <c r="Z79" i="8"/>
  <c r="X75" i="8"/>
  <c r="AD75" i="8"/>
  <c r="N75" i="8"/>
  <c r="R75" i="8"/>
  <c r="U75" i="8"/>
  <c r="T75" i="8" s="1"/>
  <c r="W75" i="8"/>
  <c r="V75" i="8" s="1"/>
  <c r="AA75" i="8"/>
  <c r="AG75" i="8" s="1"/>
  <c r="Q75" i="8"/>
  <c r="P75" i="8" s="1"/>
  <c r="AB75" i="8"/>
  <c r="AH75" i="8" s="1"/>
  <c r="U71" i="8"/>
  <c r="T71" i="8" s="1"/>
  <c r="S71" i="8"/>
  <c r="O71" i="8"/>
  <c r="N71" i="8" s="1"/>
  <c r="Q71" i="8"/>
  <c r="P71" i="8" s="1"/>
  <c r="R71" i="8"/>
  <c r="Y71" i="8"/>
  <c r="X71" i="8" s="1"/>
  <c r="AD71" i="8"/>
  <c r="W71" i="8"/>
  <c r="V71" i="8" s="1"/>
  <c r="AB68" i="8"/>
  <c r="Z71" i="8"/>
  <c r="S67" i="8"/>
  <c r="R67" i="8" s="1"/>
  <c r="W67" i="8"/>
  <c r="V67" i="8" s="1"/>
  <c r="Z67" i="8"/>
  <c r="O67" i="8"/>
  <c r="N67" i="8" s="1"/>
  <c r="AB64" i="8"/>
  <c r="W63" i="8"/>
  <c r="V63" i="8" s="1"/>
  <c r="S63" i="8"/>
  <c r="O63" i="8"/>
  <c r="Q63" i="8"/>
  <c r="P63" i="8" s="1"/>
  <c r="U63" i="8"/>
  <c r="T63" i="8" s="1"/>
  <c r="Y63" i="8"/>
  <c r="X63" i="8" s="1"/>
  <c r="N63" i="8"/>
  <c r="R63" i="8"/>
  <c r="AD63" i="8"/>
  <c r="AB63" i="8"/>
  <c r="AH63" i="8" s="1"/>
  <c r="Z63" i="8"/>
  <c r="Q59" i="8"/>
  <c r="AD59" i="8"/>
  <c r="W59" i="8"/>
  <c r="V59" i="8" s="1"/>
  <c r="O59" i="8"/>
  <c r="S59" i="8"/>
  <c r="R59" i="8" s="1"/>
  <c r="U59" i="8"/>
  <c r="AB56" i="8"/>
  <c r="AH56" i="8" s="1"/>
  <c r="N59" i="8"/>
  <c r="AB59" i="8"/>
  <c r="AH59" i="8" s="1"/>
  <c r="Z59" i="8"/>
  <c r="X59" i="8"/>
  <c r="T59" i="8"/>
  <c r="P59" i="8"/>
  <c r="Q55" i="8"/>
  <c r="S55" i="8"/>
  <c r="U55" i="8"/>
  <c r="W55" i="8"/>
  <c r="V55" i="8" s="1"/>
  <c r="AB52" i="8"/>
  <c r="AH52" i="8" s="1"/>
  <c r="N55" i="8"/>
  <c r="Z55" i="8"/>
  <c r="T55" i="8"/>
  <c r="X55" i="8"/>
  <c r="R55" i="8"/>
  <c r="P55" i="8"/>
  <c r="Q51" i="8"/>
  <c r="P51" i="8" s="1"/>
  <c r="AN128" i="8"/>
  <c r="AL128" i="8" s="1"/>
  <c r="AA51" i="8"/>
  <c r="AG51" i="8" s="1"/>
  <c r="S51" i="8"/>
  <c r="R51" i="8" s="1"/>
  <c r="W51" i="8"/>
  <c r="V51" i="8" s="1"/>
  <c r="M128" i="8"/>
  <c r="L128" i="8" s="1"/>
  <c r="O51" i="8"/>
  <c r="N51" i="8" s="1"/>
  <c r="Y51" i="8"/>
  <c r="X51" i="8" s="1"/>
  <c r="U51" i="8"/>
  <c r="T51" i="8" s="1"/>
  <c r="AB48" i="8"/>
  <c r="Y47" i="8"/>
  <c r="X47" i="8" s="1"/>
  <c r="O47" i="8"/>
  <c r="N47" i="8" s="1"/>
  <c r="S47" i="8"/>
  <c r="W47" i="8"/>
  <c r="V47" i="8" s="1"/>
  <c r="U47" i="8"/>
  <c r="T47" i="8" s="1"/>
  <c r="AA47" i="8"/>
  <c r="AG47" i="8" s="1"/>
  <c r="W43" i="8"/>
  <c r="AB47" i="8"/>
  <c r="AH47" i="8" s="1"/>
  <c r="P47" i="8"/>
  <c r="AF128" i="8"/>
  <c r="AE128" i="8" s="1"/>
  <c r="R43" i="8"/>
  <c r="N43" i="8"/>
  <c r="Q43" i="8"/>
  <c r="P43" i="8" s="1"/>
  <c r="V43" i="8"/>
  <c r="U43" i="8"/>
  <c r="T43" i="8" s="1"/>
  <c r="Z43" i="8"/>
  <c r="X43" i="8"/>
  <c r="AB40" i="8"/>
  <c r="AH40" i="8" s="1"/>
  <c r="AJ128" i="8"/>
  <c r="AA39" i="8"/>
  <c r="AG39" i="8" s="1"/>
  <c r="S39" i="8"/>
  <c r="R39" i="8" s="1"/>
  <c r="AB38" i="8"/>
  <c r="AH38" i="8" s="1"/>
  <c r="Q39" i="8"/>
  <c r="P39" i="8" s="1"/>
  <c r="AM128" i="8"/>
  <c r="AK128" i="8" s="1"/>
  <c r="W39" i="8"/>
  <c r="V39" i="8" s="1"/>
  <c r="O39" i="8"/>
  <c r="N39" i="8" s="1"/>
  <c r="X39" i="8"/>
  <c r="U39" i="8"/>
  <c r="T39" i="8" s="1"/>
  <c r="W35" i="8"/>
  <c r="V35" i="8" s="1"/>
  <c r="AA35" i="8"/>
  <c r="AG35" i="8" s="1"/>
  <c r="Y35" i="8"/>
  <c r="U35" i="8"/>
  <c r="Q35" i="8"/>
  <c r="R35" i="8"/>
  <c r="AB32" i="8"/>
  <c r="N35" i="8"/>
  <c r="AA127" i="12" l="1"/>
  <c r="AC123" i="12"/>
  <c r="AI123" i="12" s="1"/>
  <c r="AA119" i="12"/>
  <c r="AH107" i="12"/>
  <c r="AA107" i="12"/>
  <c r="AC103" i="12"/>
  <c r="AI103" i="12" s="1"/>
  <c r="AA79" i="12"/>
  <c r="AC83" i="12"/>
  <c r="AI83" i="12" s="1"/>
  <c r="AA83" i="12"/>
  <c r="AA75" i="12"/>
  <c r="AC75" i="12"/>
  <c r="AI75" i="12" s="1"/>
  <c r="AC67" i="12"/>
  <c r="AI67" i="12" s="1"/>
  <c r="AA67" i="12"/>
  <c r="AC128" i="3"/>
  <c r="AB128" i="3"/>
  <c r="AH128" i="3" s="1"/>
  <c r="AC128" i="14"/>
  <c r="AB128" i="14"/>
  <c r="AH128" i="14" s="1"/>
  <c r="AC128" i="5"/>
  <c r="AB128" i="5"/>
  <c r="AH128" i="5" s="1"/>
  <c r="O128" i="14"/>
  <c r="AH104" i="6"/>
  <c r="AB107" i="6"/>
  <c r="AH107" i="6" s="1"/>
  <c r="AB87" i="1"/>
  <c r="AH87" i="1" s="1"/>
  <c r="AG11" i="3"/>
  <c r="Z11" i="3"/>
  <c r="AG27" i="3"/>
  <c r="Z27" i="3"/>
  <c r="AG43" i="3"/>
  <c r="Z43" i="3"/>
  <c r="S128" i="13"/>
  <c r="R128" i="13" s="1"/>
  <c r="Q128" i="13"/>
  <c r="P128" i="13" s="1"/>
  <c r="P119" i="14"/>
  <c r="Z128" i="14"/>
  <c r="AG128" i="14" s="1"/>
  <c r="N128" i="14"/>
  <c r="L128" i="14"/>
  <c r="X128" i="14"/>
  <c r="AB119" i="7"/>
  <c r="AH119" i="7" s="1"/>
  <c r="AG23" i="15"/>
  <c r="Z23" i="15"/>
  <c r="AH41" i="1"/>
  <c r="AB43" i="1"/>
  <c r="AH43" i="1" s="1"/>
  <c r="P127" i="1"/>
  <c r="L128" i="1"/>
  <c r="V119" i="1"/>
  <c r="AH24" i="3"/>
  <c r="AB27" i="3"/>
  <c r="AH27" i="3" s="1"/>
  <c r="AB47" i="3"/>
  <c r="AH47" i="3" s="1"/>
  <c r="AB83" i="14"/>
  <c r="AH83" i="14" s="1"/>
  <c r="AB27" i="14"/>
  <c r="AH27" i="14" s="1"/>
  <c r="AB15" i="6"/>
  <c r="AH15" i="6" s="1"/>
  <c r="W128" i="5"/>
  <c r="V128" i="5" s="1"/>
  <c r="AB127" i="5"/>
  <c r="AH127" i="5" s="1"/>
  <c r="V127" i="5"/>
  <c r="AB23" i="7"/>
  <c r="AH23" i="7" s="1"/>
  <c r="AH76" i="6"/>
  <c r="AB79" i="6"/>
  <c r="AH79" i="6" s="1"/>
  <c r="AH108" i="6"/>
  <c r="AB111" i="6"/>
  <c r="AH111" i="6" s="1"/>
  <c r="AB87" i="7"/>
  <c r="AH87" i="7" s="1"/>
  <c r="X128" i="3"/>
  <c r="L128" i="3"/>
  <c r="AB67" i="5"/>
  <c r="AH67" i="5" s="1"/>
  <c r="AB59" i="13"/>
  <c r="AH59" i="13" s="1"/>
  <c r="X115" i="14"/>
  <c r="W128" i="3"/>
  <c r="V128" i="3" s="1"/>
  <c r="W128" i="14"/>
  <c r="V128" i="14" s="1"/>
  <c r="Z99" i="7"/>
  <c r="S128" i="5"/>
  <c r="R128" i="5" s="1"/>
  <c r="Z91" i="8"/>
  <c r="AC31" i="11"/>
  <c r="AI31" i="11" s="1"/>
  <c r="AA75" i="11"/>
  <c r="Q128" i="5"/>
  <c r="P128" i="5" s="1"/>
  <c r="X128" i="6"/>
  <c r="L128" i="6"/>
  <c r="AC128" i="6"/>
  <c r="AB128" i="6"/>
  <c r="Y128" i="7"/>
  <c r="AB59" i="3"/>
  <c r="AH59" i="3" s="1"/>
  <c r="W128" i="7"/>
  <c r="V128" i="7" s="1"/>
  <c r="AB127" i="7"/>
  <c r="AH127" i="7" s="1"/>
  <c r="V127" i="7"/>
  <c r="T107" i="14"/>
  <c r="AB35" i="5"/>
  <c r="AH35" i="5" s="1"/>
  <c r="P123" i="7"/>
  <c r="O128" i="1"/>
  <c r="N128" i="1" s="1"/>
  <c r="AB35" i="13"/>
  <c r="AH35" i="13" s="1"/>
  <c r="AB83" i="5"/>
  <c r="AH83" i="5" s="1"/>
  <c r="L128" i="5"/>
  <c r="AH84" i="6"/>
  <c r="AB87" i="6"/>
  <c r="AH87" i="6" s="1"/>
  <c r="AH116" i="6"/>
  <c r="AB119" i="6"/>
  <c r="AH119" i="6" s="1"/>
  <c r="O128" i="6"/>
  <c r="N128" i="6" s="1"/>
  <c r="N119" i="6"/>
  <c r="AB87" i="13"/>
  <c r="AH87" i="13" s="1"/>
  <c r="Z87" i="13"/>
  <c r="AB19" i="7"/>
  <c r="AH19" i="7" s="1"/>
  <c r="U128" i="6"/>
  <c r="T128" i="6" s="1"/>
  <c r="Z63" i="10"/>
  <c r="Z83" i="10"/>
  <c r="AC43" i="11"/>
  <c r="AI43" i="11" s="1"/>
  <c r="U128" i="1"/>
  <c r="T128" i="1" s="1"/>
  <c r="Z128" i="7"/>
  <c r="X128" i="7"/>
  <c r="L128" i="7"/>
  <c r="AB39" i="1"/>
  <c r="AH39" i="1" s="1"/>
  <c r="AB107" i="1"/>
  <c r="AH107" i="1" s="1"/>
  <c r="AB119" i="1"/>
  <c r="AH119" i="1" s="1"/>
  <c r="AB43" i="5"/>
  <c r="AH43" i="5" s="1"/>
  <c r="Z43" i="5"/>
  <c r="AH8" i="3"/>
  <c r="AB11" i="3"/>
  <c r="AH11" i="3" s="1"/>
  <c r="AH40" i="3"/>
  <c r="AB43" i="3"/>
  <c r="AH43" i="3" s="1"/>
  <c r="S128" i="3"/>
  <c r="R128" i="3" s="1"/>
  <c r="R127" i="3"/>
  <c r="O128" i="3"/>
  <c r="N128" i="3" s="1"/>
  <c r="N127" i="3"/>
  <c r="AA128" i="6"/>
  <c r="Z128" i="6" s="1"/>
  <c r="AG128" i="6" s="1"/>
  <c r="AB31" i="5"/>
  <c r="AH31" i="5" s="1"/>
  <c r="AB63" i="5"/>
  <c r="AH63" i="5" s="1"/>
  <c r="AB95" i="5"/>
  <c r="AH95" i="5" s="1"/>
  <c r="U128" i="5"/>
  <c r="T128" i="5" s="1"/>
  <c r="T127" i="5"/>
  <c r="AH92" i="6"/>
  <c r="AB95" i="6"/>
  <c r="AH95" i="6" s="1"/>
  <c r="Z103" i="7"/>
  <c r="AD128" i="7"/>
  <c r="AB43" i="14"/>
  <c r="AH43" i="14" s="1"/>
  <c r="AB59" i="14"/>
  <c r="AH59" i="14" s="1"/>
  <c r="AB99" i="14"/>
  <c r="AH99" i="14" s="1"/>
  <c r="AB11" i="5"/>
  <c r="AH11" i="5" s="1"/>
  <c r="Z23" i="8"/>
  <c r="AB103" i="13"/>
  <c r="AH103" i="13" s="1"/>
  <c r="Z59" i="13"/>
  <c r="AA128" i="5"/>
  <c r="Z128" i="5" s="1"/>
  <c r="AG128" i="5" s="1"/>
  <c r="Z111" i="8"/>
  <c r="AC19" i="12"/>
  <c r="AI19" i="12" s="1"/>
  <c r="AC35" i="12"/>
  <c r="AI35" i="12" s="1"/>
  <c r="AA35" i="12"/>
  <c r="AA39" i="12"/>
  <c r="AP15" i="1"/>
  <c r="AO16" i="1"/>
  <c r="AO17" i="1" s="1"/>
  <c r="AO18" i="1" s="1"/>
  <c r="AD128" i="1"/>
  <c r="AB115" i="3"/>
  <c r="AH115" i="3" s="1"/>
  <c r="AH88" i="6"/>
  <c r="AB91" i="6"/>
  <c r="AH91" i="6" s="1"/>
  <c r="U128" i="7"/>
  <c r="T128" i="7" s="1"/>
  <c r="O128" i="7"/>
  <c r="N128" i="7" s="1"/>
  <c r="AG31" i="1"/>
  <c r="Z31" i="1"/>
  <c r="Z47" i="1"/>
  <c r="Y128" i="1"/>
  <c r="X128" i="1" s="1"/>
  <c r="AB119" i="3"/>
  <c r="AH119" i="3" s="1"/>
  <c r="Y128" i="5"/>
  <c r="X128" i="5" s="1"/>
  <c r="O128" i="5"/>
  <c r="N128" i="5" s="1"/>
  <c r="Z111" i="7"/>
  <c r="T127" i="7"/>
  <c r="N127" i="7"/>
  <c r="AB11" i="8"/>
  <c r="AH11" i="8" s="1"/>
  <c r="S128" i="7"/>
  <c r="R128" i="7" s="1"/>
  <c r="Z31" i="8"/>
  <c r="AA128" i="1"/>
  <c r="Z128" i="1" s="1"/>
  <c r="AG127" i="1"/>
  <c r="T127" i="1"/>
  <c r="AH96" i="1"/>
  <c r="AB99" i="1"/>
  <c r="AH99" i="1" s="1"/>
  <c r="Z119" i="1"/>
  <c r="Z35" i="13"/>
  <c r="AD128" i="13"/>
  <c r="R75" i="14"/>
  <c r="AB23" i="5"/>
  <c r="AH23" i="5" s="1"/>
  <c r="AB39" i="5"/>
  <c r="AH39" i="5" s="1"/>
  <c r="AB71" i="5"/>
  <c r="AH71" i="5" s="1"/>
  <c r="Z15" i="6"/>
  <c r="AB75" i="6"/>
  <c r="AH75" i="6" s="1"/>
  <c r="AB59" i="6"/>
  <c r="AH59" i="6" s="1"/>
  <c r="AH100" i="6"/>
  <c r="AB103" i="6"/>
  <c r="AH103" i="6" s="1"/>
  <c r="AB71" i="7"/>
  <c r="AH71" i="7" s="1"/>
  <c r="Z115" i="7"/>
  <c r="AB91" i="13"/>
  <c r="AH91" i="13" s="1"/>
  <c r="AA128" i="3"/>
  <c r="Z128" i="3" s="1"/>
  <c r="AG128" i="3" s="1"/>
  <c r="X119" i="5"/>
  <c r="W128" i="6"/>
  <c r="V128" i="6" s="1"/>
  <c r="Z83" i="13"/>
  <c r="AB99" i="3"/>
  <c r="AH99" i="3" s="1"/>
  <c r="AB55" i="3"/>
  <c r="AH55" i="3" s="1"/>
  <c r="AB99" i="7"/>
  <c r="AH99" i="7" s="1"/>
  <c r="AH59" i="12"/>
  <c r="AA59" i="12"/>
  <c r="AA51" i="12"/>
  <c r="AC51" i="12"/>
  <c r="AI51" i="12" s="1"/>
  <c r="AC47" i="12"/>
  <c r="AI47" i="12" s="1"/>
  <c r="AA31" i="12"/>
  <c r="AC31" i="12"/>
  <c r="AI31" i="12" s="1"/>
  <c r="AA27" i="12"/>
  <c r="AC27" i="12"/>
  <c r="AI27" i="12" s="1"/>
  <c r="O128" i="12"/>
  <c r="N128" i="12" s="1"/>
  <c r="AE128" i="12"/>
  <c r="AD128" i="12" s="1"/>
  <c r="AC23" i="12"/>
  <c r="AI23" i="12" s="1"/>
  <c r="V128" i="12"/>
  <c r="U128" i="12" s="1"/>
  <c r="AA15" i="12"/>
  <c r="Q128" i="12"/>
  <c r="P128" i="12" s="1"/>
  <c r="Z128" i="12"/>
  <c r="Y128" i="12" s="1"/>
  <c r="X128" i="12"/>
  <c r="W128" i="12" s="1"/>
  <c r="AA11" i="12"/>
  <c r="T128" i="12"/>
  <c r="R128" i="12" s="1"/>
  <c r="N7" i="12"/>
  <c r="AH7" i="12"/>
  <c r="AB128" i="12"/>
  <c r="AA128" i="12" s="1"/>
  <c r="R7" i="12"/>
  <c r="W7" i="12"/>
  <c r="AC7" i="12"/>
  <c r="AI7" i="12" s="1"/>
  <c r="L128" i="12"/>
  <c r="AI112" i="11"/>
  <c r="AC115" i="11"/>
  <c r="AI115" i="11" s="1"/>
  <c r="AA111" i="11"/>
  <c r="AI108" i="11"/>
  <c r="AC111" i="11"/>
  <c r="AI111" i="11" s="1"/>
  <c r="AH107" i="11"/>
  <c r="AA107" i="11"/>
  <c r="AA103" i="11"/>
  <c r="AA95" i="11"/>
  <c r="AA91" i="11"/>
  <c r="AC91" i="11"/>
  <c r="AI91" i="11" s="1"/>
  <c r="AI76" i="11"/>
  <c r="AC79" i="11"/>
  <c r="AI79" i="11" s="1"/>
  <c r="AC75" i="11"/>
  <c r="AI75" i="11" s="1"/>
  <c r="Z128" i="11"/>
  <c r="Y128" i="11" s="1"/>
  <c r="AC71" i="11"/>
  <c r="AI71" i="11" s="1"/>
  <c r="AC55" i="11"/>
  <c r="AI55" i="11" s="1"/>
  <c r="AI48" i="11"/>
  <c r="AC51" i="11"/>
  <c r="AI51" i="11" s="1"/>
  <c r="AA47" i="11"/>
  <c r="AC47" i="11"/>
  <c r="AI47" i="11" s="1"/>
  <c r="AB128" i="11"/>
  <c r="AA128" i="11" s="1"/>
  <c r="AC35" i="11"/>
  <c r="AI35" i="11" s="1"/>
  <c r="AE128" i="11"/>
  <c r="AC128" i="11" s="1"/>
  <c r="Q128" i="11"/>
  <c r="P128" i="11" s="1"/>
  <c r="AA19" i="11"/>
  <c r="O128" i="11"/>
  <c r="N128" i="11" s="1"/>
  <c r="T128" i="11"/>
  <c r="R128" i="11" s="1"/>
  <c r="V128" i="11"/>
  <c r="U128" i="11" s="1"/>
  <c r="P11" i="11"/>
  <c r="X128" i="11"/>
  <c r="W128" i="11" s="1"/>
  <c r="AC11" i="11"/>
  <c r="AI11" i="11" s="1"/>
  <c r="AA7" i="11"/>
  <c r="AH7" i="11"/>
  <c r="U7" i="11"/>
  <c r="AC7" i="11"/>
  <c r="AI7" i="11" s="1"/>
  <c r="L128" i="11"/>
  <c r="Z127" i="15"/>
  <c r="AH120" i="15"/>
  <c r="AB123" i="15"/>
  <c r="AH123" i="15" s="1"/>
  <c r="AB119" i="15"/>
  <c r="AH119" i="15" s="1"/>
  <c r="AB115" i="15"/>
  <c r="AH115" i="15" s="1"/>
  <c r="AB103" i="15"/>
  <c r="AH103" i="15" s="1"/>
  <c r="AH96" i="15"/>
  <c r="AB99" i="15"/>
  <c r="AH99" i="15" s="1"/>
  <c r="Z91" i="15"/>
  <c r="AH88" i="15"/>
  <c r="AB91" i="15"/>
  <c r="AH91" i="15" s="1"/>
  <c r="AG87" i="15"/>
  <c r="Z87" i="15"/>
  <c r="AB87" i="15"/>
  <c r="AH87" i="15" s="1"/>
  <c r="AH80" i="15"/>
  <c r="AB83" i="15"/>
  <c r="AH83" i="15" s="1"/>
  <c r="AB71" i="15"/>
  <c r="AH71" i="15" s="1"/>
  <c r="AB59" i="15"/>
  <c r="AH59" i="15" s="1"/>
  <c r="AB55" i="15"/>
  <c r="AH55" i="15" s="1"/>
  <c r="AG51" i="15"/>
  <c r="Z51" i="15"/>
  <c r="AH48" i="15"/>
  <c r="AB51" i="15"/>
  <c r="AH51" i="15" s="1"/>
  <c r="Z47" i="15"/>
  <c r="AG43" i="15"/>
  <c r="Z43" i="15"/>
  <c r="AH40" i="15"/>
  <c r="AB43" i="15"/>
  <c r="AH43" i="15" s="1"/>
  <c r="Y128" i="15"/>
  <c r="X128" i="15" s="1"/>
  <c r="AG39" i="15"/>
  <c r="Z39" i="15"/>
  <c r="O128" i="15"/>
  <c r="N128" i="15" s="1"/>
  <c r="AA128" i="15"/>
  <c r="Z128" i="15" s="1"/>
  <c r="Z27" i="15"/>
  <c r="AB23" i="15"/>
  <c r="AH23" i="15" s="1"/>
  <c r="AB19" i="15"/>
  <c r="AH19" i="15" s="1"/>
  <c r="W128" i="15"/>
  <c r="V128" i="15" s="1"/>
  <c r="U128" i="15"/>
  <c r="T128" i="15" s="1"/>
  <c r="AD128" i="15"/>
  <c r="AC128" i="15" s="1"/>
  <c r="Q128" i="15"/>
  <c r="P128" i="15" s="1"/>
  <c r="AB11" i="15"/>
  <c r="AH11" i="15" s="1"/>
  <c r="T7" i="15"/>
  <c r="X7" i="15"/>
  <c r="L128" i="15"/>
  <c r="S128" i="15"/>
  <c r="R128" i="15" s="1"/>
  <c r="R7" i="15"/>
  <c r="Z119" i="10"/>
  <c r="Z111" i="10"/>
  <c r="AH104" i="10"/>
  <c r="AB107" i="10"/>
  <c r="AH107" i="10" s="1"/>
  <c r="Z99" i="10"/>
  <c r="AB99" i="10"/>
  <c r="AH99" i="10" s="1"/>
  <c r="Z95" i="10"/>
  <c r="AB95" i="10"/>
  <c r="AH95" i="10" s="1"/>
  <c r="AB83" i="10"/>
  <c r="AH83" i="10" s="1"/>
  <c r="AG67" i="10"/>
  <c r="Z67" i="10"/>
  <c r="AB63" i="10"/>
  <c r="AH63" i="10" s="1"/>
  <c r="AH52" i="10"/>
  <c r="AB55" i="10"/>
  <c r="AH55" i="10" s="1"/>
  <c r="AH48" i="10"/>
  <c r="AB51" i="10"/>
  <c r="AH51" i="10" s="1"/>
  <c r="AA128" i="10"/>
  <c r="Z128" i="10" s="1"/>
  <c r="Z43" i="10"/>
  <c r="AH32" i="10"/>
  <c r="AB35" i="10"/>
  <c r="AH35" i="10" s="1"/>
  <c r="AD128" i="10"/>
  <c r="AB128" i="10" s="1"/>
  <c r="AB23" i="10"/>
  <c r="AH23" i="10" s="1"/>
  <c r="W128" i="10"/>
  <c r="V128" i="10" s="1"/>
  <c r="AB19" i="10"/>
  <c r="AH19" i="10" s="1"/>
  <c r="Y128" i="10"/>
  <c r="X128" i="10" s="1"/>
  <c r="O128" i="10"/>
  <c r="N128" i="10" s="1"/>
  <c r="Q128" i="10"/>
  <c r="P128" i="10" s="1"/>
  <c r="Z15" i="10"/>
  <c r="U128" i="10"/>
  <c r="T128" i="10" s="1"/>
  <c r="S128" i="10"/>
  <c r="R128" i="10" s="1"/>
  <c r="T7" i="10"/>
  <c r="AB7" i="10"/>
  <c r="AH7" i="10" s="1"/>
  <c r="L128" i="10"/>
  <c r="Z127" i="8"/>
  <c r="AB119" i="8"/>
  <c r="AH119" i="8" s="1"/>
  <c r="AB115" i="8"/>
  <c r="AH115" i="8" s="1"/>
  <c r="Z107" i="8"/>
  <c r="AB99" i="8"/>
  <c r="AH99" i="8" s="1"/>
  <c r="AB95" i="8"/>
  <c r="AH95" i="8" s="1"/>
  <c r="AH88" i="8"/>
  <c r="AB91" i="8"/>
  <c r="AH91" i="8" s="1"/>
  <c r="AH80" i="8"/>
  <c r="AB83" i="8"/>
  <c r="AH83" i="8" s="1"/>
  <c r="Q128" i="8"/>
  <c r="P128" i="8" s="1"/>
  <c r="Z75" i="8"/>
  <c r="AD128" i="8"/>
  <c r="AB128" i="8" s="1"/>
  <c r="AH68" i="8"/>
  <c r="AB71" i="8"/>
  <c r="AH71" i="8" s="1"/>
  <c r="AH64" i="8"/>
  <c r="AB67" i="8"/>
  <c r="AH67" i="8" s="1"/>
  <c r="S128" i="8"/>
  <c r="R128" i="8" s="1"/>
  <c r="AB55" i="8"/>
  <c r="AH55" i="8" s="1"/>
  <c r="Z51" i="8"/>
  <c r="Y128" i="8"/>
  <c r="X128" i="8" s="1"/>
  <c r="AH48" i="8"/>
  <c r="AB51" i="8"/>
  <c r="AH51" i="8" s="1"/>
  <c r="W128" i="8"/>
  <c r="V128" i="8" s="1"/>
  <c r="R47" i="8"/>
  <c r="Z47" i="8"/>
  <c r="U128" i="8"/>
  <c r="T128" i="8" s="1"/>
  <c r="AB43" i="8"/>
  <c r="AH43" i="8" s="1"/>
  <c r="AB39" i="8"/>
  <c r="AH39" i="8" s="1"/>
  <c r="Z39" i="8"/>
  <c r="O128" i="8"/>
  <c r="N128" i="8" s="1"/>
  <c r="AA128" i="8"/>
  <c r="Z128" i="8" s="1"/>
  <c r="Z35" i="8"/>
  <c r="X35" i="8"/>
  <c r="P35" i="8"/>
  <c r="T35" i="8"/>
  <c r="AH32" i="8"/>
  <c r="AB35" i="8"/>
  <c r="AH35" i="8" s="1"/>
  <c r="AB128" i="1" l="1"/>
  <c r="AC128" i="1"/>
  <c r="AG128" i="1" s="1"/>
  <c r="AC128" i="7"/>
  <c r="AG128" i="7" s="1"/>
  <c r="AB128" i="7"/>
  <c r="AH128" i="6"/>
  <c r="AO20" i="1"/>
  <c r="AO21" i="1" s="1"/>
  <c r="AO22" i="1" s="1"/>
  <c r="AP19" i="1"/>
  <c r="AB128" i="13"/>
  <c r="AC128" i="13"/>
  <c r="AG128" i="13" s="1"/>
  <c r="AC128" i="12"/>
  <c r="AI128" i="12" s="1"/>
  <c r="AH128" i="12"/>
  <c r="AD128" i="11"/>
  <c r="AH128" i="11" s="1"/>
  <c r="AB128" i="15"/>
  <c r="AH128" i="15" s="1"/>
  <c r="AG128" i="15"/>
  <c r="AC128" i="10"/>
  <c r="AG128" i="10" s="1"/>
  <c r="AC128" i="8"/>
  <c r="AG128" i="8" s="1"/>
  <c r="AO24" i="1" l="1"/>
  <c r="AO25" i="1" s="1"/>
  <c r="AO26" i="1" s="1"/>
  <c r="AP23" i="1"/>
  <c r="AH128" i="1"/>
  <c r="AH128" i="13"/>
  <c r="AH128" i="7"/>
  <c r="AI128" i="11"/>
  <c r="AH128" i="10"/>
  <c r="AH128" i="8"/>
  <c r="AO28" i="1" l="1"/>
  <c r="AO29" i="1" s="1"/>
  <c r="AO30" i="1" s="1"/>
  <c r="AP27" i="1"/>
  <c r="AO32" i="1" l="1"/>
  <c r="AO33" i="1" s="1"/>
  <c r="AO34" i="1" s="1"/>
  <c r="AP31" i="1"/>
  <c r="AO36" i="1" l="1"/>
  <c r="AO37" i="1" s="1"/>
  <c r="AO38" i="1" s="1"/>
  <c r="AP35" i="1"/>
  <c r="AO40" i="1" l="1"/>
  <c r="AO41" i="1" s="1"/>
  <c r="AO42" i="1" s="1"/>
  <c r="AP39" i="1"/>
  <c r="AO44" i="1" l="1"/>
  <c r="AO45" i="1" s="1"/>
  <c r="AO46" i="1" s="1"/>
  <c r="AP43" i="1"/>
  <c r="AO48" i="1" l="1"/>
  <c r="AO49" i="1" s="1"/>
  <c r="AO50" i="1" s="1"/>
  <c r="AP47" i="1"/>
  <c r="AO52" i="1" l="1"/>
  <c r="AO53" i="1" s="1"/>
  <c r="AO54" i="1" s="1"/>
  <c r="AP51" i="1"/>
  <c r="AO56" i="1" l="1"/>
  <c r="AO57" i="1" s="1"/>
  <c r="AO58" i="1" s="1"/>
  <c r="AP55" i="1"/>
  <c r="AO60" i="1" l="1"/>
  <c r="AO61" i="1" s="1"/>
  <c r="AO62" i="1" s="1"/>
  <c r="AP59" i="1"/>
  <c r="AO64" i="1" l="1"/>
  <c r="AO65" i="1" s="1"/>
  <c r="AO66" i="1" s="1"/>
  <c r="AP63" i="1"/>
  <c r="AO68" i="1" l="1"/>
  <c r="AO69" i="1" s="1"/>
  <c r="AO70" i="1" s="1"/>
  <c r="AP67" i="1"/>
  <c r="AP71" i="1" l="1"/>
  <c r="AO72" i="1"/>
  <c r="AO73" i="1" s="1"/>
  <c r="AO74" i="1" s="1"/>
  <c r="AO76" i="1" l="1"/>
  <c r="AO77" i="1" s="1"/>
  <c r="AO78" i="1" s="1"/>
  <c r="AP75" i="1"/>
  <c r="AO80" i="1" l="1"/>
  <c r="AO81" i="1" s="1"/>
  <c r="AO82" i="1" s="1"/>
  <c r="AP79" i="1"/>
  <c r="AO84" i="1" l="1"/>
  <c r="AO85" i="1" s="1"/>
  <c r="AO86" i="1" s="1"/>
  <c r="AP83" i="1"/>
  <c r="AO88" i="1" l="1"/>
  <c r="AO89" i="1" s="1"/>
  <c r="AO90" i="1" s="1"/>
  <c r="AP87" i="1"/>
  <c r="AO92" i="1" l="1"/>
  <c r="AO93" i="1" s="1"/>
  <c r="AO94" i="1" s="1"/>
  <c r="AP91" i="1"/>
  <c r="AO96" i="1" l="1"/>
  <c r="AO97" i="1" s="1"/>
  <c r="AO98" i="1" s="1"/>
  <c r="AP95" i="1"/>
  <c r="AO100" i="1" l="1"/>
  <c r="AO101" i="1" s="1"/>
  <c r="AO102" i="1" s="1"/>
  <c r="AP99" i="1"/>
  <c r="AO104" i="1" l="1"/>
  <c r="AO105" i="1" s="1"/>
  <c r="AO106" i="1" s="1"/>
  <c r="AP103" i="1"/>
  <c r="AP107" i="1" l="1"/>
  <c r="AO108" i="1"/>
  <c r="AO109" i="1" s="1"/>
  <c r="AO110" i="1" s="1"/>
  <c r="AO112" i="1" l="1"/>
  <c r="AO113" i="1" s="1"/>
  <c r="AO114" i="1" s="1"/>
  <c r="AP111" i="1"/>
  <c r="AP115" i="1" l="1"/>
  <c r="AO116" i="1"/>
  <c r="AO117" i="1" s="1"/>
  <c r="AO118" i="1" s="1"/>
  <c r="AO120" i="1" l="1"/>
  <c r="AO121" i="1" s="1"/>
  <c r="AO122" i="1" s="1"/>
  <c r="AP119" i="1"/>
  <c r="AP123" i="1" l="1"/>
  <c r="AO124" i="1"/>
  <c r="AO125" i="1" s="1"/>
  <c r="AO126" i="1" s="1"/>
  <c r="AP127" i="1" s="1"/>
  <c r="AO3" i="13" s="1"/>
  <c r="AO4" i="13" s="1"/>
  <c r="AO5" i="13" s="1"/>
  <c r="AO6" i="13" s="1"/>
  <c r="AP7" i="13" l="1"/>
  <c r="AO8" i="13"/>
  <c r="AO9" i="13" s="1"/>
  <c r="AO10" i="13" s="1"/>
  <c r="AP11" i="13" l="1"/>
  <c r="AO12" i="13"/>
  <c r="AO13" i="13" s="1"/>
  <c r="AO14" i="13" s="1"/>
  <c r="AO16" i="13" l="1"/>
  <c r="AO17" i="13" s="1"/>
  <c r="AO18" i="13" s="1"/>
  <c r="AP15" i="13"/>
  <c r="AO20" i="13" l="1"/>
  <c r="AO21" i="13" s="1"/>
  <c r="AO22" i="13" s="1"/>
  <c r="AP19" i="13"/>
  <c r="AP23" i="13" l="1"/>
  <c r="AO24" i="13"/>
  <c r="AO25" i="13" s="1"/>
  <c r="AO26" i="13" s="1"/>
  <c r="AP27" i="13" l="1"/>
  <c r="AO28" i="13"/>
  <c r="AO29" i="13" s="1"/>
  <c r="AO30" i="13" s="1"/>
  <c r="AO32" i="13" l="1"/>
  <c r="AO33" i="13" s="1"/>
  <c r="AO34" i="13" s="1"/>
  <c r="AP31" i="13"/>
  <c r="AO36" i="13" l="1"/>
  <c r="AO37" i="13" s="1"/>
  <c r="AO38" i="13" s="1"/>
  <c r="AP35" i="13"/>
  <c r="AP39" i="13" l="1"/>
  <c r="AO40" i="13"/>
  <c r="AO41" i="13" s="1"/>
  <c r="AO42" i="13" s="1"/>
  <c r="AO44" i="13" l="1"/>
  <c r="AO45" i="13" s="1"/>
  <c r="AO46" i="13" s="1"/>
  <c r="AP43" i="13"/>
  <c r="AP47" i="13" l="1"/>
  <c r="AO48" i="13"/>
  <c r="AO49" i="13" s="1"/>
  <c r="AO50" i="13" s="1"/>
  <c r="AO52" i="13" l="1"/>
  <c r="AO53" i="13" s="1"/>
  <c r="AO54" i="13" s="1"/>
  <c r="AP51" i="13"/>
  <c r="AP55" i="13" l="1"/>
  <c r="AO56" i="13"/>
  <c r="AO57" i="13" s="1"/>
  <c r="AO58" i="13" s="1"/>
  <c r="AO60" i="13" l="1"/>
  <c r="AO61" i="13" s="1"/>
  <c r="AO62" i="13" s="1"/>
  <c r="AP59" i="13"/>
  <c r="AP63" i="13" l="1"/>
  <c r="AO64" i="13"/>
  <c r="AO65" i="13" s="1"/>
  <c r="AO66" i="13" s="1"/>
  <c r="AO68" i="13" l="1"/>
  <c r="AO69" i="13" s="1"/>
  <c r="AO70" i="13" s="1"/>
  <c r="AP67" i="13"/>
  <c r="AP71" i="13" l="1"/>
  <c r="AO72" i="13"/>
  <c r="AO73" i="13" s="1"/>
  <c r="AO74" i="13" s="1"/>
  <c r="AO76" i="13" l="1"/>
  <c r="AO77" i="13" s="1"/>
  <c r="AO78" i="13" s="1"/>
  <c r="AP75" i="13"/>
  <c r="AP79" i="13" l="1"/>
  <c r="AO80" i="13"/>
  <c r="AO81" i="13" s="1"/>
  <c r="AO82" i="13" s="1"/>
  <c r="AO84" i="13" l="1"/>
  <c r="AO85" i="13" s="1"/>
  <c r="AO86" i="13" s="1"/>
  <c r="AP83" i="13"/>
  <c r="AP87" i="13" l="1"/>
  <c r="AO88" i="13"/>
  <c r="AO89" i="13" s="1"/>
  <c r="AO90" i="13" s="1"/>
  <c r="AO92" i="13" l="1"/>
  <c r="AO93" i="13" s="1"/>
  <c r="AO94" i="13" s="1"/>
  <c r="AP91" i="13"/>
  <c r="AO96" i="13" l="1"/>
  <c r="AO97" i="13" s="1"/>
  <c r="AO98" i="13" s="1"/>
  <c r="AP95" i="13"/>
  <c r="AO100" i="13" l="1"/>
  <c r="AO101" i="13" s="1"/>
  <c r="AO102" i="13" s="1"/>
  <c r="AP99" i="13"/>
  <c r="AO104" i="13" l="1"/>
  <c r="AO105" i="13" s="1"/>
  <c r="AO106" i="13" s="1"/>
  <c r="AP103" i="13"/>
  <c r="AO108" i="13" l="1"/>
  <c r="AO109" i="13" s="1"/>
  <c r="AO110" i="13" s="1"/>
  <c r="AP107" i="13"/>
  <c r="AO112" i="13" l="1"/>
  <c r="AO113" i="13" s="1"/>
  <c r="AO114" i="13" s="1"/>
  <c r="AP111" i="13"/>
  <c r="AO116" i="13" l="1"/>
  <c r="AO117" i="13" s="1"/>
  <c r="AO118" i="13" s="1"/>
  <c r="AP115" i="13"/>
  <c r="AO120" i="13" l="1"/>
  <c r="AO121" i="13" s="1"/>
  <c r="AO122" i="13" s="1"/>
  <c r="AP119" i="13"/>
  <c r="AO124" i="13" l="1"/>
  <c r="AO125" i="13" s="1"/>
  <c r="AO126" i="13" s="1"/>
  <c r="AP127" i="13" s="1"/>
  <c r="AO3" i="3" s="1"/>
  <c r="AO4" i="3" s="1"/>
  <c r="AO5" i="3" s="1"/>
  <c r="AO6" i="3" s="1"/>
  <c r="AP123" i="13"/>
  <c r="AP7" i="3" l="1"/>
  <c r="AO8" i="3"/>
  <c r="AO9" i="3" s="1"/>
  <c r="AO10" i="3" s="1"/>
  <c r="AO12" i="3" l="1"/>
  <c r="AO13" i="3" s="1"/>
  <c r="AO14" i="3" s="1"/>
  <c r="AP11" i="3"/>
  <c r="AP15" i="3" l="1"/>
  <c r="AO16" i="3"/>
  <c r="AO17" i="3" s="1"/>
  <c r="AO18" i="3" s="1"/>
  <c r="AO20" i="3" l="1"/>
  <c r="AO21" i="3" s="1"/>
  <c r="AO22" i="3" s="1"/>
  <c r="AP19" i="3"/>
  <c r="AP23" i="3" l="1"/>
  <c r="AO24" i="3"/>
  <c r="AO25" i="3" s="1"/>
  <c r="AO26" i="3" s="1"/>
  <c r="AO28" i="3" l="1"/>
  <c r="AO29" i="3" s="1"/>
  <c r="AO30" i="3" s="1"/>
  <c r="AP27" i="3"/>
  <c r="AP31" i="3" l="1"/>
  <c r="AO32" i="3"/>
  <c r="AO33" i="3" s="1"/>
  <c r="AO34" i="3" s="1"/>
  <c r="AO36" i="3" l="1"/>
  <c r="AO37" i="3" s="1"/>
  <c r="AO38" i="3" s="1"/>
  <c r="AP35" i="3"/>
  <c r="AP39" i="3" l="1"/>
  <c r="AO40" i="3"/>
  <c r="AO41" i="3" s="1"/>
  <c r="AO42" i="3" s="1"/>
  <c r="AO44" i="3" l="1"/>
  <c r="AO45" i="3" s="1"/>
  <c r="AO46" i="3" s="1"/>
  <c r="AP43" i="3"/>
  <c r="AP47" i="3" l="1"/>
  <c r="AO48" i="3"/>
  <c r="AO49" i="3" s="1"/>
  <c r="AO50" i="3" s="1"/>
  <c r="AO52" i="3" l="1"/>
  <c r="AO53" i="3" s="1"/>
  <c r="AO54" i="3" s="1"/>
  <c r="AP51" i="3"/>
  <c r="AO56" i="3" l="1"/>
  <c r="AO57" i="3" s="1"/>
  <c r="AO58" i="3" s="1"/>
  <c r="AP55" i="3"/>
  <c r="AO60" i="3" l="1"/>
  <c r="AO61" i="3" s="1"/>
  <c r="AO62" i="3" s="1"/>
  <c r="AP59" i="3"/>
  <c r="AO64" i="3" l="1"/>
  <c r="AO65" i="3" s="1"/>
  <c r="AO66" i="3" s="1"/>
  <c r="AP63" i="3"/>
  <c r="AO68" i="3" l="1"/>
  <c r="AO69" i="3" s="1"/>
  <c r="AO70" i="3" s="1"/>
  <c r="AP67" i="3"/>
  <c r="AO72" i="3" l="1"/>
  <c r="AO73" i="3" s="1"/>
  <c r="AO74" i="3" s="1"/>
  <c r="AP71" i="3"/>
  <c r="AO76" i="3" l="1"/>
  <c r="AO77" i="3" s="1"/>
  <c r="AO78" i="3" s="1"/>
  <c r="AP75" i="3"/>
  <c r="AO80" i="3" l="1"/>
  <c r="AO81" i="3" s="1"/>
  <c r="AO82" i="3" s="1"/>
  <c r="AP79" i="3"/>
  <c r="AO84" i="3" l="1"/>
  <c r="AO85" i="3" s="1"/>
  <c r="AO86" i="3" s="1"/>
  <c r="AP83" i="3"/>
  <c r="AO88" i="3" l="1"/>
  <c r="AO89" i="3" s="1"/>
  <c r="AO90" i="3" s="1"/>
  <c r="AP87" i="3"/>
  <c r="AO92" i="3" l="1"/>
  <c r="AO93" i="3" s="1"/>
  <c r="AO94" i="3" s="1"/>
  <c r="AP91" i="3"/>
  <c r="AO96" i="3" l="1"/>
  <c r="AO97" i="3" s="1"/>
  <c r="AO98" i="3" s="1"/>
  <c r="AP95" i="3"/>
  <c r="AO100" i="3" l="1"/>
  <c r="AO101" i="3" s="1"/>
  <c r="AO102" i="3" s="1"/>
  <c r="AP99" i="3"/>
  <c r="AO104" i="3" l="1"/>
  <c r="AO105" i="3" s="1"/>
  <c r="AO106" i="3" s="1"/>
  <c r="AP103" i="3"/>
  <c r="AO108" i="3" l="1"/>
  <c r="AO109" i="3" s="1"/>
  <c r="AO110" i="3" s="1"/>
  <c r="AP107" i="3"/>
  <c r="AO112" i="3" l="1"/>
  <c r="AO113" i="3" s="1"/>
  <c r="AO114" i="3" s="1"/>
  <c r="AP111" i="3"/>
  <c r="AO116" i="3" l="1"/>
  <c r="AO117" i="3" s="1"/>
  <c r="AO118" i="3" s="1"/>
  <c r="AP115" i="3"/>
  <c r="AO120" i="3" l="1"/>
  <c r="AO121" i="3" s="1"/>
  <c r="AO122" i="3" s="1"/>
  <c r="AP119" i="3"/>
  <c r="AO124" i="3" l="1"/>
  <c r="AO125" i="3" s="1"/>
  <c r="AO126" i="3" s="1"/>
  <c r="AP127" i="3" s="1"/>
  <c r="AQ3" i="14" s="1"/>
  <c r="AQ4" i="14" s="1"/>
  <c r="AQ5" i="14" s="1"/>
  <c r="AQ6" i="14" s="1"/>
  <c r="AP123" i="3"/>
  <c r="AQ8" i="14" l="1"/>
  <c r="AQ9" i="14" s="1"/>
  <c r="AQ10" i="14" s="1"/>
  <c r="AR7" i="14"/>
  <c r="AR11" i="14" l="1"/>
  <c r="AQ12" i="14"/>
  <c r="AQ13" i="14" s="1"/>
  <c r="AQ14" i="14" s="1"/>
  <c r="AR15" i="14" l="1"/>
  <c r="AQ16" i="14"/>
  <c r="AQ17" i="14" s="1"/>
  <c r="AQ18" i="14" s="1"/>
  <c r="AR19" i="14" l="1"/>
  <c r="AQ20" i="14"/>
  <c r="AQ21" i="14" s="1"/>
  <c r="AQ22" i="14" s="1"/>
  <c r="AQ24" i="14" l="1"/>
  <c r="AQ25" i="14" s="1"/>
  <c r="AQ26" i="14" s="1"/>
  <c r="AR23" i="14"/>
  <c r="AR27" i="14" l="1"/>
  <c r="AQ28" i="14"/>
  <c r="AQ29" i="14" s="1"/>
  <c r="AQ30" i="14" s="1"/>
  <c r="AR31" i="14" l="1"/>
  <c r="AQ32" i="14"/>
  <c r="AQ33" i="14" s="1"/>
  <c r="AQ34" i="14" s="1"/>
  <c r="AR35" i="14" l="1"/>
  <c r="AQ36" i="14"/>
  <c r="AQ37" i="14" s="1"/>
  <c r="AQ38" i="14" s="1"/>
  <c r="AR39" i="14" l="1"/>
  <c r="AQ40" i="14"/>
  <c r="AQ41" i="14" s="1"/>
  <c r="AQ42" i="14" s="1"/>
  <c r="AR43" i="14" l="1"/>
  <c r="AQ44" i="14"/>
  <c r="AQ45" i="14" s="1"/>
  <c r="AQ46" i="14" s="1"/>
  <c r="AR47" i="14" l="1"/>
  <c r="AQ48" i="14"/>
  <c r="AQ49" i="14" s="1"/>
  <c r="AQ50" i="14" s="1"/>
  <c r="AR51" i="14" l="1"/>
  <c r="AQ52" i="14"/>
  <c r="AQ53" i="14" s="1"/>
  <c r="AQ54" i="14" s="1"/>
  <c r="AR55" i="14" l="1"/>
  <c r="AQ56" i="14"/>
  <c r="AQ57" i="14" s="1"/>
  <c r="AQ58" i="14" s="1"/>
  <c r="AR59" i="14" l="1"/>
  <c r="AQ60" i="14"/>
  <c r="AQ61" i="14" s="1"/>
  <c r="AQ62" i="14" s="1"/>
  <c r="AR63" i="14" l="1"/>
  <c r="AQ64" i="14"/>
  <c r="AQ65" i="14" s="1"/>
  <c r="AQ66" i="14" s="1"/>
  <c r="AR67" i="14" l="1"/>
  <c r="AQ68" i="14"/>
  <c r="AQ69" i="14" s="1"/>
  <c r="AQ70" i="14" s="1"/>
  <c r="AR71" i="14" l="1"/>
  <c r="AQ72" i="14"/>
  <c r="AQ73" i="14" s="1"/>
  <c r="AQ74" i="14" s="1"/>
  <c r="AR75" i="14" l="1"/>
  <c r="AQ76" i="14"/>
  <c r="AQ77" i="14" s="1"/>
  <c r="AQ78" i="14" s="1"/>
  <c r="AR79" i="14" l="1"/>
  <c r="AQ80" i="14"/>
  <c r="AQ81" i="14" s="1"/>
  <c r="AQ82" i="14" s="1"/>
  <c r="AR83" i="14" l="1"/>
  <c r="AQ84" i="14"/>
  <c r="AQ85" i="14" s="1"/>
  <c r="AQ86" i="14" s="1"/>
  <c r="AR87" i="14" l="1"/>
  <c r="AQ88" i="14"/>
  <c r="AQ89" i="14" s="1"/>
  <c r="AQ90" i="14" s="1"/>
  <c r="AR91" i="14" l="1"/>
  <c r="AQ92" i="14"/>
  <c r="AQ93" i="14" s="1"/>
  <c r="AQ94" i="14" s="1"/>
  <c r="AR95" i="14" l="1"/>
  <c r="AQ96" i="14"/>
  <c r="AQ97" i="14" s="1"/>
  <c r="AQ98" i="14" s="1"/>
  <c r="AR99" i="14" l="1"/>
  <c r="AQ100" i="14"/>
  <c r="AQ101" i="14" s="1"/>
  <c r="AQ102" i="14" s="1"/>
  <c r="AR103" i="14" l="1"/>
  <c r="AQ104" i="14"/>
  <c r="AQ105" i="14" s="1"/>
  <c r="AQ106" i="14" s="1"/>
  <c r="AR107" i="14" l="1"/>
  <c r="AQ108" i="14"/>
  <c r="AQ109" i="14" s="1"/>
  <c r="AQ110" i="14" s="1"/>
  <c r="AR111" i="14" l="1"/>
  <c r="AQ112" i="14"/>
  <c r="AQ113" i="14" s="1"/>
  <c r="AQ114" i="14" s="1"/>
  <c r="AR115" i="14" l="1"/>
  <c r="AQ116" i="14"/>
  <c r="AQ117" i="14" s="1"/>
  <c r="AQ118" i="14" s="1"/>
  <c r="AR119" i="14" l="1"/>
  <c r="AQ120" i="14"/>
  <c r="AQ121" i="14" s="1"/>
  <c r="AQ122" i="14" s="1"/>
  <c r="AR123" i="14" l="1"/>
  <c r="AQ124" i="14"/>
  <c r="AQ125" i="14" s="1"/>
  <c r="AQ126" i="14" s="1"/>
  <c r="AR127" i="14" s="1"/>
  <c r="AQ3" i="5" s="1"/>
  <c r="AQ4" i="5" s="1"/>
  <c r="AQ5" i="5" s="1"/>
  <c r="AQ6" i="5" s="1"/>
  <c r="AR7" i="5" l="1"/>
  <c r="AQ8" i="5"/>
  <c r="AQ9" i="5" s="1"/>
  <c r="AQ10" i="5" s="1"/>
  <c r="AR11" i="5" l="1"/>
  <c r="AQ12" i="5"/>
  <c r="AQ13" i="5" s="1"/>
  <c r="AQ14" i="5" s="1"/>
  <c r="AR15" i="5" l="1"/>
  <c r="AQ16" i="5"/>
  <c r="AQ17" i="5" s="1"/>
  <c r="AQ18" i="5" s="1"/>
  <c r="AR19" i="5" l="1"/>
  <c r="AQ20" i="5"/>
  <c r="AQ21" i="5" s="1"/>
  <c r="AQ22" i="5" s="1"/>
  <c r="AR23" i="5" l="1"/>
  <c r="AQ24" i="5"/>
  <c r="AQ25" i="5" s="1"/>
  <c r="AQ26" i="5" s="1"/>
  <c r="AR27" i="5" l="1"/>
  <c r="AQ28" i="5"/>
  <c r="AQ29" i="5" s="1"/>
  <c r="AQ30" i="5" s="1"/>
  <c r="AR31" i="5" l="1"/>
  <c r="AQ32" i="5"/>
  <c r="AQ33" i="5" s="1"/>
  <c r="AQ34" i="5" s="1"/>
  <c r="AR35" i="5" l="1"/>
  <c r="AQ36" i="5"/>
  <c r="AQ37" i="5" s="1"/>
  <c r="AQ38" i="5" s="1"/>
  <c r="AR39" i="5" l="1"/>
  <c r="AQ40" i="5"/>
  <c r="AQ41" i="5" s="1"/>
  <c r="AQ42" i="5" s="1"/>
  <c r="AR43" i="5" l="1"/>
  <c r="AQ44" i="5"/>
  <c r="AQ45" i="5" s="1"/>
  <c r="AQ46" i="5" s="1"/>
  <c r="AR47" i="5" l="1"/>
  <c r="AQ48" i="5"/>
  <c r="AQ49" i="5" s="1"/>
  <c r="AQ50" i="5" s="1"/>
  <c r="AR51" i="5" l="1"/>
  <c r="AQ52" i="5"/>
  <c r="AQ53" i="5" s="1"/>
  <c r="AQ54" i="5" s="1"/>
  <c r="AR55" i="5" l="1"/>
  <c r="AQ56" i="5"/>
  <c r="AQ57" i="5" s="1"/>
  <c r="AQ58" i="5" s="1"/>
  <c r="AR59" i="5" l="1"/>
  <c r="AQ60" i="5"/>
  <c r="AQ61" i="5" s="1"/>
  <c r="AQ62" i="5" s="1"/>
  <c r="AR63" i="5" l="1"/>
  <c r="AQ64" i="5"/>
  <c r="AQ65" i="5" s="1"/>
  <c r="AQ66" i="5" s="1"/>
  <c r="AR67" i="5" l="1"/>
  <c r="AQ68" i="5"/>
  <c r="AQ69" i="5" s="1"/>
  <c r="AQ70" i="5" s="1"/>
  <c r="AR71" i="5" l="1"/>
  <c r="AQ72" i="5"/>
  <c r="AQ73" i="5" s="1"/>
  <c r="AQ74" i="5" s="1"/>
  <c r="AR75" i="5" l="1"/>
  <c r="AQ76" i="5"/>
  <c r="AQ77" i="5" s="1"/>
  <c r="AQ78" i="5" s="1"/>
  <c r="AR79" i="5" l="1"/>
  <c r="AQ80" i="5"/>
  <c r="AQ81" i="5" s="1"/>
  <c r="AQ82" i="5" s="1"/>
  <c r="AR83" i="5" l="1"/>
  <c r="AQ84" i="5"/>
  <c r="AQ85" i="5" s="1"/>
  <c r="AQ86" i="5" s="1"/>
  <c r="AR87" i="5" l="1"/>
  <c r="AQ88" i="5"/>
  <c r="AQ89" i="5" s="1"/>
  <c r="AQ90" i="5" s="1"/>
  <c r="AR91" i="5" l="1"/>
  <c r="AQ92" i="5"/>
  <c r="AQ93" i="5" s="1"/>
  <c r="AQ94" i="5" s="1"/>
  <c r="AR95" i="5" l="1"/>
  <c r="AQ96" i="5"/>
  <c r="AQ97" i="5" s="1"/>
  <c r="AQ98" i="5" s="1"/>
  <c r="AR99" i="5" l="1"/>
  <c r="AQ100" i="5"/>
  <c r="AQ101" i="5" s="1"/>
  <c r="AQ102" i="5" s="1"/>
  <c r="AR103" i="5" l="1"/>
  <c r="AQ104" i="5"/>
  <c r="AQ105" i="5" s="1"/>
  <c r="AQ106" i="5" s="1"/>
  <c r="AR107" i="5" l="1"/>
  <c r="AQ108" i="5"/>
  <c r="AQ109" i="5" s="1"/>
  <c r="AQ110" i="5" s="1"/>
  <c r="AR111" i="5" l="1"/>
  <c r="AQ112" i="5"/>
  <c r="AQ113" i="5" s="1"/>
  <c r="AQ114" i="5" s="1"/>
  <c r="AR115" i="5" l="1"/>
  <c r="AQ116" i="5"/>
  <c r="AQ117" i="5" s="1"/>
  <c r="AQ118" i="5" s="1"/>
  <c r="AR119" i="5" l="1"/>
  <c r="AQ120" i="5"/>
  <c r="AQ121" i="5" s="1"/>
  <c r="AQ122" i="5" s="1"/>
  <c r="AR123" i="5" l="1"/>
  <c r="AQ124" i="5"/>
  <c r="AQ125" i="5" s="1"/>
  <c r="AQ126" i="5" s="1"/>
  <c r="AR127" i="5" s="1"/>
  <c r="AQ3" i="6" s="1"/>
  <c r="AQ4" i="6" s="1"/>
  <c r="AQ5" i="6" s="1"/>
  <c r="AQ6" i="6" s="1"/>
  <c r="AR7" i="6" l="1"/>
  <c r="AQ8" i="6"/>
  <c r="AQ9" i="6" s="1"/>
  <c r="AQ10" i="6" s="1"/>
  <c r="AQ12" i="6" l="1"/>
  <c r="AQ13" i="6" s="1"/>
  <c r="AQ14" i="6" s="1"/>
  <c r="AR11" i="6"/>
  <c r="AR15" i="6" l="1"/>
  <c r="AQ16" i="6"/>
  <c r="AQ17" i="6" s="1"/>
  <c r="AQ18" i="6" s="1"/>
  <c r="AR19" i="6" l="1"/>
  <c r="AQ20" i="6"/>
  <c r="AQ21" i="6" s="1"/>
  <c r="AQ22" i="6" s="1"/>
  <c r="AR23" i="6" l="1"/>
  <c r="AQ24" i="6"/>
  <c r="AQ25" i="6" s="1"/>
  <c r="AQ26" i="6" s="1"/>
  <c r="AR27" i="6" l="1"/>
  <c r="AQ28" i="6"/>
  <c r="AQ29" i="6" s="1"/>
  <c r="AQ30" i="6" s="1"/>
  <c r="AR31" i="6" l="1"/>
  <c r="AQ32" i="6"/>
  <c r="AQ33" i="6" s="1"/>
  <c r="AQ34" i="6" s="1"/>
  <c r="AR35" i="6" l="1"/>
  <c r="AQ36" i="6"/>
  <c r="AQ37" i="6" s="1"/>
  <c r="AQ38" i="6" s="1"/>
  <c r="AR39" i="6" l="1"/>
  <c r="AQ40" i="6"/>
  <c r="AQ41" i="6" s="1"/>
  <c r="AQ42" i="6" s="1"/>
  <c r="AR43" i="6" l="1"/>
  <c r="AQ44" i="6"/>
  <c r="AQ45" i="6" s="1"/>
  <c r="AQ46" i="6" s="1"/>
  <c r="AR47" i="6" l="1"/>
  <c r="AQ48" i="6"/>
  <c r="AQ49" i="6" s="1"/>
  <c r="AQ50" i="6" s="1"/>
  <c r="AR51" i="6" l="1"/>
  <c r="AQ52" i="6"/>
  <c r="AQ53" i="6" s="1"/>
  <c r="AQ54" i="6" s="1"/>
  <c r="AR55" i="6" l="1"/>
  <c r="AQ56" i="6"/>
  <c r="AQ57" i="6" s="1"/>
  <c r="AQ58" i="6" s="1"/>
  <c r="AR59" i="6" l="1"/>
  <c r="AQ60" i="6"/>
  <c r="AQ61" i="6" s="1"/>
  <c r="AQ62" i="6" s="1"/>
  <c r="AR63" i="6" l="1"/>
  <c r="AQ64" i="6"/>
  <c r="AQ65" i="6" s="1"/>
  <c r="AQ66" i="6" s="1"/>
  <c r="AR67" i="6" l="1"/>
  <c r="AQ68" i="6"/>
  <c r="AQ69" i="6" s="1"/>
  <c r="AQ70" i="6" s="1"/>
  <c r="AR71" i="6" l="1"/>
  <c r="AQ72" i="6"/>
  <c r="AQ73" i="6" s="1"/>
  <c r="AQ74" i="6" s="1"/>
  <c r="AR75" i="6" l="1"/>
  <c r="AQ76" i="6"/>
  <c r="AQ77" i="6" s="1"/>
  <c r="AQ78" i="6" s="1"/>
  <c r="AR79" i="6" l="1"/>
  <c r="AQ80" i="6"/>
  <c r="AQ81" i="6" s="1"/>
  <c r="AQ82" i="6" s="1"/>
  <c r="AQ84" i="6" l="1"/>
  <c r="AQ85" i="6" s="1"/>
  <c r="AQ86" i="6" s="1"/>
  <c r="AR83" i="6"/>
  <c r="AR87" i="6" l="1"/>
  <c r="AQ88" i="6"/>
  <c r="AQ89" i="6" s="1"/>
  <c r="AQ90" i="6" s="1"/>
  <c r="AR91" i="6" l="1"/>
  <c r="AQ92" i="6"/>
  <c r="AQ93" i="6" s="1"/>
  <c r="AQ94" i="6" s="1"/>
  <c r="AR95" i="6" l="1"/>
  <c r="AQ96" i="6"/>
  <c r="AQ97" i="6" s="1"/>
  <c r="AQ98" i="6" s="1"/>
  <c r="AQ100" i="6" l="1"/>
  <c r="AQ101" i="6" s="1"/>
  <c r="AQ102" i="6" s="1"/>
  <c r="AR99" i="6"/>
  <c r="AR103" i="6" l="1"/>
  <c r="AQ104" i="6"/>
  <c r="AQ105" i="6" s="1"/>
  <c r="AQ106" i="6" s="1"/>
  <c r="AR107" i="6" l="1"/>
  <c r="AQ108" i="6"/>
  <c r="AQ109" i="6" s="1"/>
  <c r="AQ110" i="6" s="1"/>
  <c r="AR111" i="6" l="1"/>
  <c r="AQ112" i="6"/>
  <c r="AQ113" i="6" s="1"/>
  <c r="AQ114" i="6" s="1"/>
  <c r="AQ116" i="6" l="1"/>
  <c r="AQ117" i="6" s="1"/>
  <c r="AQ118" i="6" s="1"/>
  <c r="AR115" i="6"/>
  <c r="AQ120" i="6" l="1"/>
  <c r="AQ121" i="6" s="1"/>
  <c r="AQ122" i="6" s="1"/>
  <c r="AR119" i="6"/>
  <c r="AQ124" i="6" l="1"/>
  <c r="AQ125" i="6" s="1"/>
  <c r="AQ126" i="6" s="1"/>
  <c r="AR127" i="6" s="1"/>
  <c r="AQ3" i="7" s="1"/>
  <c r="AQ4" i="7" s="1"/>
  <c r="AQ5" i="7" s="1"/>
  <c r="AQ6" i="7" s="1"/>
  <c r="AR123" i="6"/>
  <c r="AR7" i="7" l="1"/>
  <c r="AQ8" i="7"/>
  <c r="AQ9" i="7" s="1"/>
  <c r="AQ10" i="7" s="1"/>
  <c r="AR11" i="7" l="1"/>
  <c r="AQ12" i="7"/>
  <c r="AQ13" i="7" s="1"/>
  <c r="AQ14" i="7" s="1"/>
  <c r="AR15" i="7" l="1"/>
  <c r="AQ16" i="7"/>
  <c r="AQ17" i="7" s="1"/>
  <c r="AQ18" i="7" s="1"/>
  <c r="AR19" i="7" l="1"/>
  <c r="AQ20" i="7"/>
  <c r="AQ21" i="7" s="1"/>
  <c r="AQ22" i="7" s="1"/>
  <c r="AR23" i="7" l="1"/>
  <c r="AQ24" i="7"/>
  <c r="AQ25" i="7" s="1"/>
  <c r="AQ26" i="7" s="1"/>
  <c r="AR27" i="7" l="1"/>
  <c r="AQ28" i="7"/>
  <c r="AQ29" i="7" s="1"/>
  <c r="AQ30" i="7" s="1"/>
  <c r="AR31" i="7" l="1"/>
  <c r="AQ32" i="7"/>
  <c r="AQ33" i="7" s="1"/>
  <c r="AQ34" i="7" s="1"/>
  <c r="AR35" i="7" l="1"/>
  <c r="AQ36" i="7"/>
  <c r="AQ37" i="7" s="1"/>
  <c r="AQ38" i="7" s="1"/>
  <c r="AR39" i="7" l="1"/>
  <c r="AQ40" i="7"/>
  <c r="AQ41" i="7" s="1"/>
  <c r="AQ42" i="7" s="1"/>
  <c r="AR43" i="7" l="1"/>
  <c r="AQ44" i="7"/>
  <c r="AQ45" i="7" s="1"/>
  <c r="AQ46" i="7" s="1"/>
  <c r="AR47" i="7" l="1"/>
  <c r="AQ48" i="7"/>
  <c r="AQ49" i="7" s="1"/>
  <c r="AQ50" i="7" s="1"/>
  <c r="AR51" i="7" l="1"/>
  <c r="AQ52" i="7"/>
  <c r="AQ53" i="7" s="1"/>
  <c r="AQ54" i="7" s="1"/>
  <c r="AR55" i="7" l="1"/>
  <c r="AQ56" i="7"/>
  <c r="AQ57" i="7" s="1"/>
  <c r="AQ58" i="7" s="1"/>
  <c r="AR59" i="7" l="1"/>
  <c r="AQ60" i="7"/>
  <c r="AQ61" i="7" s="1"/>
  <c r="AQ62" i="7" s="1"/>
  <c r="AR63" i="7" l="1"/>
  <c r="AQ64" i="7"/>
  <c r="AQ65" i="7" s="1"/>
  <c r="AQ66" i="7" s="1"/>
  <c r="AR67" i="7" l="1"/>
  <c r="AQ68" i="7"/>
  <c r="AQ69" i="7" s="1"/>
  <c r="AQ70" i="7" s="1"/>
  <c r="AR71" i="7" l="1"/>
  <c r="AQ72" i="7"/>
  <c r="AQ73" i="7" s="1"/>
  <c r="AQ74" i="7" s="1"/>
  <c r="AR75" i="7" l="1"/>
  <c r="AQ76" i="7"/>
  <c r="AQ77" i="7" s="1"/>
  <c r="AQ78" i="7" s="1"/>
  <c r="AR79" i="7" l="1"/>
  <c r="AQ80" i="7"/>
  <c r="AQ81" i="7" s="1"/>
  <c r="AQ82" i="7" s="1"/>
  <c r="AR83" i="7" l="1"/>
  <c r="AQ84" i="7"/>
  <c r="AQ85" i="7" s="1"/>
  <c r="AQ86" i="7" s="1"/>
  <c r="AR87" i="7" l="1"/>
  <c r="AQ88" i="7"/>
  <c r="AQ89" i="7" s="1"/>
  <c r="AQ90" i="7" s="1"/>
  <c r="AR91" i="7" l="1"/>
  <c r="AQ92" i="7"/>
  <c r="AQ93" i="7" s="1"/>
  <c r="AQ94" i="7" s="1"/>
  <c r="AR95" i="7" l="1"/>
  <c r="AQ96" i="7"/>
  <c r="AQ97" i="7" s="1"/>
  <c r="AQ98" i="7" s="1"/>
  <c r="AQ100" i="7" l="1"/>
  <c r="AQ101" i="7" s="1"/>
  <c r="AQ102" i="7" s="1"/>
  <c r="AR99" i="7"/>
  <c r="AQ104" i="7" l="1"/>
  <c r="AQ105" i="7" s="1"/>
  <c r="AQ106" i="7" s="1"/>
  <c r="AR103" i="7"/>
  <c r="AQ108" i="7" l="1"/>
  <c r="AQ109" i="7" s="1"/>
  <c r="AQ110" i="7" s="1"/>
  <c r="AR107" i="7"/>
  <c r="AQ112" i="7" l="1"/>
  <c r="AQ113" i="7" s="1"/>
  <c r="AQ114" i="7" s="1"/>
  <c r="AR111" i="7"/>
  <c r="AQ116" i="7" l="1"/>
  <c r="AQ117" i="7" s="1"/>
  <c r="AQ118" i="7" s="1"/>
  <c r="AR115" i="7"/>
  <c r="AQ120" i="7" l="1"/>
  <c r="AQ121" i="7" s="1"/>
  <c r="AQ122" i="7" s="1"/>
  <c r="AR119" i="7"/>
  <c r="AQ124" i="7" l="1"/>
  <c r="AQ125" i="7" s="1"/>
  <c r="AQ126" i="7" s="1"/>
  <c r="AR127" i="7" s="1"/>
  <c r="AQ3" i="8" s="1"/>
  <c r="AQ4" i="8" s="1"/>
  <c r="AQ5" i="8" s="1"/>
  <c r="AQ6" i="8" s="1"/>
  <c r="AR123" i="7"/>
  <c r="AQ8" i="8" l="1"/>
  <c r="AQ9" i="8" s="1"/>
  <c r="AQ10" i="8" s="1"/>
  <c r="AR7" i="8"/>
  <c r="AQ12" i="8" l="1"/>
  <c r="AQ13" i="8" s="1"/>
  <c r="AQ14" i="8" s="1"/>
  <c r="AR11" i="8"/>
  <c r="AR15" i="8" l="1"/>
  <c r="AQ16" i="8"/>
  <c r="AQ17" i="8" s="1"/>
  <c r="AQ18" i="8" s="1"/>
  <c r="AR19" i="8" l="1"/>
  <c r="AQ20" i="8"/>
  <c r="AQ21" i="8" s="1"/>
  <c r="AQ22" i="8" s="1"/>
  <c r="AR23" i="8" l="1"/>
  <c r="AQ24" i="8"/>
  <c r="AQ25" i="8" s="1"/>
  <c r="AQ26" i="8" s="1"/>
  <c r="AR27" i="8" l="1"/>
  <c r="AQ28" i="8"/>
  <c r="AQ29" i="8" s="1"/>
  <c r="AQ30" i="8" s="1"/>
  <c r="AR31" i="8" l="1"/>
  <c r="AQ32" i="8"/>
  <c r="AQ33" i="8" s="1"/>
  <c r="AQ34" i="8" s="1"/>
  <c r="AR35" i="8" l="1"/>
  <c r="AQ36" i="8"/>
  <c r="AQ37" i="8" s="1"/>
  <c r="AQ38" i="8" s="1"/>
  <c r="AR39" i="8" l="1"/>
  <c r="AQ40" i="8"/>
  <c r="AQ41" i="8" s="1"/>
  <c r="AQ42" i="8" s="1"/>
  <c r="AQ44" i="8" l="1"/>
  <c r="AQ45" i="8" s="1"/>
  <c r="AQ46" i="8" s="1"/>
  <c r="AR43" i="8"/>
  <c r="AQ48" i="8" l="1"/>
  <c r="AQ49" i="8" s="1"/>
  <c r="AQ50" i="8" s="1"/>
  <c r="AR47" i="8"/>
  <c r="AR51" i="8" l="1"/>
  <c r="AQ52" i="8"/>
  <c r="AQ53" i="8" s="1"/>
  <c r="AQ54" i="8" s="1"/>
  <c r="AR55" i="8" l="1"/>
  <c r="AQ56" i="8"/>
  <c r="AQ57" i="8" s="1"/>
  <c r="AQ58" i="8" s="1"/>
  <c r="AQ60" i="8" l="1"/>
  <c r="AQ61" i="8" s="1"/>
  <c r="AQ62" i="8" s="1"/>
  <c r="AR59" i="8"/>
  <c r="AQ64" i="8" l="1"/>
  <c r="AQ65" i="8" s="1"/>
  <c r="AQ66" i="8" s="1"/>
  <c r="AR63" i="8"/>
  <c r="AQ68" i="8" l="1"/>
  <c r="AQ69" i="8" s="1"/>
  <c r="AQ70" i="8" s="1"/>
  <c r="AR67" i="8"/>
  <c r="AQ72" i="8" l="1"/>
  <c r="AQ73" i="8" s="1"/>
  <c r="AQ74" i="8" s="1"/>
  <c r="AR71" i="8"/>
  <c r="AQ76" i="8" l="1"/>
  <c r="AQ77" i="8" s="1"/>
  <c r="AQ78" i="8" s="1"/>
  <c r="AR75" i="8"/>
  <c r="AQ80" i="8" l="1"/>
  <c r="AQ81" i="8" s="1"/>
  <c r="AQ82" i="8" s="1"/>
  <c r="AR79" i="8"/>
  <c r="AQ84" i="8" l="1"/>
  <c r="AQ85" i="8" s="1"/>
  <c r="AQ86" i="8" s="1"/>
  <c r="AR83" i="8"/>
  <c r="AQ88" i="8" l="1"/>
  <c r="AQ89" i="8" s="1"/>
  <c r="AQ90" i="8" s="1"/>
  <c r="AR87" i="8"/>
  <c r="AQ92" i="8" l="1"/>
  <c r="AQ93" i="8" s="1"/>
  <c r="AQ94" i="8" s="1"/>
  <c r="AR91" i="8"/>
  <c r="AQ96" i="8" l="1"/>
  <c r="AQ97" i="8" s="1"/>
  <c r="AQ98" i="8" s="1"/>
  <c r="AR95" i="8"/>
  <c r="AQ100" i="8" l="1"/>
  <c r="AQ101" i="8" s="1"/>
  <c r="AQ102" i="8" s="1"/>
  <c r="AR99" i="8"/>
  <c r="AR103" i="8" l="1"/>
  <c r="AQ104" i="8"/>
  <c r="AQ105" i="8" s="1"/>
  <c r="AQ106" i="8" s="1"/>
  <c r="AQ108" i="8" l="1"/>
  <c r="AQ109" i="8" s="1"/>
  <c r="AQ110" i="8" s="1"/>
  <c r="AR107" i="8"/>
  <c r="AQ112" i="8" l="1"/>
  <c r="AQ113" i="8" s="1"/>
  <c r="AQ114" i="8" s="1"/>
  <c r="AR111" i="8"/>
  <c r="AR115" i="8" l="1"/>
  <c r="AQ116" i="8"/>
  <c r="AQ117" i="8" s="1"/>
  <c r="AQ118" i="8" s="1"/>
  <c r="AQ120" i="8" l="1"/>
  <c r="AQ121" i="8" s="1"/>
  <c r="AQ122" i="8" s="1"/>
  <c r="AR119" i="8"/>
  <c r="AQ124" i="8" l="1"/>
  <c r="AQ125" i="8" s="1"/>
  <c r="AQ126" i="8" s="1"/>
  <c r="AR127" i="8" s="1"/>
  <c r="AQ3" i="10" s="1"/>
  <c r="AQ4" i="10" s="1"/>
  <c r="AQ5" i="10" s="1"/>
  <c r="AQ6" i="10" s="1"/>
  <c r="AR123" i="8"/>
  <c r="AR7" i="10" l="1"/>
  <c r="AQ8" i="10"/>
  <c r="AQ9" i="10" s="1"/>
  <c r="AQ10" i="10" s="1"/>
  <c r="AQ12" i="10" l="1"/>
  <c r="AQ13" i="10" s="1"/>
  <c r="AQ14" i="10" s="1"/>
  <c r="AR11" i="10"/>
  <c r="AQ16" i="10" l="1"/>
  <c r="AQ17" i="10" s="1"/>
  <c r="AQ18" i="10" s="1"/>
  <c r="AR15" i="10"/>
  <c r="AR19" i="10" l="1"/>
  <c r="AQ20" i="10"/>
  <c r="AQ21" i="10" s="1"/>
  <c r="AQ22" i="10" s="1"/>
  <c r="AQ24" i="10" l="1"/>
  <c r="AQ25" i="10" s="1"/>
  <c r="AQ26" i="10" s="1"/>
  <c r="AR23" i="10"/>
  <c r="AR27" i="10" l="1"/>
  <c r="AQ28" i="10"/>
  <c r="AQ29" i="10" s="1"/>
  <c r="AQ30" i="10" s="1"/>
  <c r="AR31" i="10" l="1"/>
  <c r="AQ32" i="10"/>
  <c r="AQ33" i="10" s="1"/>
  <c r="AQ34" i="10" s="1"/>
  <c r="AR35" i="10" l="1"/>
  <c r="AQ36" i="10"/>
  <c r="AQ37" i="10" s="1"/>
  <c r="AQ38" i="10" s="1"/>
  <c r="AR39" i="10" l="1"/>
  <c r="AQ40" i="10"/>
  <c r="AQ41" i="10" s="1"/>
  <c r="AQ42" i="10" s="1"/>
  <c r="AR43" i="10" l="1"/>
  <c r="AQ44" i="10"/>
  <c r="AQ45" i="10" s="1"/>
  <c r="AQ46" i="10" s="1"/>
  <c r="AR47" i="10" l="1"/>
  <c r="AQ48" i="10"/>
  <c r="AQ49" i="10" s="1"/>
  <c r="AQ50" i="10" s="1"/>
  <c r="AQ52" i="10" l="1"/>
  <c r="AQ53" i="10" s="1"/>
  <c r="AQ54" i="10" s="1"/>
  <c r="AR51" i="10"/>
  <c r="AQ56" i="10" l="1"/>
  <c r="AQ57" i="10" s="1"/>
  <c r="AQ58" i="10" s="1"/>
  <c r="AR55" i="10"/>
  <c r="AQ60" i="10" l="1"/>
  <c r="AQ61" i="10" s="1"/>
  <c r="AQ62" i="10" s="1"/>
  <c r="AR59" i="10"/>
  <c r="AQ64" i="10" l="1"/>
  <c r="AQ65" i="10" s="1"/>
  <c r="AQ66" i="10" s="1"/>
  <c r="AR63" i="10"/>
  <c r="AR67" i="10" l="1"/>
  <c r="AQ68" i="10"/>
  <c r="AQ69" i="10" s="1"/>
  <c r="AQ70" i="10" s="1"/>
  <c r="AR71" i="10" l="1"/>
  <c r="AQ72" i="10"/>
  <c r="AQ73" i="10" s="1"/>
  <c r="AQ74" i="10" s="1"/>
  <c r="AR75" i="10" l="1"/>
  <c r="AQ76" i="10"/>
  <c r="AQ77" i="10" s="1"/>
  <c r="AQ78" i="10" s="1"/>
  <c r="AQ80" i="10" l="1"/>
  <c r="AQ81" i="10" s="1"/>
  <c r="AQ82" i="10" s="1"/>
  <c r="AR79" i="10"/>
  <c r="AQ84" i="10" l="1"/>
  <c r="AQ85" i="10" s="1"/>
  <c r="AQ86" i="10" s="1"/>
  <c r="AR83" i="10"/>
  <c r="AR87" i="10" l="1"/>
  <c r="AQ88" i="10"/>
  <c r="AQ89" i="10" s="1"/>
  <c r="AQ90" i="10" s="1"/>
  <c r="AR91" i="10" l="1"/>
  <c r="AQ92" i="10"/>
  <c r="AQ93" i="10" s="1"/>
  <c r="AQ94" i="10" s="1"/>
  <c r="AR95" i="10" l="1"/>
  <c r="AQ96" i="10"/>
  <c r="AQ97" i="10" s="1"/>
  <c r="AQ98" i="10" s="1"/>
  <c r="AR99" i="10" l="1"/>
  <c r="AQ100" i="10"/>
  <c r="AQ101" i="10" s="1"/>
  <c r="AQ102" i="10" s="1"/>
  <c r="AR103" i="10" l="1"/>
  <c r="AQ104" i="10"/>
  <c r="AQ105" i="10" s="1"/>
  <c r="AQ106" i="10" s="1"/>
  <c r="AR107" i="10" l="1"/>
  <c r="AQ108" i="10"/>
  <c r="AQ109" i="10" s="1"/>
  <c r="AQ110" i="10" s="1"/>
  <c r="AR111" i="10" l="1"/>
  <c r="AQ112" i="10"/>
  <c r="AQ113" i="10" s="1"/>
  <c r="AQ114" i="10" s="1"/>
  <c r="AQ116" i="10" l="1"/>
  <c r="AQ117" i="10" s="1"/>
  <c r="AQ118" i="10" s="1"/>
  <c r="AR115" i="10"/>
  <c r="AQ120" i="10" l="1"/>
  <c r="AQ121" i="10" s="1"/>
  <c r="AQ122" i="10" s="1"/>
  <c r="AR119" i="10"/>
  <c r="AR123" i="10" l="1"/>
  <c r="AQ124" i="10"/>
  <c r="AQ125" i="10" s="1"/>
  <c r="AQ126" i="10" s="1"/>
  <c r="AR127" i="10" s="1"/>
  <c r="AQ3" i="15" s="1"/>
  <c r="AQ4" i="15" s="1"/>
  <c r="AQ5" i="15" s="1"/>
  <c r="AQ6" i="15" s="1"/>
  <c r="AQ8" i="15" l="1"/>
  <c r="AQ9" i="15" s="1"/>
  <c r="AQ10" i="15" s="1"/>
  <c r="AR7" i="15"/>
  <c r="AR11" i="15" l="1"/>
  <c r="AQ12" i="15"/>
  <c r="AQ13" i="15" s="1"/>
  <c r="AQ14" i="15" s="1"/>
  <c r="AR15" i="15" l="1"/>
  <c r="AQ16" i="15"/>
  <c r="AQ17" i="15" s="1"/>
  <c r="AQ18" i="15" s="1"/>
  <c r="AQ20" i="15" l="1"/>
  <c r="AQ21" i="15" s="1"/>
  <c r="AQ22" i="15" s="1"/>
  <c r="AR19" i="15"/>
  <c r="AQ24" i="15" l="1"/>
  <c r="AQ25" i="15" s="1"/>
  <c r="AQ26" i="15" s="1"/>
  <c r="AR23" i="15"/>
  <c r="AQ28" i="15" l="1"/>
  <c r="AQ29" i="15" s="1"/>
  <c r="AQ30" i="15" s="1"/>
  <c r="AR27" i="15"/>
  <c r="AQ32" i="15" l="1"/>
  <c r="AQ33" i="15" s="1"/>
  <c r="AQ34" i="15" s="1"/>
  <c r="AR31" i="15"/>
  <c r="AQ36" i="15" l="1"/>
  <c r="AQ37" i="15" s="1"/>
  <c r="AQ38" i="15" s="1"/>
  <c r="AR35" i="15"/>
  <c r="AR39" i="15" l="1"/>
  <c r="AQ40" i="15"/>
  <c r="AQ41" i="15" s="1"/>
  <c r="AQ42" i="15" s="1"/>
  <c r="AR43" i="15" l="1"/>
  <c r="AQ44" i="15"/>
  <c r="AQ45" i="15" s="1"/>
  <c r="AQ46" i="15" s="1"/>
  <c r="AR47" i="15" l="1"/>
  <c r="AQ48" i="15"/>
  <c r="AQ49" i="15" s="1"/>
  <c r="AQ50" i="15" s="1"/>
  <c r="AQ52" i="15" l="1"/>
  <c r="AQ53" i="15" s="1"/>
  <c r="AQ54" i="15" s="1"/>
  <c r="AR51" i="15"/>
  <c r="AR55" i="15" l="1"/>
  <c r="AQ56" i="15"/>
  <c r="AQ57" i="15" s="1"/>
  <c r="AQ58" i="15" s="1"/>
  <c r="AR59" i="15" l="1"/>
  <c r="AQ60" i="15"/>
  <c r="AQ61" i="15" s="1"/>
  <c r="AQ62" i="15" s="1"/>
  <c r="AQ64" i="15" l="1"/>
  <c r="AQ65" i="15" s="1"/>
  <c r="AQ66" i="15" s="1"/>
  <c r="AR63" i="15"/>
  <c r="AQ68" i="15" l="1"/>
  <c r="AQ69" i="15" s="1"/>
  <c r="AQ70" i="15" s="1"/>
  <c r="AR67" i="15"/>
  <c r="AR71" i="15" l="1"/>
  <c r="AQ72" i="15"/>
  <c r="AQ73" i="15" s="1"/>
  <c r="AQ74" i="15" s="1"/>
  <c r="AR75" i="15" l="1"/>
  <c r="AQ76" i="15"/>
  <c r="AQ77" i="15" s="1"/>
  <c r="AQ78" i="15" s="1"/>
  <c r="AQ80" i="15" l="1"/>
  <c r="AQ81" i="15" s="1"/>
  <c r="AQ82" i="15" s="1"/>
  <c r="AR79" i="15"/>
  <c r="AR83" i="15" l="1"/>
  <c r="AQ84" i="15"/>
  <c r="AQ85" i="15" s="1"/>
  <c r="AQ86" i="15" s="1"/>
  <c r="AR87" i="15" l="1"/>
  <c r="AQ88" i="15"/>
  <c r="AQ89" i="15" s="1"/>
  <c r="AQ90" i="15" s="1"/>
  <c r="AQ92" i="15" l="1"/>
  <c r="AQ93" i="15" s="1"/>
  <c r="AQ94" i="15" s="1"/>
  <c r="AR91" i="15"/>
  <c r="AR95" i="15" l="1"/>
  <c r="AQ96" i="15"/>
  <c r="AQ97" i="15" s="1"/>
  <c r="AQ98" i="15" s="1"/>
  <c r="AQ100" i="15" l="1"/>
  <c r="AQ101" i="15" s="1"/>
  <c r="AQ102" i="15" s="1"/>
  <c r="AR99" i="15"/>
  <c r="AQ104" i="15" l="1"/>
  <c r="AQ105" i="15" s="1"/>
  <c r="AQ106" i="15" s="1"/>
  <c r="AR103" i="15"/>
  <c r="AQ108" i="15" l="1"/>
  <c r="AQ109" i="15" s="1"/>
  <c r="AQ110" i="15" s="1"/>
  <c r="AR107" i="15"/>
  <c r="AR111" i="15" l="1"/>
  <c r="AQ112" i="15"/>
  <c r="AQ113" i="15" s="1"/>
  <c r="AQ114" i="15" s="1"/>
  <c r="AQ116" i="15" l="1"/>
  <c r="AQ117" i="15" s="1"/>
  <c r="AQ118" i="15" s="1"/>
  <c r="AR115" i="15"/>
  <c r="AR119" i="15" l="1"/>
  <c r="AQ120" i="15"/>
  <c r="AQ121" i="15" s="1"/>
  <c r="AQ122" i="15" s="1"/>
  <c r="AQ124" i="15" l="1"/>
  <c r="AQ125" i="15" s="1"/>
  <c r="AQ126" i="15" s="1"/>
  <c r="AR127" i="15" s="1"/>
  <c r="AR3" i="11" s="1"/>
  <c r="AR4" i="11" s="1"/>
  <c r="AR5" i="11" s="1"/>
  <c r="AR6" i="11" s="1"/>
  <c r="AR123" i="15"/>
  <c r="AS7" i="11" l="1"/>
  <c r="AR8" i="11"/>
  <c r="AR9" i="11" s="1"/>
  <c r="AR10" i="11" s="1"/>
  <c r="AR12" i="11" l="1"/>
  <c r="AR13" i="11" s="1"/>
  <c r="AR14" i="11" s="1"/>
  <c r="AS11" i="11"/>
  <c r="AS15" i="11" l="1"/>
  <c r="AR16" i="11"/>
  <c r="AR17" i="11" s="1"/>
  <c r="AR18" i="11" s="1"/>
  <c r="AS19" i="11" l="1"/>
  <c r="AR20" i="11"/>
  <c r="AR21" i="11" s="1"/>
  <c r="AR22" i="11" s="1"/>
  <c r="AR24" i="11" l="1"/>
  <c r="AR25" i="11" s="1"/>
  <c r="AR26" i="11" s="1"/>
  <c r="AS23" i="11"/>
  <c r="AS27" i="11" l="1"/>
  <c r="AR28" i="11"/>
  <c r="AR29" i="11" s="1"/>
  <c r="AR30" i="11" s="1"/>
  <c r="AS31" i="11" l="1"/>
  <c r="AR32" i="11"/>
  <c r="AR33" i="11" s="1"/>
  <c r="AR34" i="11" s="1"/>
  <c r="AR36" i="11" l="1"/>
  <c r="AR37" i="11" s="1"/>
  <c r="AR38" i="11" s="1"/>
  <c r="AS35" i="11"/>
  <c r="AR40" i="11" l="1"/>
  <c r="AR41" i="11" s="1"/>
  <c r="AR42" i="11" s="1"/>
  <c r="AS39" i="11"/>
  <c r="AS43" i="11" l="1"/>
  <c r="AR44" i="11"/>
  <c r="AR45" i="11" s="1"/>
  <c r="AR46" i="11" s="1"/>
  <c r="AS47" i="11" l="1"/>
  <c r="AR48" i="11"/>
  <c r="AR49" i="11" s="1"/>
  <c r="AR50" i="11" s="1"/>
  <c r="AS51" i="11" l="1"/>
  <c r="AR52" i="11"/>
  <c r="AR53" i="11" s="1"/>
  <c r="AR54" i="11" s="1"/>
  <c r="AR56" i="11" l="1"/>
  <c r="AR57" i="11" s="1"/>
  <c r="AR58" i="11" s="1"/>
  <c r="AS55" i="11"/>
  <c r="AR60" i="11" l="1"/>
  <c r="AR61" i="11" s="1"/>
  <c r="AR62" i="11" s="1"/>
  <c r="AS59" i="11"/>
  <c r="AS63" i="11" l="1"/>
  <c r="AR64" i="11"/>
  <c r="AR65" i="11" s="1"/>
  <c r="AR66" i="11" s="1"/>
  <c r="AS67" i="11" l="1"/>
  <c r="AR68" i="11"/>
  <c r="AR69" i="11" s="1"/>
  <c r="AR70" i="11" s="1"/>
  <c r="AR72" i="11" l="1"/>
  <c r="AR73" i="11" s="1"/>
  <c r="AR74" i="11" s="1"/>
  <c r="AS71" i="11"/>
  <c r="AR76" i="11" l="1"/>
  <c r="AR77" i="11" s="1"/>
  <c r="AR78" i="11" s="1"/>
  <c r="AS75" i="11"/>
  <c r="AS79" i="11" l="1"/>
  <c r="AR80" i="11"/>
  <c r="AR81" i="11" s="1"/>
  <c r="AR82" i="11" s="1"/>
  <c r="AS83" i="11" l="1"/>
  <c r="AR84" i="11"/>
  <c r="AR85" i="11" s="1"/>
  <c r="AR86" i="11" s="1"/>
  <c r="AS87" i="11" l="1"/>
  <c r="AR88" i="11"/>
  <c r="AR89" i="11" s="1"/>
  <c r="AR90" i="11" s="1"/>
  <c r="AR92" i="11" l="1"/>
  <c r="AR93" i="11" s="1"/>
  <c r="AR94" i="11" s="1"/>
  <c r="AS91" i="11"/>
  <c r="AS95" i="11" l="1"/>
  <c r="AR96" i="11"/>
  <c r="AR97" i="11" s="1"/>
  <c r="AR98" i="11" s="1"/>
  <c r="AS99" i="11" l="1"/>
  <c r="AR100" i="11"/>
  <c r="AR101" i="11" s="1"/>
  <c r="AR102" i="11" s="1"/>
  <c r="AS103" i="11" l="1"/>
  <c r="AR104" i="11"/>
  <c r="AR105" i="11" s="1"/>
  <c r="AR106" i="11" s="1"/>
  <c r="AS107" i="11" l="1"/>
  <c r="AR108" i="11"/>
  <c r="AR109" i="11" s="1"/>
  <c r="AR110" i="11" s="1"/>
  <c r="AS111" i="11" l="1"/>
  <c r="AR112" i="11"/>
  <c r="AR113" i="11" s="1"/>
  <c r="AR114" i="11" s="1"/>
  <c r="AS115" i="11" l="1"/>
  <c r="AR116" i="11"/>
  <c r="AR117" i="11" s="1"/>
  <c r="AR118" i="11" s="1"/>
  <c r="AR120" i="11" l="1"/>
  <c r="AR121" i="11" s="1"/>
  <c r="AR122" i="11" s="1"/>
  <c r="AS119" i="11"/>
  <c r="AS123" i="11" l="1"/>
  <c r="AR124" i="11"/>
  <c r="AR125" i="11" s="1"/>
  <c r="AR126" i="11" s="1"/>
  <c r="AS127" i="11" s="1"/>
  <c r="AR3" i="12" s="1"/>
  <c r="AR4" i="12" s="1"/>
  <c r="AR5" i="12" s="1"/>
  <c r="AR6" i="12" s="1"/>
  <c r="AS7" i="12" l="1"/>
  <c r="AR8" i="12"/>
  <c r="AR9" i="12" s="1"/>
  <c r="AR10" i="12" s="1"/>
  <c r="AS11" i="12" l="1"/>
  <c r="AR12" i="12"/>
  <c r="AR13" i="12" s="1"/>
  <c r="AR14" i="12" s="1"/>
  <c r="AS15" i="12" l="1"/>
  <c r="AR16" i="12"/>
  <c r="AR17" i="12" s="1"/>
  <c r="AR18" i="12" s="1"/>
  <c r="AS19" i="12" l="1"/>
  <c r="AR20" i="12"/>
  <c r="AR21" i="12" s="1"/>
  <c r="AR22" i="12" s="1"/>
  <c r="AS23" i="12" l="1"/>
  <c r="AR24" i="12"/>
  <c r="AR25" i="12" s="1"/>
  <c r="AR26" i="12" s="1"/>
  <c r="AR28" i="12" l="1"/>
  <c r="AR29" i="12" s="1"/>
  <c r="AR30" i="12" s="1"/>
  <c r="AS27" i="12"/>
  <c r="AR32" i="12" l="1"/>
  <c r="AR33" i="12" s="1"/>
  <c r="AR34" i="12" s="1"/>
  <c r="AS31" i="12"/>
  <c r="AS35" i="12" l="1"/>
  <c r="AR36" i="12"/>
  <c r="AR37" i="12" s="1"/>
  <c r="AR38" i="12" s="1"/>
  <c r="AS39" i="12" l="1"/>
  <c r="AR40" i="12"/>
  <c r="AR41" i="12" s="1"/>
  <c r="AR42" i="12" s="1"/>
  <c r="AS43" i="12" l="1"/>
  <c r="AR44" i="12"/>
  <c r="AR45" i="12" s="1"/>
  <c r="AR46" i="12" s="1"/>
  <c r="AS47" i="12" l="1"/>
  <c r="AR48" i="12"/>
  <c r="AR49" i="12" s="1"/>
  <c r="AR50" i="12" s="1"/>
  <c r="AS51" i="12" l="1"/>
  <c r="AR52" i="12"/>
  <c r="AR53" i="12" s="1"/>
  <c r="AR54" i="12" s="1"/>
  <c r="AR56" i="12" l="1"/>
  <c r="AR57" i="12" s="1"/>
  <c r="AR58" i="12" s="1"/>
  <c r="AS55" i="12"/>
  <c r="AS59" i="12" l="1"/>
  <c r="AR60" i="12"/>
  <c r="AR61" i="12" s="1"/>
  <c r="AR62" i="12" s="1"/>
  <c r="AS63" i="12" l="1"/>
  <c r="AR64" i="12"/>
  <c r="AR65" i="12" s="1"/>
  <c r="AR66" i="12" s="1"/>
  <c r="AR68" i="12" l="1"/>
  <c r="AR69" i="12" s="1"/>
  <c r="AR70" i="12" s="1"/>
  <c r="AS67" i="12"/>
  <c r="AS71" i="12" l="1"/>
  <c r="AR73" i="12"/>
  <c r="AR74" i="12" s="1"/>
  <c r="AS75" i="12" l="1"/>
  <c r="AR76" i="12"/>
  <c r="AR77" i="12" s="1"/>
  <c r="AR78" i="12" s="1"/>
  <c r="AS79" i="12" l="1"/>
  <c r="AR81" i="12"/>
  <c r="AR82" i="12" s="1"/>
  <c r="AS83" i="12" l="1"/>
  <c r="AR85" i="12"/>
  <c r="AR86" i="12" s="1"/>
  <c r="AS87" i="12" l="1"/>
  <c r="AR89" i="12"/>
  <c r="AR90" i="12" s="1"/>
  <c r="AR92" i="12" s="1"/>
  <c r="AS91" i="12" l="1"/>
  <c r="AR93" i="12"/>
  <c r="AR94" i="12" s="1"/>
  <c r="AS95" i="12" l="1"/>
  <c r="AR97" i="12"/>
  <c r="AR98" i="12" s="1"/>
  <c r="AS99" i="12" l="1"/>
  <c r="AR100" i="12"/>
  <c r="AR101" i="12" s="1"/>
  <c r="AR102" i="12" s="1"/>
  <c r="AS103" i="12" l="1"/>
  <c r="AR104" i="12"/>
  <c r="AR105" i="12" s="1"/>
  <c r="AR106" i="12" s="1"/>
  <c r="AS107" i="12" l="1"/>
  <c r="AR109" i="12"/>
  <c r="AR110" i="12" s="1"/>
  <c r="AR112" i="12" l="1"/>
  <c r="AR113" i="12" s="1"/>
  <c r="AR114" i="12" s="1"/>
  <c r="AS111" i="12"/>
  <c r="AS115" i="12" l="1"/>
  <c r="AR116" i="12"/>
  <c r="AR117" i="12" s="1"/>
  <c r="AR118" i="12" s="1"/>
  <c r="AS119" i="12" l="1"/>
  <c r="AR120" i="12"/>
  <c r="AR121" i="12" s="1"/>
  <c r="AR122" i="12" s="1"/>
  <c r="AS123" i="12" l="1"/>
  <c r="AR125" i="12"/>
  <c r="AR126" i="12" s="1"/>
  <c r="AS127" i="12" s="1"/>
</calcChain>
</file>

<file path=xl/comments1.xml><?xml version="1.0" encoding="utf-8"?>
<comments xmlns="http://schemas.openxmlformats.org/spreadsheetml/2006/main">
  <authors>
    <author>Author</author>
  </authors>
  <commentList>
    <comment ref="AI16" authorId="0" shapeId="0">
      <text>
        <r>
          <rPr>
            <b/>
            <sz val="9"/>
            <color indexed="81"/>
            <rFont val="Tahoma"/>
            <family val="2"/>
            <charset val="204"/>
          </rPr>
          <t>Author:</t>
        </r>
        <r>
          <rPr>
            <sz val="9"/>
            <color indexed="81"/>
            <rFont val="Tahoma"/>
            <family val="2"/>
            <charset val="204"/>
          </rPr>
          <t xml:space="preserve">
ФП Metso - 136 т
ФП Larox - 33 т</t>
        </r>
      </text>
    </comment>
    <comment ref="AJ16" authorId="0" shapeId="0">
      <text>
        <r>
          <rPr>
            <b/>
            <sz val="9"/>
            <color indexed="81"/>
            <rFont val="Tahoma"/>
            <family val="2"/>
            <charset val="204"/>
          </rPr>
          <t>Author:</t>
        </r>
        <r>
          <rPr>
            <sz val="9"/>
            <color indexed="81"/>
            <rFont val="Tahoma"/>
            <family val="2"/>
            <charset val="204"/>
          </rPr>
          <t xml:space="preserve">
ФП Metso - 8,4
ФП Larox - 8,0</t>
        </r>
      </text>
    </comment>
    <comment ref="AP24" authorId="0" shapeId="0">
      <text>
        <r>
          <rPr>
            <b/>
            <sz val="9"/>
            <color indexed="81"/>
            <rFont val="Tahoma"/>
            <family val="2"/>
            <charset val="204"/>
          </rPr>
          <t>Author:</t>
        </r>
        <r>
          <rPr>
            <sz val="9"/>
            <color indexed="81"/>
            <rFont val="Tahoma"/>
            <family val="2"/>
            <charset val="204"/>
          </rPr>
          <t xml:space="preserve">
Корекция на склад след маркшайдерски замер</t>
        </r>
      </text>
    </comment>
    <comment ref="AI48" authorId="0" shapeId="0">
      <text>
        <r>
          <rPr>
            <b/>
            <sz val="9"/>
            <color indexed="81"/>
            <rFont val="Tahoma"/>
            <family val="2"/>
            <charset val="204"/>
          </rPr>
          <t xml:space="preserve">Author:
</t>
        </r>
        <r>
          <rPr>
            <sz val="9"/>
            <color indexed="81"/>
            <rFont val="Tahoma"/>
            <family val="2"/>
            <charset val="204"/>
          </rPr>
          <t>ФП Metso - 30t
ФП Larox - 133t</t>
        </r>
      </text>
    </comment>
    <comment ref="AJ48" authorId="0" shapeId="0">
      <text>
        <r>
          <rPr>
            <b/>
            <sz val="9"/>
            <color indexed="81"/>
            <rFont val="Tahoma"/>
            <family val="2"/>
            <charset val="204"/>
          </rPr>
          <t xml:space="preserve">Author:
</t>
        </r>
        <r>
          <rPr>
            <sz val="9"/>
            <color indexed="81"/>
            <rFont val="Tahoma"/>
            <family val="2"/>
            <charset val="204"/>
          </rPr>
          <t>ФП Metso - 9,2 
ФП Larox - 8,5</t>
        </r>
      </text>
    </comment>
    <comment ref="AI49" authorId="0" shapeId="0">
      <text>
        <r>
          <rPr>
            <b/>
            <sz val="9"/>
            <color indexed="81"/>
            <rFont val="Tahoma"/>
            <family val="2"/>
            <charset val="204"/>
          </rPr>
          <t>Author:</t>
        </r>
        <r>
          <rPr>
            <sz val="9"/>
            <color indexed="81"/>
            <rFont val="Tahoma"/>
            <family val="2"/>
            <charset val="204"/>
          </rPr>
          <t xml:space="preserve">
ФП Metso - 128 t
ФП Larox - 33 t</t>
        </r>
      </text>
    </comment>
    <comment ref="AJ49" authorId="0" shapeId="0">
      <text>
        <r>
          <rPr>
            <b/>
            <sz val="9"/>
            <color indexed="81"/>
            <rFont val="Tahoma"/>
            <family val="2"/>
            <charset val="204"/>
          </rPr>
          <t>Author:</t>
        </r>
        <r>
          <rPr>
            <sz val="9"/>
            <color indexed="81"/>
            <rFont val="Tahoma"/>
            <family val="2"/>
            <charset val="204"/>
          </rPr>
          <t xml:space="preserve">
ФП Metso - 8,4 
ФП Larox - 9,3</t>
        </r>
      </text>
    </comment>
    <comment ref="AP52"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P80"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P100" authorId="0" shapeId="0">
      <text>
        <r>
          <rPr>
            <b/>
            <sz val="9"/>
            <color indexed="81"/>
            <rFont val="Tahoma"/>
            <family val="2"/>
            <charset val="204"/>
          </rPr>
          <t xml:space="preserve">Author:
</t>
        </r>
        <r>
          <rPr>
            <sz val="9"/>
            <color indexed="81"/>
            <rFont val="Tahoma"/>
            <family val="2"/>
            <charset val="204"/>
          </rPr>
          <t>Корекция на склад след замер на автомобилна везна.</t>
        </r>
      </text>
    </comment>
    <comment ref="AI120" authorId="0" shapeId="0">
      <text>
        <r>
          <rPr>
            <b/>
            <sz val="9"/>
            <color indexed="81"/>
            <rFont val="Tahoma"/>
            <family val="2"/>
            <charset val="204"/>
          </rPr>
          <t>Author:</t>
        </r>
        <r>
          <rPr>
            <sz val="9"/>
            <color indexed="81"/>
            <rFont val="Tahoma"/>
            <family val="2"/>
            <charset val="204"/>
          </rPr>
          <t xml:space="preserve">
ФП Metso - 124 t
ФП Larox - 45 t</t>
        </r>
      </text>
    </comment>
    <comment ref="AJ120" authorId="0" shapeId="0">
      <text>
        <r>
          <rPr>
            <b/>
            <sz val="9"/>
            <color indexed="81"/>
            <rFont val="Tahoma"/>
            <family val="2"/>
            <charset val="204"/>
          </rPr>
          <t>Author:</t>
        </r>
        <r>
          <rPr>
            <sz val="9"/>
            <color indexed="81"/>
            <rFont val="Tahoma"/>
            <family val="2"/>
            <charset val="204"/>
          </rPr>
          <t xml:space="preserve">
ФП Metso - 8,6 
ФП Larox - 8,5</t>
        </r>
      </text>
    </comment>
    <comment ref="AP124"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List>
</comments>
</file>

<file path=xl/comments10.xml><?xml version="1.0" encoding="utf-8"?>
<comments xmlns="http://schemas.openxmlformats.org/spreadsheetml/2006/main">
  <authors>
    <author>Author</author>
  </authors>
  <commentList>
    <comment ref="AR24"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I29" authorId="0" shapeId="0">
      <text>
        <r>
          <rPr>
            <b/>
            <sz val="9"/>
            <color indexed="81"/>
            <rFont val="Tahoma"/>
            <family val="2"/>
            <charset val="204"/>
          </rPr>
          <t>Author:</t>
        </r>
        <r>
          <rPr>
            <sz val="9"/>
            <color indexed="81"/>
            <rFont val="Tahoma"/>
            <family val="2"/>
            <charset val="204"/>
          </rPr>
          <t xml:space="preserve">
ФП Metso -178т
ФП Larox -51т</t>
        </r>
      </text>
    </comment>
    <comment ref="AJ29" authorId="0" shapeId="0">
      <text>
        <r>
          <rPr>
            <b/>
            <sz val="9"/>
            <color indexed="81"/>
            <rFont val="Tahoma"/>
            <family val="2"/>
            <charset val="204"/>
          </rPr>
          <t>Author:</t>
        </r>
        <r>
          <rPr>
            <sz val="9"/>
            <color indexed="81"/>
            <rFont val="Tahoma"/>
            <family val="2"/>
            <charset val="204"/>
          </rPr>
          <t xml:space="preserve">
ФП Metso - 10
ФП Larox - 13,3</t>
        </r>
      </text>
    </comment>
    <comment ref="AI40" authorId="0" shapeId="0">
      <text>
        <r>
          <rPr>
            <b/>
            <sz val="9"/>
            <color indexed="81"/>
            <rFont val="Tahoma"/>
            <family val="2"/>
            <charset val="204"/>
          </rPr>
          <t>Author:</t>
        </r>
        <r>
          <rPr>
            <sz val="9"/>
            <color indexed="81"/>
            <rFont val="Tahoma"/>
            <family val="2"/>
            <charset val="204"/>
          </rPr>
          <t xml:space="preserve">
ФП Metso -133 т
ФП Larox -38 т</t>
        </r>
      </text>
    </comment>
    <comment ref="AI41" authorId="0" shapeId="0">
      <text>
        <r>
          <rPr>
            <b/>
            <sz val="9"/>
            <color indexed="81"/>
            <rFont val="Tahoma"/>
            <family val="2"/>
            <charset val="204"/>
          </rPr>
          <t>Author:</t>
        </r>
        <r>
          <rPr>
            <sz val="9"/>
            <color indexed="81"/>
            <rFont val="Tahoma"/>
            <family val="2"/>
            <charset val="204"/>
          </rPr>
          <t xml:space="preserve">
ФП Metso -200 т
ФП Larox -43 т</t>
        </r>
      </text>
    </comment>
    <comment ref="AJ41" authorId="0" shapeId="0">
      <text>
        <r>
          <rPr>
            <b/>
            <sz val="9"/>
            <color indexed="81"/>
            <rFont val="Tahoma"/>
            <family val="2"/>
            <charset val="204"/>
          </rPr>
          <t>Author:</t>
        </r>
        <r>
          <rPr>
            <sz val="9"/>
            <color indexed="81"/>
            <rFont val="Tahoma"/>
            <family val="2"/>
            <charset val="204"/>
          </rPr>
          <t xml:space="preserve">
ФП Metso - 8,4
ФП Larox - 8,7</t>
        </r>
      </text>
    </comment>
    <comment ref="AI44" authorId="0" shapeId="0">
      <text>
        <r>
          <rPr>
            <b/>
            <sz val="9"/>
            <color indexed="81"/>
            <rFont val="Tahoma"/>
            <family val="2"/>
            <charset val="204"/>
          </rPr>
          <t>Author:</t>
        </r>
        <r>
          <rPr>
            <sz val="9"/>
            <color indexed="81"/>
            <rFont val="Tahoma"/>
            <family val="2"/>
            <charset val="204"/>
          </rPr>
          <t xml:space="preserve">
ФП Metso - 113 т
ФП Larox - 57 т</t>
        </r>
      </text>
    </comment>
    <comment ref="AJ44" authorId="0" shapeId="0">
      <text>
        <r>
          <rPr>
            <b/>
            <sz val="9"/>
            <color indexed="81"/>
            <rFont val="Tahoma"/>
            <family val="2"/>
            <charset val="204"/>
          </rPr>
          <t>Author:</t>
        </r>
        <r>
          <rPr>
            <sz val="9"/>
            <color indexed="81"/>
            <rFont val="Tahoma"/>
            <family val="2"/>
            <charset val="204"/>
          </rPr>
          <t xml:space="preserve">
ФП Metso - 7,7
ФП Larox - 9,5</t>
        </r>
      </text>
    </comment>
    <comment ref="AI45" authorId="0" shapeId="0">
      <text>
        <r>
          <rPr>
            <b/>
            <sz val="9"/>
            <color indexed="81"/>
            <rFont val="Tahoma"/>
            <family val="2"/>
            <charset val="204"/>
          </rPr>
          <t>Author:</t>
        </r>
        <r>
          <rPr>
            <sz val="9"/>
            <color indexed="81"/>
            <rFont val="Tahoma"/>
            <family val="2"/>
            <charset val="204"/>
          </rPr>
          <t xml:space="preserve">
ФП Metso -252  т
ФП Larox - 9 т</t>
        </r>
      </text>
    </comment>
    <comment ref="AR5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69" authorId="0" shapeId="0">
      <text>
        <r>
          <rPr>
            <b/>
            <sz val="9"/>
            <color indexed="81"/>
            <rFont val="Tahoma"/>
            <family val="2"/>
            <charset val="204"/>
          </rPr>
          <t>Author:</t>
        </r>
        <r>
          <rPr>
            <sz val="9"/>
            <color indexed="81"/>
            <rFont val="Tahoma"/>
            <family val="2"/>
            <charset val="204"/>
          </rPr>
          <t xml:space="preserve">
ФП Metso - 187т
ФП Larox - 58т</t>
        </r>
      </text>
    </comment>
    <comment ref="AJ69" authorId="0" shapeId="0">
      <text>
        <r>
          <rPr>
            <b/>
            <sz val="9"/>
            <color indexed="81"/>
            <rFont val="Tahoma"/>
            <family val="2"/>
            <charset val="204"/>
          </rPr>
          <t>Author:</t>
        </r>
        <r>
          <rPr>
            <sz val="9"/>
            <color indexed="81"/>
            <rFont val="Tahoma"/>
            <family val="2"/>
            <charset val="204"/>
          </rPr>
          <t xml:space="preserve">
ФП Metso -8,7 
ФП Larox -8,2 </t>
        </r>
      </text>
    </comment>
    <comment ref="AI70" authorId="0" shapeId="0">
      <text>
        <r>
          <rPr>
            <b/>
            <sz val="9"/>
            <color indexed="81"/>
            <rFont val="Tahoma"/>
            <family val="2"/>
            <charset val="204"/>
          </rPr>
          <t>Author:</t>
        </r>
        <r>
          <rPr>
            <sz val="9"/>
            <color indexed="81"/>
            <rFont val="Tahoma"/>
            <family val="2"/>
            <charset val="204"/>
          </rPr>
          <t xml:space="preserve">
ФП Metso - 201 т
ФП Larox - 29т</t>
        </r>
      </text>
    </comment>
    <comment ref="AJ70" authorId="0" shapeId="0">
      <text>
        <r>
          <rPr>
            <b/>
            <sz val="9"/>
            <color indexed="81"/>
            <rFont val="Tahoma"/>
            <family val="2"/>
            <charset val="204"/>
          </rPr>
          <t>Author:</t>
        </r>
        <r>
          <rPr>
            <sz val="9"/>
            <color indexed="81"/>
            <rFont val="Tahoma"/>
            <family val="2"/>
            <charset val="204"/>
          </rPr>
          <t xml:space="preserve">
ФП Metso - 9,5
ФП Larox - 9,9</t>
        </r>
      </text>
    </comment>
    <comment ref="AR8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92" authorId="0" shapeId="0">
      <text>
        <r>
          <rPr>
            <b/>
            <sz val="9"/>
            <color indexed="81"/>
            <rFont val="Tahoma"/>
            <family val="2"/>
            <charset val="204"/>
          </rPr>
          <t>Author:</t>
        </r>
        <r>
          <rPr>
            <sz val="9"/>
            <color indexed="81"/>
            <rFont val="Tahoma"/>
            <family val="2"/>
            <charset val="204"/>
          </rPr>
          <t xml:space="preserve">
ФП Metso - 59т
ФП Larox - 82т.</t>
        </r>
      </text>
    </comment>
    <comment ref="AJ92" authorId="0" shapeId="0">
      <text>
        <r>
          <rPr>
            <b/>
            <sz val="9"/>
            <color indexed="81"/>
            <rFont val="Tahoma"/>
            <family val="2"/>
            <charset val="204"/>
          </rPr>
          <t>Author:</t>
        </r>
        <r>
          <rPr>
            <sz val="9"/>
            <color indexed="81"/>
            <rFont val="Tahoma"/>
            <family val="2"/>
            <charset val="204"/>
          </rPr>
          <t xml:space="preserve">
ФП Metso - 8,5 
ФП Larox - 11,7</t>
        </r>
      </text>
    </comment>
    <comment ref="AR10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R108"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114" authorId="0" shapeId="0">
      <text>
        <r>
          <rPr>
            <b/>
            <sz val="9"/>
            <color indexed="81"/>
            <rFont val="Tahoma"/>
            <family val="2"/>
            <charset val="204"/>
          </rPr>
          <t>Author:</t>
        </r>
        <r>
          <rPr>
            <sz val="9"/>
            <color indexed="81"/>
            <rFont val="Tahoma"/>
            <family val="2"/>
            <charset val="204"/>
          </rPr>
          <t xml:space="preserve">
тонаж за 9:00 ч.</t>
        </r>
      </text>
    </comment>
    <comment ref="AR124"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List>
</comments>
</file>

<file path=xl/comments11.xml><?xml version="1.0" encoding="utf-8"?>
<comments xmlns="http://schemas.openxmlformats.org/spreadsheetml/2006/main">
  <authors>
    <author>Author</author>
  </authors>
  <commentList>
    <comment ref="AS1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J22" authorId="0" shapeId="0">
      <text>
        <r>
          <rPr>
            <b/>
            <sz val="9"/>
            <color indexed="81"/>
            <rFont val="Tahoma"/>
            <family val="2"/>
            <charset val="204"/>
          </rPr>
          <t>Author:</t>
        </r>
        <r>
          <rPr>
            <sz val="9"/>
            <color indexed="81"/>
            <rFont val="Tahoma"/>
            <family val="2"/>
            <charset val="204"/>
          </rPr>
          <t xml:space="preserve">
ФП Metso -200 т
ФП Larox - 15 т.</t>
        </r>
      </text>
    </comment>
    <comment ref="AS4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S6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S7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J89" authorId="0" shapeId="0">
      <text>
        <r>
          <rPr>
            <b/>
            <sz val="9"/>
            <color indexed="81"/>
            <rFont val="Tahoma"/>
            <family val="2"/>
            <charset val="204"/>
          </rPr>
          <t>Author:</t>
        </r>
        <r>
          <rPr>
            <sz val="9"/>
            <color indexed="81"/>
            <rFont val="Tahoma"/>
            <family val="2"/>
            <charset val="204"/>
          </rPr>
          <t xml:space="preserve">
ФП Metso - 167 т
ФП Larox - 19 т.</t>
        </r>
      </text>
    </comment>
    <comment ref="AK89" authorId="0" shapeId="0">
      <text>
        <r>
          <rPr>
            <b/>
            <sz val="9"/>
            <color indexed="81"/>
            <rFont val="Tahoma"/>
            <family val="2"/>
            <charset val="204"/>
          </rPr>
          <t>Author:</t>
        </r>
        <r>
          <rPr>
            <sz val="9"/>
            <color indexed="81"/>
            <rFont val="Tahoma"/>
            <family val="2"/>
            <charset val="204"/>
          </rPr>
          <t xml:space="preserve">
ФП Metso - 7,8
ФП Larox - 8,0</t>
        </r>
      </text>
    </comment>
    <comment ref="AJ92" authorId="0" shapeId="0">
      <text>
        <r>
          <rPr>
            <b/>
            <sz val="9"/>
            <color indexed="81"/>
            <rFont val="Tahoma"/>
            <family val="2"/>
            <charset val="204"/>
          </rPr>
          <t>Author:</t>
        </r>
        <r>
          <rPr>
            <sz val="9"/>
            <color indexed="81"/>
            <rFont val="Tahoma"/>
            <family val="2"/>
            <charset val="204"/>
          </rPr>
          <t xml:space="preserve">
ФП Metso - 44 т 
ФП Larox - 120т</t>
        </r>
      </text>
    </comment>
    <comment ref="AK92" authorId="0" shapeId="0">
      <text>
        <r>
          <rPr>
            <b/>
            <sz val="9"/>
            <color indexed="81"/>
            <rFont val="Tahoma"/>
            <family val="2"/>
            <charset val="204"/>
          </rPr>
          <t>Author:</t>
        </r>
        <r>
          <rPr>
            <sz val="9"/>
            <color indexed="81"/>
            <rFont val="Tahoma"/>
            <family val="2"/>
            <charset val="204"/>
          </rPr>
          <t xml:space="preserve">
ФП Metso - 7,5
ФП Larox - 8,8</t>
        </r>
      </text>
    </comment>
    <comment ref="AS9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J93" authorId="0" shapeId="0">
      <text>
        <r>
          <rPr>
            <b/>
            <sz val="9"/>
            <color indexed="81"/>
            <rFont val="Tahoma"/>
            <family val="2"/>
            <charset val="204"/>
          </rPr>
          <t>Author:</t>
        </r>
        <r>
          <rPr>
            <sz val="9"/>
            <color indexed="81"/>
            <rFont val="Tahoma"/>
            <family val="2"/>
            <charset val="204"/>
          </rPr>
          <t xml:space="preserve">
само от Larox</t>
        </r>
      </text>
    </comment>
    <comment ref="AJ94" authorId="0" shapeId="0">
      <text>
        <r>
          <rPr>
            <b/>
            <sz val="9"/>
            <color indexed="81"/>
            <rFont val="Tahoma"/>
            <family val="2"/>
            <charset val="204"/>
          </rPr>
          <t>Author:</t>
        </r>
        <r>
          <rPr>
            <sz val="9"/>
            <color indexed="81"/>
            <rFont val="Tahoma"/>
            <family val="2"/>
            <charset val="204"/>
          </rPr>
          <t xml:space="preserve">
ФП Metso - 119 т 
ФП Larox - 110 т</t>
        </r>
      </text>
    </comment>
    <comment ref="AK94" authorId="0" shapeId="0">
      <text>
        <r>
          <rPr>
            <b/>
            <sz val="9"/>
            <color indexed="81"/>
            <rFont val="Tahoma"/>
            <family val="2"/>
            <charset val="204"/>
          </rPr>
          <t>Author:</t>
        </r>
        <r>
          <rPr>
            <sz val="9"/>
            <color indexed="81"/>
            <rFont val="Tahoma"/>
            <family val="2"/>
            <charset val="204"/>
          </rPr>
          <t xml:space="preserve">
ФП Metso -8,0
ФП Larox  - 8,7</t>
        </r>
      </text>
    </comment>
    <comment ref="AJ117" authorId="0" shapeId="0">
      <text>
        <r>
          <rPr>
            <b/>
            <sz val="9"/>
            <color indexed="81"/>
            <rFont val="Tahoma"/>
            <family val="2"/>
            <charset val="204"/>
          </rPr>
          <t>Author:</t>
        </r>
        <r>
          <rPr>
            <sz val="9"/>
            <color indexed="81"/>
            <rFont val="Tahoma"/>
            <family val="2"/>
            <charset val="204"/>
          </rPr>
          <t xml:space="preserve">
ФП Metso - 197 т 
ФП Larox - 29 т</t>
        </r>
      </text>
    </comment>
    <comment ref="AJ118" authorId="0" shapeId="0">
      <text>
        <r>
          <rPr>
            <b/>
            <sz val="9"/>
            <color indexed="81"/>
            <rFont val="Tahoma"/>
            <family val="2"/>
            <charset val="204"/>
          </rPr>
          <t>Author:</t>
        </r>
        <r>
          <rPr>
            <sz val="9"/>
            <color indexed="81"/>
            <rFont val="Tahoma"/>
            <family val="2"/>
            <charset val="204"/>
          </rPr>
          <t xml:space="preserve">
ФП Metso -  т 
ФП Larox - 3 т</t>
        </r>
      </text>
    </comment>
    <comment ref="AS120"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List>
</comments>
</file>

<file path=xl/comments12.xml><?xml version="1.0" encoding="utf-8"?>
<comments xmlns="http://schemas.openxmlformats.org/spreadsheetml/2006/main">
  <authors>
    <author>Author</author>
  </authors>
  <commentList>
    <comment ref="AS28"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S3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S56"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J60" authorId="0" shapeId="0">
      <text>
        <r>
          <rPr>
            <b/>
            <sz val="9"/>
            <color indexed="81"/>
            <rFont val="Tahoma"/>
            <family val="2"/>
            <charset val="204"/>
          </rPr>
          <t>Author:</t>
        </r>
        <r>
          <rPr>
            <sz val="9"/>
            <color indexed="81"/>
            <rFont val="Tahoma"/>
            <family val="2"/>
            <charset val="204"/>
          </rPr>
          <t xml:space="preserve">
ФП Metso - 168 т 
ФП Larox - 28 т</t>
        </r>
      </text>
    </comment>
    <comment ref="AS7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S8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J81" authorId="0" shapeId="0">
      <text>
        <r>
          <rPr>
            <b/>
            <sz val="9"/>
            <color indexed="81"/>
            <rFont val="Tahoma"/>
            <family val="2"/>
            <charset val="204"/>
          </rPr>
          <t>Author:</t>
        </r>
        <r>
          <rPr>
            <sz val="9"/>
            <color indexed="81"/>
            <rFont val="Tahoma"/>
            <family val="2"/>
            <charset val="204"/>
          </rPr>
          <t xml:space="preserve">
ФП Metso - 174 т
ФП Larox - 14 т.</t>
        </r>
      </text>
    </comment>
    <comment ref="AJ84" authorId="0" shapeId="0">
      <text>
        <r>
          <rPr>
            <b/>
            <sz val="9"/>
            <color indexed="81"/>
            <rFont val="Tahoma"/>
            <family val="2"/>
            <charset val="204"/>
          </rPr>
          <t>Author:</t>
        </r>
        <r>
          <rPr>
            <sz val="9"/>
            <color indexed="81"/>
            <rFont val="Tahoma"/>
            <family val="2"/>
            <charset val="204"/>
          </rPr>
          <t xml:space="preserve">
ФП Metso -58т
ФП Larox - 122т.</t>
        </r>
      </text>
    </comment>
    <comment ref="AK84" authorId="0" shapeId="0">
      <text>
        <r>
          <rPr>
            <b/>
            <sz val="9"/>
            <color indexed="81"/>
            <rFont val="Tahoma"/>
            <family val="2"/>
            <charset val="204"/>
          </rPr>
          <t>Author:</t>
        </r>
        <r>
          <rPr>
            <sz val="9"/>
            <color indexed="81"/>
            <rFont val="Tahoma"/>
            <family val="2"/>
            <charset val="204"/>
          </rPr>
          <t xml:space="preserve">
Larox-8,5
Metso-7,8</t>
        </r>
      </text>
    </comment>
    <comment ref="AS84"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J85" authorId="0" shapeId="0">
      <text>
        <r>
          <rPr>
            <b/>
            <sz val="9"/>
            <color indexed="81"/>
            <rFont val="Tahoma"/>
            <family val="2"/>
            <charset val="204"/>
          </rPr>
          <t>Author:</t>
        </r>
        <r>
          <rPr>
            <sz val="9"/>
            <color indexed="81"/>
            <rFont val="Tahoma"/>
            <family val="2"/>
            <charset val="204"/>
          </rPr>
          <t xml:space="preserve">
ФП Metso -240т
ФП Larox - 12т.</t>
        </r>
      </text>
    </comment>
    <comment ref="AS88"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S9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S96"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S108"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J124" authorId="0" shapeId="0">
      <text>
        <r>
          <rPr>
            <b/>
            <sz val="9"/>
            <color indexed="81"/>
            <rFont val="Tahoma"/>
            <family val="2"/>
            <charset val="204"/>
          </rPr>
          <t>Author:</t>
        </r>
        <r>
          <rPr>
            <sz val="9"/>
            <color indexed="81"/>
            <rFont val="Tahoma"/>
            <family val="2"/>
            <charset val="204"/>
          </rPr>
          <t xml:space="preserve">
ФП Metso - 205 т
ФП Larox - 35 т.</t>
        </r>
      </text>
    </comment>
    <comment ref="AK124" authorId="0" shapeId="0">
      <text>
        <r>
          <rPr>
            <b/>
            <sz val="9"/>
            <color indexed="81"/>
            <rFont val="Tahoma"/>
            <family val="2"/>
            <charset val="204"/>
          </rPr>
          <t>Author:</t>
        </r>
        <r>
          <rPr>
            <sz val="9"/>
            <color indexed="81"/>
            <rFont val="Tahoma"/>
            <family val="2"/>
            <charset val="204"/>
          </rPr>
          <t xml:space="preserve">
ФП Metso - 8,8
ФП Larox - 8,5</t>
        </r>
      </text>
    </comment>
    <comment ref="AS124"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J125" authorId="0" shapeId="0">
      <text>
        <r>
          <rPr>
            <b/>
            <sz val="9"/>
            <color indexed="81"/>
            <rFont val="Tahoma"/>
            <family val="2"/>
            <charset val="204"/>
          </rPr>
          <t>Author:</t>
        </r>
        <r>
          <rPr>
            <sz val="9"/>
            <color indexed="81"/>
            <rFont val="Tahoma"/>
            <family val="2"/>
            <charset val="204"/>
          </rPr>
          <t xml:space="preserve">
ФП Metso - 172 т
ФП Larox - 7 т.</t>
        </r>
      </text>
    </comment>
  </commentList>
</comments>
</file>

<file path=xl/comments2.xml><?xml version="1.0" encoding="utf-8"?>
<comments xmlns="http://schemas.openxmlformats.org/spreadsheetml/2006/main">
  <authors>
    <author>Author</author>
  </authors>
  <commentList>
    <comment ref="AP12"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I17" authorId="0" shapeId="0">
      <text>
        <r>
          <rPr>
            <b/>
            <sz val="9"/>
            <color indexed="81"/>
            <rFont val="Tahoma"/>
            <family val="2"/>
            <charset val="204"/>
          </rPr>
          <t>Author:</t>
        </r>
        <r>
          <rPr>
            <sz val="9"/>
            <color indexed="81"/>
            <rFont val="Tahoma"/>
            <family val="2"/>
            <charset val="204"/>
          </rPr>
          <t xml:space="preserve">
ФП Metso - 141 t
ФП Larox - 13 t</t>
        </r>
      </text>
    </comment>
    <comment ref="AI18" authorId="0" shapeId="0">
      <text>
        <r>
          <rPr>
            <b/>
            <sz val="9"/>
            <color indexed="81"/>
            <rFont val="Tahoma"/>
            <family val="2"/>
            <charset val="204"/>
          </rPr>
          <t>Author:</t>
        </r>
        <r>
          <rPr>
            <sz val="9"/>
            <color indexed="81"/>
            <rFont val="Tahoma"/>
            <family val="2"/>
            <charset val="204"/>
          </rPr>
          <t xml:space="preserve">
ФП Metso - 176 t
ФП Larox - 22 t</t>
        </r>
      </text>
    </comment>
    <comment ref="AJ18" authorId="0" shapeId="0">
      <text>
        <r>
          <rPr>
            <b/>
            <sz val="9"/>
            <color indexed="81"/>
            <rFont val="Tahoma"/>
            <family val="2"/>
            <charset val="204"/>
          </rPr>
          <t>Author:</t>
        </r>
        <r>
          <rPr>
            <sz val="9"/>
            <color indexed="81"/>
            <rFont val="Tahoma"/>
            <family val="2"/>
            <charset val="204"/>
          </rPr>
          <t xml:space="preserve">
ФП Metso -  8,2
ФП Larox - 8,4</t>
        </r>
      </text>
    </comment>
    <comment ref="AI22" authorId="0" shapeId="0">
      <text>
        <r>
          <rPr>
            <b/>
            <sz val="9"/>
            <color indexed="81"/>
            <rFont val="Tahoma"/>
            <family val="2"/>
            <charset val="204"/>
          </rPr>
          <t>Author:</t>
        </r>
        <r>
          <rPr>
            <sz val="9"/>
            <color indexed="81"/>
            <rFont val="Tahoma"/>
            <family val="2"/>
            <charset val="204"/>
          </rPr>
          <t xml:space="preserve">
ФП Metso - 29 т
ФП Larox - 93 т</t>
        </r>
      </text>
    </comment>
    <comment ref="AJ22" authorId="0" shapeId="0">
      <text>
        <r>
          <rPr>
            <b/>
            <sz val="9"/>
            <color indexed="81"/>
            <rFont val="Tahoma"/>
            <family val="2"/>
            <charset val="204"/>
          </rPr>
          <t>Author:</t>
        </r>
        <r>
          <rPr>
            <sz val="9"/>
            <color indexed="81"/>
            <rFont val="Tahoma"/>
            <family val="2"/>
            <charset val="204"/>
          </rPr>
          <t xml:space="preserve">
ФП Metso - 8,3  
ФП Larox - 9,3</t>
        </r>
      </text>
    </comment>
    <comment ref="AI24" authorId="0" shapeId="0">
      <text>
        <r>
          <rPr>
            <b/>
            <sz val="9"/>
            <color indexed="81"/>
            <rFont val="Tahoma"/>
            <family val="2"/>
            <charset val="204"/>
          </rPr>
          <t>Author:</t>
        </r>
        <r>
          <rPr>
            <sz val="9"/>
            <color indexed="81"/>
            <rFont val="Tahoma"/>
            <family val="2"/>
            <charset val="204"/>
          </rPr>
          <t xml:space="preserve">
ФП Metso -139  т
ФП Larox - 59 т</t>
        </r>
      </text>
    </comment>
    <comment ref="AJ24" authorId="0" shapeId="0">
      <text>
        <r>
          <rPr>
            <b/>
            <sz val="9"/>
            <color indexed="81"/>
            <rFont val="Tahoma"/>
            <family val="2"/>
            <charset val="204"/>
          </rPr>
          <t>Author:</t>
        </r>
        <r>
          <rPr>
            <sz val="9"/>
            <color indexed="81"/>
            <rFont val="Tahoma"/>
            <family val="2"/>
            <charset val="204"/>
          </rPr>
          <t xml:space="preserve">
ФП Metso - 8,0   
ФП Larox - 8,8</t>
        </r>
      </text>
    </comment>
    <comment ref="AI40" authorId="0" shapeId="0">
      <text>
        <r>
          <rPr>
            <b/>
            <sz val="9"/>
            <color indexed="81"/>
            <rFont val="Tahoma"/>
            <family val="2"/>
            <charset val="204"/>
          </rPr>
          <t>Author:</t>
        </r>
        <r>
          <rPr>
            <sz val="9"/>
            <color indexed="81"/>
            <rFont val="Tahoma"/>
            <family val="2"/>
            <charset val="204"/>
          </rPr>
          <t xml:space="preserve">
ФП Metso - 94 t
ФП Larox - 16 t</t>
        </r>
      </text>
    </comment>
    <comment ref="AP40"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I41" authorId="0" shapeId="0">
      <text>
        <r>
          <rPr>
            <b/>
            <sz val="9"/>
            <color indexed="81"/>
            <rFont val="Tahoma"/>
            <family val="2"/>
            <charset val="204"/>
          </rPr>
          <t>Author:</t>
        </r>
        <r>
          <rPr>
            <sz val="9"/>
            <color indexed="81"/>
            <rFont val="Tahoma"/>
            <family val="2"/>
            <charset val="204"/>
          </rPr>
          <t xml:space="preserve">
ФП Metso - 193 т
ФП Larox - 26 т</t>
        </r>
      </text>
    </comment>
    <comment ref="AJ41" authorId="0" shapeId="0">
      <text>
        <r>
          <rPr>
            <b/>
            <sz val="9"/>
            <color indexed="81"/>
            <rFont val="Tahoma"/>
            <family val="2"/>
            <charset val="204"/>
          </rPr>
          <t>Author:</t>
        </r>
        <r>
          <rPr>
            <sz val="9"/>
            <color indexed="81"/>
            <rFont val="Tahoma"/>
            <family val="2"/>
            <charset val="204"/>
          </rPr>
          <t xml:space="preserve">
ФП Metso - 8,2
ФП Larox - 8,3</t>
        </r>
      </text>
    </comment>
    <comment ref="AI68" authorId="0" shapeId="0">
      <text>
        <r>
          <rPr>
            <b/>
            <sz val="9"/>
            <color indexed="81"/>
            <rFont val="Tahoma"/>
            <family val="2"/>
            <charset val="204"/>
          </rPr>
          <t>Author:</t>
        </r>
        <r>
          <rPr>
            <sz val="9"/>
            <color indexed="81"/>
            <rFont val="Tahoma"/>
            <family val="2"/>
            <charset val="204"/>
          </rPr>
          <t xml:space="preserve">
ФП Metso - 177 т
ФП Larox - 4 т</t>
        </r>
      </text>
    </comment>
    <comment ref="AP68"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I69" authorId="0" shapeId="0">
      <text>
        <r>
          <rPr>
            <b/>
            <sz val="9"/>
            <color indexed="81"/>
            <rFont val="Tahoma"/>
            <family val="2"/>
            <charset val="204"/>
          </rPr>
          <t>Author:</t>
        </r>
        <r>
          <rPr>
            <sz val="9"/>
            <color indexed="81"/>
            <rFont val="Tahoma"/>
            <family val="2"/>
            <charset val="204"/>
          </rPr>
          <t xml:space="preserve">
ФП Metso -153  т
ФП Larox - 12 т</t>
        </r>
      </text>
    </comment>
    <comment ref="AJ69" authorId="0" shapeId="0">
      <text>
        <r>
          <rPr>
            <b/>
            <sz val="9"/>
            <color indexed="81"/>
            <rFont val="Tahoma"/>
            <family val="2"/>
            <charset val="204"/>
          </rPr>
          <t>Author:</t>
        </r>
        <r>
          <rPr>
            <sz val="9"/>
            <color indexed="81"/>
            <rFont val="Tahoma"/>
            <family val="2"/>
            <charset val="204"/>
          </rPr>
          <t xml:space="preserve">
ФП Metso - 8,5 
ФП Larox - 8,3</t>
        </r>
      </text>
    </comment>
    <comment ref="AI84" authorId="0" shapeId="0">
      <text>
        <r>
          <rPr>
            <b/>
            <sz val="9"/>
            <color indexed="81"/>
            <rFont val="Tahoma"/>
            <family val="2"/>
            <charset val="204"/>
          </rPr>
          <t>Author:</t>
        </r>
        <r>
          <rPr>
            <sz val="9"/>
            <color indexed="81"/>
            <rFont val="Tahoma"/>
            <family val="2"/>
            <charset val="204"/>
          </rPr>
          <t xml:space="preserve">
ФП Metso - 118 т
ФП Larox -102  т</t>
        </r>
      </text>
    </comment>
    <comment ref="AJ84" authorId="0" shapeId="0">
      <text>
        <r>
          <rPr>
            <b/>
            <sz val="9"/>
            <color indexed="81"/>
            <rFont val="Tahoma"/>
            <family val="2"/>
            <charset val="204"/>
          </rPr>
          <t>Author:</t>
        </r>
        <r>
          <rPr>
            <sz val="9"/>
            <color indexed="81"/>
            <rFont val="Tahoma"/>
            <family val="2"/>
            <charset val="204"/>
          </rPr>
          <t xml:space="preserve">
ФП Metso - 8,1
ФП Larox - 7,8 </t>
        </r>
      </text>
    </comment>
    <comment ref="AI85" authorId="0" shapeId="0">
      <text>
        <r>
          <rPr>
            <b/>
            <sz val="9"/>
            <color indexed="81"/>
            <rFont val="Tahoma"/>
            <family val="2"/>
            <charset val="204"/>
          </rPr>
          <t>Author:</t>
        </r>
        <r>
          <rPr>
            <sz val="9"/>
            <color indexed="81"/>
            <rFont val="Tahoma"/>
            <family val="2"/>
            <charset val="204"/>
          </rPr>
          <t xml:space="preserve">
ФП Metso - 208 т
ФП Larox - 6 т</t>
        </r>
      </text>
    </comment>
    <comment ref="AI86" authorId="0" shapeId="0">
      <text>
        <r>
          <rPr>
            <b/>
            <sz val="9"/>
            <color indexed="81"/>
            <rFont val="Tahoma"/>
            <family val="2"/>
            <charset val="204"/>
          </rPr>
          <t>Author:</t>
        </r>
        <r>
          <rPr>
            <sz val="9"/>
            <color indexed="81"/>
            <rFont val="Tahoma"/>
            <family val="2"/>
            <charset val="204"/>
          </rPr>
          <t xml:space="preserve">
ФП Metso - 163 т
ФП Larox - 36 т</t>
        </r>
      </text>
    </comment>
    <comment ref="AJ86" authorId="0" shapeId="0">
      <text>
        <r>
          <rPr>
            <b/>
            <sz val="9"/>
            <color indexed="81"/>
            <rFont val="Tahoma"/>
            <family val="2"/>
            <charset val="204"/>
          </rPr>
          <t>Author:</t>
        </r>
        <r>
          <rPr>
            <sz val="9"/>
            <color indexed="81"/>
            <rFont val="Tahoma"/>
            <family val="2"/>
            <charset val="204"/>
          </rPr>
          <t xml:space="preserve">
ФП Metso - 8,0
ФП Larox - 7,5 </t>
        </r>
      </text>
    </comment>
    <comment ref="AP9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P96"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P112"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List>
</comments>
</file>

<file path=xl/comments3.xml><?xml version="1.0" encoding="utf-8"?>
<comments xmlns="http://schemas.openxmlformats.org/spreadsheetml/2006/main">
  <authors>
    <author>Author</author>
  </authors>
  <commentList>
    <comment ref="AI4" authorId="0" shapeId="0">
      <text>
        <r>
          <rPr>
            <b/>
            <sz val="9"/>
            <color indexed="81"/>
            <rFont val="Tahoma"/>
            <family val="2"/>
            <charset val="204"/>
          </rPr>
          <t>Author:</t>
        </r>
        <r>
          <rPr>
            <sz val="9"/>
            <color indexed="81"/>
            <rFont val="Tahoma"/>
            <family val="2"/>
            <charset val="204"/>
          </rPr>
          <t xml:space="preserve">
ФП Metso - 137 т.   
ФП Larox - 32 т.</t>
        </r>
      </text>
    </comment>
    <comment ref="AJ4" authorId="0" shapeId="0">
      <text>
        <r>
          <rPr>
            <b/>
            <sz val="9"/>
            <color indexed="81"/>
            <rFont val="Tahoma"/>
            <family val="2"/>
            <charset val="204"/>
          </rPr>
          <t>Author:</t>
        </r>
        <r>
          <rPr>
            <sz val="9"/>
            <color indexed="81"/>
            <rFont val="Tahoma"/>
            <family val="2"/>
            <charset val="204"/>
          </rPr>
          <t xml:space="preserve">
ФП Metso - 8,5   
ФП Larox - 9,0</t>
        </r>
      </text>
    </comment>
    <comment ref="AI36" authorId="0" shapeId="0">
      <text>
        <r>
          <rPr>
            <b/>
            <sz val="9"/>
            <color indexed="81"/>
            <rFont val="Tahoma"/>
            <family val="2"/>
            <charset val="204"/>
          </rPr>
          <t>Author:</t>
        </r>
        <r>
          <rPr>
            <sz val="9"/>
            <color indexed="81"/>
            <rFont val="Tahoma"/>
            <family val="2"/>
            <charset val="204"/>
          </rPr>
          <t xml:space="preserve">
ФП Metso -146 т
ФП Larox - 50 т.</t>
        </r>
      </text>
    </comment>
    <comment ref="AJ36" authorId="0" shapeId="0">
      <text>
        <r>
          <rPr>
            <b/>
            <sz val="9"/>
            <color indexed="81"/>
            <rFont val="Tahoma"/>
            <family val="2"/>
            <charset val="204"/>
          </rPr>
          <t>Author:</t>
        </r>
        <r>
          <rPr>
            <sz val="9"/>
            <color indexed="81"/>
            <rFont val="Tahoma"/>
            <family val="2"/>
            <charset val="204"/>
          </rPr>
          <t xml:space="preserve">
ФП Metso - 8,4
ФП Larox - 8,3</t>
        </r>
      </text>
    </comment>
    <comment ref="AP40"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P68"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I88" authorId="0" shapeId="0">
      <text>
        <r>
          <rPr>
            <b/>
            <sz val="9"/>
            <color indexed="81"/>
            <rFont val="Tahoma"/>
            <family val="2"/>
            <charset val="204"/>
          </rPr>
          <t>Author:</t>
        </r>
        <r>
          <rPr>
            <sz val="9"/>
            <color indexed="81"/>
            <rFont val="Tahoma"/>
            <family val="2"/>
            <charset val="204"/>
          </rPr>
          <t xml:space="preserve">
ФП Metso -176 т
ФП Larox- 3 т.</t>
        </r>
      </text>
    </comment>
    <comment ref="AI89" authorId="0" shapeId="0">
      <text>
        <r>
          <rPr>
            <b/>
            <sz val="9"/>
            <color indexed="81"/>
            <rFont val="Tahoma"/>
            <family val="2"/>
            <charset val="204"/>
          </rPr>
          <t>Author:</t>
        </r>
        <r>
          <rPr>
            <sz val="9"/>
            <color indexed="81"/>
            <rFont val="Tahoma"/>
            <family val="2"/>
            <charset val="204"/>
          </rPr>
          <t xml:space="preserve">
ФП Metso -176 т
ФП Larox- 9 т.</t>
        </r>
      </text>
    </comment>
    <comment ref="AP9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K102" authorId="0" shapeId="0">
      <text>
        <r>
          <rPr>
            <b/>
            <sz val="9"/>
            <color indexed="81"/>
            <rFont val="Tahoma"/>
            <family val="2"/>
            <charset val="204"/>
          </rPr>
          <t>Author:</t>
        </r>
        <r>
          <rPr>
            <sz val="9"/>
            <color indexed="81"/>
            <rFont val="Tahoma"/>
            <family val="2"/>
            <charset val="204"/>
          </rPr>
          <t xml:space="preserve">
един час по-малко работа.</t>
        </r>
      </text>
    </comment>
    <comment ref="AI108" authorId="0" shapeId="0">
      <text>
        <r>
          <rPr>
            <b/>
            <sz val="9"/>
            <color indexed="81"/>
            <rFont val="Tahoma"/>
            <family val="2"/>
            <charset val="204"/>
          </rPr>
          <t>Author:</t>
        </r>
        <r>
          <rPr>
            <sz val="9"/>
            <color indexed="81"/>
            <rFont val="Tahoma"/>
            <family val="2"/>
            <charset val="204"/>
          </rPr>
          <t xml:space="preserve">
ФП Metso -182т
ФП Larox - 39т</t>
        </r>
      </text>
    </comment>
    <comment ref="AJ108" authorId="0" shapeId="0">
      <text>
        <r>
          <rPr>
            <b/>
            <sz val="9"/>
            <color indexed="81"/>
            <rFont val="Tahoma"/>
            <family val="2"/>
            <charset val="204"/>
          </rPr>
          <t>Author:</t>
        </r>
        <r>
          <rPr>
            <sz val="9"/>
            <color indexed="81"/>
            <rFont val="Tahoma"/>
            <family val="2"/>
            <charset val="204"/>
          </rPr>
          <t xml:space="preserve">
ФП Metso -9,9
ФП Larox -8,2</t>
        </r>
      </text>
    </comment>
    <comment ref="AP124"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List>
</comments>
</file>

<file path=xl/comments4.xml><?xml version="1.0" encoding="utf-8"?>
<comments xmlns="http://schemas.openxmlformats.org/spreadsheetml/2006/main">
  <authors>
    <author>Author</author>
  </authors>
  <commentList>
    <comment ref="AI28" authorId="0" shapeId="0">
      <text>
        <r>
          <rPr>
            <b/>
            <sz val="9"/>
            <color indexed="81"/>
            <rFont val="Tahoma"/>
            <family val="2"/>
            <charset val="204"/>
          </rPr>
          <t>Author:</t>
        </r>
        <r>
          <rPr>
            <sz val="9"/>
            <color indexed="81"/>
            <rFont val="Tahoma"/>
            <family val="2"/>
            <charset val="204"/>
          </rPr>
          <t xml:space="preserve">
ФП Metso -134 т
ФП Larox - 48 т.</t>
        </r>
      </text>
    </comment>
    <comment ref="AJ28" authorId="0" shapeId="0">
      <text>
        <r>
          <rPr>
            <b/>
            <sz val="9"/>
            <color indexed="81"/>
            <rFont val="Tahoma"/>
            <family val="2"/>
            <charset val="204"/>
          </rPr>
          <t>Author:</t>
        </r>
        <r>
          <rPr>
            <sz val="9"/>
            <color indexed="81"/>
            <rFont val="Tahoma"/>
            <family val="2"/>
            <charset val="204"/>
          </rPr>
          <t xml:space="preserve">
ФП Metso - 9,0
ФП Larox - 7,1</t>
        </r>
      </text>
    </comment>
    <comment ref="AI37" authorId="0" shapeId="0">
      <text>
        <r>
          <rPr>
            <b/>
            <sz val="9"/>
            <color indexed="81"/>
            <rFont val="Tahoma"/>
            <family val="2"/>
            <charset val="204"/>
          </rPr>
          <t>Author:</t>
        </r>
        <r>
          <rPr>
            <sz val="9"/>
            <color indexed="81"/>
            <rFont val="Tahoma"/>
            <family val="2"/>
            <charset val="204"/>
          </rPr>
          <t xml:space="preserve">
ФП Metso -168 т
ФП Larox - 24 т.</t>
        </r>
      </text>
    </comment>
    <comment ref="AJ37" authorId="0" shapeId="0">
      <text>
        <r>
          <rPr>
            <b/>
            <sz val="9"/>
            <color indexed="81"/>
            <rFont val="Tahoma"/>
            <family val="2"/>
            <charset val="204"/>
          </rPr>
          <t>Author:</t>
        </r>
        <r>
          <rPr>
            <sz val="9"/>
            <color indexed="81"/>
            <rFont val="Tahoma"/>
            <family val="2"/>
            <charset val="204"/>
          </rPr>
          <t xml:space="preserve">
ФП Metso - 8,6
ФП Larox - 9,3</t>
        </r>
      </text>
    </comment>
    <comment ref="AI40" authorId="0" shapeId="0">
      <text>
        <r>
          <rPr>
            <b/>
            <sz val="9"/>
            <color indexed="81"/>
            <rFont val="Tahoma"/>
            <family val="2"/>
            <charset val="204"/>
          </rPr>
          <t>Author:</t>
        </r>
        <r>
          <rPr>
            <sz val="9"/>
            <color indexed="81"/>
            <rFont val="Tahoma"/>
            <family val="2"/>
            <charset val="204"/>
          </rPr>
          <t xml:space="preserve">
ФП Metso - 171т.
ФП Larox - 51т.</t>
        </r>
      </text>
    </comment>
    <comment ref="AJ40" authorId="0" shapeId="0">
      <text>
        <r>
          <rPr>
            <b/>
            <sz val="9"/>
            <color indexed="81"/>
            <rFont val="Tahoma"/>
            <family val="2"/>
            <charset val="204"/>
          </rPr>
          <t>Author:</t>
        </r>
        <r>
          <rPr>
            <sz val="9"/>
            <color indexed="81"/>
            <rFont val="Tahoma"/>
            <family val="2"/>
            <charset val="204"/>
          </rPr>
          <t xml:space="preserve">
ФП Metso - 9,5
ФП Larox - 8,3</t>
        </r>
      </text>
    </comment>
    <comment ref="AI48" authorId="0" shapeId="0">
      <text>
        <r>
          <rPr>
            <b/>
            <sz val="9"/>
            <color indexed="81"/>
            <rFont val="Tahoma"/>
            <family val="2"/>
            <charset val="204"/>
          </rPr>
          <t>Author:</t>
        </r>
        <r>
          <rPr>
            <sz val="9"/>
            <color indexed="81"/>
            <rFont val="Tahoma"/>
            <family val="2"/>
            <charset val="204"/>
          </rPr>
          <t xml:space="preserve">
ФП Metso - 74т
ФП Larox - 98т</t>
        </r>
      </text>
    </comment>
    <comment ref="AJ48" authorId="0" shapeId="0">
      <text>
        <r>
          <rPr>
            <b/>
            <sz val="9"/>
            <color indexed="81"/>
            <rFont val="Tahoma"/>
            <family val="2"/>
            <charset val="204"/>
          </rPr>
          <t>Author:</t>
        </r>
        <r>
          <rPr>
            <sz val="9"/>
            <color indexed="81"/>
            <rFont val="Tahoma"/>
            <family val="2"/>
            <charset val="204"/>
          </rPr>
          <t xml:space="preserve">
ФП Metso - 8,7
ФП Larox - 8,7</t>
        </r>
      </text>
    </comment>
    <comment ref="AR5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60" authorId="0" shapeId="0">
      <text>
        <r>
          <rPr>
            <b/>
            <sz val="9"/>
            <color indexed="81"/>
            <rFont val="Tahoma"/>
            <family val="2"/>
            <charset val="204"/>
          </rPr>
          <t>Author:</t>
        </r>
        <r>
          <rPr>
            <sz val="9"/>
            <color indexed="81"/>
            <rFont val="Tahoma"/>
            <family val="2"/>
            <charset val="204"/>
          </rPr>
          <t xml:space="preserve">
ФП Metso - 120 т
ФП Larox - 50 т</t>
        </r>
      </text>
    </comment>
    <comment ref="AJ60" authorId="0" shapeId="0">
      <text>
        <r>
          <rPr>
            <b/>
            <sz val="9"/>
            <color indexed="81"/>
            <rFont val="Tahoma"/>
            <family val="2"/>
            <charset val="204"/>
          </rPr>
          <t>Author:</t>
        </r>
        <r>
          <rPr>
            <sz val="9"/>
            <color indexed="81"/>
            <rFont val="Tahoma"/>
            <family val="2"/>
            <charset val="204"/>
          </rPr>
          <t xml:space="preserve">
ФП Metso - 8,6
ФП Larox - 8,9</t>
        </r>
      </text>
    </comment>
    <comment ref="AR84" authorId="0" shapeId="0">
      <text>
        <r>
          <rPr>
            <b/>
            <sz val="9"/>
            <color indexed="81"/>
            <rFont val="Tahoma"/>
            <family val="2"/>
            <charset val="204"/>
          </rPr>
          <t>Author:</t>
        </r>
        <r>
          <rPr>
            <sz val="9"/>
            <color indexed="81"/>
            <rFont val="Tahoma"/>
            <family val="2"/>
            <charset val="204"/>
          </rPr>
          <t xml:space="preserve">
корекция на склад концентрат след макшайдерски замер.</t>
        </r>
      </text>
    </comment>
    <comment ref="AR104"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R11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R12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List>
</comments>
</file>

<file path=xl/comments5.xml><?xml version="1.0" encoding="utf-8"?>
<comments xmlns="http://schemas.openxmlformats.org/spreadsheetml/2006/main">
  <authors>
    <author>Author</author>
  </authors>
  <commentList>
    <comment ref="AR2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40" authorId="0" shapeId="0">
      <text>
        <r>
          <rPr>
            <b/>
            <sz val="9"/>
            <color indexed="81"/>
            <rFont val="Tahoma"/>
            <family val="2"/>
            <charset val="204"/>
          </rPr>
          <t>Author:</t>
        </r>
        <r>
          <rPr>
            <sz val="9"/>
            <color indexed="81"/>
            <rFont val="Tahoma"/>
            <family val="2"/>
            <charset val="204"/>
          </rPr>
          <t xml:space="preserve">
ФП Metso - 159т.
ФП Larox - 49 т</t>
        </r>
      </text>
    </comment>
    <comment ref="AJ40" authorId="0" shapeId="0">
      <text>
        <r>
          <rPr>
            <b/>
            <sz val="9"/>
            <color indexed="81"/>
            <rFont val="Tahoma"/>
            <family val="2"/>
            <charset val="204"/>
          </rPr>
          <t>Author:</t>
        </r>
        <r>
          <rPr>
            <sz val="9"/>
            <color indexed="81"/>
            <rFont val="Tahoma"/>
            <family val="2"/>
            <charset val="204"/>
          </rPr>
          <t xml:space="preserve">
ФП Metso - 9,8
ФП Larox - 8</t>
        </r>
      </text>
    </comment>
    <comment ref="AI48" authorId="0" shapeId="0">
      <text>
        <r>
          <rPr>
            <b/>
            <sz val="9"/>
            <color indexed="81"/>
            <rFont val="Tahoma"/>
            <family val="2"/>
            <charset val="204"/>
          </rPr>
          <t>Author:</t>
        </r>
        <r>
          <rPr>
            <sz val="9"/>
            <color indexed="81"/>
            <rFont val="Tahoma"/>
            <family val="2"/>
            <charset val="204"/>
          </rPr>
          <t xml:space="preserve">
L - 111т.
M - 71т.</t>
        </r>
      </text>
    </comment>
    <comment ref="AJ48" authorId="0" shapeId="0">
      <text>
        <r>
          <rPr>
            <b/>
            <sz val="9"/>
            <color indexed="81"/>
            <rFont val="Tahoma"/>
            <family val="2"/>
            <charset val="204"/>
          </rPr>
          <t>Author:</t>
        </r>
        <r>
          <rPr>
            <sz val="9"/>
            <color indexed="81"/>
            <rFont val="Tahoma"/>
            <family val="2"/>
            <charset val="204"/>
          </rPr>
          <t xml:space="preserve">
ФП Metso - 8,9
ФП Larox - 8,3</t>
        </r>
      </text>
    </comment>
    <comment ref="AR48"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72" authorId="0" shapeId="0">
      <text>
        <r>
          <rPr>
            <b/>
            <sz val="9"/>
            <color indexed="81"/>
            <rFont val="Tahoma"/>
            <family val="2"/>
            <charset val="204"/>
          </rPr>
          <t>Author:</t>
        </r>
        <r>
          <rPr>
            <sz val="9"/>
            <color indexed="81"/>
            <rFont val="Tahoma"/>
            <family val="2"/>
            <charset val="204"/>
          </rPr>
          <t xml:space="preserve">
ФП Metso - 195 т
ФП Larox - 42 т</t>
        </r>
      </text>
    </comment>
    <comment ref="AR76" authorId="0" shapeId="0">
      <text>
        <r>
          <rPr>
            <b/>
            <sz val="9"/>
            <color indexed="81"/>
            <rFont val="Tahoma"/>
            <family val="2"/>
            <charset val="204"/>
          </rPr>
          <t xml:space="preserve">Author:
</t>
        </r>
        <r>
          <rPr>
            <sz val="10"/>
            <color indexed="81"/>
            <rFont val="Calibri"/>
            <family val="2"/>
            <charset val="204"/>
            <scheme val="minor"/>
          </rPr>
          <t>Корекция на склад след замер на автомобилна везна</t>
        </r>
      </text>
    </comment>
    <comment ref="AI100" authorId="0" shapeId="0">
      <text>
        <r>
          <rPr>
            <b/>
            <sz val="9"/>
            <color indexed="81"/>
            <rFont val="Tahoma"/>
            <family val="2"/>
            <charset val="204"/>
          </rPr>
          <t>Author:</t>
        </r>
        <r>
          <rPr>
            <sz val="9"/>
            <color indexed="81"/>
            <rFont val="Tahoma"/>
            <family val="2"/>
            <charset val="204"/>
          </rPr>
          <t xml:space="preserve">
Metso - 73 т.
Larox - 69 т.</t>
        </r>
      </text>
    </comment>
    <comment ref="AJ100" authorId="0" shapeId="0">
      <text>
        <r>
          <rPr>
            <b/>
            <sz val="9"/>
            <color indexed="81"/>
            <rFont val="Tahoma"/>
            <family val="2"/>
            <charset val="204"/>
          </rPr>
          <t>Author:</t>
        </r>
        <r>
          <rPr>
            <sz val="9"/>
            <color indexed="81"/>
            <rFont val="Tahoma"/>
            <family val="2"/>
            <charset val="204"/>
          </rPr>
          <t xml:space="preserve">
Metso - 7,7
Larox - 7,1</t>
        </r>
      </text>
    </comment>
    <comment ref="AI101" authorId="0" shapeId="0">
      <text>
        <r>
          <rPr>
            <b/>
            <sz val="9"/>
            <color indexed="81"/>
            <rFont val="Tahoma"/>
            <family val="2"/>
            <charset val="204"/>
          </rPr>
          <t>Author:</t>
        </r>
        <r>
          <rPr>
            <sz val="9"/>
            <color indexed="81"/>
            <rFont val="Tahoma"/>
            <family val="2"/>
            <charset val="204"/>
          </rPr>
          <t xml:space="preserve">
Metso - 200 т.
Larox - 25 т.</t>
        </r>
      </text>
    </comment>
    <comment ref="AJ101" authorId="0" shapeId="0">
      <text>
        <r>
          <rPr>
            <b/>
            <sz val="9"/>
            <color indexed="81"/>
            <rFont val="Tahoma"/>
            <family val="2"/>
            <charset val="204"/>
          </rPr>
          <t>Author:</t>
        </r>
        <r>
          <rPr>
            <sz val="9"/>
            <color indexed="81"/>
            <rFont val="Tahoma"/>
            <family val="2"/>
            <charset val="204"/>
          </rPr>
          <t xml:space="preserve">
Metso - 8,5 
Larox - 9,1</t>
        </r>
      </text>
    </comment>
    <comment ref="AR104" authorId="0" shapeId="0">
      <text>
        <r>
          <rPr>
            <b/>
            <sz val="9"/>
            <color indexed="81"/>
            <rFont val="Tahoma"/>
            <family val="2"/>
            <charset val="204"/>
          </rPr>
          <t xml:space="preserve">Author:
</t>
        </r>
        <r>
          <rPr>
            <sz val="10"/>
            <color indexed="81"/>
            <rFont val="Calibri"/>
            <family val="2"/>
            <charset val="204"/>
            <scheme val="minor"/>
          </rPr>
          <t>Корекция на склад след замер на автомобилна везна</t>
        </r>
      </text>
    </comment>
    <comment ref="AI110" authorId="0" shapeId="0">
      <text>
        <r>
          <rPr>
            <b/>
            <sz val="9"/>
            <color indexed="81"/>
            <rFont val="Tahoma"/>
            <family val="2"/>
            <charset val="204"/>
          </rPr>
          <t>Author:</t>
        </r>
        <r>
          <rPr>
            <sz val="9"/>
            <color indexed="81"/>
            <rFont val="Tahoma"/>
            <family val="2"/>
            <charset val="204"/>
          </rPr>
          <t xml:space="preserve">
ФП Metso -  159 т
ФП Larox - 58 т</t>
        </r>
      </text>
    </comment>
    <comment ref="AJ110" authorId="0" shapeId="0">
      <text>
        <r>
          <rPr>
            <b/>
            <sz val="9"/>
            <color indexed="81"/>
            <rFont val="Tahoma"/>
            <family val="2"/>
            <charset val="204"/>
          </rPr>
          <t>Author:</t>
        </r>
        <r>
          <rPr>
            <sz val="9"/>
            <color indexed="81"/>
            <rFont val="Tahoma"/>
            <family val="2"/>
            <charset val="204"/>
          </rPr>
          <t xml:space="preserve">
ФП Metso - 8,3
ФП Larox - 9,0</t>
        </r>
      </text>
    </comment>
    <comment ref="AI117" authorId="0" shapeId="0">
      <text>
        <r>
          <rPr>
            <b/>
            <sz val="9"/>
            <color indexed="81"/>
            <rFont val="Tahoma"/>
            <family val="2"/>
            <charset val="204"/>
          </rPr>
          <t>Author:</t>
        </r>
        <r>
          <rPr>
            <sz val="9"/>
            <color indexed="81"/>
            <rFont val="Tahoma"/>
            <family val="2"/>
            <charset val="204"/>
          </rPr>
          <t xml:space="preserve">
Metso -162  т.
Larox - 43 т.</t>
        </r>
      </text>
    </comment>
    <comment ref="AJ117" authorId="0" shapeId="0">
      <text>
        <r>
          <rPr>
            <b/>
            <sz val="9"/>
            <color indexed="81"/>
            <rFont val="Tahoma"/>
            <family val="2"/>
            <charset val="204"/>
          </rPr>
          <t>Author:</t>
        </r>
        <r>
          <rPr>
            <sz val="9"/>
            <color indexed="81"/>
            <rFont val="Tahoma"/>
            <family val="2"/>
            <charset val="204"/>
          </rPr>
          <t xml:space="preserve">
Metso - 8,8 
Larox - 12,0</t>
        </r>
      </text>
    </comment>
    <comment ref="AI118" authorId="0" shapeId="0">
      <text>
        <r>
          <rPr>
            <b/>
            <sz val="9"/>
            <color indexed="81"/>
            <rFont val="Tahoma"/>
            <family val="2"/>
            <charset val="204"/>
          </rPr>
          <t>Author:</t>
        </r>
        <r>
          <rPr>
            <sz val="9"/>
            <color indexed="81"/>
            <rFont val="Tahoma"/>
            <family val="2"/>
            <charset val="204"/>
          </rPr>
          <t xml:space="preserve">
Metso - 146т.
Larox - 55 т.</t>
        </r>
      </text>
    </comment>
    <comment ref="AJ118" authorId="0" shapeId="0">
      <text>
        <r>
          <rPr>
            <b/>
            <sz val="9"/>
            <color indexed="81"/>
            <rFont val="Tahoma"/>
            <family val="2"/>
            <charset val="204"/>
          </rPr>
          <t>Author:</t>
        </r>
        <r>
          <rPr>
            <sz val="9"/>
            <color indexed="81"/>
            <rFont val="Tahoma"/>
            <family val="2"/>
            <charset val="204"/>
          </rPr>
          <t xml:space="preserve">
Metso -8,8  
Larox - 10,0</t>
        </r>
      </text>
    </comment>
    <comment ref="AI120" authorId="0" shapeId="0">
      <text>
        <r>
          <rPr>
            <b/>
            <sz val="9"/>
            <color indexed="81"/>
            <rFont val="Tahoma"/>
            <family val="2"/>
            <charset val="204"/>
          </rPr>
          <t>Author:</t>
        </r>
        <r>
          <rPr>
            <sz val="9"/>
            <color indexed="81"/>
            <rFont val="Tahoma"/>
            <family val="2"/>
            <charset val="204"/>
          </rPr>
          <t xml:space="preserve">
Metso -118 т.
Larox - 40т.</t>
        </r>
      </text>
    </comment>
    <comment ref="AJ120" authorId="0" shapeId="0">
      <text>
        <r>
          <rPr>
            <b/>
            <sz val="9"/>
            <color indexed="81"/>
            <rFont val="Tahoma"/>
            <family val="2"/>
            <charset val="204"/>
          </rPr>
          <t>Author:</t>
        </r>
        <r>
          <rPr>
            <sz val="9"/>
            <color indexed="81"/>
            <rFont val="Tahoma"/>
            <family val="2"/>
            <charset val="204"/>
          </rPr>
          <t xml:space="preserve">
Metso - 9,3 
Larox - 9,2</t>
        </r>
      </text>
    </comment>
    <comment ref="AR124" authorId="0" shapeId="0">
      <text>
        <r>
          <rPr>
            <b/>
            <sz val="9"/>
            <color indexed="81"/>
            <rFont val="Tahoma"/>
            <family val="2"/>
            <charset val="204"/>
          </rPr>
          <t>Author:</t>
        </r>
        <r>
          <rPr>
            <sz val="9"/>
            <color indexed="81"/>
            <rFont val="Tahoma"/>
            <family val="2"/>
            <charset val="204"/>
          </rPr>
          <t xml:space="preserve">
корекция на склад концентрат след макшайдерски замер</t>
        </r>
      </text>
    </comment>
  </commentList>
</comments>
</file>

<file path=xl/comments6.xml><?xml version="1.0" encoding="utf-8"?>
<comments xmlns="http://schemas.openxmlformats.org/spreadsheetml/2006/main">
  <authors>
    <author>Author</author>
  </authors>
  <commentList>
    <comment ref="AR8"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25" authorId="0" shapeId="0">
      <text>
        <r>
          <rPr>
            <b/>
            <sz val="9"/>
            <color indexed="81"/>
            <rFont val="Tahoma"/>
            <family val="2"/>
            <charset val="204"/>
          </rPr>
          <t>Author:</t>
        </r>
        <r>
          <rPr>
            <sz val="9"/>
            <color indexed="81"/>
            <rFont val="Tahoma"/>
            <family val="2"/>
            <charset val="204"/>
          </rPr>
          <t xml:space="preserve">
Metso - 110t
Larox - 51t</t>
        </r>
      </text>
    </comment>
    <comment ref="AI26" authorId="0" shapeId="0">
      <text>
        <r>
          <rPr>
            <b/>
            <sz val="9"/>
            <color indexed="81"/>
            <rFont val="Tahoma"/>
            <family val="2"/>
            <charset val="204"/>
          </rPr>
          <t>Author:</t>
        </r>
        <r>
          <rPr>
            <sz val="9"/>
            <color indexed="81"/>
            <rFont val="Tahoma"/>
            <family val="2"/>
            <charset val="204"/>
          </rPr>
          <t xml:space="preserve">
Metso -129 т.
Larox - 30т.</t>
        </r>
      </text>
    </comment>
    <comment ref="AJ26" authorId="0" shapeId="0">
      <text>
        <r>
          <rPr>
            <b/>
            <sz val="9"/>
            <color indexed="81"/>
            <rFont val="Tahoma"/>
            <family val="2"/>
            <charset val="204"/>
          </rPr>
          <t>Author:</t>
        </r>
        <r>
          <rPr>
            <sz val="9"/>
            <color indexed="81"/>
            <rFont val="Tahoma"/>
            <family val="2"/>
            <charset val="204"/>
          </rPr>
          <t xml:space="preserve">
Metso - 9,3
Larox - 9,8</t>
        </r>
      </text>
    </comment>
    <comment ref="AR3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R36"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37" authorId="0" shapeId="0">
      <text>
        <r>
          <rPr>
            <b/>
            <sz val="9"/>
            <color indexed="81"/>
            <rFont val="Tahoma"/>
            <family val="2"/>
            <charset val="204"/>
          </rPr>
          <t>Author:</t>
        </r>
        <r>
          <rPr>
            <sz val="9"/>
            <color indexed="81"/>
            <rFont val="Tahoma"/>
            <family val="2"/>
            <charset val="204"/>
          </rPr>
          <t xml:space="preserve">
Metso - 133 т.
Larox - 32 т.</t>
        </r>
      </text>
    </comment>
    <comment ref="AI38" authorId="0" shapeId="0">
      <text>
        <r>
          <rPr>
            <b/>
            <sz val="9"/>
            <color indexed="81"/>
            <rFont val="Tahoma"/>
            <family val="2"/>
            <charset val="204"/>
          </rPr>
          <t>Author:</t>
        </r>
        <r>
          <rPr>
            <sz val="9"/>
            <color indexed="81"/>
            <rFont val="Tahoma"/>
            <family val="2"/>
            <charset val="204"/>
          </rPr>
          <t xml:space="preserve">
Metso -206  т.
Larox - 19 т.</t>
        </r>
      </text>
    </comment>
    <comment ref="AR6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R64"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76" authorId="0" shapeId="0">
      <text>
        <r>
          <rPr>
            <b/>
            <sz val="9"/>
            <color indexed="81"/>
            <rFont val="Tahoma"/>
            <family val="2"/>
            <charset val="204"/>
          </rPr>
          <t>Author:</t>
        </r>
        <r>
          <rPr>
            <sz val="9"/>
            <color indexed="81"/>
            <rFont val="Tahoma"/>
            <family val="2"/>
            <charset val="204"/>
          </rPr>
          <t xml:space="preserve">
Metso -124  т.
Larox - 5 т.</t>
        </r>
      </text>
    </comment>
    <comment ref="AI77" authorId="0" shapeId="0">
      <text>
        <r>
          <rPr>
            <b/>
            <sz val="9"/>
            <color indexed="81"/>
            <rFont val="Tahoma"/>
            <family val="2"/>
            <charset val="204"/>
          </rPr>
          <t>Author:</t>
        </r>
        <r>
          <rPr>
            <sz val="9"/>
            <color indexed="81"/>
            <rFont val="Tahoma"/>
            <family val="2"/>
            <charset val="204"/>
          </rPr>
          <t xml:space="preserve">
Metso -153 т.
Larox - 28 т.</t>
        </r>
      </text>
    </comment>
    <comment ref="AJ77" authorId="0" shapeId="0">
      <text>
        <r>
          <rPr>
            <b/>
            <sz val="9"/>
            <color indexed="81"/>
            <rFont val="Tahoma"/>
            <family val="2"/>
            <charset val="204"/>
          </rPr>
          <t>Author:</t>
        </r>
        <r>
          <rPr>
            <sz val="9"/>
            <color indexed="81"/>
            <rFont val="Tahoma"/>
            <family val="2"/>
            <charset val="204"/>
          </rPr>
          <t xml:space="preserve">
Metso - 8,0
Larox - 7,9</t>
        </r>
      </text>
    </comment>
    <comment ref="AR84"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88" authorId="0" shapeId="0">
      <text>
        <r>
          <rPr>
            <b/>
            <sz val="9"/>
            <color indexed="81"/>
            <rFont val="Tahoma"/>
            <family val="2"/>
            <charset val="204"/>
          </rPr>
          <t>Author:</t>
        </r>
        <r>
          <rPr>
            <sz val="9"/>
            <color indexed="81"/>
            <rFont val="Tahoma"/>
            <family val="2"/>
            <charset val="204"/>
          </rPr>
          <t xml:space="preserve">
ФП Metso - 62т
ФП Larox - 118 т</t>
        </r>
      </text>
    </comment>
    <comment ref="AJ88" authorId="0" shapeId="0">
      <text>
        <r>
          <rPr>
            <b/>
            <sz val="9"/>
            <color indexed="81"/>
            <rFont val="Tahoma"/>
            <family val="2"/>
            <charset val="204"/>
          </rPr>
          <t>Author:</t>
        </r>
        <r>
          <rPr>
            <sz val="9"/>
            <color indexed="81"/>
            <rFont val="Tahoma"/>
            <family val="2"/>
            <charset val="204"/>
          </rPr>
          <t xml:space="preserve">
ФП Metso - 8,7
ФП Larox - 8,8</t>
        </r>
      </text>
    </comment>
    <comment ref="AJ89" authorId="0" shapeId="0">
      <text>
        <r>
          <rPr>
            <b/>
            <sz val="9"/>
            <color indexed="81"/>
            <rFont val="Tahoma"/>
            <family val="2"/>
            <charset val="204"/>
          </rPr>
          <t>Author:</t>
        </r>
        <r>
          <rPr>
            <sz val="9"/>
            <color indexed="81"/>
            <rFont val="Tahoma"/>
            <family val="2"/>
            <charset val="204"/>
          </rPr>
          <t xml:space="preserve">
ФП Metso - 8,7
ФП Larox - 9</t>
        </r>
      </text>
    </comment>
    <comment ref="AR9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AI104" authorId="0" shapeId="0">
      <text>
        <r>
          <rPr>
            <b/>
            <sz val="9"/>
            <color indexed="81"/>
            <rFont val="Tahoma"/>
            <family val="2"/>
            <charset val="204"/>
          </rPr>
          <t>Author:</t>
        </r>
        <r>
          <rPr>
            <sz val="9"/>
            <color indexed="81"/>
            <rFont val="Tahoma"/>
            <family val="2"/>
            <charset val="204"/>
          </rPr>
          <t xml:space="preserve">
ФП Metso - 169т
ФП Larox - 10 т</t>
        </r>
      </text>
    </comment>
    <comment ref="AI105" authorId="0" shapeId="0">
      <text>
        <r>
          <rPr>
            <b/>
            <sz val="9"/>
            <color indexed="81"/>
            <rFont val="Tahoma"/>
            <family val="2"/>
            <charset val="204"/>
          </rPr>
          <t>Author:</t>
        </r>
        <r>
          <rPr>
            <sz val="9"/>
            <color indexed="81"/>
            <rFont val="Tahoma"/>
            <family val="2"/>
            <charset val="204"/>
          </rPr>
          <t xml:space="preserve">
ФП Metso - 146 т
ФП Larox - 50 т</t>
        </r>
      </text>
    </comment>
    <comment ref="AJ105" authorId="0" shapeId="0">
      <text>
        <r>
          <rPr>
            <b/>
            <sz val="9"/>
            <color indexed="81"/>
            <rFont val="Tahoma"/>
            <family val="2"/>
            <charset val="204"/>
          </rPr>
          <t>Author:</t>
        </r>
        <r>
          <rPr>
            <sz val="9"/>
            <color indexed="81"/>
            <rFont val="Tahoma"/>
            <family val="2"/>
            <charset val="204"/>
          </rPr>
          <t xml:space="preserve">
ФП Metso - 8,4
ФП Larox - 8,9</t>
        </r>
      </text>
    </comment>
    <comment ref="AI108" authorId="0" shapeId="0">
      <text>
        <r>
          <rPr>
            <b/>
            <sz val="9"/>
            <color indexed="81"/>
            <rFont val="Tahoma"/>
            <family val="2"/>
            <charset val="204"/>
          </rPr>
          <t>Author:</t>
        </r>
        <r>
          <rPr>
            <sz val="9"/>
            <color indexed="81"/>
            <rFont val="Tahoma"/>
            <family val="2"/>
            <charset val="204"/>
          </rPr>
          <t xml:space="preserve">
Metso - 171т.
Larox - 9т.</t>
        </r>
      </text>
    </comment>
    <comment ref="AI109" authorId="0" shapeId="0">
      <text>
        <r>
          <rPr>
            <b/>
            <sz val="9"/>
            <color indexed="81"/>
            <rFont val="Tahoma"/>
            <family val="2"/>
            <charset val="204"/>
          </rPr>
          <t>Author:</t>
        </r>
        <r>
          <rPr>
            <sz val="9"/>
            <color indexed="81"/>
            <rFont val="Tahoma"/>
            <family val="2"/>
            <charset val="204"/>
          </rPr>
          <t xml:space="preserve">
Metso - 200 т.
Larox - 15 т.</t>
        </r>
      </text>
    </comment>
    <comment ref="AR120"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List>
</comments>
</file>

<file path=xl/comments7.xml><?xml version="1.0" encoding="utf-8"?>
<comments xmlns="http://schemas.openxmlformats.org/spreadsheetml/2006/main">
  <authors>
    <author>Author</author>
  </authors>
  <commentList>
    <comment ref="AR24" authorId="0" shapeId="0">
      <text>
        <r>
          <rPr>
            <b/>
            <sz val="9"/>
            <color indexed="81"/>
            <rFont val="Tahoma"/>
            <family val="2"/>
            <charset val="204"/>
          </rPr>
          <t>Author:</t>
        </r>
        <r>
          <rPr>
            <sz val="9"/>
            <color indexed="81"/>
            <rFont val="Tahoma"/>
            <family val="2"/>
            <charset val="204"/>
          </rPr>
          <t xml:space="preserve">
корекция на склад концентрат след макшайдерски замер</t>
        </r>
      </text>
    </comment>
    <comment ref="AI28" authorId="0" shapeId="0">
      <text>
        <r>
          <rPr>
            <b/>
            <sz val="9"/>
            <color indexed="81"/>
            <rFont val="Tahoma"/>
            <family val="2"/>
            <charset val="204"/>
          </rPr>
          <t>Author:</t>
        </r>
        <r>
          <rPr>
            <sz val="9"/>
            <color indexed="81"/>
            <rFont val="Tahoma"/>
            <family val="2"/>
            <charset val="204"/>
          </rPr>
          <t xml:space="preserve">
ФП Metso - 64т.
ФП Larox -66 т.</t>
        </r>
      </text>
    </comment>
    <comment ref="AJ28" authorId="0" shapeId="0">
      <text>
        <r>
          <rPr>
            <b/>
            <sz val="9"/>
            <color indexed="81"/>
            <rFont val="Tahoma"/>
            <family val="2"/>
            <charset val="204"/>
          </rPr>
          <t>Author:</t>
        </r>
        <r>
          <rPr>
            <sz val="9"/>
            <color indexed="81"/>
            <rFont val="Tahoma"/>
            <family val="2"/>
            <charset val="204"/>
          </rPr>
          <t xml:space="preserve">
ФП Metso -8,5.
ФП Larox - 9,0.</t>
        </r>
      </text>
    </comment>
    <comment ref="AR28" authorId="0" shapeId="0">
      <text>
        <r>
          <rPr>
            <b/>
            <sz val="9"/>
            <color indexed="81"/>
            <rFont val="Tahoma"/>
            <family val="2"/>
            <charset val="204"/>
          </rPr>
          <t xml:space="preserve">Author:
</t>
        </r>
        <r>
          <rPr>
            <sz val="9"/>
            <color indexed="81"/>
            <rFont val="Tahoma"/>
            <family val="2"/>
            <charset val="204"/>
          </rPr>
          <t>корекция на склад концентрат след  замер на автомобилна везна.</t>
        </r>
      </text>
    </comment>
    <comment ref="AI29" authorId="0" shapeId="0">
      <text>
        <r>
          <rPr>
            <b/>
            <sz val="9"/>
            <color indexed="81"/>
            <rFont val="Tahoma"/>
            <family val="2"/>
            <charset val="204"/>
          </rPr>
          <t>Author:</t>
        </r>
        <r>
          <rPr>
            <sz val="9"/>
            <color indexed="81"/>
            <rFont val="Tahoma"/>
            <family val="2"/>
            <charset val="204"/>
          </rPr>
          <t xml:space="preserve">
ФП Metso -225 т.
ФП Larox - 23т.</t>
        </r>
      </text>
    </comment>
    <comment ref="AJ29" authorId="0" shapeId="0">
      <text>
        <r>
          <rPr>
            <b/>
            <sz val="9"/>
            <color indexed="81"/>
            <rFont val="Tahoma"/>
            <family val="2"/>
            <charset val="204"/>
          </rPr>
          <t>Author:</t>
        </r>
        <r>
          <rPr>
            <sz val="9"/>
            <color indexed="81"/>
            <rFont val="Tahoma"/>
            <family val="2"/>
            <charset val="204"/>
          </rPr>
          <t xml:space="preserve">
ФП Metso -10,0.
ФП Larox - 8,0.</t>
        </r>
      </text>
    </comment>
    <comment ref="AR44"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G73" authorId="0" shapeId="0">
      <text>
        <r>
          <rPr>
            <b/>
            <sz val="9"/>
            <color indexed="81"/>
            <rFont val="Tahoma"/>
            <family val="2"/>
            <charset val="204"/>
          </rPr>
          <t>Author:</t>
        </r>
        <r>
          <rPr>
            <sz val="9"/>
            <color indexed="81"/>
            <rFont val="Tahoma"/>
            <family val="2"/>
            <charset val="204"/>
          </rPr>
          <t xml:space="preserve">
1-1,2
2-1,5</t>
        </r>
      </text>
    </comment>
    <comment ref="N73" authorId="0" shapeId="0">
      <text>
        <r>
          <rPr>
            <b/>
            <sz val="9"/>
            <color indexed="81"/>
            <rFont val="Tahoma"/>
            <family val="2"/>
            <charset val="204"/>
          </rPr>
          <t>Author:</t>
        </r>
        <r>
          <rPr>
            <sz val="9"/>
            <color indexed="81"/>
            <rFont val="Tahoma"/>
            <family val="2"/>
            <charset val="204"/>
          </rPr>
          <t xml:space="preserve">
1-19,4%
2-28,3%</t>
        </r>
      </text>
    </comment>
    <comment ref="P73" authorId="0" shapeId="0">
      <text>
        <r>
          <rPr>
            <b/>
            <sz val="9"/>
            <color indexed="81"/>
            <rFont val="Tahoma"/>
            <family val="2"/>
            <charset val="204"/>
          </rPr>
          <t>Author:</t>
        </r>
        <r>
          <rPr>
            <sz val="9"/>
            <color indexed="81"/>
            <rFont val="Tahoma"/>
            <family val="2"/>
            <charset val="204"/>
          </rPr>
          <t xml:space="preserve">
1-27,4% 
2-23,7%</t>
        </r>
      </text>
    </comment>
    <comment ref="R73" authorId="0" shapeId="0">
      <text>
        <r>
          <rPr>
            <b/>
            <sz val="9"/>
            <color indexed="81"/>
            <rFont val="Tahoma"/>
            <family val="2"/>
            <charset val="204"/>
          </rPr>
          <t>Author:</t>
        </r>
        <r>
          <rPr>
            <sz val="9"/>
            <color indexed="81"/>
            <rFont val="Tahoma"/>
            <family val="2"/>
            <charset val="204"/>
          </rPr>
          <t xml:space="preserve">
1-53,2%
2-48,0%</t>
        </r>
      </text>
    </comment>
    <comment ref="G74" authorId="0" shapeId="0">
      <text>
        <r>
          <rPr>
            <b/>
            <sz val="9"/>
            <color indexed="81"/>
            <rFont val="Tahoma"/>
            <family val="2"/>
            <charset val="204"/>
          </rPr>
          <t>Author:</t>
        </r>
        <r>
          <rPr>
            <sz val="9"/>
            <color indexed="81"/>
            <rFont val="Tahoma"/>
            <family val="2"/>
            <charset val="204"/>
          </rPr>
          <t xml:space="preserve">
1-0,7
2-0,7</t>
        </r>
      </text>
    </comment>
    <comment ref="N74" authorId="0" shapeId="0">
      <text>
        <r>
          <rPr>
            <b/>
            <sz val="9"/>
            <color indexed="81"/>
            <rFont val="Tahoma"/>
            <family val="2"/>
            <charset val="204"/>
          </rPr>
          <t>Author:</t>
        </r>
        <r>
          <rPr>
            <sz val="9"/>
            <color indexed="81"/>
            <rFont val="Tahoma"/>
            <family val="2"/>
            <charset val="204"/>
          </rPr>
          <t xml:space="preserve">
1- 24,5%
2- 23,0%</t>
        </r>
      </text>
    </comment>
    <comment ref="P74" authorId="0" shapeId="0">
      <text>
        <r>
          <rPr>
            <b/>
            <sz val="9"/>
            <color indexed="81"/>
            <rFont val="Tahoma"/>
            <family val="2"/>
            <charset val="204"/>
          </rPr>
          <t>Author:</t>
        </r>
        <r>
          <rPr>
            <sz val="9"/>
            <color indexed="81"/>
            <rFont val="Tahoma"/>
            <family val="2"/>
            <charset val="204"/>
          </rPr>
          <t xml:space="preserve">
1- 45,6% 
2- 46,4 %</t>
        </r>
      </text>
    </comment>
    <comment ref="R74" authorId="0" shapeId="0">
      <text>
        <r>
          <rPr>
            <b/>
            <sz val="9"/>
            <color indexed="81"/>
            <rFont val="Tahoma"/>
            <family val="2"/>
            <charset val="204"/>
          </rPr>
          <t>Author:</t>
        </r>
        <r>
          <rPr>
            <sz val="9"/>
            <color indexed="81"/>
            <rFont val="Tahoma"/>
            <family val="2"/>
            <charset val="204"/>
          </rPr>
          <t xml:space="preserve">
1-29,9%
2- 30,6%</t>
        </r>
      </text>
    </comment>
    <comment ref="G76" authorId="0" shapeId="0">
      <text>
        <r>
          <rPr>
            <b/>
            <sz val="9"/>
            <color indexed="81"/>
            <rFont val="Tahoma"/>
            <family val="2"/>
            <charset val="204"/>
          </rPr>
          <t>Author:</t>
        </r>
        <r>
          <rPr>
            <sz val="9"/>
            <color indexed="81"/>
            <rFont val="Tahoma"/>
            <family val="2"/>
            <charset val="204"/>
          </rPr>
          <t xml:space="preserve">
1-0,4
2-0,9</t>
        </r>
      </text>
    </comment>
    <comment ref="N76" authorId="0" shapeId="0">
      <text>
        <r>
          <rPr>
            <b/>
            <sz val="9"/>
            <color indexed="81"/>
            <rFont val="Tahoma"/>
            <family val="2"/>
            <charset val="204"/>
          </rPr>
          <t>Author:</t>
        </r>
        <r>
          <rPr>
            <sz val="9"/>
            <color indexed="81"/>
            <rFont val="Tahoma"/>
            <family val="2"/>
            <charset val="204"/>
          </rPr>
          <t xml:space="preserve">
1- 30,2
2- 32,4</t>
        </r>
      </text>
    </comment>
    <comment ref="P76" authorId="0" shapeId="0">
      <text>
        <r>
          <rPr>
            <b/>
            <sz val="9"/>
            <color indexed="81"/>
            <rFont val="Tahoma"/>
            <family val="2"/>
            <charset val="204"/>
          </rPr>
          <t>Author:</t>
        </r>
        <r>
          <rPr>
            <sz val="9"/>
            <color indexed="81"/>
            <rFont val="Tahoma"/>
            <family val="2"/>
            <charset val="204"/>
          </rPr>
          <t xml:space="preserve">
1- 56,5
2- 46,9</t>
        </r>
      </text>
    </comment>
    <comment ref="R76" authorId="0" shapeId="0">
      <text>
        <r>
          <rPr>
            <b/>
            <sz val="9"/>
            <color indexed="81"/>
            <rFont val="Tahoma"/>
            <family val="2"/>
            <charset val="204"/>
          </rPr>
          <t>Author:</t>
        </r>
        <r>
          <rPr>
            <sz val="9"/>
            <color indexed="81"/>
            <rFont val="Tahoma"/>
            <family val="2"/>
            <charset val="204"/>
          </rPr>
          <t xml:space="preserve">
1- 13,3
2- 20,7</t>
        </r>
      </text>
    </comment>
    <comment ref="G77" authorId="0" shapeId="0">
      <text>
        <r>
          <rPr>
            <b/>
            <sz val="9"/>
            <color indexed="81"/>
            <rFont val="Tahoma"/>
            <family val="2"/>
            <charset val="204"/>
          </rPr>
          <t>Author:</t>
        </r>
        <r>
          <rPr>
            <sz val="9"/>
            <color indexed="81"/>
            <rFont val="Tahoma"/>
            <family val="2"/>
            <charset val="204"/>
          </rPr>
          <t xml:space="preserve">
1-0,4
2-0,3</t>
        </r>
      </text>
    </comment>
    <comment ref="N77" authorId="0" shapeId="0">
      <text>
        <r>
          <rPr>
            <b/>
            <sz val="9"/>
            <color indexed="81"/>
            <rFont val="Tahoma"/>
            <family val="2"/>
            <charset val="204"/>
          </rPr>
          <t>Author:</t>
        </r>
        <r>
          <rPr>
            <sz val="9"/>
            <color indexed="81"/>
            <rFont val="Tahoma"/>
            <family val="2"/>
            <charset val="204"/>
          </rPr>
          <t xml:space="preserve">
1-24,8%
2-26,6%</t>
        </r>
      </text>
    </comment>
    <comment ref="P77" authorId="0" shapeId="0">
      <text>
        <r>
          <rPr>
            <b/>
            <sz val="9"/>
            <color indexed="81"/>
            <rFont val="Tahoma"/>
            <family val="2"/>
            <charset val="204"/>
          </rPr>
          <t>Author:</t>
        </r>
        <r>
          <rPr>
            <sz val="9"/>
            <color indexed="81"/>
            <rFont val="Tahoma"/>
            <family val="2"/>
            <charset val="204"/>
          </rPr>
          <t xml:space="preserve">
1-33,0%
2-38,3%</t>
        </r>
      </text>
    </comment>
    <comment ref="R77" authorId="0" shapeId="0">
      <text>
        <r>
          <rPr>
            <b/>
            <sz val="9"/>
            <color indexed="81"/>
            <rFont val="Tahoma"/>
            <family val="2"/>
            <charset val="204"/>
          </rPr>
          <t>Author:</t>
        </r>
        <r>
          <rPr>
            <sz val="9"/>
            <color indexed="81"/>
            <rFont val="Tahoma"/>
            <family val="2"/>
            <charset val="204"/>
          </rPr>
          <t xml:space="preserve">
1-42,2%
2-35,1</t>
        </r>
      </text>
    </comment>
    <comment ref="AI77" authorId="0" shapeId="0">
      <text>
        <r>
          <rPr>
            <b/>
            <sz val="9"/>
            <color indexed="81"/>
            <rFont val="Tahoma"/>
            <family val="2"/>
            <charset val="204"/>
          </rPr>
          <t>Author:</t>
        </r>
        <r>
          <rPr>
            <sz val="9"/>
            <color indexed="81"/>
            <rFont val="Tahoma"/>
            <family val="2"/>
            <charset val="204"/>
          </rPr>
          <t xml:space="preserve">
ФП Metso -180т.
ФП Larox -5 т.</t>
        </r>
      </text>
    </comment>
    <comment ref="G78" authorId="0" shapeId="0">
      <text>
        <r>
          <rPr>
            <b/>
            <sz val="9"/>
            <color indexed="81"/>
            <rFont val="Tahoma"/>
            <family val="2"/>
            <charset val="204"/>
          </rPr>
          <t>Author:</t>
        </r>
        <r>
          <rPr>
            <sz val="9"/>
            <color indexed="81"/>
            <rFont val="Tahoma"/>
            <family val="2"/>
            <charset val="204"/>
          </rPr>
          <t xml:space="preserve">
1-1,1
2-0,4</t>
        </r>
      </text>
    </comment>
    <comment ref="N78" authorId="0" shapeId="0">
      <text>
        <r>
          <rPr>
            <b/>
            <sz val="9"/>
            <color indexed="81"/>
            <rFont val="Tahoma"/>
            <family val="2"/>
            <charset val="204"/>
          </rPr>
          <t>Author:</t>
        </r>
        <r>
          <rPr>
            <sz val="9"/>
            <color indexed="81"/>
            <rFont val="Tahoma"/>
            <family val="2"/>
            <charset val="204"/>
          </rPr>
          <t xml:space="preserve">
1-19,1
2-16,9
</t>
        </r>
      </text>
    </comment>
    <comment ref="P78" authorId="0" shapeId="0">
      <text>
        <r>
          <rPr>
            <b/>
            <sz val="9"/>
            <color indexed="81"/>
            <rFont val="Tahoma"/>
            <family val="2"/>
            <charset val="204"/>
          </rPr>
          <t>Author:</t>
        </r>
        <r>
          <rPr>
            <sz val="9"/>
            <color indexed="81"/>
            <rFont val="Tahoma"/>
            <family val="2"/>
            <charset val="204"/>
          </rPr>
          <t xml:space="preserve">
1-46,5
2-42,7</t>
        </r>
      </text>
    </comment>
    <comment ref="R78" authorId="0" shapeId="0">
      <text>
        <r>
          <rPr>
            <b/>
            <sz val="9"/>
            <color indexed="81"/>
            <rFont val="Tahoma"/>
            <family val="2"/>
            <charset val="204"/>
          </rPr>
          <t>Author:</t>
        </r>
        <r>
          <rPr>
            <sz val="9"/>
            <color indexed="81"/>
            <rFont val="Tahoma"/>
            <family val="2"/>
            <charset val="204"/>
          </rPr>
          <t xml:space="preserve">
1-34,4
2-40,4</t>
        </r>
      </text>
    </comment>
    <comment ref="G80" authorId="0" shapeId="0">
      <text>
        <r>
          <rPr>
            <b/>
            <sz val="9"/>
            <color indexed="81"/>
            <rFont val="Tahoma"/>
            <family val="2"/>
            <charset val="204"/>
          </rPr>
          <t>Author:</t>
        </r>
        <r>
          <rPr>
            <sz val="9"/>
            <color indexed="81"/>
            <rFont val="Tahoma"/>
            <family val="2"/>
            <charset val="204"/>
          </rPr>
          <t xml:space="preserve">
1 - 0,6
2 - 0,8</t>
        </r>
      </text>
    </comment>
    <comment ref="N80" authorId="0" shapeId="0">
      <text>
        <r>
          <rPr>
            <b/>
            <sz val="9"/>
            <color indexed="81"/>
            <rFont val="Tahoma"/>
            <family val="2"/>
            <charset val="204"/>
          </rPr>
          <t>Author:</t>
        </r>
        <r>
          <rPr>
            <sz val="9"/>
            <color indexed="81"/>
            <rFont val="Tahoma"/>
            <family val="2"/>
            <charset val="204"/>
          </rPr>
          <t xml:space="preserve">
1 - 21,8
2 - 21,8</t>
        </r>
      </text>
    </comment>
    <comment ref="P80" authorId="0" shapeId="0">
      <text>
        <r>
          <rPr>
            <b/>
            <sz val="9"/>
            <color indexed="81"/>
            <rFont val="Tahoma"/>
            <family val="2"/>
            <charset val="204"/>
          </rPr>
          <t>Author:</t>
        </r>
        <r>
          <rPr>
            <sz val="9"/>
            <color indexed="81"/>
            <rFont val="Tahoma"/>
            <family val="2"/>
            <charset val="204"/>
          </rPr>
          <t xml:space="preserve">
1 - 60,5
2 - 50,6</t>
        </r>
      </text>
    </comment>
    <comment ref="R80" authorId="0" shapeId="0">
      <text>
        <r>
          <rPr>
            <b/>
            <sz val="9"/>
            <color indexed="81"/>
            <rFont val="Tahoma"/>
            <family val="2"/>
            <charset val="204"/>
          </rPr>
          <t>Author:</t>
        </r>
        <r>
          <rPr>
            <sz val="9"/>
            <color indexed="81"/>
            <rFont val="Tahoma"/>
            <family val="2"/>
            <charset val="204"/>
          </rPr>
          <t xml:space="preserve">
1 - 17,7
2 - 27,6</t>
        </r>
      </text>
    </comment>
    <comment ref="AI80" authorId="0" shapeId="0">
      <text>
        <r>
          <rPr>
            <b/>
            <sz val="9"/>
            <color indexed="81"/>
            <rFont val="Tahoma"/>
            <family val="2"/>
            <charset val="204"/>
          </rPr>
          <t>Author:</t>
        </r>
        <r>
          <rPr>
            <sz val="9"/>
            <color indexed="81"/>
            <rFont val="Tahoma"/>
            <family val="2"/>
            <charset val="204"/>
          </rPr>
          <t xml:space="preserve">
ФП Metso - 104 т
ФП Larox - 77 т</t>
        </r>
      </text>
    </comment>
    <comment ref="AJ80" authorId="0" shapeId="0">
      <text>
        <r>
          <rPr>
            <b/>
            <sz val="9"/>
            <color indexed="81"/>
            <rFont val="Tahoma"/>
            <family val="2"/>
            <charset val="204"/>
          </rPr>
          <t>Author:</t>
        </r>
        <r>
          <rPr>
            <sz val="9"/>
            <color indexed="81"/>
            <rFont val="Tahoma"/>
            <family val="2"/>
            <charset val="204"/>
          </rPr>
          <t xml:space="preserve">
ФП Metso - 8,8 
ФП Larox - 9,0</t>
        </r>
      </text>
    </comment>
    <comment ref="G81" authorId="0" shapeId="0">
      <text>
        <r>
          <rPr>
            <b/>
            <sz val="9"/>
            <color indexed="81"/>
            <rFont val="Tahoma"/>
            <family val="2"/>
            <charset val="204"/>
          </rPr>
          <t>Author:</t>
        </r>
        <r>
          <rPr>
            <sz val="9"/>
            <color indexed="81"/>
            <rFont val="Tahoma"/>
            <family val="2"/>
            <charset val="204"/>
          </rPr>
          <t xml:space="preserve">
1-0,8
2-0,6</t>
        </r>
      </text>
    </comment>
    <comment ref="N81" authorId="0" shapeId="0">
      <text>
        <r>
          <rPr>
            <b/>
            <sz val="9"/>
            <color indexed="81"/>
            <rFont val="Tahoma"/>
            <family val="2"/>
            <charset val="204"/>
          </rPr>
          <t>Author:</t>
        </r>
        <r>
          <rPr>
            <sz val="9"/>
            <color indexed="81"/>
            <rFont val="Tahoma"/>
            <family val="2"/>
            <charset val="204"/>
          </rPr>
          <t xml:space="preserve">
1-23,0
2-24,0</t>
        </r>
      </text>
    </comment>
    <comment ref="P81" authorId="0" shapeId="0">
      <text>
        <r>
          <rPr>
            <b/>
            <sz val="9"/>
            <color indexed="81"/>
            <rFont val="Tahoma"/>
            <family val="2"/>
            <charset val="204"/>
          </rPr>
          <t>Author:</t>
        </r>
        <r>
          <rPr>
            <sz val="9"/>
            <color indexed="81"/>
            <rFont val="Tahoma"/>
            <family val="2"/>
            <charset val="204"/>
          </rPr>
          <t xml:space="preserve">
1-35,0
2-33,5</t>
        </r>
      </text>
    </comment>
    <comment ref="R81" authorId="0" shapeId="0">
      <text>
        <r>
          <rPr>
            <b/>
            <sz val="9"/>
            <color indexed="81"/>
            <rFont val="Tahoma"/>
            <family val="2"/>
            <charset val="204"/>
          </rPr>
          <t>Author:</t>
        </r>
        <r>
          <rPr>
            <sz val="9"/>
            <color indexed="81"/>
            <rFont val="Tahoma"/>
            <family val="2"/>
            <charset val="204"/>
          </rPr>
          <t xml:space="preserve">
1-35,0
2-33,5</t>
        </r>
      </text>
    </comment>
    <comment ref="G82" authorId="0" shapeId="0">
      <text>
        <r>
          <rPr>
            <b/>
            <sz val="9"/>
            <color indexed="81"/>
            <rFont val="Tahoma"/>
            <family val="2"/>
            <charset val="204"/>
          </rPr>
          <t>Author:</t>
        </r>
        <r>
          <rPr>
            <sz val="9"/>
            <color indexed="81"/>
            <rFont val="Tahoma"/>
            <family val="2"/>
            <charset val="204"/>
          </rPr>
          <t xml:space="preserve">
1-0,4
2-0,4
</t>
        </r>
      </text>
    </comment>
    <comment ref="N82" authorId="0" shapeId="0">
      <text>
        <r>
          <rPr>
            <b/>
            <sz val="9"/>
            <color indexed="81"/>
            <rFont val="Tahoma"/>
            <family val="2"/>
            <charset val="204"/>
          </rPr>
          <t>Author:</t>
        </r>
        <r>
          <rPr>
            <sz val="9"/>
            <color indexed="81"/>
            <rFont val="Tahoma"/>
            <family val="2"/>
            <charset val="204"/>
          </rPr>
          <t xml:space="preserve">
1-15,7
2-22,2
</t>
        </r>
      </text>
    </comment>
    <comment ref="P82" authorId="0" shapeId="0">
      <text>
        <r>
          <rPr>
            <b/>
            <sz val="9"/>
            <color indexed="81"/>
            <rFont val="Tahoma"/>
            <family val="2"/>
            <charset val="204"/>
          </rPr>
          <t>Author:</t>
        </r>
        <r>
          <rPr>
            <sz val="9"/>
            <color indexed="81"/>
            <rFont val="Tahoma"/>
            <family val="2"/>
            <charset val="204"/>
          </rPr>
          <t xml:space="preserve">
1-57,0
2-47,7
</t>
        </r>
      </text>
    </comment>
    <comment ref="R82" authorId="0" shapeId="0">
      <text>
        <r>
          <rPr>
            <b/>
            <sz val="9"/>
            <color indexed="81"/>
            <rFont val="Tahoma"/>
            <family val="2"/>
            <charset val="204"/>
          </rPr>
          <t>Author:</t>
        </r>
        <r>
          <rPr>
            <sz val="9"/>
            <color indexed="81"/>
            <rFont val="Tahoma"/>
            <family val="2"/>
            <charset val="204"/>
          </rPr>
          <t xml:space="preserve">
1-27,3
2-30,1
</t>
        </r>
      </text>
    </comment>
    <comment ref="G84" authorId="0" shapeId="0">
      <text>
        <r>
          <rPr>
            <b/>
            <sz val="9"/>
            <color indexed="81"/>
            <rFont val="Tahoma"/>
            <family val="2"/>
            <charset val="204"/>
          </rPr>
          <t>Author:</t>
        </r>
        <r>
          <rPr>
            <sz val="9"/>
            <color indexed="81"/>
            <rFont val="Tahoma"/>
            <family val="2"/>
            <charset val="204"/>
          </rPr>
          <t xml:space="preserve">
1 - 0,4
2 - 0,3</t>
        </r>
      </text>
    </comment>
    <comment ref="N84" authorId="0" shapeId="0">
      <text>
        <r>
          <rPr>
            <b/>
            <sz val="9"/>
            <color indexed="81"/>
            <rFont val="Tahoma"/>
            <family val="2"/>
            <charset val="204"/>
          </rPr>
          <t>Author:</t>
        </r>
        <r>
          <rPr>
            <sz val="9"/>
            <color indexed="81"/>
            <rFont val="Tahoma"/>
            <family val="2"/>
            <charset val="204"/>
          </rPr>
          <t xml:space="preserve">
1 - 38,0
2 - 20,8</t>
        </r>
      </text>
    </comment>
    <comment ref="P84" authorId="0" shapeId="0">
      <text>
        <r>
          <rPr>
            <b/>
            <sz val="9"/>
            <color indexed="81"/>
            <rFont val="Tahoma"/>
            <family val="2"/>
            <charset val="204"/>
          </rPr>
          <t>Author:</t>
        </r>
        <r>
          <rPr>
            <sz val="9"/>
            <color indexed="81"/>
            <rFont val="Tahoma"/>
            <family val="2"/>
            <charset val="204"/>
          </rPr>
          <t xml:space="preserve">
1 - 45,7
2 - 57,1</t>
        </r>
      </text>
    </comment>
    <comment ref="R84" authorId="0" shapeId="0">
      <text>
        <r>
          <rPr>
            <b/>
            <sz val="9"/>
            <color indexed="81"/>
            <rFont val="Tahoma"/>
            <family val="2"/>
            <charset val="204"/>
          </rPr>
          <t>Author:</t>
        </r>
        <r>
          <rPr>
            <sz val="9"/>
            <color indexed="81"/>
            <rFont val="Tahoma"/>
            <family val="2"/>
            <charset val="204"/>
          </rPr>
          <t xml:space="preserve">
1 - 16,3
2 - 22,1</t>
        </r>
      </text>
    </comment>
    <comment ref="AR84"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G85" authorId="0" shapeId="0">
      <text>
        <r>
          <rPr>
            <b/>
            <sz val="9"/>
            <color indexed="81"/>
            <rFont val="Tahoma"/>
            <family val="2"/>
            <charset val="204"/>
          </rPr>
          <t>Author:</t>
        </r>
        <r>
          <rPr>
            <sz val="9"/>
            <color indexed="81"/>
            <rFont val="Tahoma"/>
            <family val="2"/>
            <charset val="204"/>
          </rPr>
          <t xml:space="preserve">
1-0,2
2-0,4</t>
        </r>
      </text>
    </comment>
    <comment ref="N85" authorId="0" shapeId="0">
      <text>
        <r>
          <rPr>
            <b/>
            <sz val="9"/>
            <color indexed="81"/>
            <rFont val="Tahoma"/>
            <family val="2"/>
            <charset val="204"/>
          </rPr>
          <t>Author:</t>
        </r>
        <r>
          <rPr>
            <sz val="9"/>
            <color indexed="81"/>
            <rFont val="Tahoma"/>
            <family val="2"/>
            <charset val="204"/>
          </rPr>
          <t xml:space="preserve">
1-33,6
2-29,3</t>
        </r>
      </text>
    </comment>
    <comment ref="P85" authorId="0" shapeId="0">
      <text>
        <r>
          <rPr>
            <b/>
            <sz val="9"/>
            <color indexed="81"/>
            <rFont val="Tahoma"/>
            <family val="2"/>
            <charset val="204"/>
          </rPr>
          <t>Author:</t>
        </r>
        <r>
          <rPr>
            <sz val="9"/>
            <color indexed="81"/>
            <rFont val="Tahoma"/>
            <family val="2"/>
            <charset val="204"/>
          </rPr>
          <t xml:space="preserve">
1-38,2
2-36,0</t>
        </r>
      </text>
    </comment>
    <comment ref="R85" authorId="0" shapeId="0">
      <text>
        <r>
          <rPr>
            <b/>
            <sz val="9"/>
            <color indexed="81"/>
            <rFont val="Tahoma"/>
            <family val="2"/>
            <charset val="204"/>
          </rPr>
          <t>Author:</t>
        </r>
        <r>
          <rPr>
            <sz val="9"/>
            <color indexed="81"/>
            <rFont val="Tahoma"/>
            <family val="2"/>
            <charset val="204"/>
          </rPr>
          <t xml:space="preserve">
1-28,2
2-34,7</t>
        </r>
      </text>
    </comment>
    <comment ref="G86" authorId="0" shapeId="0">
      <text>
        <r>
          <rPr>
            <b/>
            <sz val="9"/>
            <color indexed="81"/>
            <rFont val="Tahoma"/>
            <family val="2"/>
            <charset val="204"/>
          </rPr>
          <t>Author:</t>
        </r>
        <r>
          <rPr>
            <sz val="9"/>
            <color indexed="81"/>
            <rFont val="Tahoma"/>
            <family val="2"/>
            <charset val="204"/>
          </rPr>
          <t xml:space="preserve">
1-0,6
2-0,5</t>
        </r>
      </text>
    </comment>
    <comment ref="N86" authorId="0" shapeId="0">
      <text>
        <r>
          <rPr>
            <b/>
            <sz val="9"/>
            <color indexed="81"/>
            <rFont val="Tahoma"/>
            <family val="2"/>
            <charset val="204"/>
          </rPr>
          <t>Author:</t>
        </r>
        <r>
          <rPr>
            <sz val="9"/>
            <color indexed="81"/>
            <rFont val="Tahoma"/>
            <family val="2"/>
            <charset val="204"/>
          </rPr>
          <t xml:space="preserve">
1-30,6
2-30,8
</t>
        </r>
      </text>
    </comment>
    <comment ref="P86" authorId="0" shapeId="0">
      <text>
        <r>
          <rPr>
            <b/>
            <sz val="9"/>
            <color indexed="81"/>
            <rFont val="Tahoma"/>
            <family val="2"/>
            <charset val="204"/>
          </rPr>
          <t>Author:</t>
        </r>
        <r>
          <rPr>
            <sz val="9"/>
            <color indexed="81"/>
            <rFont val="Tahoma"/>
            <family val="2"/>
            <charset val="204"/>
          </rPr>
          <t xml:space="preserve">
1-38,0
2-39,4
</t>
        </r>
      </text>
    </comment>
    <comment ref="R86" authorId="0" shapeId="0">
      <text>
        <r>
          <rPr>
            <b/>
            <sz val="9"/>
            <color indexed="81"/>
            <rFont val="Tahoma"/>
            <family val="2"/>
            <charset val="204"/>
          </rPr>
          <t>Author:</t>
        </r>
        <r>
          <rPr>
            <sz val="9"/>
            <color indexed="81"/>
            <rFont val="Tahoma"/>
            <family val="2"/>
            <charset val="204"/>
          </rPr>
          <t xml:space="preserve">
1-31,4
2-29,8
</t>
        </r>
      </text>
    </comment>
    <comment ref="G88" authorId="0" shapeId="0">
      <text>
        <r>
          <rPr>
            <b/>
            <sz val="9"/>
            <color indexed="81"/>
            <rFont val="Tahoma"/>
            <family val="2"/>
            <charset val="204"/>
          </rPr>
          <t>Author:</t>
        </r>
        <r>
          <rPr>
            <sz val="9"/>
            <color indexed="81"/>
            <rFont val="Tahoma"/>
            <family val="2"/>
            <charset val="204"/>
          </rPr>
          <t xml:space="preserve">
1 -0,5
2 - 0,5</t>
        </r>
      </text>
    </comment>
    <comment ref="N88" authorId="0" shapeId="0">
      <text>
        <r>
          <rPr>
            <b/>
            <sz val="9"/>
            <color indexed="81"/>
            <rFont val="Tahoma"/>
            <family val="2"/>
            <charset val="204"/>
          </rPr>
          <t>Author:</t>
        </r>
        <r>
          <rPr>
            <sz val="9"/>
            <color indexed="81"/>
            <rFont val="Tahoma"/>
            <family val="2"/>
            <charset val="204"/>
          </rPr>
          <t xml:space="preserve">
1 - 18,4
2 - 22,8</t>
        </r>
      </text>
    </comment>
    <comment ref="P88" authorId="0" shapeId="0">
      <text>
        <r>
          <rPr>
            <b/>
            <sz val="9"/>
            <color indexed="81"/>
            <rFont val="Tahoma"/>
            <family val="2"/>
            <charset val="204"/>
          </rPr>
          <t>Author:</t>
        </r>
        <r>
          <rPr>
            <sz val="9"/>
            <color indexed="81"/>
            <rFont val="Tahoma"/>
            <family val="2"/>
            <charset val="204"/>
          </rPr>
          <t xml:space="preserve">
1 - 63,8
2 - 58,5</t>
        </r>
      </text>
    </comment>
    <comment ref="R88" authorId="0" shapeId="0">
      <text>
        <r>
          <rPr>
            <b/>
            <sz val="9"/>
            <color indexed="81"/>
            <rFont val="Tahoma"/>
            <family val="2"/>
            <charset val="204"/>
          </rPr>
          <t>Author:</t>
        </r>
        <r>
          <rPr>
            <sz val="9"/>
            <color indexed="81"/>
            <rFont val="Tahoma"/>
            <family val="2"/>
            <charset val="204"/>
          </rPr>
          <t xml:space="preserve">
1 - 17,8
2 -18,7</t>
        </r>
      </text>
    </comment>
    <comment ref="G89" authorId="0" shapeId="0">
      <text>
        <r>
          <rPr>
            <b/>
            <sz val="9"/>
            <color indexed="81"/>
            <rFont val="Tahoma"/>
            <family val="2"/>
            <charset val="204"/>
          </rPr>
          <t>Author:</t>
        </r>
        <r>
          <rPr>
            <sz val="9"/>
            <color indexed="81"/>
            <rFont val="Tahoma"/>
            <family val="2"/>
            <charset val="204"/>
          </rPr>
          <t xml:space="preserve">
1 -0,3
2 - 0,4</t>
        </r>
      </text>
    </comment>
    <comment ref="N89" authorId="0" shapeId="0">
      <text>
        <r>
          <rPr>
            <b/>
            <sz val="9"/>
            <color indexed="81"/>
            <rFont val="Tahoma"/>
            <family val="2"/>
            <charset val="204"/>
          </rPr>
          <t>Author:</t>
        </r>
        <r>
          <rPr>
            <sz val="9"/>
            <color indexed="81"/>
            <rFont val="Tahoma"/>
            <family val="2"/>
            <charset val="204"/>
          </rPr>
          <t xml:space="preserve">
1-33,3
2-34,0</t>
        </r>
      </text>
    </comment>
    <comment ref="P89" authorId="0" shapeId="0">
      <text>
        <r>
          <rPr>
            <b/>
            <sz val="9"/>
            <color indexed="81"/>
            <rFont val="Tahoma"/>
            <family val="2"/>
            <charset val="204"/>
          </rPr>
          <t>Author:</t>
        </r>
        <r>
          <rPr>
            <sz val="9"/>
            <color indexed="81"/>
            <rFont val="Tahoma"/>
            <family val="2"/>
            <charset val="204"/>
          </rPr>
          <t xml:space="preserve">
1-39,1
2-41,1</t>
        </r>
      </text>
    </comment>
    <comment ref="R89" authorId="0" shapeId="0">
      <text>
        <r>
          <rPr>
            <b/>
            <sz val="9"/>
            <color indexed="81"/>
            <rFont val="Tahoma"/>
            <family val="2"/>
            <charset val="204"/>
          </rPr>
          <t>Author:</t>
        </r>
        <r>
          <rPr>
            <sz val="9"/>
            <color indexed="81"/>
            <rFont val="Tahoma"/>
            <family val="2"/>
            <charset val="204"/>
          </rPr>
          <t xml:space="preserve">
1-17,6
2-24,9</t>
        </r>
      </text>
    </comment>
    <comment ref="G90" authorId="0" shapeId="0">
      <text>
        <r>
          <rPr>
            <b/>
            <sz val="9"/>
            <color indexed="81"/>
            <rFont val="Tahoma"/>
            <family val="2"/>
            <charset val="204"/>
          </rPr>
          <t>Author:</t>
        </r>
        <r>
          <rPr>
            <sz val="9"/>
            <color indexed="81"/>
            <rFont val="Tahoma"/>
            <family val="2"/>
            <charset val="204"/>
          </rPr>
          <t xml:space="preserve">
1-0,5
2-0,6</t>
        </r>
      </text>
    </comment>
    <comment ref="N90" authorId="0" shapeId="0">
      <text>
        <r>
          <rPr>
            <b/>
            <sz val="9"/>
            <color indexed="81"/>
            <rFont val="Tahoma"/>
            <family val="2"/>
            <charset val="204"/>
          </rPr>
          <t>Author:</t>
        </r>
        <r>
          <rPr>
            <sz val="9"/>
            <color indexed="81"/>
            <rFont val="Tahoma"/>
            <family val="2"/>
            <charset val="204"/>
          </rPr>
          <t xml:space="preserve">
1-38,2
2-35,3
</t>
        </r>
      </text>
    </comment>
    <comment ref="P90" authorId="0" shapeId="0">
      <text>
        <r>
          <rPr>
            <b/>
            <sz val="9"/>
            <color indexed="81"/>
            <rFont val="Tahoma"/>
            <family val="2"/>
            <charset val="204"/>
          </rPr>
          <t>Author:</t>
        </r>
        <r>
          <rPr>
            <sz val="9"/>
            <color indexed="81"/>
            <rFont val="Tahoma"/>
            <family val="2"/>
            <charset val="204"/>
          </rPr>
          <t xml:space="preserve">
1-41,5
2-42,5</t>
        </r>
      </text>
    </comment>
    <comment ref="R90" authorId="0" shapeId="0">
      <text>
        <r>
          <rPr>
            <b/>
            <sz val="9"/>
            <color indexed="81"/>
            <rFont val="Tahoma"/>
            <family val="2"/>
            <charset val="204"/>
          </rPr>
          <t>Author:</t>
        </r>
        <r>
          <rPr>
            <sz val="9"/>
            <color indexed="81"/>
            <rFont val="Tahoma"/>
            <family val="2"/>
            <charset val="204"/>
          </rPr>
          <t xml:space="preserve">
1-20,3
2-22,2
</t>
        </r>
      </text>
    </comment>
    <comment ref="G92" authorId="0" shapeId="0">
      <text>
        <r>
          <rPr>
            <b/>
            <sz val="9"/>
            <color indexed="81"/>
            <rFont val="Tahoma"/>
            <family val="2"/>
            <charset val="204"/>
          </rPr>
          <t>Author:</t>
        </r>
        <r>
          <rPr>
            <sz val="9"/>
            <color indexed="81"/>
            <rFont val="Tahoma"/>
            <family val="2"/>
            <charset val="204"/>
          </rPr>
          <t xml:space="preserve">
1-0,7
2-0,6</t>
        </r>
      </text>
    </comment>
    <comment ref="N92" authorId="0" shapeId="0">
      <text>
        <r>
          <rPr>
            <b/>
            <sz val="9"/>
            <color indexed="81"/>
            <rFont val="Tahoma"/>
            <family val="2"/>
            <charset val="204"/>
          </rPr>
          <t>Author:</t>
        </r>
        <r>
          <rPr>
            <sz val="9"/>
            <color indexed="81"/>
            <rFont val="Tahoma"/>
            <family val="2"/>
            <charset val="204"/>
          </rPr>
          <t xml:space="preserve">
1-33,5
2-16,4
</t>
        </r>
      </text>
    </comment>
    <comment ref="P92" authorId="0" shapeId="0">
      <text>
        <r>
          <rPr>
            <b/>
            <sz val="9"/>
            <color indexed="81"/>
            <rFont val="Tahoma"/>
            <family val="2"/>
            <charset val="204"/>
          </rPr>
          <t>Author:</t>
        </r>
        <r>
          <rPr>
            <sz val="9"/>
            <color indexed="81"/>
            <rFont val="Tahoma"/>
            <family val="2"/>
            <charset val="204"/>
          </rPr>
          <t xml:space="preserve">
1-52,2
2-66,1</t>
        </r>
      </text>
    </comment>
    <comment ref="R92" authorId="0" shapeId="0">
      <text>
        <r>
          <rPr>
            <b/>
            <sz val="9"/>
            <color indexed="81"/>
            <rFont val="Tahoma"/>
            <family val="2"/>
            <charset val="204"/>
          </rPr>
          <t>Author:</t>
        </r>
        <r>
          <rPr>
            <sz val="9"/>
            <color indexed="81"/>
            <rFont val="Tahoma"/>
            <family val="2"/>
            <charset val="204"/>
          </rPr>
          <t xml:space="preserve">
1-14,3
2-17,5</t>
        </r>
      </text>
    </comment>
    <comment ref="G93" authorId="0" shapeId="0">
      <text>
        <r>
          <rPr>
            <b/>
            <sz val="9"/>
            <color indexed="81"/>
            <rFont val="Tahoma"/>
            <family val="2"/>
            <charset val="204"/>
          </rPr>
          <t>Author:</t>
        </r>
        <r>
          <rPr>
            <sz val="9"/>
            <color indexed="81"/>
            <rFont val="Tahoma"/>
            <family val="2"/>
            <charset val="204"/>
          </rPr>
          <t xml:space="preserve">
1 -0,3
2 - 0,2</t>
        </r>
      </text>
    </comment>
    <comment ref="N93" authorId="0" shapeId="0">
      <text>
        <r>
          <rPr>
            <b/>
            <sz val="9"/>
            <color indexed="81"/>
            <rFont val="Tahoma"/>
            <family val="2"/>
            <charset val="204"/>
          </rPr>
          <t>Author:</t>
        </r>
        <r>
          <rPr>
            <sz val="9"/>
            <color indexed="81"/>
            <rFont val="Tahoma"/>
            <family val="2"/>
            <charset val="204"/>
          </rPr>
          <t xml:space="preserve">
1-27,5
2-18,7</t>
        </r>
      </text>
    </comment>
    <comment ref="P93" authorId="0" shapeId="0">
      <text>
        <r>
          <rPr>
            <b/>
            <sz val="9"/>
            <color indexed="81"/>
            <rFont val="Tahoma"/>
            <family val="2"/>
            <charset val="204"/>
          </rPr>
          <t>Author:</t>
        </r>
        <r>
          <rPr>
            <sz val="9"/>
            <color indexed="81"/>
            <rFont val="Tahoma"/>
            <family val="2"/>
            <charset val="204"/>
          </rPr>
          <t xml:space="preserve">
1-48,9
2-57,6</t>
        </r>
      </text>
    </comment>
    <comment ref="R93" authorId="0" shapeId="0">
      <text>
        <r>
          <rPr>
            <b/>
            <sz val="9"/>
            <color indexed="81"/>
            <rFont val="Tahoma"/>
            <family val="2"/>
            <charset val="204"/>
          </rPr>
          <t>Author:</t>
        </r>
        <r>
          <rPr>
            <sz val="9"/>
            <color indexed="81"/>
            <rFont val="Tahoma"/>
            <family val="2"/>
            <charset val="204"/>
          </rPr>
          <t xml:space="preserve">
1-23,6
2-23,7</t>
        </r>
      </text>
    </comment>
    <comment ref="G94" authorId="0" shapeId="0">
      <text>
        <r>
          <rPr>
            <b/>
            <sz val="9"/>
            <color indexed="81"/>
            <rFont val="Tahoma"/>
            <family val="2"/>
            <charset val="204"/>
          </rPr>
          <t>Author:</t>
        </r>
        <r>
          <rPr>
            <sz val="9"/>
            <color indexed="81"/>
            <rFont val="Tahoma"/>
            <family val="2"/>
            <charset val="204"/>
          </rPr>
          <t xml:space="preserve">
1 -0,4
2 -0,1</t>
        </r>
      </text>
    </comment>
    <comment ref="N94" authorId="0" shapeId="0">
      <text>
        <r>
          <rPr>
            <b/>
            <sz val="9"/>
            <color indexed="81"/>
            <rFont val="Tahoma"/>
            <family val="2"/>
            <charset val="204"/>
          </rPr>
          <t>Author:</t>
        </r>
        <r>
          <rPr>
            <sz val="9"/>
            <color indexed="81"/>
            <rFont val="Tahoma"/>
            <family val="2"/>
            <charset val="204"/>
          </rPr>
          <t xml:space="preserve">
1-55,4
2-54,2
</t>
        </r>
      </text>
    </comment>
    <comment ref="P94" authorId="0" shapeId="0">
      <text>
        <r>
          <rPr>
            <b/>
            <sz val="9"/>
            <color indexed="81"/>
            <rFont val="Tahoma"/>
            <family val="2"/>
            <charset val="204"/>
          </rPr>
          <t>Author:</t>
        </r>
        <r>
          <rPr>
            <sz val="9"/>
            <color indexed="81"/>
            <rFont val="Tahoma"/>
            <family val="2"/>
            <charset val="204"/>
          </rPr>
          <t xml:space="preserve">
1-25,9
2-23,7
</t>
        </r>
      </text>
    </comment>
    <comment ref="R94" authorId="0" shapeId="0">
      <text>
        <r>
          <rPr>
            <b/>
            <sz val="9"/>
            <color indexed="81"/>
            <rFont val="Tahoma"/>
            <family val="2"/>
            <charset val="204"/>
          </rPr>
          <t>Dispatcher-MFC:</t>
        </r>
        <r>
          <rPr>
            <sz val="9"/>
            <color indexed="81"/>
            <rFont val="Tahoma"/>
            <family val="2"/>
            <charset val="204"/>
          </rPr>
          <t xml:space="preserve">
1-18,7
2-22,1
</t>
        </r>
      </text>
    </comment>
    <comment ref="G96" authorId="0" shapeId="0">
      <text>
        <r>
          <rPr>
            <b/>
            <sz val="9"/>
            <color indexed="81"/>
            <rFont val="Tahoma"/>
            <family val="2"/>
            <charset val="204"/>
          </rPr>
          <t>Author:</t>
        </r>
        <r>
          <rPr>
            <sz val="9"/>
            <color indexed="81"/>
            <rFont val="Tahoma"/>
            <family val="2"/>
            <charset val="204"/>
          </rPr>
          <t xml:space="preserve">
1-0,7
2-0,4</t>
        </r>
      </text>
    </comment>
    <comment ref="N96" authorId="0" shapeId="0">
      <text>
        <r>
          <rPr>
            <b/>
            <sz val="9"/>
            <color indexed="81"/>
            <rFont val="Tahoma"/>
            <family val="2"/>
            <charset val="204"/>
          </rPr>
          <t>Author:</t>
        </r>
        <r>
          <rPr>
            <sz val="9"/>
            <color indexed="81"/>
            <rFont val="Tahoma"/>
            <family val="2"/>
            <charset val="204"/>
          </rPr>
          <t xml:space="preserve">
1-35,7
2-42,4</t>
        </r>
      </text>
    </comment>
    <comment ref="P96" authorId="0" shapeId="0">
      <text>
        <r>
          <rPr>
            <b/>
            <sz val="9"/>
            <color indexed="81"/>
            <rFont val="Tahoma"/>
            <family val="2"/>
            <charset val="204"/>
          </rPr>
          <t>Author:</t>
        </r>
        <r>
          <rPr>
            <sz val="9"/>
            <color indexed="81"/>
            <rFont val="Tahoma"/>
            <family val="2"/>
            <charset val="204"/>
          </rPr>
          <t xml:space="preserve">
1-38,2
2-28,6</t>
        </r>
      </text>
    </comment>
    <comment ref="R96" authorId="0" shapeId="0">
      <text>
        <r>
          <rPr>
            <b/>
            <sz val="9"/>
            <color indexed="81"/>
            <rFont val="Tahoma"/>
            <family val="2"/>
            <charset val="204"/>
          </rPr>
          <t>Author:</t>
        </r>
        <r>
          <rPr>
            <sz val="9"/>
            <color indexed="81"/>
            <rFont val="Tahoma"/>
            <family val="2"/>
            <charset val="204"/>
          </rPr>
          <t xml:space="preserve">
1-26,1
2-29,0</t>
        </r>
      </text>
    </comment>
    <comment ref="G97" authorId="0" shapeId="0">
      <text>
        <r>
          <rPr>
            <b/>
            <sz val="9"/>
            <color indexed="81"/>
            <rFont val="Tahoma"/>
            <family val="2"/>
            <charset val="204"/>
          </rPr>
          <t>Author:</t>
        </r>
        <r>
          <rPr>
            <sz val="9"/>
            <color indexed="81"/>
            <rFont val="Tahoma"/>
            <family val="2"/>
            <charset val="204"/>
          </rPr>
          <t xml:space="preserve">
1ви - 0,7
2ри - 1,1
контролен - 0,3</t>
        </r>
      </text>
    </comment>
    <comment ref="N97" authorId="0" shapeId="0">
      <text>
        <r>
          <rPr>
            <b/>
            <sz val="9"/>
            <color indexed="81"/>
            <rFont val="Tahoma"/>
            <family val="2"/>
            <charset val="204"/>
          </rPr>
          <t>Author:</t>
        </r>
        <r>
          <rPr>
            <sz val="9"/>
            <color indexed="81"/>
            <rFont val="Tahoma"/>
            <family val="2"/>
            <charset val="204"/>
          </rPr>
          <t xml:space="preserve">
1ви - 26,7
2ри - 31,0
контролен - 19,5</t>
        </r>
      </text>
    </comment>
    <comment ref="P97" authorId="0" shapeId="0">
      <text>
        <r>
          <rPr>
            <b/>
            <sz val="9"/>
            <color indexed="81"/>
            <rFont val="Tahoma"/>
            <family val="2"/>
            <charset val="204"/>
          </rPr>
          <t>Author:</t>
        </r>
        <r>
          <rPr>
            <sz val="9"/>
            <color indexed="81"/>
            <rFont val="Tahoma"/>
            <family val="2"/>
            <charset val="204"/>
          </rPr>
          <t xml:space="preserve">
1ви - 44,7
2ри - 40,9
контролен - 43,0</t>
        </r>
      </text>
    </comment>
    <comment ref="R97" authorId="0" shapeId="0">
      <text>
        <r>
          <rPr>
            <b/>
            <sz val="9"/>
            <color indexed="81"/>
            <rFont val="Tahoma"/>
            <family val="2"/>
            <charset val="204"/>
          </rPr>
          <t>Author:</t>
        </r>
        <r>
          <rPr>
            <sz val="9"/>
            <color indexed="81"/>
            <rFont val="Tahoma"/>
            <family val="2"/>
            <charset val="204"/>
          </rPr>
          <t xml:space="preserve">
1ви - 28,6
2ри - 28,1
контролен - 37,5</t>
        </r>
      </text>
    </comment>
    <comment ref="G98" authorId="0" shapeId="0">
      <text>
        <r>
          <rPr>
            <b/>
            <sz val="9"/>
            <color indexed="81"/>
            <rFont val="Tahoma"/>
            <family val="2"/>
            <charset val="204"/>
          </rPr>
          <t>Author:</t>
        </r>
        <r>
          <rPr>
            <sz val="9"/>
            <color indexed="81"/>
            <rFont val="Tahoma"/>
            <family val="2"/>
            <charset val="204"/>
          </rPr>
          <t xml:space="preserve">
1 - 1,1
2 - 1,2
</t>
        </r>
      </text>
    </comment>
    <comment ref="N98" authorId="0" shapeId="0">
      <text>
        <r>
          <rPr>
            <b/>
            <sz val="9"/>
            <color indexed="81"/>
            <rFont val="Tahoma"/>
            <family val="2"/>
            <charset val="204"/>
          </rPr>
          <t>Author:</t>
        </r>
        <r>
          <rPr>
            <sz val="9"/>
            <color indexed="81"/>
            <rFont val="Tahoma"/>
            <family val="2"/>
            <charset val="204"/>
          </rPr>
          <t xml:space="preserve">
1 - 36,2
2 - 32,5
 </t>
        </r>
      </text>
    </comment>
    <comment ref="P98" authorId="0" shapeId="0">
      <text>
        <r>
          <rPr>
            <b/>
            <sz val="9"/>
            <color indexed="81"/>
            <rFont val="Tahoma"/>
            <family val="2"/>
            <charset val="204"/>
          </rPr>
          <t>Author:</t>
        </r>
        <r>
          <rPr>
            <sz val="9"/>
            <color indexed="81"/>
            <rFont val="Tahoma"/>
            <family val="2"/>
            <charset val="204"/>
          </rPr>
          <t xml:space="preserve">
1 - 53,2
2 - 50,1
</t>
        </r>
      </text>
    </comment>
    <comment ref="R98" authorId="0" shapeId="0">
      <text>
        <r>
          <rPr>
            <b/>
            <sz val="9"/>
            <color indexed="81"/>
            <rFont val="Tahoma"/>
            <family val="2"/>
            <charset val="204"/>
          </rPr>
          <t>Author:</t>
        </r>
        <r>
          <rPr>
            <sz val="9"/>
            <color indexed="81"/>
            <rFont val="Tahoma"/>
            <family val="2"/>
            <charset val="204"/>
          </rPr>
          <t xml:space="preserve">
1 - 10,6
2 - 17,4</t>
        </r>
      </text>
    </comment>
    <comment ref="G100" authorId="0" shapeId="0">
      <text>
        <r>
          <rPr>
            <b/>
            <sz val="9"/>
            <color indexed="81"/>
            <rFont val="Tahoma"/>
            <family val="2"/>
            <charset val="204"/>
          </rPr>
          <t>Author:</t>
        </r>
        <r>
          <rPr>
            <sz val="9"/>
            <color indexed="81"/>
            <rFont val="Tahoma"/>
            <family val="2"/>
            <charset val="204"/>
          </rPr>
          <t xml:space="preserve">
1-0,9
2-0,6</t>
        </r>
      </text>
    </comment>
    <comment ref="N100" authorId="0" shapeId="0">
      <text>
        <r>
          <rPr>
            <b/>
            <sz val="9"/>
            <color indexed="81"/>
            <rFont val="Tahoma"/>
            <family val="2"/>
            <charset val="204"/>
          </rPr>
          <t>Author:</t>
        </r>
        <r>
          <rPr>
            <sz val="9"/>
            <color indexed="81"/>
            <rFont val="Tahoma"/>
            <family val="2"/>
            <charset val="204"/>
          </rPr>
          <t xml:space="preserve">
1-36,9
2-34,2</t>
        </r>
      </text>
    </comment>
    <comment ref="P100" authorId="0" shapeId="0">
      <text>
        <r>
          <rPr>
            <b/>
            <sz val="9"/>
            <color indexed="81"/>
            <rFont val="Tahoma"/>
            <family val="2"/>
            <charset val="204"/>
          </rPr>
          <t>Author:</t>
        </r>
        <r>
          <rPr>
            <sz val="9"/>
            <color indexed="81"/>
            <rFont val="Tahoma"/>
            <family val="2"/>
            <charset val="204"/>
          </rPr>
          <t xml:space="preserve">
1-49,9
2-52,1</t>
        </r>
      </text>
    </comment>
    <comment ref="R100" authorId="0" shapeId="0">
      <text>
        <r>
          <rPr>
            <b/>
            <sz val="9"/>
            <color indexed="81"/>
            <rFont val="Tahoma"/>
            <family val="2"/>
            <charset val="204"/>
          </rPr>
          <t>Author:</t>
        </r>
        <r>
          <rPr>
            <sz val="9"/>
            <color indexed="81"/>
            <rFont val="Tahoma"/>
            <family val="2"/>
            <charset val="204"/>
          </rPr>
          <t xml:space="preserve">
1-13,2
2-13,7</t>
        </r>
      </text>
    </comment>
    <comment ref="AR100"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G101" authorId="0" shapeId="0">
      <text>
        <r>
          <rPr>
            <b/>
            <sz val="9"/>
            <color indexed="81"/>
            <rFont val="Tahoma"/>
            <family val="2"/>
            <charset val="204"/>
          </rPr>
          <t>Author:</t>
        </r>
        <r>
          <rPr>
            <sz val="9"/>
            <color indexed="81"/>
            <rFont val="Tahoma"/>
            <family val="2"/>
            <charset val="204"/>
          </rPr>
          <t xml:space="preserve">
1ви - 0,8
2ри - 0,8</t>
        </r>
      </text>
    </comment>
    <comment ref="N101" authorId="0" shapeId="0">
      <text>
        <r>
          <rPr>
            <b/>
            <sz val="9"/>
            <color indexed="81"/>
            <rFont val="Tahoma"/>
            <family val="2"/>
            <charset val="204"/>
          </rPr>
          <t>Author:</t>
        </r>
        <r>
          <rPr>
            <sz val="9"/>
            <color indexed="81"/>
            <rFont val="Tahoma"/>
            <family val="2"/>
            <charset val="204"/>
          </rPr>
          <t xml:space="preserve">
1ви - 36,6
2ри - 38,7</t>
        </r>
      </text>
    </comment>
    <comment ref="P101" authorId="0" shapeId="0">
      <text>
        <r>
          <rPr>
            <b/>
            <sz val="9"/>
            <color indexed="81"/>
            <rFont val="Tahoma"/>
            <family val="2"/>
            <charset val="204"/>
          </rPr>
          <t>Author:</t>
        </r>
        <r>
          <rPr>
            <sz val="9"/>
            <color indexed="81"/>
            <rFont val="Tahoma"/>
            <family val="2"/>
            <charset val="204"/>
          </rPr>
          <t xml:space="preserve">
1ви - 50,7
2ри - 48,4</t>
        </r>
      </text>
    </comment>
    <comment ref="R101" authorId="0" shapeId="0">
      <text>
        <r>
          <rPr>
            <b/>
            <sz val="9"/>
            <color indexed="81"/>
            <rFont val="Tahoma"/>
            <family val="2"/>
            <charset val="204"/>
          </rPr>
          <t>Author:</t>
        </r>
        <r>
          <rPr>
            <sz val="9"/>
            <color indexed="81"/>
            <rFont val="Tahoma"/>
            <family val="2"/>
            <charset val="204"/>
          </rPr>
          <t xml:space="preserve">
1ви - 12,7
2ри - 12,9</t>
        </r>
      </text>
    </comment>
    <comment ref="G102" authorId="0" shapeId="0">
      <text>
        <r>
          <rPr>
            <b/>
            <sz val="9"/>
            <color indexed="81"/>
            <rFont val="Tahoma"/>
            <family val="2"/>
            <charset val="204"/>
          </rPr>
          <t>Author:</t>
        </r>
        <r>
          <rPr>
            <sz val="9"/>
            <color indexed="81"/>
            <rFont val="Tahoma"/>
            <family val="2"/>
            <charset val="204"/>
          </rPr>
          <t xml:space="preserve">
1 - 0,7 
2 - 0,9</t>
        </r>
      </text>
    </comment>
    <comment ref="N102" authorId="0" shapeId="0">
      <text>
        <r>
          <rPr>
            <b/>
            <sz val="9"/>
            <color indexed="81"/>
            <rFont val="Tahoma"/>
            <family val="2"/>
            <charset val="204"/>
          </rPr>
          <t>Author:</t>
        </r>
        <r>
          <rPr>
            <sz val="9"/>
            <color indexed="81"/>
            <rFont val="Tahoma"/>
            <family val="2"/>
            <charset val="204"/>
          </rPr>
          <t xml:space="preserve">
1 - 34,1 
2 - 30,3</t>
        </r>
      </text>
    </comment>
    <comment ref="P102" authorId="0" shapeId="0">
      <text>
        <r>
          <rPr>
            <b/>
            <sz val="9"/>
            <color indexed="81"/>
            <rFont val="Tahoma"/>
            <family val="2"/>
            <charset val="204"/>
          </rPr>
          <t>Author:</t>
        </r>
        <r>
          <rPr>
            <sz val="9"/>
            <color indexed="81"/>
            <rFont val="Tahoma"/>
            <family val="2"/>
            <charset val="204"/>
          </rPr>
          <t xml:space="preserve">
1 - 57,9
2 - 59,5</t>
        </r>
      </text>
    </comment>
    <comment ref="R102" authorId="0" shapeId="0">
      <text>
        <r>
          <rPr>
            <b/>
            <sz val="9"/>
            <color indexed="81"/>
            <rFont val="Tahoma"/>
            <family val="2"/>
            <charset val="204"/>
          </rPr>
          <t>Author:</t>
        </r>
        <r>
          <rPr>
            <sz val="9"/>
            <color indexed="81"/>
            <rFont val="Tahoma"/>
            <family val="2"/>
            <charset val="204"/>
          </rPr>
          <t xml:space="preserve">
1 - 8,0
2 - 10,2</t>
        </r>
      </text>
    </comment>
    <comment ref="G104" authorId="0" shapeId="0">
      <text>
        <r>
          <rPr>
            <b/>
            <sz val="9"/>
            <color indexed="81"/>
            <rFont val="Tahoma"/>
            <family val="2"/>
            <charset val="204"/>
          </rPr>
          <t>Author:</t>
        </r>
        <r>
          <rPr>
            <sz val="9"/>
            <color indexed="81"/>
            <rFont val="Tahoma"/>
            <family val="2"/>
            <charset val="204"/>
          </rPr>
          <t xml:space="preserve">
1-0,5
2-0,3</t>
        </r>
      </text>
    </comment>
    <comment ref="N104" authorId="0" shapeId="0">
      <text>
        <r>
          <rPr>
            <b/>
            <sz val="9"/>
            <color indexed="81"/>
            <rFont val="Tahoma"/>
            <family val="2"/>
            <charset val="204"/>
          </rPr>
          <t>Author:</t>
        </r>
        <r>
          <rPr>
            <sz val="9"/>
            <color indexed="81"/>
            <rFont val="Tahoma"/>
            <family val="2"/>
            <charset val="204"/>
          </rPr>
          <t xml:space="preserve">
1-40,4
2-50,9</t>
        </r>
      </text>
    </comment>
    <comment ref="P104" authorId="0" shapeId="0">
      <text>
        <r>
          <rPr>
            <b/>
            <sz val="9"/>
            <color indexed="81"/>
            <rFont val="Tahoma"/>
            <family val="2"/>
            <charset val="204"/>
          </rPr>
          <t>Author:</t>
        </r>
        <r>
          <rPr>
            <sz val="9"/>
            <color indexed="81"/>
            <rFont val="Tahoma"/>
            <family val="2"/>
            <charset val="204"/>
          </rPr>
          <t xml:space="preserve">
1-54,4
2-39,8</t>
        </r>
      </text>
    </comment>
    <comment ref="R104" authorId="0" shapeId="0">
      <text>
        <r>
          <rPr>
            <b/>
            <sz val="9"/>
            <color indexed="81"/>
            <rFont val="Tahoma"/>
            <family val="2"/>
            <charset val="204"/>
          </rPr>
          <t>Author:</t>
        </r>
        <r>
          <rPr>
            <sz val="9"/>
            <color indexed="81"/>
            <rFont val="Tahoma"/>
            <family val="2"/>
            <charset val="204"/>
          </rPr>
          <t xml:space="preserve">
1-5,2
2-9,3</t>
        </r>
      </text>
    </comment>
    <comment ref="G105" authorId="0" shapeId="0">
      <text>
        <r>
          <rPr>
            <b/>
            <sz val="9"/>
            <color indexed="81"/>
            <rFont val="Tahoma"/>
            <family val="2"/>
            <charset val="204"/>
          </rPr>
          <t>Author:</t>
        </r>
        <r>
          <rPr>
            <sz val="9"/>
            <color indexed="81"/>
            <rFont val="Tahoma"/>
            <family val="2"/>
            <charset val="204"/>
          </rPr>
          <t xml:space="preserve">
1-0,5
2-0,5
</t>
        </r>
      </text>
    </comment>
    <comment ref="N105" authorId="0" shapeId="0">
      <text>
        <r>
          <rPr>
            <b/>
            <sz val="9"/>
            <color indexed="81"/>
            <rFont val="Tahoma"/>
            <family val="2"/>
            <charset val="204"/>
          </rPr>
          <t>Author:</t>
        </r>
        <r>
          <rPr>
            <sz val="9"/>
            <color indexed="81"/>
            <rFont val="Tahoma"/>
            <family val="2"/>
            <charset val="204"/>
          </rPr>
          <t xml:space="preserve">
1-44,1
2-45,6
</t>
        </r>
      </text>
    </comment>
    <comment ref="P105" authorId="0" shapeId="0">
      <text>
        <r>
          <rPr>
            <b/>
            <sz val="9"/>
            <color indexed="81"/>
            <rFont val="Tahoma"/>
            <family val="2"/>
            <charset val="204"/>
          </rPr>
          <t>Author:</t>
        </r>
        <r>
          <rPr>
            <sz val="9"/>
            <color indexed="81"/>
            <rFont val="Tahoma"/>
            <family val="2"/>
            <charset val="204"/>
          </rPr>
          <t xml:space="preserve">
1-46,8
2-47,2
</t>
        </r>
      </text>
    </comment>
    <comment ref="R105" authorId="0" shapeId="0">
      <text>
        <r>
          <rPr>
            <b/>
            <sz val="9"/>
            <color indexed="81"/>
            <rFont val="Tahoma"/>
            <family val="2"/>
            <charset val="204"/>
          </rPr>
          <t>Author:</t>
        </r>
        <r>
          <rPr>
            <sz val="9"/>
            <color indexed="81"/>
            <rFont val="Tahoma"/>
            <family val="2"/>
            <charset val="204"/>
          </rPr>
          <t xml:space="preserve">
1-9,1
2-7,2
</t>
        </r>
      </text>
    </comment>
    <comment ref="G106" authorId="0" shapeId="0">
      <text>
        <r>
          <rPr>
            <b/>
            <sz val="9"/>
            <color indexed="81"/>
            <rFont val="Tahoma"/>
            <family val="2"/>
            <charset val="204"/>
          </rPr>
          <t>Author:</t>
        </r>
        <r>
          <rPr>
            <sz val="9"/>
            <color indexed="81"/>
            <rFont val="Tahoma"/>
            <family val="2"/>
            <charset val="204"/>
          </rPr>
          <t xml:space="preserve">
1 - 0,9
2 - 1,1</t>
        </r>
      </text>
    </comment>
    <comment ref="N106" authorId="0" shapeId="0">
      <text>
        <r>
          <rPr>
            <b/>
            <sz val="9"/>
            <color indexed="81"/>
            <rFont val="Tahoma"/>
            <family val="2"/>
            <charset val="204"/>
          </rPr>
          <t>Author:</t>
        </r>
        <r>
          <rPr>
            <sz val="9"/>
            <color indexed="81"/>
            <rFont val="Tahoma"/>
            <family val="2"/>
            <charset val="204"/>
          </rPr>
          <t xml:space="preserve">
1 - 54,9
2 - 56,5</t>
        </r>
      </text>
    </comment>
    <comment ref="P106" authorId="0" shapeId="0">
      <text>
        <r>
          <rPr>
            <b/>
            <sz val="9"/>
            <color indexed="81"/>
            <rFont val="Tahoma"/>
            <family val="2"/>
            <charset val="204"/>
          </rPr>
          <t>Author:</t>
        </r>
        <r>
          <rPr>
            <sz val="9"/>
            <color indexed="81"/>
            <rFont val="Tahoma"/>
            <family val="2"/>
            <charset val="204"/>
          </rPr>
          <t xml:space="preserve">
1 -38,3 
2 - 32,0</t>
        </r>
      </text>
    </comment>
    <comment ref="R106" authorId="0" shapeId="0">
      <text>
        <r>
          <rPr>
            <b/>
            <sz val="9"/>
            <color indexed="81"/>
            <rFont val="Tahoma"/>
            <family val="2"/>
            <charset val="204"/>
          </rPr>
          <t>Author:</t>
        </r>
        <r>
          <rPr>
            <sz val="9"/>
            <color indexed="81"/>
            <rFont val="Tahoma"/>
            <family val="2"/>
            <charset val="204"/>
          </rPr>
          <t xml:space="preserve">
1 - 6,8
2 - 11,5</t>
        </r>
      </text>
    </comment>
    <comment ref="G108" authorId="0" shapeId="0">
      <text>
        <r>
          <rPr>
            <b/>
            <sz val="9"/>
            <color indexed="81"/>
            <rFont val="Tahoma"/>
            <family val="2"/>
            <charset val="204"/>
          </rPr>
          <t>Author:</t>
        </r>
        <r>
          <rPr>
            <sz val="9"/>
            <color indexed="81"/>
            <rFont val="Tahoma"/>
            <family val="2"/>
            <charset val="204"/>
          </rPr>
          <t xml:space="preserve">
1-0,4
2-0,2</t>
        </r>
      </text>
    </comment>
    <comment ref="N108" authorId="0" shapeId="0">
      <text>
        <r>
          <rPr>
            <b/>
            <sz val="9"/>
            <color indexed="81"/>
            <rFont val="Tahoma"/>
            <family val="2"/>
            <charset val="204"/>
          </rPr>
          <t>Author:</t>
        </r>
        <r>
          <rPr>
            <sz val="9"/>
            <color indexed="81"/>
            <rFont val="Tahoma"/>
            <family val="2"/>
            <charset val="204"/>
          </rPr>
          <t xml:space="preserve">
1-57,3
2-53,7</t>
        </r>
      </text>
    </comment>
    <comment ref="P108" authorId="0" shapeId="0">
      <text>
        <r>
          <rPr>
            <b/>
            <sz val="9"/>
            <color indexed="81"/>
            <rFont val="Tahoma"/>
            <family val="2"/>
            <charset val="204"/>
          </rPr>
          <t>Author:</t>
        </r>
        <r>
          <rPr>
            <sz val="9"/>
            <color indexed="81"/>
            <rFont val="Tahoma"/>
            <family val="2"/>
            <charset val="204"/>
          </rPr>
          <t xml:space="preserve">
1-30,6
2-31,9</t>
        </r>
      </text>
    </comment>
    <comment ref="R108" authorId="0" shapeId="0">
      <text>
        <r>
          <rPr>
            <b/>
            <sz val="9"/>
            <color indexed="81"/>
            <rFont val="Tahoma"/>
            <family val="2"/>
            <charset val="204"/>
          </rPr>
          <t>Author:</t>
        </r>
        <r>
          <rPr>
            <sz val="9"/>
            <color indexed="81"/>
            <rFont val="Tahoma"/>
            <family val="2"/>
            <charset val="204"/>
          </rPr>
          <t xml:space="preserve">
1-12,1
2-14,4</t>
        </r>
      </text>
    </comment>
    <comment ref="AR108"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G109" authorId="0" shapeId="0">
      <text>
        <r>
          <rPr>
            <b/>
            <sz val="9"/>
            <color indexed="81"/>
            <rFont val="Tahoma"/>
            <family val="2"/>
            <charset val="204"/>
          </rPr>
          <t>Author:</t>
        </r>
        <r>
          <rPr>
            <sz val="9"/>
            <color indexed="81"/>
            <rFont val="Tahoma"/>
            <family val="2"/>
            <charset val="204"/>
          </rPr>
          <t xml:space="preserve">
1-0,5
2-1,1
</t>
        </r>
      </text>
    </comment>
    <comment ref="N109" authorId="0" shapeId="0">
      <text>
        <r>
          <rPr>
            <b/>
            <sz val="9"/>
            <color indexed="81"/>
            <rFont val="Tahoma"/>
            <family val="2"/>
            <charset val="204"/>
          </rPr>
          <t>Author:</t>
        </r>
        <r>
          <rPr>
            <sz val="9"/>
            <color indexed="81"/>
            <rFont val="Tahoma"/>
            <family val="2"/>
            <charset val="204"/>
          </rPr>
          <t xml:space="preserve">
1-53
2-57,2
</t>
        </r>
      </text>
    </comment>
    <comment ref="P109" authorId="0" shapeId="0">
      <text>
        <r>
          <rPr>
            <b/>
            <sz val="9"/>
            <color indexed="81"/>
            <rFont val="Tahoma"/>
            <family val="2"/>
            <charset val="204"/>
          </rPr>
          <t>Author:</t>
        </r>
        <r>
          <rPr>
            <sz val="9"/>
            <color indexed="81"/>
            <rFont val="Tahoma"/>
            <family val="2"/>
            <charset val="204"/>
          </rPr>
          <t xml:space="preserve">
1-37,3
2-30,3
</t>
        </r>
      </text>
    </comment>
    <comment ref="R109" authorId="0" shapeId="0">
      <text>
        <r>
          <rPr>
            <b/>
            <sz val="9"/>
            <color indexed="81"/>
            <rFont val="Tahoma"/>
            <family val="2"/>
            <charset val="204"/>
          </rPr>
          <t>Author:</t>
        </r>
        <r>
          <rPr>
            <sz val="9"/>
            <color indexed="81"/>
            <rFont val="Tahoma"/>
            <family val="2"/>
            <charset val="204"/>
          </rPr>
          <t xml:space="preserve">
1-9,7
2-12,5
</t>
        </r>
      </text>
    </comment>
    <comment ref="G110" authorId="0" shapeId="0">
      <text>
        <r>
          <rPr>
            <b/>
            <sz val="9"/>
            <color indexed="81"/>
            <rFont val="Tahoma"/>
            <family val="2"/>
            <charset val="204"/>
          </rPr>
          <t>Author:</t>
        </r>
        <r>
          <rPr>
            <sz val="9"/>
            <color indexed="81"/>
            <rFont val="Tahoma"/>
            <family val="2"/>
            <charset val="204"/>
          </rPr>
          <t xml:space="preserve">
1 -0,3
2 - 0,4</t>
        </r>
      </text>
    </comment>
    <comment ref="N110" authorId="0" shapeId="0">
      <text>
        <r>
          <rPr>
            <b/>
            <sz val="9"/>
            <color indexed="81"/>
            <rFont val="Tahoma"/>
            <family val="2"/>
            <charset val="204"/>
          </rPr>
          <t>Author:</t>
        </r>
        <r>
          <rPr>
            <sz val="9"/>
            <color indexed="81"/>
            <rFont val="Tahoma"/>
            <family val="2"/>
            <charset val="204"/>
          </rPr>
          <t xml:space="preserve">
1 - 48,2
2 - 35,5</t>
        </r>
      </text>
    </comment>
    <comment ref="P110" authorId="0" shapeId="0">
      <text>
        <r>
          <rPr>
            <b/>
            <sz val="9"/>
            <color indexed="81"/>
            <rFont val="Tahoma"/>
            <family val="2"/>
            <charset val="204"/>
          </rPr>
          <t>Author:</t>
        </r>
        <r>
          <rPr>
            <sz val="9"/>
            <color indexed="81"/>
            <rFont val="Tahoma"/>
            <family val="2"/>
            <charset val="204"/>
          </rPr>
          <t xml:space="preserve">
1 - 46,6
2 - 52,1</t>
        </r>
      </text>
    </comment>
    <comment ref="R110" authorId="0" shapeId="0">
      <text>
        <r>
          <rPr>
            <b/>
            <sz val="9"/>
            <color indexed="81"/>
            <rFont val="Tahoma"/>
            <family val="2"/>
            <charset val="204"/>
          </rPr>
          <t>Author:</t>
        </r>
        <r>
          <rPr>
            <sz val="9"/>
            <color indexed="81"/>
            <rFont val="Tahoma"/>
            <family val="2"/>
            <charset val="204"/>
          </rPr>
          <t xml:space="preserve">
1 - 5,2
2 - 12,4</t>
        </r>
      </text>
    </comment>
    <comment ref="G112" authorId="0" shapeId="0">
      <text>
        <r>
          <rPr>
            <b/>
            <sz val="9"/>
            <color indexed="81"/>
            <rFont val="Tahoma"/>
            <family val="2"/>
            <charset val="204"/>
          </rPr>
          <t>Author:</t>
        </r>
        <r>
          <rPr>
            <sz val="9"/>
            <color indexed="81"/>
            <rFont val="Tahoma"/>
            <family val="2"/>
            <charset val="204"/>
          </rPr>
          <t xml:space="preserve">
1-0,0
2-0,4</t>
        </r>
      </text>
    </comment>
    <comment ref="N112" authorId="0" shapeId="0">
      <text>
        <r>
          <rPr>
            <b/>
            <sz val="9"/>
            <color indexed="81"/>
            <rFont val="Tahoma"/>
            <family val="2"/>
            <charset val="204"/>
          </rPr>
          <t>Author:</t>
        </r>
        <r>
          <rPr>
            <sz val="9"/>
            <color indexed="81"/>
            <rFont val="Tahoma"/>
            <family val="2"/>
            <charset val="204"/>
          </rPr>
          <t xml:space="preserve">
1-44,7
2-59,4</t>
        </r>
      </text>
    </comment>
    <comment ref="P112" authorId="0" shapeId="0">
      <text>
        <r>
          <rPr>
            <b/>
            <sz val="9"/>
            <color indexed="81"/>
            <rFont val="Tahoma"/>
            <family val="2"/>
            <charset val="204"/>
          </rPr>
          <t>Author:</t>
        </r>
        <r>
          <rPr>
            <sz val="9"/>
            <color indexed="81"/>
            <rFont val="Tahoma"/>
            <family val="2"/>
            <charset val="204"/>
          </rPr>
          <t xml:space="preserve">
1-46,5
2-32,1</t>
        </r>
      </text>
    </comment>
    <comment ref="R112" authorId="0" shapeId="0">
      <text>
        <r>
          <rPr>
            <b/>
            <sz val="9"/>
            <color indexed="81"/>
            <rFont val="Tahoma"/>
            <family val="2"/>
            <charset val="204"/>
          </rPr>
          <t>Author:</t>
        </r>
        <r>
          <rPr>
            <sz val="9"/>
            <color indexed="81"/>
            <rFont val="Tahoma"/>
            <family val="2"/>
            <charset val="204"/>
          </rPr>
          <t xml:space="preserve">
1-8,8
2-8,5</t>
        </r>
      </text>
    </comment>
    <comment ref="AR112" authorId="0" shapeId="0">
      <text>
        <r>
          <rPr>
            <b/>
            <sz val="9"/>
            <color indexed="81"/>
            <rFont val="Tahoma"/>
            <family val="2"/>
            <charset val="204"/>
          </rPr>
          <t>Author:</t>
        </r>
        <r>
          <rPr>
            <sz val="9"/>
            <color indexed="81"/>
            <rFont val="Tahoma"/>
            <family val="2"/>
            <charset val="204"/>
          </rPr>
          <t xml:space="preserve">
корекция на склад концентрат след  замер на автомобилна везна.</t>
        </r>
      </text>
    </comment>
    <comment ref="G113" authorId="0" shapeId="0">
      <text>
        <r>
          <rPr>
            <b/>
            <sz val="9"/>
            <color indexed="81"/>
            <rFont val="Tahoma"/>
            <family val="2"/>
            <charset val="204"/>
          </rPr>
          <t>Author:</t>
        </r>
        <r>
          <rPr>
            <sz val="9"/>
            <color indexed="81"/>
            <rFont val="Tahoma"/>
            <family val="2"/>
            <charset val="204"/>
          </rPr>
          <t xml:space="preserve">
1ви - 0,1
2ри - 0,1</t>
        </r>
      </text>
    </comment>
    <comment ref="N113" authorId="0" shapeId="0">
      <text>
        <r>
          <rPr>
            <b/>
            <sz val="9"/>
            <color indexed="81"/>
            <rFont val="Tahoma"/>
            <family val="2"/>
            <charset val="204"/>
          </rPr>
          <t>Author:</t>
        </r>
        <r>
          <rPr>
            <sz val="9"/>
            <color indexed="81"/>
            <rFont val="Tahoma"/>
            <family val="2"/>
            <charset val="204"/>
          </rPr>
          <t xml:space="preserve">
1ви - 57,9
2ри - 63,4</t>
        </r>
      </text>
    </comment>
    <comment ref="P113" authorId="0" shapeId="0">
      <text>
        <r>
          <rPr>
            <b/>
            <sz val="9"/>
            <color indexed="81"/>
            <rFont val="Tahoma"/>
            <family val="2"/>
            <charset val="204"/>
          </rPr>
          <t>Author:</t>
        </r>
        <r>
          <rPr>
            <sz val="9"/>
            <color indexed="81"/>
            <rFont val="Tahoma"/>
            <family val="2"/>
            <charset val="204"/>
          </rPr>
          <t xml:space="preserve">
1ви - 40,4
2ри - 28,4</t>
        </r>
      </text>
    </comment>
    <comment ref="R113" authorId="0" shapeId="0">
      <text>
        <r>
          <rPr>
            <b/>
            <sz val="9"/>
            <color indexed="81"/>
            <rFont val="Tahoma"/>
            <family val="2"/>
            <charset val="204"/>
          </rPr>
          <t>Author:</t>
        </r>
        <r>
          <rPr>
            <sz val="9"/>
            <color indexed="81"/>
            <rFont val="Tahoma"/>
            <family val="2"/>
            <charset val="204"/>
          </rPr>
          <t xml:space="preserve">
1ви - 1,7
2ри - 8,2</t>
        </r>
      </text>
    </comment>
    <comment ref="G114" authorId="0" shapeId="0">
      <text>
        <r>
          <rPr>
            <b/>
            <sz val="9"/>
            <color indexed="81"/>
            <rFont val="Tahoma"/>
            <family val="2"/>
            <charset val="204"/>
          </rPr>
          <t>Author:</t>
        </r>
        <r>
          <rPr>
            <sz val="9"/>
            <color indexed="81"/>
            <rFont val="Tahoma"/>
            <family val="2"/>
            <charset val="204"/>
          </rPr>
          <t xml:space="preserve">
1ви - 0,4
2ри - 0,5</t>
        </r>
      </text>
    </comment>
    <comment ref="N114" authorId="0" shapeId="0">
      <text>
        <r>
          <rPr>
            <b/>
            <sz val="9"/>
            <color indexed="81"/>
            <rFont val="Tahoma"/>
            <family val="2"/>
            <charset val="204"/>
          </rPr>
          <t>Author:</t>
        </r>
        <r>
          <rPr>
            <sz val="9"/>
            <color indexed="81"/>
            <rFont val="Tahoma"/>
            <family val="2"/>
            <charset val="204"/>
          </rPr>
          <t xml:space="preserve">
1ви -63,0 
2ри - 47,9</t>
        </r>
      </text>
    </comment>
    <comment ref="P114" authorId="0" shapeId="0">
      <text>
        <r>
          <rPr>
            <b/>
            <sz val="9"/>
            <color indexed="81"/>
            <rFont val="Tahoma"/>
            <family val="2"/>
            <charset val="204"/>
          </rPr>
          <t>Author:</t>
        </r>
        <r>
          <rPr>
            <sz val="9"/>
            <color indexed="81"/>
            <rFont val="Tahoma"/>
            <family val="2"/>
            <charset val="204"/>
          </rPr>
          <t xml:space="preserve">
1ви - 31,1
2ри - 49,6</t>
        </r>
      </text>
    </comment>
    <comment ref="R114" authorId="0" shapeId="0">
      <text>
        <r>
          <rPr>
            <b/>
            <sz val="9"/>
            <color indexed="81"/>
            <rFont val="Tahoma"/>
            <family val="2"/>
            <charset val="204"/>
          </rPr>
          <t>Author:</t>
        </r>
        <r>
          <rPr>
            <sz val="9"/>
            <color indexed="81"/>
            <rFont val="Tahoma"/>
            <family val="2"/>
            <charset val="204"/>
          </rPr>
          <t xml:space="preserve">
1ви - 5,9
2ри - 2,5</t>
        </r>
      </text>
    </comment>
    <comment ref="G116" authorId="0" shapeId="0">
      <text>
        <r>
          <rPr>
            <b/>
            <sz val="9"/>
            <color indexed="81"/>
            <rFont val="Tahoma"/>
            <family val="2"/>
            <charset val="204"/>
          </rPr>
          <t>Author:</t>
        </r>
        <r>
          <rPr>
            <sz val="9"/>
            <color indexed="81"/>
            <rFont val="Tahoma"/>
            <family val="2"/>
            <charset val="204"/>
          </rPr>
          <t xml:space="preserve">
1-0,3
2-0,4
</t>
        </r>
      </text>
    </comment>
    <comment ref="N116" authorId="0" shapeId="0">
      <text>
        <r>
          <rPr>
            <b/>
            <sz val="9"/>
            <color indexed="81"/>
            <rFont val="Tahoma"/>
            <family val="2"/>
            <charset val="204"/>
          </rPr>
          <t>Author:</t>
        </r>
        <r>
          <rPr>
            <sz val="9"/>
            <color indexed="81"/>
            <rFont val="Tahoma"/>
            <family val="2"/>
            <charset val="204"/>
          </rPr>
          <t xml:space="preserve">
1-51,8
2-64,2
</t>
        </r>
      </text>
    </comment>
    <comment ref="P116" authorId="0" shapeId="0">
      <text>
        <r>
          <rPr>
            <b/>
            <sz val="9"/>
            <color indexed="81"/>
            <rFont val="Tahoma"/>
            <family val="2"/>
            <charset val="204"/>
          </rPr>
          <t>Author:</t>
        </r>
        <r>
          <rPr>
            <sz val="9"/>
            <color indexed="81"/>
            <rFont val="Tahoma"/>
            <family val="2"/>
            <charset val="204"/>
          </rPr>
          <t xml:space="preserve">
1-39,9
2-32,6
</t>
        </r>
      </text>
    </comment>
    <comment ref="R116" authorId="0" shapeId="0">
      <text>
        <r>
          <rPr>
            <b/>
            <sz val="9"/>
            <color indexed="81"/>
            <rFont val="Tahoma"/>
            <family val="2"/>
            <charset val="204"/>
          </rPr>
          <t>Author:</t>
        </r>
        <r>
          <rPr>
            <sz val="9"/>
            <color indexed="81"/>
            <rFont val="Tahoma"/>
            <family val="2"/>
            <charset val="204"/>
          </rPr>
          <t xml:space="preserve">
1-8,3
2-3,2</t>
        </r>
      </text>
    </comment>
    <comment ref="G117" authorId="0" shapeId="0">
      <text>
        <r>
          <rPr>
            <b/>
            <sz val="9"/>
            <color indexed="81"/>
            <rFont val="Tahoma"/>
            <family val="2"/>
            <charset val="204"/>
          </rPr>
          <t>Author:</t>
        </r>
        <r>
          <rPr>
            <sz val="9"/>
            <color indexed="81"/>
            <rFont val="Tahoma"/>
            <family val="2"/>
            <charset val="204"/>
          </rPr>
          <t xml:space="preserve">
1ви - 0,5
2ри - 0,6</t>
        </r>
      </text>
    </comment>
    <comment ref="N117" authorId="0" shapeId="0">
      <text>
        <r>
          <rPr>
            <b/>
            <sz val="9"/>
            <color indexed="81"/>
            <rFont val="Tahoma"/>
            <family val="2"/>
            <charset val="204"/>
          </rPr>
          <t>Author:</t>
        </r>
        <r>
          <rPr>
            <sz val="9"/>
            <color indexed="81"/>
            <rFont val="Tahoma"/>
            <family val="2"/>
            <charset val="204"/>
          </rPr>
          <t xml:space="preserve">
1ви - 63,3
2ри - 58,2</t>
        </r>
      </text>
    </comment>
    <comment ref="P117" authorId="0" shapeId="0">
      <text>
        <r>
          <rPr>
            <b/>
            <sz val="9"/>
            <color indexed="81"/>
            <rFont val="Tahoma"/>
            <family val="2"/>
            <charset val="204"/>
          </rPr>
          <t>Author:</t>
        </r>
        <r>
          <rPr>
            <sz val="9"/>
            <color indexed="81"/>
            <rFont val="Tahoma"/>
            <family val="2"/>
            <charset val="204"/>
          </rPr>
          <t xml:space="preserve">
1ви - 31,1
2ри - 35,1</t>
        </r>
      </text>
    </comment>
    <comment ref="R117" authorId="0" shapeId="0">
      <text>
        <r>
          <rPr>
            <b/>
            <sz val="9"/>
            <color indexed="81"/>
            <rFont val="Tahoma"/>
            <family val="2"/>
            <charset val="204"/>
          </rPr>
          <t>Author:</t>
        </r>
        <r>
          <rPr>
            <sz val="9"/>
            <color indexed="81"/>
            <rFont val="Tahoma"/>
            <family val="2"/>
            <charset val="204"/>
          </rPr>
          <t xml:space="preserve">
1ви - 5,6
2ри - 6,7</t>
        </r>
      </text>
    </comment>
    <comment ref="G118" authorId="0" shapeId="0">
      <text>
        <r>
          <rPr>
            <b/>
            <sz val="9"/>
            <color indexed="81"/>
            <rFont val="Tahoma"/>
            <family val="2"/>
            <charset val="204"/>
          </rPr>
          <t>Author:</t>
        </r>
        <r>
          <rPr>
            <sz val="9"/>
            <color indexed="81"/>
            <rFont val="Tahoma"/>
            <family val="2"/>
            <charset val="204"/>
          </rPr>
          <t xml:space="preserve">
1ви-0,2
2ри-0,3</t>
        </r>
      </text>
    </comment>
    <comment ref="N118" authorId="0" shapeId="0">
      <text>
        <r>
          <rPr>
            <b/>
            <sz val="9"/>
            <color indexed="81"/>
            <rFont val="Tahoma"/>
            <family val="2"/>
            <charset val="204"/>
          </rPr>
          <t>Author:</t>
        </r>
        <r>
          <rPr>
            <sz val="9"/>
            <color indexed="81"/>
            <rFont val="Tahoma"/>
            <family val="2"/>
            <charset val="204"/>
          </rPr>
          <t xml:space="preserve">
1ви-67,4
2ри-68,8</t>
        </r>
      </text>
    </comment>
    <comment ref="P118" authorId="0" shapeId="0">
      <text>
        <r>
          <rPr>
            <b/>
            <sz val="9"/>
            <color indexed="81"/>
            <rFont val="Tahoma"/>
            <family val="2"/>
            <charset val="204"/>
          </rPr>
          <t>Author:</t>
        </r>
        <r>
          <rPr>
            <sz val="9"/>
            <color indexed="81"/>
            <rFont val="Tahoma"/>
            <family val="2"/>
            <charset val="204"/>
          </rPr>
          <t xml:space="preserve">
1ви-26,5
2ри-24,2</t>
        </r>
      </text>
    </comment>
    <comment ref="R118" authorId="0" shapeId="0">
      <text>
        <r>
          <rPr>
            <b/>
            <sz val="9"/>
            <color indexed="81"/>
            <rFont val="Tahoma"/>
            <family val="2"/>
            <charset val="204"/>
          </rPr>
          <t>Author:</t>
        </r>
        <r>
          <rPr>
            <sz val="9"/>
            <color indexed="81"/>
            <rFont val="Tahoma"/>
            <family val="2"/>
            <charset val="204"/>
          </rPr>
          <t xml:space="preserve">
1ви-6,1
2ри-7,0</t>
        </r>
      </text>
    </comment>
    <comment ref="G120" authorId="0" shapeId="0">
      <text>
        <r>
          <rPr>
            <b/>
            <sz val="9"/>
            <color indexed="81"/>
            <rFont val="Tahoma"/>
            <family val="2"/>
            <charset val="204"/>
          </rPr>
          <t>Author:</t>
        </r>
        <r>
          <rPr>
            <sz val="9"/>
            <color indexed="81"/>
            <rFont val="Tahoma"/>
            <family val="2"/>
            <charset val="204"/>
          </rPr>
          <t xml:space="preserve">
1-0,4
2-0,2
</t>
        </r>
      </text>
    </comment>
    <comment ref="N120" authorId="0" shapeId="0">
      <text>
        <r>
          <rPr>
            <b/>
            <sz val="9"/>
            <color indexed="81"/>
            <rFont val="Tahoma"/>
            <family val="2"/>
            <charset val="204"/>
          </rPr>
          <t>Author:</t>
        </r>
        <r>
          <rPr>
            <sz val="9"/>
            <color indexed="81"/>
            <rFont val="Tahoma"/>
            <family val="2"/>
            <charset val="204"/>
          </rPr>
          <t xml:space="preserve">
1-54,9
2-65,7
</t>
        </r>
      </text>
    </comment>
    <comment ref="P120" authorId="0" shapeId="0">
      <text>
        <r>
          <rPr>
            <b/>
            <sz val="9"/>
            <color indexed="81"/>
            <rFont val="Tahoma"/>
            <family val="2"/>
            <charset val="204"/>
          </rPr>
          <t>Author:</t>
        </r>
        <r>
          <rPr>
            <sz val="9"/>
            <color indexed="81"/>
            <rFont val="Tahoma"/>
            <family val="2"/>
            <charset val="204"/>
          </rPr>
          <t xml:space="preserve">
1-38,0
2-31,0
</t>
        </r>
      </text>
    </comment>
    <comment ref="R120" authorId="0" shapeId="0">
      <text>
        <r>
          <rPr>
            <b/>
            <sz val="9"/>
            <color indexed="81"/>
            <rFont val="Tahoma"/>
            <family val="2"/>
            <charset val="204"/>
          </rPr>
          <t>Author:</t>
        </r>
        <r>
          <rPr>
            <sz val="9"/>
            <color indexed="81"/>
            <rFont val="Tahoma"/>
            <family val="2"/>
            <charset val="204"/>
          </rPr>
          <t xml:space="preserve">
1-7,1
2-3,3
</t>
        </r>
      </text>
    </comment>
    <comment ref="G121" authorId="0" shapeId="0">
      <text>
        <r>
          <rPr>
            <b/>
            <sz val="9"/>
            <color indexed="81"/>
            <rFont val="Tahoma"/>
            <family val="2"/>
            <charset val="204"/>
          </rPr>
          <t>Author:</t>
        </r>
        <r>
          <rPr>
            <sz val="9"/>
            <color indexed="81"/>
            <rFont val="Tahoma"/>
            <family val="2"/>
            <charset val="204"/>
          </rPr>
          <t xml:space="preserve">
1-0,7
2-0,3</t>
        </r>
      </text>
    </comment>
    <comment ref="N121" authorId="0" shapeId="0">
      <text>
        <r>
          <rPr>
            <b/>
            <sz val="9"/>
            <color indexed="81"/>
            <rFont val="Tahoma"/>
            <family val="2"/>
            <charset val="204"/>
          </rPr>
          <t>Author:</t>
        </r>
        <r>
          <rPr>
            <sz val="9"/>
            <color indexed="81"/>
            <rFont val="Tahoma"/>
            <family val="2"/>
            <charset val="204"/>
          </rPr>
          <t xml:space="preserve">
1-44,6
2-56,4</t>
        </r>
      </text>
    </comment>
    <comment ref="P121" authorId="0" shapeId="0">
      <text>
        <r>
          <rPr>
            <b/>
            <sz val="9"/>
            <color indexed="81"/>
            <rFont val="Tahoma"/>
            <family val="2"/>
            <charset val="204"/>
          </rPr>
          <t>Author:</t>
        </r>
        <r>
          <rPr>
            <sz val="9"/>
            <color indexed="81"/>
            <rFont val="Tahoma"/>
            <family val="2"/>
            <charset val="204"/>
          </rPr>
          <t xml:space="preserve">
1-51,7
2-36,8</t>
        </r>
      </text>
    </comment>
    <comment ref="R121" authorId="0" shapeId="0">
      <text>
        <r>
          <rPr>
            <b/>
            <sz val="9"/>
            <color indexed="81"/>
            <rFont val="Tahoma"/>
            <family val="2"/>
            <charset val="204"/>
          </rPr>
          <t>Author:</t>
        </r>
        <r>
          <rPr>
            <sz val="9"/>
            <color indexed="81"/>
            <rFont val="Tahoma"/>
            <family val="2"/>
            <charset val="204"/>
          </rPr>
          <t xml:space="preserve">
1-3,7
2-6,8</t>
        </r>
      </text>
    </comment>
    <comment ref="G122" authorId="0" shapeId="0">
      <text>
        <r>
          <rPr>
            <b/>
            <sz val="9"/>
            <color indexed="81"/>
            <rFont val="Tahoma"/>
            <family val="2"/>
            <charset val="204"/>
          </rPr>
          <t>Author:</t>
        </r>
        <r>
          <rPr>
            <sz val="9"/>
            <color indexed="81"/>
            <rFont val="Tahoma"/>
            <family val="2"/>
            <charset val="204"/>
          </rPr>
          <t xml:space="preserve">
1ви-0,5
2ри-0,3</t>
        </r>
      </text>
    </comment>
    <comment ref="N122" authorId="0" shapeId="0">
      <text>
        <r>
          <rPr>
            <b/>
            <sz val="9"/>
            <color indexed="81"/>
            <rFont val="Tahoma"/>
            <family val="2"/>
            <charset val="204"/>
          </rPr>
          <t>Author:</t>
        </r>
        <r>
          <rPr>
            <sz val="9"/>
            <color indexed="81"/>
            <rFont val="Tahoma"/>
            <family val="2"/>
            <charset val="204"/>
          </rPr>
          <t xml:space="preserve">
1ви-72,7
2ри-63,7</t>
        </r>
      </text>
    </comment>
    <comment ref="P122" authorId="0" shapeId="0">
      <text>
        <r>
          <rPr>
            <b/>
            <sz val="9"/>
            <color indexed="81"/>
            <rFont val="Tahoma"/>
            <family val="2"/>
            <charset val="204"/>
          </rPr>
          <t>Author:</t>
        </r>
        <r>
          <rPr>
            <sz val="9"/>
            <color indexed="81"/>
            <rFont val="Tahoma"/>
            <family val="2"/>
            <charset val="204"/>
          </rPr>
          <t xml:space="preserve">
1ви-22,3
2ри-25,7</t>
        </r>
      </text>
    </comment>
    <comment ref="R122" authorId="0" shapeId="0">
      <text>
        <r>
          <rPr>
            <b/>
            <sz val="9"/>
            <color indexed="81"/>
            <rFont val="Tahoma"/>
            <family val="2"/>
            <charset val="204"/>
          </rPr>
          <t>Author:</t>
        </r>
        <r>
          <rPr>
            <sz val="9"/>
            <color indexed="81"/>
            <rFont val="Tahoma"/>
            <family val="2"/>
            <charset val="204"/>
          </rPr>
          <t xml:space="preserve">
1ви-5,0
2ри-10,6</t>
        </r>
      </text>
    </comment>
    <comment ref="G124" authorId="0" shapeId="0">
      <text>
        <r>
          <rPr>
            <b/>
            <sz val="9"/>
            <color indexed="81"/>
            <rFont val="Tahoma"/>
            <family val="2"/>
            <charset val="204"/>
          </rPr>
          <t>Author:</t>
        </r>
        <r>
          <rPr>
            <sz val="9"/>
            <color indexed="81"/>
            <rFont val="Tahoma"/>
            <family val="2"/>
            <charset val="204"/>
          </rPr>
          <t xml:space="preserve">
1-0,6
2-0,6</t>
        </r>
      </text>
    </comment>
    <comment ref="N124" authorId="0" shapeId="0">
      <text>
        <r>
          <rPr>
            <b/>
            <sz val="9"/>
            <color indexed="81"/>
            <rFont val="Tahoma"/>
            <family val="2"/>
            <charset val="204"/>
          </rPr>
          <t>Author:</t>
        </r>
        <r>
          <rPr>
            <sz val="9"/>
            <color indexed="81"/>
            <rFont val="Tahoma"/>
            <family val="2"/>
            <charset val="204"/>
          </rPr>
          <t xml:space="preserve">
1-53,5
2-60,9
</t>
        </r>
      </text>
    </comment>
    <comment ref="P124" authorId="0" shapeId="0">
      <text>
        <r>
          <rPr>
            <b/>
            <sz val="9"/>
            <color indexed="81"/>
            <rFont val="Tahoma"/>
            <family val="2"/>
            <charset val="204"/>
          </rPr>
          <t>Author:</t>
        </r>
        <r>
          <rPr>
            <sz val="9"/>
            <color indexed="81"/>
            <rFont val="Tahoma"/>
            <family val="2"/>
            <charset val="204"/>
          </rPr>
          <t xml:space="preserve">
1-41,3
2-34,0
</t>
        </r>
      </text>
    </comment>
    <comment ref="R124" authorId="0" shapeId="0">
      <text>
        <r>
          <rPr>
            <b/>
            <sz val="9"/>
            <color indexed="81"/>
            <rFont val="Tahoma"/>
            <family val="2"/>
            <charset val="204"/>
          </rPr>
          <t>Author:</t>
        </r>
        <r>
          <rPr>
            <sz val="9"/>
            <color indexed="81"/>
            <rFont val="Tahoma"/>
            <family val="2"/>
            <charset val="204"/>
          </rPr>
          <t xml:space="preserve">
1-5,2
2-5,1
</t>
        </r>
      </text>
    </comment>
    <comment ref="AR124"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G125" authorId="0" shapeId="0">
      <text>
        <r>
          <rPr>
            <b/>
            <sz val="9"/>
            <color indexed="81"/>
            <rFont val="Tahoma"/>
            <family val="2"/>
            <charset val="204"/>
          </rPr>
          <t>Author:</t>
        </r>
        <r>
          <rPr>
            <sz val="9"/>
            <color indexed="81"/>
            <rFont val="Tahoma"/>
            <family val="2"/>
            <charset val="204"/>
          </rPr>
          <t xml:space="preserve">
1 - 0,2
2 - 0,3</t>
        </r>
      </text>
    </comment>
    <comment ref="N125" authorId="0" shapeId="0">
      <text>
        <r>
          <rPr>
            <b/>
            <sz val="9"/>
            <color indexed="81"/>
            <rFont val="Tahoma"/>
            <family val="2"/>
            <charset val="204"/>
          </rPr>
          <t>Author:</t>
        </r>
        <r>
          <rPr>
            <sz val="9"/>
            <color indexed="81"/>
            <rFont val="Tahoma"/>
            <family val="2"/>
            <charset val="204"/>
          </rPr>
          <t xml:space="preserve">
1 - 45,4
2 - 44,6</t>
        </r>
      </text>
    </comment>
    <comment ref="P125" authorId="0" shapeId="0">
      <text>
        <r>
          <rPr>
            <b/>
            <sz val="9"/>
            <color indexed="81"/>
            <rFont val="Tahoma"/>
            <family val="2"/>
            <charset val="204"/>
          </rPr>
          <t>Author:</t>
        </r>
        <r>
          <rPr>
            <sz val="9"/>
            <color indexed="81"/>
            <rFont val="Tahoma"/>
            <family val="2"/>
            <charset val="204"/>
          </rPr>
          <t xml:space="preserve">
1 - 40,9
2 - 41,0</t>
        </r>
      </text>
    </comment>
    <comment ref="R125" authorId="0" shapeId="0">
      <text>
        <r>
          <rPr>
            <b/>
            <sz val="9"/>
            <color indexed="81"/>
            <rFont val="Tahoma"/>
            <family val="2"/>
            <charset val="204"/>
          </rPr>
          <t>Author:</t>
        </r>
        <r>
          <rPr>
            <sz val="9"/>
            <color indexed="81"/>
            <rFont val="Tahoma"/>
            <family val="2"/>
            <charset val="204"/>
          </rPr>
          <t xml:space="preserve">
1 - 13,7
2 - 14,4</t>
        </r>
      </text>
    </comment>
    <comment ref="G126" authorId="0" shapeId="0">
      <text>
        <r>
          <rPr>
            <b/>
            <sz val="9"/>
            <color indexed="81"/>
            <rFont val="Tahoma"/>
            <family val="2"/>
            <charset val="204"/>
          </rPr>
          <t>Author:</t>
        </r>
        <r>
          <rPr>
            <sz val="9"/>
            <color indexed="81"/>
            <rFont val="Tahoma"/>
            <family val="2"/>
            <charset val="204"/>
          </rPr>
          <t xml:space="preserve">
1ви-0,7
2ри-0,6</t>
        </r>
      </text>
    </comment>
    <comment ref="N126" authorId="0" shapeId="0">
      <text>
        <r>
          <rPr>
            <b/>
            <sz val="9"/>
            <color indexed="81"/>
            <rFont val="Tahoma"/>
            <family val="2"/>
            <charset val="204"/>
          </rPr>
          <t>Author:</t>
        </r>
        <r>
          <rPr>
            <sz val="9"/>
            <color indexed="81"/>
            <rFont val="Tahoma"/>
            <family val="2"/>
            <charset val="204"/>
          </rPr>
          <t xml:space="preserve">
1ви-52,4
2ри-48,1</t>
        </r>
      </text>
    </comment>
    <comment ref="P126" authorId="0" shapeId="0">
      <text>
        <r>
          <rPr>
            <b/>
            <sz val="9"/>
            <color indexed="81"/>
            <rFont val="Tahoma"/>
            <family val="2"/>
            <charset val="204"/>
          </rPr>
          <t>Author:</t>
        </r>
        <r>
          <rPr>
            <sz val="9"/>
            <color indexed="81"/>
            <rFont val="Tahoma"/>
            <family val="2"/>
            <charset val="204"/>
          </rPr>
          <t xml:space="preserve">
1ви-38,4
2ри-38,7</t>
        </r>
      </text>
    </comment>
    <comment ref="R126" authorId="0" shapeId="0">
      <text>
        <r>
          <rPr>
            <b/>
            <sz val="9"/>
            <color indexed="81"/>
            <rFont val="Tahoma"/>
            <family val="2"/>
            <charset val="204"/>
          </rPr>
          <t>Author:</t>
        </r>
        <r>
          <rPr>
            <sz val="9"/>
            <color indexed="81"/>
            <rFont val="Tahoma"/>
            <family val="2"/>
            <charset val="204"/>
          </rPr>
          <t xml:space="preserve">
1ви-9,2
2ри-13,2</t>
        </r>
      </text>
    </comment>
  </commentList>
</comments>
</file>

<file path=xl/comments8.xml><?xml version="1.0" encoding="utf-8"?>
<comments xmlns="http://schemas.openxmlformats.org/spreadsheetml/2006/main">
  <authors>
    <author>Author</author>
  </authors>
  <commentList>
    <comment ref="AI4" authorId="0" shapeId="0">
      <text>
        <r>
          <rPr>
            <b/>
            <sz val="9"/>
            <color indexed="81"/>
            <rFont val="Tahoma"/>
            <family val="2"/>
            <charset val="204"/>
          </rPr>
          <t>Author:</t>
        </r>
        <r>
          <rPr>
            <sz val="9"/>
            <color indexed="81"/>
            <rFont val="Tahoma"/>
            <family val="2"/>
            <charset val="204"/>
          </rPr>
          <t xml:space="preserve">
ФП Metso 119 т 
ФП Larox - 44 т</t>
        </r>
      </text>
    </comment>
    <comment ref="AI32" authorId="0" shapeId="0">
      <text>
        <r>
          <rPr>
            <b/>
            <sz val="9"/>
            <color indexed="81"/>
            <rFont val="Tahoma"/>
            <family val="2"/>
            <charset val="204"/>
          </rPr>
          <t>Author:</t>
        </r>
        <r>
          <rPr>
            <sz val="9"/>
            <color indexed="81"/>
            <rFont val="Tahoma"/>
            <family val="2"/>
            <charset val="204"/>
          </rPr>
          <t xml:space="preserve">
ФП Metso -168  т
ФП Larox -37  т</t>
        </r>
      </text>
    </comment>
    <comment ref="AJ32" authorId="0" shapeId="0">
      <text>
        <r>
          <rPr>
            <b/>
            <sz val="9"/>
            <color indexed="81"/>
            <rFont val="Tahoma"/>
            <family val="2"/>
            <charset val="204"/>
          </rPr>
          <t>Author:</t>
        </r>
        <r>
          <rPr>
            <sz val="9"/>
            <color indexed="81"/>
            <rFont val="Tahoma"/>
            <family val="2"/>
            <charset val="204"/>
          </rPr>
          <t xml:space="preserve">
ФП Metso - 9,6 
ФП Larox - 10,6</t>
        </r>
      </text>
    </comment>
    <comment ref="AR44"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R72"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I84" authorId="0" shapeId="0">
      <text>
        <r>
          <rPr>
            <b/>
            <sz val="9"/>
            <color indexed="81"/>
            <rFont val="Tahoma"/>
            <family val="2"/>
            <charset val="204"/>
          </rPr>
          <t>Author:</t>
        </r>
        <r>
          <rPr>
            <sz val="9"/>
            <color indexed="81"/>
            <rFont val="Tahoma"/>
            <family val="2"/>
            <charset val="204"/>
          </rPr>
          <t xml:space="preserve">
ФП Metso - 194 т
ФП Larox - 104 т</t>
        </r>
      </text>
    </comment>
    <comment ref="AJ84" authorId="0" shapeId="0">
      <text>
        <r>
          <rPr>
            <b/>
            <sz val="9"/>
            <color indexed="81"/>
            <rFont val="Tahoma"/>
            <family val="2"/>
            <charset val="204"/>
          </rPr>
          <t>Author:</t>
        </r>
        <r>
          <rPr>
            <sz val="9"/>
            <color indexed="81"/>
            <rFont val="Tahoma"/>
            <family val="2"/>
            <charset val="204"/>
          </rPr>
          <t xml:space="preserve">
ФП Metso - 10,0
ФП Larox - 11,6</t>
        </r>
      </text>
    </comment>
    <comment ref="AI85" authorId="0" shapeId="0">
      <text>
        <r>
          <rPr>
            <b/>
            <sz val="9"/>
            <color indexed="81"/>
            <rFont val="Tahoma"/>
            <family val="2"/>
            <charset val="204"/>
          </rPr>
          <t>Author:</t>
        </r>
        <r>
          <rPr>
            <sz val="9"/>
            <color indexed="81"/>
            <rFont val="Tahoma"/>
            <family val="2"/>
            <charset val="204"/>
          </rPr>
          <t xml:space="preserve">
ФП Metso -220 т
ФП Larox - 38 т</t>
        </r>
      </text>
    </comment>
    <comment ref="AJ85" authorId="0" shapeId="0">
      <text>
        <r>
          <rPr>
            <b/>
            <sz val="9"/>
            <color indexed="81"/>
            <rFont val="Tahoma"/>
            <family val="2"/>
            <charset val="204"/>
          </rPr>
          <t>Author:</t>
        </r>
        <r>
          <rPr>
            <sz val="9"/>
            <color indexed="81"/>
            <rFont val="Tahoma"/>
            <family val="2"/>
            <charset val="204"/>
          </rPr>
          <t xml:space="preserve">
ФП Metso - 9,4
ФП Larox - 13,0</t>
        </r>
      </text>
    </comment>
    <comment ref="AR100"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R124"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List>
</comments>
</file>

<file path=xl/comments9.xml><?xml version="1.0" encoding="utf-8"?>
<comments xmlns="http://schemas.openxmlformats.org/spreadsheetml/2006/main">
  <authors>
    <author>Author</author>
  </authors>
  <commentList>
    <comment ref="G16" authorId="0" shapeId="0">
      <text>
        <r>
          <rPr>
            <b/>
            <sz val="9"/>
            <color indexed="81"/>
            <rFont val="Tahoma"/>
            <family val="2"/>
            <charset val="204"/>
          </rPr>
          <t>Author:</t>
        </r>
        <r>
          <rPr>
            <sz val="9"/>
            <color indexed="81"/>
            <rFont val="Tahoma"/>
            <family val="2"/>
            <charset val="204"/>
          </rPr>
          <t xml:space="preserve">
1 - 1,8
2 - 2,3</t>
        </r>
      </text>
    </comment>
    <comment ref="H16" authorId="0" shapeId="0">
      <text>
        <r>
          <rPr>
            <b/>
            <sz val="9"/>
            <color indexed="81"/>
            <rFont val="Tahoma"/>
            <family val="2"/>
            <charset val="204"/>
          </rPr>
          <t>Author:</t>
        </r>
        <r>
          <rPr>
            <sz val="9"/>
            <color indexed="81"/>
            <rFont val="Tahoma"/>
            <family val="2"/>
            <charset val="204"/>
          </rPr>
          <t xml:space="preserve">
1 - 5,8
2 - 6,3</t>
        </r>
      </text>
    </comment>
    <comment ref="N16" authorId="0" shapeId="0">
      <text>
        <r>
          <rPr>
            <b/>
            <sz val="9"/>
            <color indexed="81"/>
            <rFont val="Tahoma"/>
            <family val="2"/>
            <charset val="204"/>
          </rPr>
          <t>Author:</t>
        </r>
        <r>
          <rPr>
            <sz val="9"/>
            <color indexed="81"/>
            <rFont val="Tahoma"/>
            <family val="2"/>
            <charset val="204"/>
          </rPr>
          <t xml:space="preserve">
1 - 39,9
2 - 31,0</t>
        </r>
      </text>
    </comment>
    <comment ref="P16" authorId="0" shapeId="0">
      <text>
        <r>
          <rPr>
            <b/>
            <sz val="9"/>
            <color indexed="81"/>
            <rFont val="Tahoma"/>
            <family val="2"/>
            <charset val="204"/>
          </rPr>
          <t>Author:</t>
        </r>
        <r>
          <rPr>
            <sz val="9"/>
            <color indexed="81"/>
            <rFont val="Tahoma"/>
            <family val="2"/>
            <charset val="204"/>
          </rPr>
          <t xml:space="preserve">
1 - 41,0
2 - 52,4</t>
        </r>
      </text>
    </comment>
    <comment ref="R16" authorId="0" shapeId="0">
      <text>
        <r>
          <rPr>
            <b/>
            <sz val="9"/>
            <color indexed="81"/>
            <rFont val="Tahoma"/>
            <family val="2"/>
            <charset val="204"/>
          </rPr>
          <t>Author:</t>
        </r>
        <r>
          <rPr>
            <sz val="9"/>
            <color indexed="81"/>
            <rFont val="Tahoma"/>
            <family val="2"/>
            <charset val="204"/>
          </rPr>
          <t xml:space="preserve">
1 - 19,1
2 - 16,6</t>
        </r>
      </text>
    </comment>
    <comment ref="AI16" authorId="0" shapeId="0">
      <text>
        <r>
          <rPr>
            <b/>
            <sz val="9"/>
            <color indexed="81"/>
            <rFont val="Tahoma"/>
            <family val="2"/>
            <charset val="204"/>
          </rPr>
          <t>Author:</t>
        </r>
        <r>
          <rPr>
            <sz val="9"/>
            <color indexed="81"/>
            <rFont val="Tahoma"/>
            <family val="2"/>
            <charset val="204"/>
          </rPr>
          <t xml:space="preserve">
ФП Metso - 169 т
ФП Larox - 72 т</t>
        </r>
      </text>
    </comment>
    <comment ref="AJ16" authorId="0" shapeId="0">
      <text>
        <r>
          <rPr>
            <b/>
            <sz val="9"/>
            <color indexed="81"/>
            <rFont val="Tahoma"/>
            <family val="2"/>
            <charset val="204"/>
          </rPr>
          <t>Author:</t>
        </r>
        <r>
          <rPr>
            <sz val="9"/>
            <color indexed="81"/>
            <rFont val="Tahoma"/>
            <family val="2"/>
            <charset val="204"/>
          </rPr>
          <t xml:space="preserve">
ФП Metso - 8,8
ФП Larox - 7,8</t>
        </r>
      </text>
    </comment>
    <comment ref="G17" authorId="0" shapeId="0">
      <text>
        <r>
          <rPr>
            <b/>
            <sz val="9"/>
            <color indexed="81"/>
            <rFont val="Tahoma"/>
            <family val="2"/>
            <charset val="204"/>
          </rPr>
          <t>Author:</t>
        </r>
        <r>
          <rPr>
            <sz val="9"/>
            <color indexed="81"/>
            <rFont val="Tahoma"/>
            <family val="2"/>
            <charset val="204"/>
          </rPr>
          <t xml:space="preserve">
1 - 2,5
2 - 2,4</t>
        </r>
      </text>
    </comment>
    <comment ref="H17" authorId="0" shapeId="0">
      <text>
        <r>
          <rPr>
            <b/>
            <sz val="9"/>
            <color indexed="81"/>
            <rFont val="Tahoma"/>
            <family val="2"/>
            <charset val="204"/>
          </rPr>
          <t>Author:</t>
        </r>
        <r>
          <rPr>
            <sz val="9"/>
            <color indexed="81"/>
            <rFont val="Tahoma"/>
            <family val="2"/>
            <charset val="204"/>
          </rPr>
          <t xml:space="preserve">
1 - 5,9
2 - 5,3</t>
        </r>
      </text>
    </comment>
    <comment ref="G18" authorId="0" shapeId="0">
      <text>
        <r>
          <rPr>
            <b/>
            <sz val="9"/>
            <color indexed="81"/>
            <rFont val="Tahoma"/>
            <family val="2"/>
            <charset val="204"/>
          </rPr>
          <t>Author:</t>
        </r>
        <r>
          <rPr>
            <sz val="9"/>
            <color indexed="81"/>
            <rFont val="Tahoma"/>
            <family val="2"/>
            <charset val="204"/>
          </rPr>
          <t xml:space="preserve">
1-1,5
2-1,4
</t>
        </r>
      </text>
    </comment>
    <comment ref="H18" authorId="0" shapeId="0">
      <text>
        <r>
          <rPr>
            <b/>
            <sz val="9"/>
            <color indexed="81"/>
            <rFont val="Tahoma"/>
            <family val="2"/>
            <charset val="204"/>
          </rPr>
          <t>Author:</t>
        </r>
        <r>
          <rPr>
            <sz val="9"/>
            <color indexed="81"/>
            <rFont val="Tahoma"/>
            <family val="2"/>
            <charset val="204"/>
          </rPr>
          <t xml:space="preserve">
1-5,4
2-4,5
</t>
        </r>
      </text>
    </comment>
    <comment ref="AR24" authorId="0" shapeId="0">
      <text>
        <r>
          <rPr>
            <b/>
            <sz val="9"/>
            <color indexed="81"/>
            <rFont val="Tahoma"/>
            <family val="2"/>
            <charset val="204"/>
          </rPr>
          <t>Author:
корекция на склад концентрат след  замер на автомобилна везна.</t>
        </r>
      </text>
    </comment>
    <comment ref="AR52" authorId="0" shapeId="0">
      <text>
        <r>
          <rPr>
            <b/>
            <sz val="9"/>
            <color indexed="81"/>
            <rFont val="Tahoma"/>
            <family val="2"/>
            <charset val="204"/>
          </rPr>
          <t xml:space="preserve">Author:
</t>
        </r>
        <r>
          <rPr>
            <sz val="9"/>
            <color indexed="81"/>
            <rFont val="Tahoma"/>
            <family val="2"/>
            <charset val="204"/>
          </rPr>
          <t>корекция на склад концентрат след  замер на автомобилна везна.</t>
        </r>
      </text>
    </comment>
    <comment ref="AI60" authorId="0" shapeId="0">
      <text>
        <r>
          <rPr>
            <b/>
            <sz val="9"/>
            <color indexed="81"/>
            <rFont val="Tahoma"/>
            <family val="2"/>
            <charset val="204"/>
          </rPr>
          <t>Author:</t>
        </r>
        <r>
          <rPr>
            <sz val="9"/>
            <color indexed="81"/>
            <rFont val="Tahoma"/>
            <family val="2"/>
            <charset val="204"/>
          </rPr>
          <t xml:space="preserve">
ФП Metso - 188 т.
ФП Larox - 26 т.</t>
        </r>
      </text>
    </comment>
    <comment ref="AI72" authorId="0" shapeId="0">
      <text>
        <r>
          <rPr>
            <b/>
            <sz val="9"/>
            <color indexed="81"/>
            <rFont val="Tahoma"/>
            <family val="2"/>
            <charset val="204"/>
          </rPr>
          <t>Author:</t>
        </r>
        <r>
          <rPr>
            <sz val="9"/>
            <color indexed="81"/>
            <rFont val="Tahoma"/>
            <family val="2"/>
            <charset val="204"/>
          </rPr>
          <t xml:space="preserve">
ФП Metso - 147 т.
ФП Larox - 98 т.</t>
        </r>
      </text>
    </comment>
    <comment ref="AJ72" authorId="0" shapeId="0">
      <text>
        <r>
          <rPr>
            <b/>
            <sz val="9"/>
            <color indexed="81"/>
            <rFont val="Tahoma"/>
            <family val="2"/>
            <charset val="204"/>
          </rPr>
          <t>Author:</t>
        </r>
        <r>
          <rPr>
            <sz val="9"/>
            <color indexed="81"/>
            <rFont val="Tahoma"/>
            <family val="2"/>
            <charset val="204"/>
          </rPr>
          <t xml:space="preserve">
ФП Metso - 9,9 
ФП Larox - 11,3</t>
        </r>
      </text>
    </comment>
    <comment ref="AI73" authorId="0" shapeId="0">
      <text>
        <r>
          <rPr>
            <b/>
            <sz val="9"/>
            <color indexed="81"/>
            <rFont val="Tahoma"/>
            <family val="2"/>
            <charset val="204"/>
          </rPr>
          <t>Author:</t>
        </r>
        <r>
          <rPr>
            <sz val="9"/>
            <color indexed="81"/>
            <rFont val="Tahoma"/>
            <family val="2"/>
            <charset val="204"/>
          </rPr>
          <t xml:space="preserve">
ФП Metso - 201 т.
ФП Larox - 8 т.</t>
        </r>
      </text>
    </comment>
    <comment ref="AR84" authorId="0" shapeId="0">
      <text>
        <r>
          <rPr>
            <b/>
            <sz val="9"/>
            <color indexed="81"/>
            <rFont val="Tahoma"/>
            <family val="2"/>
            <charset val="204"/>
          </rPr>
          <t xml:space="preserve">Author:
</t>
        </r>
        <r>
          <rPr>
            <sz val="9"/>
            <color indexed="81"/>
            <rFont val="Tahoma"/>
            <family val="2"/>
            <charset val="204"/>
          </rPr>
          <t>корекция на склад концентрат след  замер на автомобилна везна.</t>
        </r>
      </text>
    </comment>
    <comment ref="AI110" authorId="0" shapeId="0">
      <text>
        <r>
          <rPr>
            <b/>
            <sz val="9"/>
            <color indexed="81"/>
            <rFont val="Tahoma"/>
            <family val="2"/>
            <charset val="204"/>
          </rPr>
          <t>Author:</t>
        </r>
        <r>
          <rPr>
            <sz val="9"/>
            <color indexed="81"/>
            <rFont val="Tahoma"/>
            <family val="2"/>
            <charset val="204"/>
          </rPr>
          <t xml:space="preserve">
ФП Metso -152т
ФП Larox - 49т</t>
        </r>
      </text>
    </comment>
    <comment ref="AI112" authorId="0" shapeId="0">
      <text>
        <r>
          <rPr>
            <b/>
            <sz val="9"/>
            <color indexed="81"/>
            <rFont val="Tahoma"/>
            <family val="2"/>
            <charset val="204"/>
          </rPr>
          <t>Author:</t>
        </r>
        <r>
          <rPr>
            <sz val="9"/>
            <color indexed="81"/>
            <rFont val="Tahoma"/>
            <family val="2"/>
            <charset val="204"/>
          </rPr>
          <t xml:space="preserve">
ФП Metso -200т
ФП Larox - 5т</t>
        </r>
      </text>
    </comment>
    <comment ref="AR116" authorId="0" shapeId="0">
      <text>
        <r>
          <rPr>
            <b/>
            <sz val="9"/>
            <color indexed="81"/>
            <rFont val="Tahoma"/>
            <family val="2"/>
            <charset val="204"/>
          </rPr>
          <t>Author:</t>
        </r>
        <r>
          <rPr>
            <sz val="9"/>
            <color indexed="81"/>
            <rFont val="Tahoma"/>
            <family val="2"/>
            <charset val="204"/>
          </rPr>
          <t xml:space="preserve">
Корекция на склад концентрат след маркшайдерски замер</t>
        </r>
      </text>
    </comment>
    <comment ref="AR120" authorId="0" shapeId="0">
      <text>
        <r>
          <rPr>
            <b/>
            <sz val="9"/>
            <color indexed="81"/>
            <rFont val="Tahoma"/>
            <family val="2"/>
            <charset val="204"/>
          </rPr>
          <t xml:space="preserve">Author:
</t>
        </r>
        <r>
          <rPr>
            <sz val="9"/>
            <color indexed="81"/>
            <rFont val="Tahoma"/>
            <family val="2"/>
            <charset val="204"/>
          </rPr>
          <t>корекция на склад концентрат след  замер на автомобилна везна.</t>
        </r>
      </text>
    </comment>
  </commentList>
</comments>
</file>

<file path=xl/sharedStrings.xml><?xml version="1.0" encoding="utf-8"?>
<sst xmlns="http://schemas.openxmlformats.org/spreadsheetml/2006/main" count="2436" uniqueCount="63">
  <si>
    <t xml:space="preserve">Подадена руда
 от МГТЛ 
за денонощието </t>
  </si>
  <si>
    <t>Състояние 
на склад №2</t>
  </si>
  <si>
    <t xml:space="preserve">Натрошена 
руда от 
Цех ССТ </t>
  </si>
  <si>
    <t>Класа 
 +   12,5мм.</t>
  </si>
  <si>
    <t>Превозена руда
 до междинни бункери</t>
  </si>
  <si>
    <t xml:space="preserve">Преработена
 руда
 в цех МФЦ </t>
  </si>
  <si>
    <t>Влага на преработената руда</t>
  </si>
  <si>
    <t>Суха преработена руда</t>
  </si>
  <si>
    <t xml:space="preserve">Грано
диорити </t>
  </si>
  <si>
    <t>Дайки</t>
  </si>
  <si>
    <t>Шисти</t>
  </si>
  <si>
    <t>Смилане 
 класа + 0,20мм</t>
  </si>
  <si>
    <t>Смилане 
 класа -0,08мм</t>
  </si>
  <si>
    <t>Плътност на пулпа</t>
  </si>
  <si>
    <t xml:space="preserve">Съдържание 
на мед в рудите по Куриер </t>
  </si>
  <si>
    <t xml:space="preserve">Метал  мед в рудите по Куриер </t>
  </si>
  <si>
    <t>Коригирана съдържание 
на мед в рудите</t>
  </si>
  <si>
    <t xml:space="preserve">Съдържание
 на мед в отпадъка по Куриер </t>
  </si>
  <si>
    <t>Метал мед в отпадъка по Куриер</t>
  </si>
  <si>
    <t>Технологично 
извличане по Куриер</t>
  </si>
  <si>
    <t xml:space="preserve">Товарно 
извличане </t>
  </si>
  <si>
    <t>Добит
 меден 
концентрат</t>
  </si>
  <si>
    <t>Влага на медния концентрат</t>
  </si>
  <si>
    <t>Съдържание
 на мед
в медния к-т</t>
  </si>
  <si>
    <t xml:space="preserve">Метал мед
 в медния концентрат </t>
  </si>
  <si>
    <t>Литрово
 тегло 
в сгъстителя</t>
  </si>
  <si>
    <t>Добит
 молибденов
 концентрат</t>
  </si>
  <si>
    <t>Съдържание
 на Мо в молибденовия к-т</t>
  </si>
  <si>
    <t>последни данни за 
съдържания в 
8-ма пречистка</t>
  </si>
  <si>
    <t>последни данни за 
съдържания във 
2-ра пречистка</t>
  </si>
  <si>
    <t>тона</t>
  </si>
  <si>
    <t xml:space="preserve">метра </t>
  </si>
  <si>
    <t>%</t>
  </si>
  <si>
    <t xml:space="preserve">% </t>
  </si>
  <si>
    <t>кг/литър</t>
  </si>
  <si>
    <t>кг.</t>
  </si>
  <si>
    <t>Мо %</t>
  </si>
  <si>
    <t>Cu %</t>
  </si>
  <si>
    <t>Общо</t>
  </si>
  <si>
    <t>Общо, до деня</t>
  </si>
  <si>
    <t>Меден 
концентра, автомобилна везна</t>
  </si>
  <si>
    <t>Меден концентрат в склад</t>
  </si>
  <si>
    <t>тон</t>
  </si>
  <si>
    <t>Съдържание
 на мед
в медния к-т Куриер</t>
  </si>
  <si>
    <t>Метал мед в концентрата по Куриер</t>
  </si>
  <si>
    <t>Диспечер</t>
  </si>
  <si>
    <t>Смяна</t>
  </si>
  <si>
    <t>Дата</t>
  </si>
  <si>
    <t>Класа 
 +   15,0мм.</t>
  </si>
  <si>
    <t>Състояние на междинни бункери</t>
  </si>
  <si>
    <t xml:space="preserve">Димитър Цончев </t>
  </si>
  <si>
    <t>Николинка Мутафова</t>
  </si>
  <si>
    <t>Георги Томов</t>
  </si>
  <si>
    <t>Мария Лачева</t>
  </si>
  <si>
    <t>Иванка Копаранска</t>
  </si>
  <si>
    <t>Юлияна Цветкова</t>
  </si>
  <si>
    <t>Юляна Цветкова</t>
  </si>
  <si>
    <t>Цвета Владова</t>
  </si>
  <si>
    <t>Метал мед
 в медния концентрат /химия/</t>
  </si>
  <si>
    <t>Съдържание
 на мед
в медния к-т  /химия-товарен/</t>
  </si>
  <si>
    <t>Димитър Цончев</t>
  </si>
  <si>
    <t>Николинка Мутафова20000</t>
  </si>
  <si>
    <t>Показания на Гранулометър PSI500i руда, +0,20мм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</si>
</sst>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21" x14ac:knownFonts="1">
    <font>
      <sz val="11"/>
      <color theme="1"/>
      <name val="Calibri"/>
      <family val="2"/>
      <scheme val="minor"/>
    </font>
    <font>
      <sz val="11"/>
      <color theme="1"/>
      <name val="Calibri"/>
      <family val="2"/>
      <charset val="204"/>
      <scheme val="minor"/>
    </font>
    <font>
      <b/>
      <sz val="10"/>
      <color theme="1"/>
      <name val="Times New Roman"/>
      <family val="1"/>
      <charset val="204"/>
    </font>
    <font>
      <sz val="10"/>
      <color theme="1"/>
      <name val="Times New Roman"/>
      <family val="1"/>
      <charset val="204"/>
    </font>
    <font>
      <b/>
      <sz val="10"/>
      <color theme="1"/>
      <name val="Calibri"/>
      <family val="2"/>
      <charset val="204"/>
      <scheme val="minor"/>
    </font>
    <font>
      <sz val="10"/>
      <color theme="1"/>
      <name val="Calibri"/>
      <family val="2"/>
      <charset val="204"/>
      <scheme val="minor"/>
    </font>
    <font>
      <b/>
      <sz val="10"/>
      <color theme="0"/>
      <name val="Times New Roman"/>
      <family val="1"/>
      <charset val="204"/>
    </font>
    <font>
      <b/>
      <sz val="10"/>
      <color theme="0" tint="-0.499984740745262"/>
      <name val="Times New Roman"/>
      <family val="1"/>
      <charset val="204"/>
    </font>
    <font>
      <b/>
      <sz val="10"/>
      <color theme="6" tint="-0.499984740745262"/>
      <name val="Times New Roman"/>
      <family val="1"/>
      <charset val="204"/>
    </font>
    <font>
      <sz val="10"/>
      <color theme="0" tint="-0.499984740745262"/>
      <name val="Times New Roman"/>
      <family val="1"/>
      <charset val="204"/>
    </font>
    <font>
      <sz val="10"/>
      <color theme="6" tint="-0.499984740745262"/>
      <name val="Times New Roman"/>
      <family val="1"/>
      <charset val="204"/>
    </font>
    <font>
      <sz val="10"/>
      <color theme="0" tint="-0.499984740745262"/>
      <name val="Calibri"/>
      <family val="2"/>
      <charset val="204"/>
      <scheme val="minor"/>
    </font>
    <font>
      <sz val="10"/>
      <color theme="6" tint="-0.499984740745262"/>
      <name val="Calibri"/>
      <family val="2"/>
      <charset val="204"/>
      <scheme val="minor"/>
    </font>
    <font>
      <sz val="11"/>
      <color theme="1"/>
      <name val="Calibri"/>
      <family val="2"/>
      <scheme val="minor"/>
    </font>
    <font>
      <sz val="9"/>
      <color indexed="81"/>
      <name val="Tahoma"/>
      <family val="2"/>
      <charset val="204"/>
    </font>
    <font>
      <b/>
      <sz val="9"/>
      <color indexed="81"/>
      <name val="Tahoma"/>
      <family val="2"/>
      <charset val="204"/>
    </font>
    <font>
      <sz val="10"/>
      <color rgb="FFFF0000"/>
      <name val="Times New Roman"/>
      <family val="1"/>
      <charset val="204"/>
    </font>
    <font>
      <sz val="10"/>
      <name val="Times New Roman"/>
      <family val="1"/>
      <charset val="204"/>
    </font>
    <font>
      <b/>
      <sz val="10"/>
      <color rgb="FFFF0000"/>
      <name val="Times New Roman"/>
      <family val="1"/>
      <charset val="204"/>
    </font>
    <font>
      <sz val="10"/>
      <color indexed="81"/>
      <name val="Calibri"/>
      <family val="2"/>
      <charset val="204"/>
      <scheme val="minor"/>
    </font>
    <font>
      <sz val="10"/>
      <color rgb="FFFF0000"/>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6" tint="-0.249977111117893"/>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s>
  <cellStyleXfs count="3">
    <xf numFmtId="0" fontId="0" fillId="0" borderId="0"/>
    <xf numFmtId="0" fontId="1" fillId="0" borderId="0"/>
    <xf numFmtId="9" fontId="13" fillId="0" borderId="0" applyFont="0" applyFill="0" applyBorder="0" applyAlignment="0" applyProtection="0"/>
  </cellStyleXfs>
  <cellXfs count="192">
    <xf numFmtId="0" fontId="0" fillId="0" borderId="0" xfId="0"/>
    <xf numFmtId="0" fontId="2" fillId="0" borderId="3" xfId="0" applyFont="1" applyBorder="1" applyAlignment="1">
      <alignment vertical="center"/>
    </xf>
    <xf numFmtId="164" fontId="2" fillId="0" borderId="3"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1" fontId="2" fillId="0" borderId="3" xfId="0" applyNumberFormat="1" applyFont="1"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Fill="1" applyBorder="1" applyAlignment="1">
      <alignment horizontal="center" vertical="center"/>
    </xf>
    <xf numFmtId="164" fontId="2" fillId="0" borderId="6" xfId="0" applyNumberFormat="1" applyFont="1" applyBorder="1" applyAlignment="1">
      <alignment horizontal="center" vertical="center"/>
    </xf>
    <xf numFmtId="2" fontId="2" fillId="0" borderId="6" xfId="0" applyNumberFormat="1" applyFont="1" applyBorder="1" applyAlignment="1">
      <alignment horizontal="center" vertical="center"/>
    </xf>
    <xf numFmtId="1" fontId="2" fillId="0" borderId="6" xfId="0" applyNumberFormat="1" applyFont="1" applyBorder="1" applyAlignment="1">
      <alignment horizontal="center" vertical="center"/>
    </xf>
    <xf numFmtId="0" fontId="3" fillId="0" borderId="9" xfId="0" applyFont="1" applyBorder="1" applyAlignment="1">
      <alignment horizontal="left"/>
    </xf>
    <xf numFmtId="1" fontId="3" fillId="0" borderId="3" xfId="0" applyNumberFormat="1" applyFont="1" applyBorder="1"/>
    <xf numFmtId="164" fontId="3" fillId="0" borderId="3" xfId="0" applyNumberFormat="1" applyFont="1" applyBorder="1"/>
    <xf numFmtId="165" fontId="3" fillId="0" borderId="3" xfId="0" applyNumberFormat="1" applyFont="1" applyBorder="1"/>
    <xf numFmtId="10" fontId="3" fillId="0" borderId="3" xfId="0" applyNumberFormat="1" applyFont="1" applyBorder="1"/>
    <xf numFmtId="165" fontId="3" fillId="0" borderId="2" xfId="0" applyNumberFormat="1" applyFont="1" applyBorder="1"/>
    <xf numFmtId="166" fontId="3" fillId="0" borderId="3" xfId="0" applyNumberFormat="1" applyFont="1" applyBorder="1"/>
    <xf numFmtId="167" fontId="3" fillId="0" borderId="9" xfId="0" applyNumberFormat="1" applyFont="1" applyBorder="1"/>
    <xf numFmtId="167" fontId="3" fillId="0" borderId="3" xfId="0" applyNumberFormat="1" applyFont="1" applyBorder="1"/>
    <xf numFmtId="2" fontId="3" fillId="0" borderId="3" xfId="0" applyNumberFormat="1" applyFont="1" applyBorder="1"/>
    <xf numFmtId="165" fontId="2" fillId="3" borderId="5" xfId="0" applyNumberFormat="1" applyFont="1" applyFill="1" applyBorder="1"/>
    <xf numFmtId="0" fontId="4" fillId="0" borderId="0" xfId="0" applyFont="1"/>
    <xf numFmtId="0" fontId="2" fillId="0" borderId="3" xfId="0" applyFont="1" applyBorder="1" applyAlignment="1">
      <alignment horizontal="center"/>
    </xf>
    <xf numFmtId="164" fontId="3" fillId="0" borderId="2" xfId="0" applyNumberFormat="1" applyFont="1" applyBorder="1"/>
    <xf numFmtId="3" fontId="3" fillId="0" borderId="9" xfId="0" applyNumberFormat="1" applyFont="1" applyBorder="1"/>
    <xf numFmtId="10" fontId="3" fillId="0" borderId="0" xfId="0" applyNumberFormat="1" applyFont="1"/>
    <xf numFmtId="166" fontId="3" fillId="0" borderId="10" xfId="0" applyNumberFormat="1" applyFont="1" applyBorder="1" applyAlignment="1">
      <alignment horizontal="right"/>
    </xf>
    <xf numFmtId="10" fontId="3" fillId="0" borderId="9" xfId="0" applyNumberFormat="1" applyFont="1" applyBorder="1"/>
    <xf numFmtId="10" fontId="3" fillId="2" borderId="9" xfId="0" applyNumberFormat="1" applyFont="1" applyFill="1" applyBorder="1"/>
    <xf numFmtId="2" fontId="3" fillId="0" borderId="2" xfId="0" applyNumberFormat="1" applyFont="1" applyBorder="1"/>
    <xf numFmtId="4" fontId="3" fillId="0" borderId="3" xfId="0" applyNumberFormat="1" applyFont="1" applyBorder="1"/>
    <xf numFmtId="0" fontId="5" fillId="0" borderId="0" xfId="0" applyFont="1"/>
    <xf numFmtId="0" fontId="2" fillId="0" borderId="10" xfId="0" applyFont="1" applyBorder="1" applyAlignment="1">
      <alignment horizontal="center"/>
    </xf>
    <xf numFmtId="1" fontId="3" fillId="0" borderId="7" xfId="0" applyNumberFormat="1" applyFont="1" applyBorder="1"/>
    <xf numFmtId="164" fontId="3" fillId="0" borderId="7" xfId="0" applyNumberFormat="1" applyFont="1" applyBorder="1"/>
    <xf numFmtId="165" fontId="3" fillId="0" borderId="7" xfId="0" applyNumberFormat="1" applyFont="1" applyBorder="1"/>
    <xf numFmtId="164" fontId="3" fillId="0" borderId="9" xfId="0" applyNumberFormat="1" applyFont="1" applyBorder="1"/>
    <xf numFmtId="10" fontId="3" fillId="0" borderId="7" xfId="0" applyNumberFormat="1" applyFont="1" applyBorder="1"/>
    <xf numFmtId="165" fontId="3" fillId="0" borderId="9" xfId="0" applyNumberFormat="1" applyFont="1" applyBorder="1"/>
    <xf numFmtId="166" fontId="3" fillId="0" borderId="7" xfId="0" applyNumberFormat="1" applyFont="1" applyBorder="1"/>
    <xf numFmtId="2" fontId="3" fillId="0" borderId="9" xfId="0" applyNumberFormat="1" applyFont="1" applyBorder="1"/>
    <xf numFmtId="167" fontId="3" fillId="0" borderId="7" xfId="0" applyNumberFormat="1" applyFont="1" applyBorder="1"/>
    <xf numFmtId="1" fontId="3" fillId="0" borderId="9" xfId="0" applyNumberFormat="1" applyFont="1" applyBorder="1"/>
    <xf numFmtId="4" fontId="3" fillId="0" borderId="7" xfId="0" applyNumberFormat="1" applyFont="1" applyBorder="1"/>
    <xf numFmtId="2" fontId="3" fillId="0" borderId="7" xfId="0" applyNumberFormat="1" applyFont="1" applyBorder="1"/>
    <xf numFmtId="0" fontId="3" fillId="0" borderId="12" xfId="0" applyFont="1" applyBorder="1" applyAlignment="1">
      <alignment horizontal="left"/>
    </xf>
    <xf numFmtId="166" fontId="3" fillId="0" borderId="9" xfId="0" applyNumberFormat="1" applyFont="1" applyBorder="1"/>
    <xf numFmtId="4" fontId="3" fillId="0" borderId="9" xfId="0" applyNumberFormat="1" applyFont="1" applyBorder="1"/>
    <xf numFmtId="0" fontId="2" fillId="3" borderId="5" xfId="0" applyFont="1" applyFill="1" applyBorder="1" applyAlignment="1">
      <alignment horizontal="center"/>
    </xf>
    <xf numFmtId="0" fontId="2" fillId="3" borderId="6" xfId="0" applyFont="1" applyFill="1" applyBorder="1" applyAlignment="1">
      <alignment horizontal="left"/>
    </xf>
    <xf numFmtId="1" fontId="2" fillId="3" borderId="5" xfId="0" applyNumberFormat="1" applyFont="1" applyFill="1" applyBorder="1"/>
    <xf numFmtId="164" fontId="2" fillId="3" borderId="5" xfId="0" applyNumberFormat="1" applyFont="1" applyFill="1" applyBorder="1"/>
    <xf numFmtId="10" fontId="2" fillId="3" borderId="5" xfId="0" applyNumberFormat="1" applyFont="1" applyFill="1" applyBorder="1"/>
    <xf numFmtId="3" fontId="2" fillId="3" borderId="5" xfId="0" applyNumberFormat="1" applyFont="1" applyFill="1" applyBorder="1"/>
    <xf numFmtId="166" fontId="2" fillId="3" borderId="5" xfId="0" applyNumberFormat="1" applyFont="1" applyFill="1" applyBorder="1"/>
    <xf numFmtId="167" fontId="2" fillId="3" borderId="5" xfId="0" applyNumberFormat="1" applyFont="1" applyFill="1" applyBorder="1"/>
    <xf numFmtId="10" fontId="2" fillId="3" borderId="6" xfId="0" applyNumberFormat="1" applyFont="1" applyFill="1" applyBorder="1"/>
    <xf numFmtId="2" fontId="2" fillId="3" borderId="5" xfId="0" applyNumberFormat="1" applyFont="1" applyFill="1" applyBorder="1"/>
    <xf numFmtId="4" fontId="2" fillId="3" borderId="5" xfId="0" applyNumberFormat="1" applyFont="1" applyFill="1" applyBorder="1"/>
    <xf numFmtId="10" fontId="3" fillId="2" borderId="10" xfId="0" applyNumberFormat="1" applyFont="1" applyFill="1" applyBorder="1"/>
    <xf numFmtId="1" fontId="2" fillId="3" borderId="6" xfId="0" applyNumberFormat="1" applyFont="1" applyFill="1" applyBorder="1"/>
    <xf numFmtId="164" fontId="2" fillId="3" borderId="6" xfId="0" applyNumberFormat="1" applyFont="1" applyFill="1" applyBorder="1"/>
    <xf numFmtId="167" fontId="2" fillId="3" borderId="6" xfId="0" applyNumberFormat="1" applyFont="1" applyFill="1" applyBorder="1"/>
    <xf numFmtId="4" fontId="2" fillId="3" borderId="6" xfId="0" applyNumberFormat="1" applyFont="1" applyFill="1" applyBorder="1"/>
    <xf numFmtId="2" fontId="2" fillId="3" borderId="6" xfId="0" applyNumberFormat="1" applyFont="1" applyFill="1" applyBorder="1"/>
    <xf numFmtId="0" fontId="2" fillId="3" borderId="14" xfId="0" applyFont="1" applyFill="1" applyBorder="1" applyAlignment="1">
      <alignment horizontal="center"/>
    </xf>
    <xf numFmtId="0" fontId="2" fillId="0" borderId="15" xfId="0" applyFont="1" applyBorder="1" applyAlignment="1">
      <alignment horizontal="center" vertical="center"/>
    </xf>
    <xf numFmtId="0" fontId="2" fillId="4" borderId="16" xfId="0" applyFont="1" applyFill="1" applyBorder="1"/>
    <xf numFmtId="1" fontId="6" fillId="4" borderId="16" xfId="0" applyNumberFormat="1" applyFont="1" applyFill="1" applyBorder="1"/>
    <xf numFmtId="165" fontId="6" fillId="4" borderId="16" xfId="0" applyNumberFormat="1" applyFont="1" applyFill="1" applyBorder="1"/>
    <xf numFmtId="10" fontId="6" fillId="4" borderId="16" xfId="0" applyNumberFormat="1" applyFont="1" applyFill="1" applyBorder="1"/>
    <xf numFmtId="166" fontId="6" fillId="4" borderId="16" xfId="0" applyNumberFormat="1" applyFont="1" applyFill="1" applyBorder="1"/>
    <xf numFmtId="166" fontId="6" fillId="4" borderId="10" xfId="0" applyNumberFormat="1" applyFont="1" applyFill="1" applyBorder="1" applyAlignment="1">
      <alignment horizontal="right"/>
    </xf>
    <xf numFmtId="166" fontId="6" fillId="4" borderId="16" xfId="0" applyNumberFormat="1" applyFont="1" applyFill="1" applyBorder="1" applyAlignment="1">
      <alignment horizontal="right"/>
    </xf>
    <xf numFmtId="164" fontId="6" fillId="4" borderId="16" xfId="0" applyNumberFormat="1" applyFont="1" applyFill="1" applyBorder="1"/>
    <xf numFmtId="10" fontId="6" fillId="4" borderId="5" xfId="0" applyNumberFormat="1" applyFont="1" applyFill="1" applyBorder="1"/>
    <xf numFmtId="10" fontId="6" fillId="4" borderId="10" xfId="0" applyNumberFormat="1" applyFont="1" applyFill="1" applyBorder="1"/>
    <xf numFmtId="0" fontId="2" fillId="0" borderId="0" xfId="0" applyFont="1"/>
    <xf numFmtId="0" fontId="4" fillId="0" borderId="0" xfId="0" applyFont="1" applyAlignment="1">
      <alignment horizontal="center" vertical="center"/>
    </xf>
    <xf numFmtId="10" fontId="5" fillId="0" borderId="0" xfId="0" applyNumberFormat="1" applyFont="1"/>
    <xf numFmtId="164" fontId="5" fillId="0" borderId="0" xfId="0" applyNumberFormat="1" applyFont="1"/>
    <xf numFmtId="2" fontId="5" fillId="0" borderId="0" xfId="0" applyNumberFormat="1" applyFont="1"/>
    <xf numFmtId="1" fontId="5" fillId="0" borderId="0" xfId="0" applyNumberFormat="1" applyFont="1"/>
    <xf numFmtId="0" fontId="2" fillId="0" borderId="11" xfId="0" applyFont="1" applyBorder="1" applyAlignment="1">
      <alignment horizontal="center" vertical="center" textRotation="90"/>
    </xf>
    <xf numFmtId="0" fontId="2" fillId="0" borderId="14" xfId="0" applyFont="1" applyBorder="1" applyAlignment="1">
      <alignment horizontal="center" vertical="center" textRotation="90"/>
    </xf>
    <xf numFmtId="0" fontId="2" fillId="0" borderId="14" xfId="0" applyFont="1" applyFill="1" applyBorder="1" applyAlignment="1">
      <alignment horizontal="center" vertical="center"/>
    </xf>
    <xf numFmtId="0" fontId="2" fillId="0" borderId="7" xfId="0" applyFont="1" applyFill="1" applyBorder="1" applyAlignment="1">
      <alignment horizontal="center" vertical="center"/>
    </xf>
    <xf numFmtId="164" fontId="2" fillId="0" borderId="14" xfId="0" applyNumberFormat="1" applyFont="1" applyBorder="1" applyAlignment="1">
      <alignment horizontal="center" vertical="center"/>
    </xf>
    <xf numFmtId="2" fontId="2" fillId="0" borderId="14" xfId="0" applyNumberFormat="1" applyFont="1" applyBorder="1" applyAlignment="1">
      <alignment horizontal="center" vertical="center"/>
    </xf>
    <xf numFmtId="1" fontId="2" fillId="0" borderId="14" xfId="0" applyNumberFormat="1" applyFont="1" applyBorder="1" applyAlignment="1">
      <alignment horizontal="center" vertical="center"/>
    </xf>
    <xf numFmtId="0" fontId="2" fillId="0" borderId="17" xfId="0" applyFont="1" applyBorder="1" applyAlignment="1">
      <alignment horizontal="center" vertical="center"/>
    </xf>
    <xf numFmtId="0" fontId="2" fillId="0" borderId="17" xfId="0" applyFont="1" applyFill="1" applyBorder="1" applyAlignment="1">
      <alignment horizontal="center" vertical="center"/>
    </xf>
    <xf numFmtId="167" fontId="2" fillId="0" borderId="3" xfId="0" applyNumberFormat="1" applyFont="1" applyBorder="1" applyAlignment="1">
      <alignment horizontal="center" vertical="center" wrapText="1"/>
    </xf>
    <xf numFmtId="167" fontId="7" fillId="0" borderId="3" xfId="0" applyNumberFormat="1" applyFont="1" applyBorder="1" applyAlignment="1">
      <alignment horizontal="center" vertical="center" wrapText="1"/>
    </xf>
    <xf numFmtId="167" fontId="8" fillId="0" borderId="3" xfId="0" applyNumberFormat="1" applyFont="1" applyBorder="1" applyAlignment="1">
      <alignment horizontal="center" vertical="center" wrapText="1"/>
    </xf>
    <xf numFmtId="167" fontId="2" fillId="0" borderId="6" xfId="0" applyNumberFormat="1" applyFont="1" applyBorder="1" applyAlignment="1">
      <alignment horizontal="center" vertical="center"/>
    </xf>
    <xf numFmtId="167" fontId="7" fillId="0" borderId="6" xfId="0" applyNumberFormat="1" applyFont="1" applyBorder="1" applyAlignment="1">
      <alignment horizontal="center" vertical="center"/>
    </xf>
    <xf numFmtId="167" fontId="8" fillId="0" borderId="6" xfId="0" applyNumberFormat="1" applyFont="1" applyBorder="1" applyAlignment="1">
      <alignment horizontal="center" vertical="center"/>
    </xf>
    <xf numFmtId="167" fontId="2" fillId="0" borderId="14" xfId="0" applyNumberFormat="1" applyFont="1" applyBorder="1" applyAlignment="1">
      <alignment horizontal="center" vertical="center"/>
    </xf>
    <xf numFmtId="167" fontId="8" fillId="0" borderId="14" xfId="0" applyNumberFormat="1" applyFont="1" applyBorder="1" applyAlignment="1">
      <alignment horizontal="center" vertical="center"/>
    </xf>
    <xf numFmtId="167" fontId="9" fillId="0" borderId="3" xfId="0" applyNumberFormat="1" applyFont="1" applyBorder="1"/>
    <xf numFmtId="167" fontId="10" fillId="0" borderId="3" xfId="0" applyNumberFormat="1" applyFont="1" applyBorder="1"/>
    <xf numFmtId="167" fontId="10" fillId="0" borderId="7" xfId="0" applyNumberFormat="1" applyFont="1" applyBorder="1"/>
    <xf numFmtId="167" fontId="10" fillId="0" borderId="9" xfId="0" applyNumberFormat="1" applyFont="1" applyBorder="1"/>
    <xf numFmtId="167" fontId="7" fillId="3" borderId="5" xfId="0" applyNumberFormat="1" applyFont="1" applyFill="1" applyBorder="1"/>
    <xf numFmtId="167" fontId="8" fillId="3" borderId="5" xfId="0" applyNumberFormat="1" applyFont="1" applyFill="1" applyBorder="1"/>
    <xf numFmtId="167" fontId="6" fillId="4" borderId="16" xfId="0" applyNumberFormat="1" applyFont="1" applyFill="1" applyBorder="1"/>
    <xf numFmtId="167" fontId="7" fillId="4" borderId="16" xfId="0" applyNumberFormat="1" applyFont="1" applyFill="1" applyBorder="1"/>
    <xf numFmtId="167" fontId="8" fillId="4" borderId="16" xfId="0" applyNumberFormat="1" applyFont="1" applyFill="1" applyBorder="1"/>
    <xf numFmtId="167" fontId="5" fillId="0" borderId="0" xfId="0" applyNumberFormat="1" applyFont="1"/>
    <xf numFmtId="167" fontId="11" fillId="0" borderId="0" xfId="0" applyNumberFormat="1" applyFont="1"/>
    <xf numFmtId="167" fontId="12" fillId="0" borderId="0" xfId="0" applyNumberFormat="1" applyFont="1"/>
    <xf numFmtId="167" fontId="9" fillId="0" borderId="10" xfId="0" applyNumberFormat="1" applyFont="1" applyBorder="1"/>
    <xf numFmtId="10" fontId="2" fillId="0" borderId="3" xfId="0" applyNumberFormat="1" applyFont="1" applyBorder="1" applyAlignment="1">
      <alignment horizontal="center" vertical="center" wrapText="1"/>
    </xf>
    <xf numFmtId="10" fontId="2" fillId="0" borderId="6" xfId="0" applyNumberFormat="1" applyFont="1" applyFill="1" applyBorder="1" applyAlignment="1">
      <alignment horizontal="center" vertical="center"/>
    </xf>
    <xf numFmtId="10" fontId="2" fillId="0" borderId="17" xfId="0" applyNumberFormat="1" applyFont="1" applyFill="1" applyBorder="1" applyAlignment="1">
      <alignment horizontal="center" vertical="center"/>
    </xf>
    <xf numFmtId="10" fontId="3" fillId="0" borderId="14" xfId="0" applyNumberFormat="1" applyFont="1" applyBorder="1"/>
    <xf numFmtId="2" fontId="2" fillId="0" borderId="6"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167" fontId="10" fillId="0" borderId="10" xfId="0" applyNumberFormat="1" applyFont="1" applyBorder="1"/>
    <xf numFmtId="167" fontId="9" fillId="0" borderId="9" xfId="0" applyNumberFormat="1" applyFont="1" applyBorder="1"/>
    <xf numFmtId="167" fontId="7" fillId="3" borderId="14" xfId="0" applyNumberFormat="1" applyFont="1" applyFill="1" applyBorder="1"/>
    <xf numFmtId="167" fontId="7" fillId="0" borderId="17" xfId="0" applyNumberFormat="1" applyFont="1" applyBorder="1" applyAlignment="1">
      <alignment horizontal="center" vertical="center"/>
    </xf>
    <xf numFmtId="164" fontId="2" fillId="0" borderId="3" xfId="2" applyNumberFormat="1" applyFont="1" applyBorder="1" applyAlignment="1">
      <alignment horizontal="center" vertical="center" wrapText="1"/>
    </xf>
    <xf numFmtId="164" fontId="3" fillId="0" borderId="3" xfId="0" applyNumberFormat="1" applyFont="1" applyBorder="1" applyAlignment="1">
      <alignment horizontal="right"/>
    </xf>
    <xf numFmtId="164" fontId="3" fillId="0" borderId="7" xfId="0" applyNumberFormat="1" applyFont="1" applyBorder="1" applyAlignment="1">
      <alignment horizontal="right"/>
    </xf>
    <xf numFmtId="164" fontId="3" fillId="0" borderId="9" xfId="0" applyNumberFormat="1" applyFont="1" applyBorder="1" applyAlignment="1">
      <alignment horizontal="right"/>
    </xf>
    <xf numFmtId="0" fontId="2" fillId="0" borderId="14" xfId="0" applyFont="1" applyBorder="1" applyAlignment="1">
      <alignment horizontal="center" vertical="center"/>
    </xf>
    <xf numFmtId="0" fontId="2" fillId="0" borderId="3" xfId="0" applyFont="1" applyBorder="1" applyAlignment="1">
      <alignment horizontal="center" vertical="center" wrapText="1"/>
    </xf>
    <xf numFmtId="3" fontId="3" fillId="0" borderId="10" xfId="0" applyNumberFormat="1" applyFont="1" applyBorder="1"/>
    <xf numFmtId="167" fontId="16" fillId="0" borderId="10" xfId="0" applyNumberFormat="1" applyFont="1" applyBorder="1"/>
    <xf numFmtId="1" fontId="3" fillId="2" borderId="3" xfId="0" applyNumberFormat="1" applyFont="1" applyFill="1" applyBorder="1"/>
    <xf numFmtId="167" fontId="16" fillId="0" borderId="3" xfId="0" applyNumberFormat="1" applyFont="1" applyBorder="1"/>
    <xf numFmtId="1" fontId="3" fillId="0" borderId="2" xfId="0" applyNumberFormat="1" applyFont="1" applyBorder="1"/>
    <xf numFmtId="1" fontId="3" fillId="2" borderId="9" xfId="0" applyNumberFormat="1" applyFont="1" applyFill="1" applyBorder="1"/>
    <xf numFmtId="10" fontId="17" fillId="0" borderId="7" xfId="0" applyNumberFormat="1" applyFont="1" applyBorder="1"/>
    <xf numFmtId="164" fontId="3" fillId="0" borderId="14" xfId="0" applyNumberFormat="1" applyFont="1" applyBorder="1"/>
    <xf numFmtId="1" fontId="3" fillId="0" borderId="10" xfId="0" applyNumberFormat="1" applyFont="1" applyBorder="1"/>
    <xf numFmtId="0" fontId="2" fillId="2" borderId="17"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4" xfId="0" applyFont="1" applyFill="1" applyBorder="1" applyAlignment="1">
      <alignment horizontal="center" vertical="center"/>
    </xf>
    <xf numFmtId="10" fontId="3" fillId="2" borderId="0" xfId="0" applyNumberFormat="1" applyFont="1" applyFill="1"/>
    <xf numFmtId="3" fontId="3" fillId="2" borderId="9" xfId="0" applyNumberFormat="1" applyFont="1" applyFill="1" applyBorder="1"/>
    <xf numFmtId="165" fontId="3" fillId="2" borderId="2" xfId="0" applyNumberFormat="1" applyFont="1" applyFill="1" applyBorder="1"/>
    <xf numFmtId="165" fontId="3" fillId="2" borderId="9" xfId="0" applyNumberFormat="1" applyFont="1" applyFill="1" applyBorder="1"/>
    <xf numFmtId="0" fontId="2" fillId="0" borderId="14" xfId="0" applyFont="1" applyBorder="1" applyAlignment="1">
      <alignment horizontal="center" vertical="center"/>
    </xf>
    <xf numFmtId="10" fontId="3" fillId="0" borderId="2" xfId="0" applyNumberFormat="1" applyFont="1" applyBorder="1"/>
    <xf numFmtId="0" fontId="18" fillId="0" borderId="3" xfId="0" applyFont="1" applyBorder="1" applyAlignment="1">
      <alignment horizontal="center" vertical="center" wrapText="1"/>
    </xf>
    <xf numFmtId="2" fontId="18" fillId="0" borderId="3" xfId="0" applyNumberFormat="1" applyFont="1" applyBorder="1" applyAlignment="1">
      <alignment horizontal="center" vertical="center" wrapText="1"/>
    </xf>
    <xf numFmtId="10" fontId="16" fillId="0" borderId="2" xfId="0" applyNumberFormat="1" applyFont="1" applyBorder="1"/>
    <xf numFmtId="10" fontId="16" fillId="0" borderId="7" xfId="0" applyNumberFormat="1" applyFont="1" applyBorder="1"/>
    <xf numFmtId="10" fontId="16" fillId="0" borderId="9" xfId="0" applyNumberFormat="1" applyFont="1" applyBorder="1"/>
    <xf numFmtId="2" fontId="16" fillId="0" borderId="2" xfId="0" applyNumberFormat="1" applyFont="1" applyBorder="1"/>
    <xf numFmtId="2" fontId="16" fillId="0" borderId="9" xfId="0" applyNumberFormat="1" applyFont="1" applyBorder="1"/>
    <xf numFmtId="10" fontId="18" fillId="3" borderId="5" xfId="0" applyNumberFormat="1" applyFont="1" applyFill="1" applyBorder="1"/>
    <xf numFmtId="2" fontId="18" fillId="3" borderId="5" xfId="0" applyNumberFormat="1" applyFont="1" applyFill="1" applyBorder="1"/>
    <xf numFmtId="1" fontId="18" fillId="4" borderId="16" xfId="0" applyNumberFormat="1" applyFont="1" applyFill="1" applyBorder="1"/>
    <xf numFmtId="10" fontId="18" fillId="4" borderId="16" xfId="0" applyNumberFormat="1" applyFont="1" applyFill="1" applyBorder="1"/>
    <xf numFmtId="10" fontId="16" fillId="0" borderId="14" xfId="0" applyNumberFormat="1" applyFont="1" applyBorder="1"/>
    <xf numFmtId="0" fontId="2" fillId="0" borderId="14" xfId="0" applyFont="1" applyBorder="1" applyAlignment="1">
      <alignment horizontal="center" vertical="center"/>
    </xf>
    <xf numFmtId="10" fontId="18" fillId="3" borderId="6" xfId="0" applyNumberFormat="1" applyFont="1" applyFill="1" applyBorder="1"/>
    <xf numFmtId="10" fontId="2" fillId="3" borderId="18" xfId="0" applyNumberFormat="1" applyFont="1" applyFill="1" applyBorder="1"/>
    <xf numFmtId="2" fontId="2" fillId="3" borderId="19" xfId="0" applyNumberFormat="1" applyFont="1" applyFill="1" applyBorder="1"/>
    <xf numFmtId="10" fontId="2" fillId="3" borderId="14" xfId="0" applyNumberFormat="1" applyFont="1" applyFill="1" applyBorder="1"/>
    <xf numFmtId="10" fontId="16" fillId="0" borderId="10" xfId="0" applyNumberFormat="1" applyFont="1" applyBorder="1"/>
    <xf numFmtId="165" fontId="3" fillId="0" borderId="20" xfId="0" applyNumberFormat="1" applyFont="1" applyBorder="1"/>
    <xf numFmtId="10" fontId="3" fillId="0" borderId="21" xfId="0" applyNumberFormat="1" applyFont="1" applyBorder="1"/>
    <xf numFmtId="10" fontId="16" fillId="0" borderId="3" xfId="0" applyNumberFormat="1" applyFont="1" applyBorder="1"/>
    <xf numFmtId="0" fontId="2" fillId="0" borderId="3" xfId="0" applyFont="1" applyBorder="1" applyAlignment="1">
      <alignment horizontal="center" vertical="center" wrapText="1"/>
    </xf>
    <xf numFmtId="0" fontId="2" fillId="0" borderId="14" xfId="0" applyFont="1" applyBorder="1" applyAlignment="1">
      <alignment horizontal="center" vertical="center"/>
    </xf>
    <xf numFmtId="0" fontId="18" fillId="0" borderId="6" xfId="0" applyFont="1" applyBorder="1" applyAlignment="1">
      <alignment horizontal="center" vertical="center"/>
    </xf>
    <xf numFmtId="0" fontId="18" fillId="0" borderId="14" xfId="0" applyFont="1" applyBorder="1" applyAlignment="1">
      <alignment horizontal="center" vertical="center"/>
    </xf>
    <xf numFmtId="0" fontId="20" fillId="0" borderId="0" xfId="0" applyFont="1"/>
    <xf numFmtId="2" fontId="16" fillId="0" borderId="7" xfId="0" applyNumberFormat="1" applyFont="1" applyBorder="1"/>
    <xf numFmtId="1" fontId="17" fillId="0" borderId="9" xfId="0" applyNumberFormat="1" applyFont="1" applyBorder="1"/>
    <xf numFmtId="165" fontId="3" fillId="0" borderId="10" xfId="0" applyNumberFormat="1" applyFont="1" applyBorder="1"/>
    <xf numFmtId="4" fontId="3" fillId="0" borderId="7" xfId="0" applyNumberFormat="1" applyFont="1" applyBorder="1" applyAlignment="1">
      <alignment horizontal="right"/>
    </xf>
    <xf numFmtId="165" fontId="2" fillId="0" borderId="14" xfId="0" applyNumberFormat="1" applyFont="1" applyBorder="1" applyAlignment="1">
      <alignment horizontal="center" vertical="center"/>
    </xf>
    <xf numFmtId="2" fontId="10" fillId="0" borderId="3" xfId="0" applyNumberFormat="1" applyFont="1" applyBorder="1"/>
    <xf numFmtId="0" fontId="3" fillId="0" borderId="12" xfId="0" applyFont="1" applyBorder="1" applyAlignment="1">
      <alignment horizontal="center"/>
    </xf>
    <xf numFmtId="0" fontId="2" fillId="0" borderId="3" xfId="0" applyFont="1" applyBorder="1" applyAlignment="1">
      <alignment horizontal="center" vertical="center" wrapText="1"/>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2" fillId="0" borderId="1" xfId="0" applyFont="1" applyBorder="1" applyAlignment="1">
      <alignment horizontal="center" vertical="center" textRotation="90"/>
    </xf>
    <xf numFmtId="0" fontId="2" fillId="0" borderId="4" xfId="0" applyFont="1" applyBorder="1" applyAlignment="1">
      <alignment horizontal="center" vertical="center" textRotation="90"/>
    </xf>
    <xf numFmtId="0" fontId="2" fillId="0" borderId="2" xfId="0" applyFont="1" applyBorder="1" applyAlignment="1">
      <alignment horizontal="center" vertical="center" textRotation="90"/>
    </xf>
    <xf numFmtId="0" fontId="2" fillId="0" borderId="5" xfId="0" applyFont="1" applyBorder="1" applyAlignment="1">
      <alignment horizontal="center" vertical="center" textRotation="90"/>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14" xfId="0" applyFont="1" applyBorder="1" applyAlignment="1">
      <alignment horizontal="center" vertical="center"/>
    </xf>
  </cellXfs>
  <cellStyles count="3">
    <cellStyle name="Normal" xfId="0" builtinId="0"/>
    <cellStyle name="Normal 2" xfId="1"/>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32"/>
  <sheetViews>
    <sheetView topLeftCell="P1" zoomScale="110" zoomScaleNormal="110" workbookViewId="0">
      <pane ySplit="2" topLeftCell="A102" activePane="bottomLeft" state="frozen"/>
      <selection pane="bottomLeft" activeCell="AQ105" sqref="AQ105"/>
    </sheetView>
  </sheetViews>
  <sheetFormatPr defaultColWidth="9.140625" defaultRowHeight="12.75" x14ac:dyDescent="0.2"/>
  <cols>
    <col min="1" max="1" width="3.28515625" style="79" bestFit="1" customWidth="1"/>
    <col min="2" max="2" width="5.85546875" style="22" customWidth="1"/>
    <col min="3" max="3" width="18.14062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8.42578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1.7109375" style="32" bestFit="1" customWidth="1"/>
    <col min="39" max="39" width="11.85546875" style="32" customWidth="1"/>
    <col min="40" max="40" width="12" style="110" customWidth="1"/>
    <col min="41" max="41" width="11.5703125" style="111" customWidth="1"/>
    <col min="42" max="42" width="11.5703125" style="112" customWidth="1"/>
    <col min="43" max="43" width="12.140625" style="83" customWidth="1"/>
    <col min="44" max="44" width="14.85546875" style="32" customWidth="1"/>
    <col min="45" max="45" width="6.42578125" style="32" bestFit="1" customWidth="1"/>
    <col min="46" max="46" width="10.42578125" style="32" customWidth="1"/>
    <col min="47" max="47" width="6.42578125" style="32" bestFit="1" customWidth="1"/>
    <col min="48" max="48" width="11.140625" style="32" customWidth="1"/>
    <col min="49" max="16384" width="9.140625" style="32"/>
  </cols>
  <sheetData>
    <row r="1" spans="1:48" s="22" customFormat="1" ht="66" customHeight="1" x14ac:dyDescent="0.2">
      <c r="A1" s="185" t="s">
        <v>47</v>
      </c>
      <c r="B1" s="187" t="s">
        <v>46</v>
      </c>
      <c r="C1" s="189" t="s">
        <v>45</v>
      </c>
      <c r="D1" s="129" t="s">
        <v>0</v>
      </c>
      <c r="E1" s="129" t="s">
        <v>1</v>
      </c>
      <c r="F1" s="129" t="s">
        <v>2</v>
      </c>
      <c r="G1" s="2" t="s">
        <v>48</v>
      </c>
      <c r="H1" s="129" t="s">
        <v>3</v>
      </c>
      <c r="I1" s="129" t="s">
        <v>4</v>
      </c>
      <c r="J1" s="124" t="s">
        <v>49</v>
      </c>
      <c r="K1" s="129" t="s">
        <v>5</v>
      </c>
      <c r="L1" s="129" t="s">
        <v>6</v>
      </c>
      <c r="M1" s="129" t="s">
        <v>7</v>
      </c>
      <c r="N1" s="129" t="s">
        <v>8</v>
      </c>
      <c r="O1" s="129"/>
      <c r="P1" s="1" t="s">
        <v>9</v>
      </c>
      <c r="Q1" s="1"/>
      <c r="R1" s="1" t="s">
        <v>10</v>
      </c>
      <c r="S1" s="1"/>
      <c r="T1" s="129" t="s">
        <v>11</v>
      </c>
      <c r="U1" s="129"/>
      <c r="V1" s="129" t="s">
        <v>12</v>
      </c>
      <c r="W1" s="129"/>
      <c r="X1" s="129" t="s">
        <v>13</v>
      </c>
      <c r="Y1" s="129"/>
      <c r="Z1" s="129" t="s">
        <v>14</v>
      </c>
      <c r="AA1" s="129" t="s">
        <v>15</v>
      </c>
      <c r="AB1" s="129" t="s">
        <v>16</v>
      </c>
      <c r="AC1" s="129" t="s">
        <v>17</v>
      </c>
      <c r="AD1" s="129" t="s">
        <v>18</v>
      </c>
      <c r="AE1" s="114" t="s">
        <v>43</v>
      </c>
      <c r="AF1" s="3" t="s">
        <v>44</v>
      </c>
      <c r="AG1" s="129" t="s">
        <v>19</v>
      </c>
      <c r="AH1" s="129" t="s">
        <v>20</v>
      </c>
      <c r="AI1" s="129" t="s">
        <v>21</v>
      </c>
      <c r="AJ1" s="2" t="s">
        <v>22</v>
      </c>
      <c r="AK1" s="3" t="s">
        <v>23</v>
      </c>
      <c r="AL1" s="129" t="s">
        <v>24</v>
      </c>
      <c r="AM1" s="129" t="s">
        <v>25</v>
      </c>
      <c r="AN1" s="93" t="s">
        <v>40</v>
      </c>
      <c r="AO1" s="94" t="s">
        <v>41</v>
      </c>
      <c r="AP1" s="95" t="s">
        <v>41</v>
      </c>
      <c r="AQ1" s="4" t="s">
        <v>26</v>
      </c>
      <c r="AR1" s="129" t="s">
        <v>27</v>
      </c>
      <c r="AS1" s="181" t="s">
        <v>28</v>
      </c>
      <c r="AT1" s="181"/>
      <c r="AU1" s="181" t="s">
        <v>29</v>
      </c>
      <c r="AV1" s="181"/>
    </row>
    <row r="2" spans="1:48"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5" t="s">
        <v>30</v>
      </c>
      <c r="AM2" s="5" t="s">
        <v>34</v>
      </c>
      <c r="AN2" s="96" t="s">
        <v>42</v>
      </c>
      <c r="AO2" s="97" t="s">
        <v>42</v>
      </c>
      <c r="AP2" s="98" t="s">
        <v>42</v>
      </c>
      <c r="AQ2" s="10" t="s">
        <v>35</v>
      </c>
      <c r="AR2" s="5" t="s">
        <v>32</v>
      </c>
      <c r="AS2" s="5" t="s">
        <v>36</v>
      </c>
      <c r="AT2" s="5" t="s">
        <v>37</v>
      </c>
      <c r="AU2" s="5" t="s">
        <v>36</v>
      </c>
      <c r="AV2" s="5" t="s">
        <v>37</v>
      </c>
    </row>
    <row r="3" spans="1:48" s="22" customFormat="1" ht="13.5" thickBot="1" x14ac:dyDescent="0.25">
      <c r="A3" s="84"/>
      <c r="B3" s="85"/>
      <c r="C3" s="91"/>
      <c r="D3" s="128"/>
      <c r="E3" s="128"/>
      <c r="F3" s="128"/>
      <c r="G3" s="88"/>
      <c r="H3" s="128"/>
      <c r="I3" s="128"/>
      <c r="J3" s="88"/>
      <c r="K3" s="128"/>
      <c r="L3" s="128"/>
      <c r="M3" s="128"/>
      <c r="N3" s="128"/>
      <c r="O3" s="6"/>
      <c r="P3" s="128"/>
      <c r="Q3" s="6"/>
      <c r="R3" s="128"/>
      <c r="S3" s="6"/>
      <c r="T3" s="91"/>
      <c r="U3" s="6"/>
      <c r="V3" s="128"/>
      <c r="W3" s="6"/>
      <c r="X3" s="128"/>
      <c r="Y3" s="91"/>
      <c r="Z3" s="86"/>
      <c r="AA3" s="87"/>
      <c r="AB3" s="92"/>
      <c r="AC3" s="86"/>
      <c r="AD3" s="86"/>
      <c r="AE3" s="116"/>
      <c r="AF3" s="119"/>
      <c r="AG3" s="92"/>
      <c r="AH3" s="92"/>
      <c r="AI3" s="128"/>
      <c r="AJ3" s="88"/>
      <c r="AK3" s="89"/>
      <c r="AL3" s="128"/>
      <c r="AM3" s="128"/>
      <c r="AN3" s="99"/>
      <c r="AO3" s="123">
        <v>1660.26</v>
      </c>
      <c r="AP3" s="102"/>
      <c r="AQ3" s="90"/>
      <c r="AR3" s="128"/>
      <c r="AS3" s="128"/>
      <c r="AT3" s="128"/>
      <c r="AU3" s="128"/>
      <c r="AV3" s="128"/>
    </row>
    <row r="4" spans="1:48" x14ac:dyDescent="0.2">
      <c r="A4" s="182">
        <v>1</v>
      </c>
      <c r="B4" s="23">
        <v>1</v>
      </c>
      <c r="C4" s="11" t="s">
        <v>50</v>
      </c>
      <c r="D4" s="12">
        <v>14817</v>
      </c>
      <c r="E4" s="12">
        <v>3</v>
      </c>
      <c r="F4" s="12">
        <v>13938</v>
      </c>
      <c r="G4" s="13">
        <v>2.2000000000000002</v>
      </c>
      <c r="H4" s="13">
        <v>4.5999999999999996</v>
      </c>
      <c r="I4" s="12">
        <v>15053</v>
      </c>
      <c r="J4" s="13">
        <v>3.2</v>
      </c>
      <c r="K4" s="12">
        <v>15219</v>
      </c>
      <c r="L4" s="14">
        <v>6.9000000000000006E-2</v>
      </c>
      <c r="M4" s="24">
        <f>ROUND(K4*(1-L4),0)</f>
        <v>14169</v>
      </c>
      <c r="N4" s="15">
        <v>0.38600000000000001</v>
      </c>
      <c r="O4" s="25">
        <f>M4*N4</f>
        <v>5469.2340000000004</v>
      </c>
      <c r="P4" s="14">
        <v>0.46400000000000002</v>
      </c>
      <c r="Q4" s="25">
        <f>M4*P4</f>
        <v>6574.4160000000002</v>
      </c>
      <c r="R4" s="16">
        <v>0.15</v>
      </c>
      <c r="S4" s="25">
        <f>M4*R4</f>
        <v>2125.35</v>
      </c>
      <c r="T4" s="26">
        <v>0.215</v>
      </c>
      <c r="U4" s="25">
        <f>M4*T4</f>
        <v>3046.335</v>
      </c>
      <c r="V4" s="16">
        <v>0.53600000000000003</v>
      </c>
      <c r="W4" s="25">
        <f>M4*V4</f>
        <v>7594.5840000000007</v>
      </c>
      <c r="X4" s="16">
        <v>0.41</v>
      </c>
      <c r="Y4" s="130">
        <f>X4*M4</f>
        <v>5809.29</v>
      </c>
      <c r="Z4" s="17">
        <v>3.0599999999999998E-3</v>
      </c>
      <c r="AA4" s="19">
        <f>M4*Z4</f>
        <v>43.357139999999994</v>
      </c>
      <c r="AB4" s="27">
        <f>IF(M4&gt;0,(AD4+AL4)/M4,0)</f>
        <v>2.8504890323946645E-3</v>
      </c>
      <c r="AC4" s="17">
        <v>3.4000000000000002E-4</v>
      </c>
      <c r="AD4" s="24">
        <f>AC4*M4</f>
        <v>4.8174600000000005</v>
      </c>
      <c r="AE4" s="117">
        <v>0.2064</v>
      </c>
      <c r="AF4" s="30">
        <f>AI4*(1-AJ4)*AE4</f>
        <v>34.485105600000004</v>
      </c>
      <c r="AG4" s="28">
        <f>IF(AND(AE4&gt;0,AC4&gt;0,Z4&gt;0),((Z4-AC4)*AE4)/((AE4-AC4)*Z4),0)</f>
        <v>0.89035555986929393</v>
      </c>
      <c r="AH4" s="60">
        <f>IF(AND(AB4&gt;0,AK4&gt;0,AC4&gt;0),((AK4*(AB4-AC4))/(AB4*(AK4-AC4))),0)</f>
        <v>0.88213097908462734</v>
      </c>
      <c r="AI4" s="12">
        <v>183</v>
      </c>
      <c r="AJ4" s="14">
        <v>8.6999999999999994E-2</v>
      </c>
      <c r="AK4" s="15">
        <v>0.21290000000000001</v>
      </c>
      <c r="AL4" s="30">
        <f>AI4*(1-AJ4)*AK4</f>
        <v>35.571119100000004</v>
      </c>
      <c r="AM4" s="19">
        <v>1.58</v>
      </c>
      <c r="AN4" s="19"/>
      <c r="AO4" s="113">
        <f>AO3+AI4-AN4+AQ5</f>
        <v>1843.26</v>
      </c>
      <c r="AP4" s="102"/>
      <c r="AQ4" s="12"/>
      <c r="AR4" s="31"/>
      <c r="AS4" s="20"/>
      <c r="AT4" s="20"/>
      <c r="AU4" s="20"/>
      <c r="AV4" s="20"/>
    </row>
    <row r="5" spans="1:48" x14ac:dyDescent="0.2">
      <c r="A5" s="183"/>
      <c r="B5" s="33">
        <v>2</v>
      </c>
      <c r="C5" s="11" t="s">
        <v>51</v>
      </c>
      <c r="D5" s="34">
        <v>18721</v>
      </c>
      <c r="E5" s="34">
        <v>5</v>
      </c>
      <c r="F5" s="34">
        <v>16532</v>
      </c>
      <c r="G5" s="35">
        <v>1</v>
      </c>
      <c r="H5" s="35">
        <v>6.5</v>
      </c>
      <c r="I5" s="34">
        <v>17507</v>
      </c>
      <c r="J5" s="35">
        <v>2.8</v>
      </c>
      <c r="K5" s="34">
        <v>16015</v>
      </c>
      <c r="L5" s="36">
        <v>6.9000000000000006E-2</v>
      </c>
      <c r="M5" s="37">
        <f>ROUND(K5*(1-L5),0)</f>
        <v>14910</v>
      </c>
      <c r="N5" s="38">
        <v>0.47099999999999997</v>
      </c>
      <c r="O5" s="25">
        <f>M5*N5</f>
        <v>7022.61</v>
      </c>
      <c r="P5" s="36">
        <v>0.505</v>
      </c>
      <c r="Q5" s="25">
        <f>M5*P5</f>
        <v>7529.55</v>
      </c>
      <c r="R5" s="39">
        <v>2.4E-2</v>
      </c>
      <c r="S5" s="25">
        <f>M5*R5</f>
        <v>357.84000000000003</v>
      </c>
      <c r="T5" s="28">
        <v>0.218</v>
      </c>
      <c r="U5" s="25">
        <f>M5*T5</f>
        <v>3250.38</v>
      </c>
      <c r="V5" s="39">
        <v>0.52800000000000002</v>
      </c>
      <c r="W5" s="25">
        <f>M5*V5</f>
        <v>7872.4800000000005</v>
      </c>
      <c r="X5" s="39">
        <v>0.41</v>
      </c>
      <c r="Y5" s="25">
        <f>X5*M5</f>
        <v>6113.0999999999995</v>
      </c>
      <c r="Z5" s="40">
        <v>3.2299999999999998E-3</v>
      </c>
      <c r="AA5" s="18">
        <f>M5*Z5</f>
        <v>48.159299999999995</v>
      </c>
      <c r="AB5" s="27">
        <f>IF(M5&gt;0,(AD5+AL5)/M5,0)</f>
        <v>2.7793930516431926E-3</v>
      </c>
      <c r="AC5" s="40">
        <v>3.4000000000000002E-4</v>
      </c>
      <c r="AD5" s="37">
        <f>AC5*M5</f>
        <v>5.0694000000000008</v>
      </c>
      <c r="AE5" s="28">
        <v>0.2165</v>
      </c>
      <c r="AF5" s="41">
        <f>AI5*(1-AJ5)*AE5</f>
        <v>37.003747000000004</v>
      </c>
      <c r="AG5" s="28">
        <f>IF(AND(AE5&gt;0,AC5&gt;0,Z5&gt;0),((Z5-AC5)*AE5)/((AE5-AC5)*Z5),0)</f>
        <v>0.89614418169776777</v>
      </c>
      <c r="AH5" s="29">
        <f t="shared" ref="AH5:AH68" si="0">IF(AND(AB5&gt;0,AK5&gt;0,AC5&gt;0),((AK5*(AB5-AC5))/(AB5*(AK5-AC5))),0)</f>
        <v>0.87907567226141015</v>
      </c>
      <c r="AI5" s="34">
        <v>187</v>
      </c>
      <c r="AJ5" s="36">
        <v>8.5999999999999993E-2</v>
      </c>
      <c r="AK5" s="38">
        <v>0.21279999999999999</v>
      </c>
      <c r="AL5" s="41">
        <f>AI5*(1-AJ5)*AK5</f>
        <v>36.371350399999997</v>
      </c>
      <c r="AM5" s="42">
        <v>1.6</v>
      </c>
      <c r="AN5" s="42"/>
      <c r="AO5" s="113">
        <f>AO4+AI5-AN5</f>
        <v>2030.26</v>
      </c>
      <c r="AP5" s="103"/>
      <c r="AQ5" s="43"/>
      <c r="AR5" s="44"/>
      <c r="AS5" s="45"/>
      <c r="AT5" s="45"/>
      <c r="AU5" s="45"/>
      <c r="AV5" s="45"/>
    </row>
    <row r="6" spans="1:48" x14ac:dyDescent="0.2">
      <c r="A6" s="183"/>
      <c r="B6" s="33">
        <v>3</v>
      </c>
      <c r="C6" s="11" t="s">
        <v>52</v>
      </c>
      <c r="D6" s="43">
        <v>18400</v>
      </c>
      <c r="E6" s="43">
        <v>5</v>
      </c>
      <c r="F6" s="43">
        <v>19338</v>
      </c>
      <c r="G6" s="37">
        <v>1.2</v>
      </c>
      <c r="H6" s="37">
        <v>8</v>
      </c>
      <c r="I6" s="43">
        <v>20352</v>
      </c>
      <c r="J6" s="37">
        <v>1.6</v>
      </c>
      <c r="K6" s="43">
        <v>16097</v>
      </c>
      <c r="L6" s="39">
        <v>6.7000000000000004E-2</v>
      </c>
      <c r="M6" s="37">
        <f>ROUND(K6*(1-L6),0)</f>
        <v>15019</v>
      </c>
      <c r="N6" s="28">
        <v>0.40500000000000003</v>
      </c>
      <c r="O6" s="25">
        <f>M6*N6</f>
        <v>6082.6950000000006</v>
      </c>
      <c r="P6" s="39">
        <v>0.41799999999999998</v>
      </c>
      <c r="Q6" s="25">
        <f>M6*P6</f>
        <v>6277.942</v>
      </c>
      <c r="R6" s="39">
        <v>0.17699999999999999</v>
      </c>
      <c r="S6" s="25">
        <f>M6*R6</f>
        <v>2658.3629999999998</v>
      </c>
      <c r="T6" s="28">
        <v>0.23400000000000001</v>
      </c>
      <c r="U6" s="25">
        <f>M6*T6</f>
        <v>3514.4460000000004</v>
      </c>
      <c r="V6" s="39">
        <v>0.504</v>
      </c>
      <c r="W6" s="25">
        <f>M6*V6</f>
        <v>7569.576</v>
      </c>
      <c r="X6" s="39">
        <v>0.41</v>
      </c>
      <c r="Y6" s="25">
        <f>X6*M6</f>
        <v>6157.79</v>
      </c>
      <c r="Z6" s="47">
        <v>3.0500000000000002E-3</v>
      </c>
      <c r="AA6" s="18">
        <f>M6*Z6</f>
        <v>45.807950000000005</v>
      </c>
      <c r="AB6" s="27">
        <f>IF(M6&gt;0,(AD6+AL6)/M6,0)</f>
        <v>2.9435894533590789E-3</v>
      </c>
      <c r="AC6" s="47">
        <v>3.3E-4</v>
      </c>
      <c r="AD6" s="37">
        <f>AC6*M6</f>
        <v>4.95627</v>
      </c>
      <c r="AE6" s="28">
        <v>0.21840000000000001</v>
      </c>
      <c r="AF6" s="41">
        <f>AI6*(1-AJ6)*AE6</f>
        <v>38.968020000000003</v>
      </c>
      <c r="AG6" s="28">
        <f>IF(AND(AE6&gt;0,AC6&gt;0,Z6&gt;0),((Z6-AC6)*AE6)/((AE6-AC6)*Z6),0)</f>
        <v>0.89315282278889241</v>
      </c>
      <c r="AH6" s="29">
        <f t="shared" si="0"/>
        <v>0.88922581372973841</v>
      </c>
      <c r="AI6" s="43">
        <v>195</v>
      </c>
      <c r="AJ6" s="39">
        <v>8.5000000000000006E-2</v>
      </c>
      <c r="AK6" s="28">
        <v>0.22</v>
      </c>
      <c r="AL6" s="41">
        <f>AI6*(1-AJ6)*AK6</f>
        <v>39.253500000000003</v>
      </c>
      <c r="AM6" s="18">
        <v>1.6</v>
      </c>
      <c r="AN6" s="18"/>
      <c r="AO6" s="113">
        <f>AO5+AI6-AN6</f>
        <v>2225.2600000000002</v>
      </c>
      <c r="AP6" s="104"/>
      <c r="AQ6" s="43"/>
      <c r="AR6" s="48"/>
      <c r="AS6" s="41"/>
      <c r="AT6" s="41"/>
      <c r="AU6" s="41"/>
      <c r="AV6" s="41"/>
    </row>
    <row r="7" spans="1:48" s="22" customFormat="1" ht="13.5" thickBot="1" x14ac:dyDescent="0.25">
      <c r="A7" s="184"/>
      <c r="B7" s="49" t="s">
        <v>38</v>
      </c>
      <c r="C7" s="50"/>
      <c r="D7" s="51">
        <f>SUM(D4:D6)</f>
        <v>51938</v>
      </c>
      <c r="E7" s="51"/>
      <c r="F7" s="51">
        <f>SUM(F4:F6)</f>
        <v>49808</v>
      </c>
      <c r="G7" s="52"/>
      <c r="H7" s="52"/>
      <c r="I7" s="51">
        <f>SUM(I4:I6)</f>
        <v>52912</v>
      </c>
      <c r="J7" s="52"/>
      <c r="K7" s="51">
        <f>SUM(K4:K6)</f>
        <v>47331</v>
      </c>
      <c r="L7" s="21">
        <f>IF(K7&gt;0,(K4*L4+K5*L5+K6*L6)/K7,0)</f>
        <v>6.8319811540005507E-2</v>
      </c>
      <c r="M7" s="52">
        <f>M4+M5+M6</f>
        <v>44098</v>
      </c>
      <c r="N7" s="53">
        <f>IF(M7&gt;0,O7/M7,0)</f>
        <v>0.42121046305954918</v>
      </c>
      <c r="O7" s="54">
        <f>O4+O5+O6</f>
        <v>18574.539000000001</v>
      </c>
      <c r="P7" s="21">
        <f>IF(M7&gt;0,Q7/M7,0)</f>
        <v>0.46219574583881357</v>
      </c>
      <c r="Q7" s="54">
        <f>Q4+Q5+Q6</f>
        <v>20381.907999999999</v>
      </c>
      <c r="R7" s="21">
        <f>IF(M7&gt;0,S7/M7,0)</f>
        <v>0.11659379110163726</v>
      </c>
      <c r="S7" s="54">
        <f>S4+S5+S6</f>
        <v>5141.5529999999999</v>
      </c>
      <c r="T7" s="21">
        <f>IF(M7&gt;0,U7/M7,0)</f>
        <v>0.22248539616309129</v>
      </c>
      <c r="U7" s="54">
        <f>U4+U5+U6</f>
        <v>9811.1610000000001</v>
      </c>
      <c r="V7" s="21">
        <f>IF(M7&gt;0,W7/M7,0)</f>
        <v>0.52239648056601218</v>
      </c>
      <c r="W7" s="54">
        <f>W4+W5+W6</f>
        <v>23036.640000000003</v>
      </c>
      <c r="X7" s="21">
        <f>IF(M7&gt;0,Y7/M7,0)</f>
        <v>0.41000000000000003</v>
      </c>
      <c r="Y7" s="54">
        <f>Y4+Y5+Y6</f>
        <v>18080.18</v>
      </c>
      <c r="Z7" s="55">
        <f>IF(M7&gt;0,AA7/M7,0)</f>
        <v>3.1140729738310126E-3</v>
      </c>
      <c r="AA7" s="56">
        <f>SUM(AA4:AA6)</f>
        <v>137.32438999999999</v>
      </c>
      <c r="AB7" s="55">
        <f>IF(M7&gt;0,(AB4*M4+AB5*M5+AB6*M6)/M7,0)</f>
        <v>2.8581590888475668E-3</v>
      </c>
      <c r="AC7" s="55">
        <f>IF(K7&gt;0,(K4*AC4+K5*AC5+K6*AC6)/K7,0)</f>
        <v>3.3659905770002746E-4</v>
      </c>
      <c r="AD7" s="52">
        <f>SUM(AD4:AD6)</f>
        <v>14.843130000000002</v>
      </c>
      <c r="AE7" s="53">
        <f>IF(K7&gt;0,(K4*AE4+K5*AE5+K6*AE6)/K7,0)</f>
        <v>0.21389858443726101</v>
      </c>
      <c r="AF7" s="58">
        <f>SUM(AF4:AF6)</f>
        <v>110.4568726</v>
      </c>
      <c r="AG7" s="53">
        <f>IF(AND(AA7&gt;0),((AA4*AG4+AA5*AG5+AA6*AG6)/AA7),0)</f>
        <v>0.89331871051705458</v>
      </c>
      <c r="AH7" s="57">
        <f t="shared" si="0"/>
        <v>0.8836137784046042</v>
      </c>
      <c r="AI7" s="51">
        <f>SUM(AI4:AI6)</f>
        <v>565</v>
      </c>
      <c r="AJ7" s="21">
        <f>IF(AI7&gt;0,(AJ4*AI4+AJ5*AI5+AJ6*AI6)/AI7,0)</f>
        <v>8.5978761061946907E-2</v>
      </c>
      <c r="AK7" s="53">
        <f>IF(K7&gt;0,(AK4*K4+AK5*K5+AK6*K6)/K7,0)</f>
        <v>0.21528083285795777</v>
      </c>
      <c r="AL7" s="58">
        <f>SUM(AL4:AL6)</f>
        <v>111.1959695</v>
      </c>
      <c r="AM7" s="56"/>
      <c r="AN7" s="56">
        <f>SUM(AN4:AN6)</f>
        <v>0</v>
      </c>
      <c r="AO7" s="105"/>
      <c r="AP7" s="106">
        <f>AO6</f>
        <v>2225.2600000000002</v>
      </c>
      <c r="AQ7" s="51">
        <f>SUM(AQ4:AQ6)</f>
        <v>0</v>
      </c>
      <c r="AR7" s="59"/>
      <c r="AS7" s="58"/>
      <c r="AT7" s="58"/>
      <c r="AU7" s="58"/>
      <c r="AV7" s="58"/>
    </row>
    <row r="8" spans="1:48" x14ac:dyDescent="0.2">
      <c r="A8" s="182">
        <v>2</v>
      </c>
      <c r="B8" s="23">
        <v>1</v>
      </c>
      <c r="C8" s="11" t="s">
        <v>50</v>
      </c>
      <c r="D8" s="12">
        <v>16400</v>
      </c>
      <c r="E8" s="12">
        <v>2</v>
      </c>
      <c r="F8" s="12">
        <v>15948</v>
      </c>
      <c r="G8" s="13">
        <v>1.8</v>
      </c>
      <c r="H8" s="13">
        <v>5.8</v>
      </c>
      <c r="I8" s="12">
        <v>16550</v>
      </c>
      <c r="J8" s="13">
        <v>1.7</v>
      </c>
      <c r="K8" s="12">
        <v>16165</v>
      </c>
      <c r="L8" s="14">
        <v>6.8000000000000005E-2</v>
      </c>
      <c r="M8" s="24">
        <f>ROUND(K8*(1-L8),0)</f>
        <v>15066</v>
      </c>
      <c r="N8" s="15">
        <v>0.36599999999999999</v>
      </c>
      <c r="O8" s="25">
        <f>M8*N8</f>
        <v>5514.1559999999999</v>
      </c>
      <c r="P8" s="14">
        <v>0.45200000000000001</v>
      </c>
      <c r="Q8" s="25">
        <f>M8*P8</f>
        <v>6809.8320000000003</v>
      </c>
      <c r="R8" s="16">
        <v>0.182</v>
      </c>
      <c r="S8" s="25">
        <f>M8*R8</f>
        <v>2742.0119999999997</v>
      </c>
      <c r="T8" s="26">
        <v>0.24099999999999999</v>
      </c>
      <c r="U8" s="25">
        <f>M8*T8</f>
        <v>3630.9059999999999</v>
      </c>
      <c r="V8" s="16">
        <v>0.495</v>
      </c>
      <c r="W8" s="25">
        <f>M8*V8</f>
        <v>7457.67</v>
      </c>
      <c r="X8" s="16">
        <v>0.41</v>
      </c>
      <c r="Y8" s="25">
        <f>X8*M8</f>
        <v>6177.0599999999995</v>
      </c>
      <c r="Z8" s="17">
        <v>2.98E-3</v>
      </c>
      <c r="AA8" s="18">
        <f>M8*Z8</f>
        <v>44.896680000000003</v>
      </c>
      <c r="AB8" s="27">
        <f>IF(M8&gt;0,(AD8+AL8)/M8,0)</f>
        <v>2.9067901234567906E-3</v>
      </c>
      <c r="AC8" s="17">
        <v>3.2000000000000003E-4</v>
      </c>
      <c r="AD8" s="24">
        <f>AC8*M8</f>
        <v>4.8211200000000005</v>
      </c>
      <c r="AE8" s="117">
        <v>0.2094</v>
      </c>
      <c r="AF8" s="30">
        <f>AI8*(1-AJ8)*AE8</f>
        <v>38.152680000000004</v>
      </c>
      <c r="AG8" s="28">
        <f>IF(AND(AE8&gt;0,AC8&gt;0,Z8&gt;0),((Z8-AC8)*AE8)/((AE8-AC8)*Z8),0)</f>
        <v>0.89398361373508484</v>
      </c>
      <c r="AH8" s="60">
        <f t="shared" si="0"/>
        <v>0.89124626042092325</v>
      </c>
      <c r="AI8" s="12">
        <v>200</v>
      </c>
      <c r="AJ8" s="14">
        <v>8.8999999999999996E-2</v>
      </c>
      <c r="AK8" s="15">
        <v>0.21390000000000001</v>
      </c>
      <c r="AL8" s="30">
        <f>AI8*(1-AJ8)*AK8</f>
        <v>38.972580000000008</v>
      </c>
      <c r="AM8" s="19">
        <v>1.61</v>
      </c>
      <c r="AN8" s="19"/>
      <c r="AO8" s="101">
        <f>AO6+AI8-AN8</f>
        <v>2425.2600000000002</v>
      </c>
      <c r="AP8" s="102"/>
      <c r="AQ8" s="12"/>
      <c r="AR8" s="31"/>
      <c r="AS8" s="20"/>
      <c r="AT8" s="20"/>
      <c r="AU8" s="20"/>
      <c r="AV8" s="20"/>
    </row>
    <row r="9" spans="1:48" x14ac:dyDescent="0.2">
      <c r="A9" s="183"/>
      <c r="B9" s="33">
        <v>2</v>
      </c>
      <c r="C9" s="11" t="s">
        <v>51</v>
      </c>
      <c r="D9" s="34">
        <v>19100</v>
      </c>
      <c r="E9" s="34">
        <v>8</v>
      </c>
      <c r="F9" s="34">
        <v>17452</v>
      </c>
      <c r="G9" s="35">
        <v>1.3</v>
      </c>
      <c r="H9" s="35">
        <v>6.2</v>
      </c>
      <c r="I9" s="34">
        <v>19068</v>
      </c>
      <c r="J9" s="35">
        <v>1.4</v>
      </c>
      <c r="K9" s="34">
        <v>16372</v>
      </c>
      <c r="L9" s="36">
        <v>6.8000000000000005E-2</v>
      </c>
      <c r="M9" s="37">
        <f>ROUND(K9*(1-L9),0)</f>
        <v>15259</v>
      </c>
      <c r="N9" s="38">
        <v>0.5</v>
      </c>
      <c r="O9" s="25">
        <f>M9*N9</f>
        <v>7629.5</v>
      </c>
      <c r="P9" s="36">
        <v>0.47499999999999998</v>
      </c>
      <c r="Q9" s="25">
        <f>M9*P9</f>
        <v>7248.0249999999996</v>
      </c>
      <c r="R9" s="39">
        <v>2.5000000000000001E-2</v>
      </c>
      <c r="S9" s="25">
        <f>M9*R9</f>
        <v>381.47500000000002</v>
      </c>
      <c r="T9" s="28">
        <v>0.23499999999999999</v>
      </c>
      <c r="U9" s="25">
        <f>M9*T9</f>
        <v>3585.8649999999998</v>
      </c>
      <c r="V9" s="39">
        <v>0.501</v>
      </c>
      <c r="W9" s="25">
        <f>M9*V9</f>
        <v>7644.759</v>
      </c>
      <c r="X9" s="39">
        <v>0.4</v>
      </c>
      <c r="Y9" s="25">
        <f>X9*M9</f>
        <v>6103.6</v>
      </c>
      <c r="Z9" s="40">
        <v>2.9299999999999999E-3</v>
      </c>
      <c r="AA9" s="18">
        <f>M9*Z9</f>
        <v>44.708869999999997</v>
      </c>
      <c r="AB9" s="27">
        <f>IF(M9&gt;0,(AD9+AL9)/M9,0)</f>
        <v>2.6847904843043452E-3</v>
      </c>
      <c r="AC9" s="40">
        <v>3.1E-4</v>
      </c>
      <c r="AD9" s="37">
        <f>AC9*M9</f>
        <v>4.7302900000000001</v>
      </c>
      <c r="AE9" s="28">
        <v>0.21829999999999999</v>
      </c>
      <c r="AF9" s="41">
        <f>AI9*(1-AJ9)*AE9</f>
        <v>36.353498999999999</v>
      </c>
      <c r="AG9" s="28">
        <f>IF(AND(AE9&gt;0,AC9&gt;0,Z9&gt;0),((Z9-AC9)*AE9)/((AE9-AC9)*Z9),0)</f>
        <v>0.89546957644517311</v>
      </c>
      <c r="AH9" s="29">
        <f t="shared" si="0"/>
        <v>0.88579668628152808</v>
      </c>
      <c r="AI9" s="34">
        <v>182</v>
      </c>
      <c r="AJ9" s="36">
        <v>8.5000000000000006E-2</v>
      </c>
      <c r="AK9" s="38">
        <v>0.21759999999999999</v>
      </c>
      <c r="AL9" s="41">
        <f>AI9*(1-AJ9)*AK9</f>
        <v>36.236927999999999</v>
      </c>
      <c r="AM9" s="42">
        <v>1.6</v>
      </c>
      <c r="AN9" s="42"/>
      <c r="AO9" s="113">
        <f>AO8+AI9-AN9</f>
        <v>2607.2600000000002</v>
      </c>
      <c r="AP9" s="104"/>
      <c r="AQ9" s="43"/>
      <c r="AR9" s="44"/>
      <c r="AS9" s="45"/>
      <c r="AT9" s="45"/>
      <c r="AU9" s="45"/>
      <c r="AV9" s="45"/>
    </row>
    <row r="10" spans="1:48" x14ac:dyDescent="0.2">
      <c r="A10" s="183"/>
      <c r="B10" s="33">
        <v>3</v>
      </c>
      <c r="C10" s="46" t="s">
        <v>53</v>
      </c>
      <c r="D10" s="43">
        <v>20010</v>
      </c>
      <c r="E10" s="43">
        <v>2</v>
      </c>
      <c r="F10" s="43">
        <v>16994</v>
      </c>
      <c r="G10" s="37">
        <v>2.1</v>
      </c>
      <c r="H10" s="37">
        <v>6</v>
      </c>
      <c r="I10" s="43">
        <v>18501</v>
      </c>
      <c r="J10" s="37">
        <v>1.5</v>
      </c>
      <c r="K10" s="43">
        <v>16368</v>
      </c>
      <c r="L10" s="39">
        <v>6.6000000000000003E-2</v>
      </c>
      <c r="M10" s="37">
        <f>ROUND(K10*(1-L10),0)</f>
        <v>15288</v>
      </c>
      <c r="N10" s="28">
        <v>0.61099999999999999</v>
      </c>
      <c r="O10" s="25">
        <f>M10*N10</f>
        <v>9340.9679999999989</v>
      </c>
      <c r="P10" s="39">
        <v>0.34100000000000003</v>
      </c>
      <c r="Q10" s="25">
        <f>M10*P10</f>
        <v>5213.2080000000005</v>
      </c>
      <c r="R10" s="39">
        <v>4.8000000000000001E-2</v>
      </c>
      <c r="S10" s="25">
        <f>M10*R10</f>
        <v>733.82400000000007</v>
      </c>
      <c r="T10" s="28">
        <v>0.253</v>
      </c>
      <c r="U10" s="25">
        <f>M10*T10</f>
        <v>3867.864</v>
      </c>
      <c r="V10" s="39">
        <v>0.48499999999999999</v>
      </c>
      <c r="W10" s="25">
        <f>M10*V10</f>
        <v>7414.6799999999994</v>
      </c>
      <c r="X10" s="39">
        <v>0.4</v>
      </c>
      <c r="Y10" s="25">
        <f>X10*M10</f>
        <v>6115.2000000000007</v>
      </c>
      <c r="Z10" s="47">
        <v>2.82E-3</v>
      </c>
      <c r="AA10" s="18">
        <f>M10*Z10</f>
        <v>43.112160000000003</v>
      </c>
      <c r="AB10" s="27">
        <f>IF(M10&gt;0,(AD10+AL10)/M10,0)</f>
        <v>2.7738047684458399E-3</v>
      </c>
      <c r="AC10" s="47">
        <v>2.9999999999999997E-4</v>
      </c>
      <c r="AD10" s="37">
        <f>AC10*M10</f>
        <v>4.5863999999999994</v>
      </c>
      <c r="AE10" s="28">
        <v>0.2099</v>
      </c>
      <c r="AF10" s="41">
        <f>AI10*(1-AJ10)*AE10</f>
        <v>36.905247700000004</v>
      </c>
      <c r="AG10" s="28">
        <f>IF(AND(AE10&gt;0,AC10&gt;0,Z10&gt;0),((Z10-AC10)*AE10)/((AE10-AC10)*Z10),0)</f>
        <v>0.89489605327269772</v>
      </c>
      <c r="AH10" s="29">
        <f t="shared" si="0"/>
        <v>0.89309090214977449</v>
      </c>
      <c r="AI10" s="43">
        <v>193</v>
      </c>
      <c r="AJ10" s="39">
        <v>8.8999999999999996E-2</v>
      </c>
      <c r="AK10" s="28">
        <v>0.21510000000000001</v>
      </c>
      <c r="AL10" s="41">
        <f>AI10*(1-AJ10)*AK10</f>
        <v>37.819527300000004</v>
      </c>
      <c r="AM10" s="18">
        <v>1.63</v>
      </c>
      <c r="AN10" s="18"/>
      <c r="AO10" s="113">
        <f>AO9+AI10-AN10</f>
        <v>2800.26</v>
      </c>
      <c r="AP10" s="104"/>
      <c r="AQ10" s="43"/>
      <c r="AR10" s="48"/>
      <c r="AS10" s="41"/>
      <c r="AT10" s="41"/>
      <c r="AU10" s="41"/>
      <c r="AV10" s="41"/>
    </row>
    <row r="11" spans="1:48" s="22" customFormat="1" ht="13.5" thickBot="1" x14ac:dyDescent="0.25">
      <c r="A11" s="184"/>
      <c r="B11" s="49" t="s">
        <v>38</v>
      </c>
      <c r="C11" s="50"/>
      <c r="D11" s="51">
        <f>SUM(D8:D10)</f>
        <v>55510</v>
      </c>
      <c r="E11" s="51"/>
      <c r="F11" s="51">
        <f>SUM(F8:F10)</f>
        <v>50394</v>
      </c>
      <c r="G11" s="52"/>
      <c r="H11" s="52"/>
      <c r="I11" s="51">
        <f>SUM(I8:I10)</f>
        <v>54119</v>
      </c>
      <c r="J11" s="52"/>
      <c r="K11" s="51">
        <f>SUM(K8:K10)</f>
        <v>48905</v>
      </c>
      <c r="L11" s="21">
        <f>IF(K11&gt;0,(K8*L8+K9*L9+K10*L10)/K11,0)</f>
        <v>6.7330620590941623E-2</v>
      </c>
      <c r="M11" s="52">
        <f>M8+M9+M10</f>
        <v>45613</v>
      </c>
      <c r="N11" s="53">
        <f>IF(M11&gt;0,O11/M11,0)</f>
        <v>0.49294332756012532</v>
      </c>
      <c r="O11" s="54">
        <f>O8+O9+O10</f>
        <v>22484.623999999996</v>
      </c>
      <c r="P11" s="21">
        <f>IF(M11&gt;0,Q11/M11,0)</f>
        <v>0.42249062767193568</v>
      </c>
      <c r="Q11" s="54">
        <f>Q8+Q9+Q10</f>
        <v>19271.065000000002</v>
      </c>
      <c r="R11" s="21">
        <f>IF(M11&gt;0,S11/M11,0)</f>
        <v>8.4566044767938955E-2</v>
      </c>
      <c r="S11" s="54">
        <f>S8+S9+S10</f>
        <v>3857.3109999999997</v>
      </c>
      <c r="T11" s="21">
        <f>IF(M11&gt;0,U11/M11,0)</f>
        <v>0.24301482033630764</v>
      </c>
      <c r="U11" s="54">
        <f>U8+U9+U10</f>
        <v>11084.635</v>
      </c>
      <c r="V11" s="21">
        <f>IF(M11&gt;0,W11/M11,0)</f>
        <v>0.49365551487514525</v>
      </c>
      <c r="W11" s="54">
        <f>W8+W9+W10</f>
        <v>22517.109</v>
      </c>
      <c r="X11" s="21">
        <f>IF(M11&gt;0,Y11/M11,0)</f>
        <v>0.40330300572205291</v>
      </c>
      <c r="Y11" s="54">
        <f>Y8+Y9+Y10</f>
        <v>18395.86</v>
      </c>
      <c r="Z11" s="55">
        <f>IF(M11&gt;0,AA11/M11,0)</f>
        <v>2.9096465919803568E-3</v>
      </c>
      <c r="AA11" s="56">
        <f>SUM(AA8:AA10)</f>
        <v>132.71771000000001</v>
      </c>
      <c r="AB11" s="55">
        <f>IF(M11&gt;0,(AB8*M8+AB9*M9+AB10*M10)/M11,0)</f>
        <v>2.7879517966369238E-3</v>
      </c>
      <c r="AC11" s="55">
        <f>IF(K11&gt;0,(K8*AC8+K9*AC9+K10*AC10)/K11,0)</f>
        <v>3.0995849095184541E-4</v>
      </c>
      <c r="AD11" s="52">
        <f>SUM(AD8:AD10)</f>
        <v>14.13781</v>
      </c>
      <c r="AE11" s="53">
        <f>IF(K11&gt;0,(K8*AE8+K9*AE9+K10*AE10)/K11,0)</f>
        <v>0.21254681116450261</v>
      </c>
      <c r="AF11" s="58">
        <f>SUM(AF8:AF10)</f>
        <v>111.41142670000001</v>
      </c>
      <c r="AG11" s="53">
        <f>IF(AND(AA11&gt;0),((AA8*AG8+AA9*AG9+AA10*AG10)/AA11),0)</f>
        <v>0.8947805906642835</v>
      </c>
      <c r="AH11" s="57">
        <f t="shared" si="0"/>
        <v>0.89010216312883716</v>
      </c>
      <c r="AI11" s="51">
        <f>SUM(AI8:AI10)</f>
        <v>575</v>
      </c>
      <c r="AJ11" s="21">
        <f>IF(AI11&gt;0,(AJ8*AI8+AJ9*AI9+AJ10*AI10)/AI11,0)</f>
        <v>8.7733913043478259E-2</v>
      </c>
      <c r="AK11" s="53">
        <f>IF(K11&gt;0,(AK8*K8+AK9*K9+AK10*K10)/K11,0)</f>
        <v>0.21554028217973625</v>
      </c>
      <c r="AL11" s="58">
        <f>SUM(AL8:AL10)</f>
        <v>113.0290353</v>
      </c>
      <c r="AM11" s="56"/>
      <c r="AN11" s="56">
        <f>SUM(AN8:AN10)</f>
        <v>0</v>
      </c>
      <c r="AO11" s="105"/>
      <c r="AP11" s="106">
        <f>AO10</f>
        <v>2800.26</v>
      </c>
      <c r="AQ11" s="51">
        <f>SUM(AQ8:AQ10)</f>
        <v>0</v>
      </c>
      <c r="AR11" s="59"/>
      <c r="AS11" s="58"/>
      <c r="AT11" s="58"/>
      <c r="AU11" s="58"/>
      <c r="AV11" s="58"/>
    </row>
    <row r="12" spans="1:48" x14ac:dyDescent="0.2">
      <c r="A12" s="182">
        <v>3</v>
      </c>
      <c r="B12" s="23">
        <v>1</v>
      </c>
      <c r="C12" s="11" t="s">
        <v>54</v>
      </c>
      <c r="D12" s="12">
        <v>5176</v>
      </c>
      <c r="E12" s="12">
        <v>1</v>
      </c>
      <c r="F12" s="12">
        <v>6974</v>
      </c>
      <c r="G12" s="13">
        <v>0.9</v>
      </c>
      <c r="H12" s="13">
        <v>5.0999999999999996</v>
      </c>
      <c r="I12" s="12">
        <v>7258</v>
      </c>
      <c r="J12" s="13">
        <v>4.7</v>
      </c>
      <c r="K12" s="12">
        <v>16404</v>
      </c>
      <c r="L12" s="14">
        <v>6.8000000000000005E-2</v>
      </c>
      <c r="M12" s="24">
        <f>ROUND(K12*(1-L12),0)</f>
        <v>15289</v>
      </c>
      <c r="N12" s="15">
        <v>0.56299999999999994</v>
      </c>
      <c r="O12" s="25">
        <f>M12*N12</f>
        <v>8607.7069999999985</v>
      </c>
      <c r="P12" s="14">
        <v>0.40200000000000002</v>
      </c>
      <c r="Q12" s="25">
        <f>M12*P12</f>
        <v>6146.1780000000008</v>
      </c>
      <c r="R12" s="16">
        <v>3.5000000000000003E-2</v>
      </c>
      <c r="S12" s="25">
        <f>M12*R12</f>
        <v>535.11500000000001</v>
      </c>
      <c r="T12" s="26">
        <v>0.23100000000000001</v>
      </c>
      <c r="U12" s="25">
        <f>M12*T12</f>
        <v>3531.759</v>
      </c>
      <c r="V12" s="16">
        <v>0.503</v>
      </c>
      <c r="W12" s="25">
        <f>M12*V12</f>
        <v>7690.3670000000002</v>
      </c>
      <c r="X12" s="16">
        <v>0.4</v>
      </c>
      <c r="Y12" s="25">
        <f>X12*M12</f>
        <v>6115.6</v>
      </c>
      <c r="Z12" s="17">
        <v>2.8400000000000001E-3</v>
      </c>
      <c r="AA12" s="18">
        <f>M12*Z12</f>
        <v>43.420760000000001</v>
      </c>
      <c r="AB12" s="27">
        <f>IF(M12&gt;0,(AD12+AL12)/M12,0)</f>
        <v>2.5491086140362351E-3</v>
      </c>
      <c r="AC12" s="17">
        <v>2.9E-4</v>
      </c>
      <c r="AD12" s="24">
        <f>AC12*M12</f>
        <v>4.4338100000000003</v>
      </c>
      <c r="AE12" s="117">
        <v>0.21890000000000001</v>
      </c>
      <c r="AF12" s="30">
        <f>AI12*(1-AJ12)*AE12</f>
        <v>35.613278800000003</v>
      </c>
      <c r="AG12" s="28">
        <f>IF(AND(AE12&gt;0,AC12&gt;0,Z12&gt;0),((Z12-AC12)*AE12)/((AE12-AC12)*Z12),0)</f>
        <v>0.89907842830276574</v>
      </c>
      <c r="AH12" s="60">
        <f t="shared" si="0"/>
        <v>0.88744698672450995</v>
      </c>
      <c r="AI12" s="12">
        <v>178</v>
      </c>
      <c r="AJ12" s="14">
        <v>8.5999999999999993E-2</v>
      </c>
      <c r="AK12" s="15">
        <v>0.21229999999999999</v>
      </c>
      <c r="AL12" s="30">
        <f>AI12*(1-AJ12)*AK12</f>
        <v>34.539511599999997</v>
      </c>
      <c r="AM12" s="19">
        <v>1.65</v>
      </c>
      <c r="AN12" s="19">
        <v>1012.3</v>
      </c>
      <c r="AO12" s="101">
        <f>AO10+AI12-AN12</f>
        <v>1965.9600000000003</v>
      </c>
      <c r="AP12" s="102"/>
      <c r="AQ12" s="12"/>
      <c r="AR12" s="31"/>
      <c r="AS12" s="20"/>
      <c r="AT12" s="20"/>
      <c r="AU12" s="20"/>
      <c r="AV12" s="20"/>
    </row>
    <row r="13" spans="1:48" x14ac:dyDescent="0.2">
      <c r="A13" s="183"/>
      <c r="B13" s="33">
        <v>2</v>
      </c>
      <c r="C13" s="11" t="s">
        <v>51</v>
      </c>
      <c r="D13" s="34">
        <v>19200</v>
      </c>
      <c r="E13" s="34">
        <v>3</v>
      </c>
      <c r="F13" s="34">
        <v>15926</v>
      </c>
      <c r="G13" s="35">
        <v>1.3</v>
      </c>
      <c r="H13" s="35">
        <v>6.9</v>
      </c>
      <c r="I13" s="34">
        <v>15724</v>
      </c>
      <c r="J13" s="35">
        <v>4.0999999999999996</v>
      </c>
      <c r="K13" s="34">
        <v>16374</v>
      </c>
      <c r="L13" s="36">
        <v>6.5000000000000002E-2</v>
      </c>
      <c r="M13" s="37">
        <f>ROUND(K13*(1-L13),0)</f>
        <v>15310</v>
      </c>
      <c r="N13" s="38">
        <v>0.48299999999999998</v>
      </c>
      <c r="O13" s="25">
        <f>M13*N13</f>
        <v>7394.73</v>
      </c>
      <c r="P13" s="36">
        <v>0.49</v>
      </c>
      <c r="Q13" s="25">
        <f>M13*P13</f>
        <v>7501.9</v>
      </c>
      <c r="R13" s="39">
        <v>2.7E-2</v>
      </c>
      <c r="S13" s="25">
        <f>M13*R13</f>
        <v>413.37</v>
      </c>
      <c r="T13" s="28">
        <v>0.23</v>
      </c>
      <c r="U13" s="25">
        <f>M13*T13</f>
        <v>3521.3</v>
      </c>
      <c r="V13" s="39">
        <v>0.50700000000000001</v>
      </c>
      <c r="W13" s="25">
        <f>M13*V13</f>
        <v>7762.17</v>
      </c>
      <c r="X13" s="39">
        <v>0.4</v>
      </c>
      <c r="Y13" s="25">
        <f>X13*M13</f>
        <v>6124</v>
      </c>
      <c r="Z13" s="40">
        <v>2.7200000000000002E-3</v>
      </c>
      <c r="AA13" s="18">
        <f>M13*Z13</f>
        <v>41.6432</v>
      </c>
      <c r="AB13" s="27">
        <f>IF(M13&gt;0,(AD13+AL13)/M13,0)</f>
        <v>2.8028159372958852E-3</v>
      </c>
      <c r="AC13" s="40">
        <v>2.9999999999999997E-4</v>
      </c>
      <c r="AD13" s="37">
        <f>AC13*M13</f>
        <v>4.593</v>
      </c>
      <c r="AE13" s="28">
        <v>0.22159999999999999</v>
      </c>
      <c r="AF13" s="41">
        <f>AI13*(1-AJ13)*AE13</f>
        <v>36.537407999999999</v>
      </c>
      <c r="AG13" s="28">
        <f>IF(AND(AE13&gt;0,AC13&gt;0,Z13&gt;0),((Z13-AC13)*AE13)/((AE13-AC13)*Z13),0)</f>
        <v>0.89091199064352355</v>
      </c>
      <c r="AH13" s="29">
        <f t="shared" si="0"/>
        <v>0.89411898564900816</v>
      </c>
      <c r="AI13" s="34">
        <v>180</v>
      </c>
      <c r="AJ13" s="36">
        <v>8.4000000000000005E-2</v>
      </c>
      <c r="AK13" s="38">
        <v>0.2324</v>
      </c>
      <c r="AL13" s="41">
        <f>AI13*(1-AJ13)*AK13</f>
        <v>38.318111999999999</v>
      </c>
      <c r="AM13" s="42">
        <v>1.6</v>
      </c>
      <c r="AN13" s="42"/>
      <c r="AO13" s="113">
        <f>AO12+AI13-AN13</f>
        <v>2145.96</v>
      </c>
      <c r="AP13" s="104"/>
      <c r="AQ13" s="43"/>
      <c r="AR13" s="44"/>
      <c r="AS13" s="45"/>
      <c r="AT13" s="45"/>
      <c r="AU13" s="45"/>
      <c r="AV13" s="45"/>
    </row>
    <row r="14" spans="1:48" x14ac:dyDescent="0.2">
      <c r="A14" s="183"/>
      <c r="B14" s="33">
        <v>3</v>
      </c>
      <c r="C14" s="46" t="s">
        <v>53</v>
      </c>
      <c r="D14" s="43">
        <v>18714</v>
      </c>
      <c r="E14" s="43">
        <v>1</v>
      </c>
      <c r="F14" s="43">
        <v>15425</v>
      </c>
      <c r="G14" s="37">
        <v>1.4</v>
      </c>
      <c r="H14" s="37">
        <v>5.9</v>
      </c>
      <c r="I14" s="43">
        <v>16314</v>
      </c>
      <c r="J14" s="37">
        <v>4</v>
      </c>
      <c r="K14" s="43">
        <v>16330</v>
      </c>
      <c r="L14" s="39">
        <v>7.0000000000000007E-2</v>
      </c>
      <c r="M14" s="37">
        <f>ROUND(K14*(1-L14),0)</f>
        <v>15187</v>
      </c>
      <c r="N14" s="28">
        <v>0.56000000000000005</v>
      </c>
      <c r="O14" s="25">
        <f>M14*N14</f>
        <v>8504.7200000000012</v>
      </c>
      <c r="P14" s="39">
        <v>0.39400000000000002</v>
      </c>
      <c r="Q14" s="25">
        <f>M14*P14</f>
        <v>5983.6779999999999</v>
      </c>
      <c r="R14" s="39">
        <v>4.5999999999999999E-2</v>
      </c>
      <c r="S14" s="25">
        <f>M14*R14</f>
        <v>698.60199999999998</v>
      </c>
      <c r="T14" s="28">
        <v>0.24299999999999999</v>
      </c>
      <c r="U14" s="25">
        <f>M14*T14</f>
        <v>3690.4409999999998</v>
      </c>
      <c r="V14" s="39">
        <v>0.49299999999999999</v>
      </c>
      <c r="W14" s="25">
        <f>M14*V14</f>
        <v>7487.1909999999998</v>
      </c>
      <c r="X14" s="39">
        <v>0.4</v>
      </c>
      <c r="Y14" s="25">
        <f>X14*M14</f>
        <v>6074.8</v>
      </c>
      <c r="Z14" s="47">
        <v>2.5500000000000002E-3</v>
      </c>
      <c r="AA14" s="18">
        <f>M14*Z14</f>
        <v>38.726850000000006</v>
      </c>
      <c r="AB14" s="27">
        <f>IF(M14&gt;0,(AD14+AL14)/M14,0)</f>
        <v>2.487843616250741E-3</v>
      </c>
      <c r="AC14" s="47">
        <v>2.9E-4</v>
      </c>
      <c r="AD14" s="37">
        <f>AC14*M14</f>
        <v>4.4042300000000001</v>
      </c>
      <c r="AE14" s="28">
        <v>0.22359999999999999</v>
      </c>
      <c r="AF14" s="41">
        <f>AI14*(1-AJ14)*AE14</f>
        <v>33.348821999999998</v>
      </c>
      <c r="AG14" s="28">
        <f>IF(AND(AE14&gt;0,AC14&gt;0,Z14&gt;0),((Z14-AC14)*AE14)/((AE14-AC14)*Z14),0)</f>
        <v>0.88742546411784906</v>
      </c>
      <c r="AH14" s="29">
        <f t="shared" si="0"/>
        <v>0.88457942550006408</v>
      </c>
      <c r="AI14" s="43">
        <v>163</v>
      </c>
      <c r="AJ14" s="39">
        <v>8.5000000000000006E-2</v>
      </c>
      <c r="AK14" s="28">
        <v>0.2238</v>
      </c>
      <c r="AL14" s="41">
        <f>AI14*(1-AJ14)*AK14</f>
        <v>33.378651000000005</v>
      </c>
      <c r="AM14" s="18">
        <v>1.6</v>
      </c>
      <c r="AN14" s="18"/>
      <c r="AO14" s="113">
        <f>AO13+AI14-AN14</f>
        <v>2308.96</v>
      </c>
      <c r="AP14" s="104"/>
      <c r="AQ14" s="43"/>
      <c r="AR14" s="48"/>
      <c r="AS14" s="41"/>
      <c r="AT14" s="41"/>
      <c r="AU14" s="41"/>
      <c r="AV14" s="41"/>
    </row>
    <row r="15" spans="1:48" s="22" customFormat="1" ht="13.5" thickBot="1" x14ac:dyDescent="0.25">
      <c r="A15" s="184"/>
      <c r="B15" s="49" t="s">
        <v>38</v>
      </c>
      <c r="C15" s="50"/>
      <c r="D15" s="51">
        <f>SUM(D12:D14)</f>
        <v>43090</v>
      </c>
      <c r="E15" s="51"/>
      <c r="F15" s="51">
        <f>SUM(F12:F14)</f>
        <v>38325</v>
      </c>
      <c r="G15" s="52"/>
      <c r="H15" s="52"/>
      <c r="I15" s="51">
        <f>SUM(I12:I14)</f>
        <v>39296</v>
      </c>
      <c r="J15" s="52"/>
      <c r="K15" s="51">
        <f>SUM(K12:K14)</f>
        <v>49108</v>
      </c>
      <c r="L15" s="21">
        <f>IF(K15&gt;0,(K12*L12+K13*L13+K14*L14)/K15,0)</f>
        <v>6.7664779669300332E-2</v>
      </c>
      <c r="M15" s="52">
        <f>M12+M13+M14</f>
        <v>45786</v>
      </c>
      <c r="N15" s="53">
        <f>IF(M15&gt;0,O15/M15,0)</f>
        <v>0.53525437906783735</v>
      </c>
      <c r="O15" s="54">
        <f>O12+O13+O14</f>
        <v>24507.156999999999</v>
      </c>
      <c r="P15" s="21">
        <f>IF(M15&gt;0,Q15/M15,0)</f>
        <v>0.42877202638361073</v>
      </c>
      <c r="Q15" s="54">
        <f>Q12+Q13+Q14</f>
        <v>19631.756000000001</v>
      </c>
      <c r="R15" s="21">
        <f>IF(M15&gt;0,S15/M15,0)</f>
        <v>3.5973594548551958E-2</v>
      </c>
      <c r="S15" s="54">
        <f>S12+S13+S14</f>
        <v>1647.087</v>
      </c>
      <c r="T15" s="21">
        <f>IF(M15&gt;0,U15/M15,0)</f>
        <v>0.23464596164766521</v>
      </c>
      <c r="U15" s="54">
        <f>U12+U13+U14</f>
        <v>10743.5</v>
      </c>
      <c r="V15" s="21">
        <f>IF(M15&gt;0,W15/M15,0)</f>
        <v>0.50102057397457733</v>
      </c>
      <c r="W15" s="54">
        <f>W12+W13+W14</f>
        <v>22939.727999999999</v>
      </c>
      <c r="X15" s="21">
        <f>IF(M15&gt;0,Y15/M15,0)</f>
        <v>0.4</v>
      </c>
      <c r="Y15" s="54">
        <f>Y12+Y13+Y14</f>
        <v>18314.400000000001</v>
      </c>
      <c r="Z15" s="55">
        <f>IF(M15&gt;0,AA15/M15,0)</f>
        <v>2.7036825667234531E-3</v>
      </c>
      <c r="AA15" s="56">
        <f>SUM(AA12:AA14)</f>
        <v>123.79081000000002</v>
      </c>
      <c r="AB15" s="55">
        <f>IF(M15&gt;0,(AB12*M12+AB13*M13+AB14*M14)/M15,0)</f>
        <v>2.6136223867557766E-3</v>
      </c>
      <c r="AC15" s="55">
        <f>IF(K15&gt;0,(K12*AC12+K13*AC13+K14*AC14)/K15,0)</f>
        <v>2.9333428361977677E-4</v>
      </c>
      <c r="AD15" s="52">
        <f>SUM(AD12:AD14)</f>
        <v>13.431040000000001</v>
      </c>
      <c r="AE15" s="53">
        <f>IF(K15&gt;0,(K12*AE12+K13*AE13+K14*AE14)/K15,0)</f>
        <v>0.22136315875213816</v>
      </c>
      <c r="AF15" s="58">
        <f>SUM(AF12:AF14)</f>
        <v>105.4995088</v>
      </c>
      <c r="AG15" s="53">
        <f>IF(AND(AA15&gt;0),((AA12*AG12+AA13*AG13+AA14*AG14)/AA15),0)</f>
        <v>0.89268571471783953</v>
      </c>
      <c r="AH15" s="57">
        <f t="shared" si="0"/>
        <v>0.88893737364136516</v>
      </c>
      <c r="AI15" s="51">
        <f>SUM(AI12:AI14)</f>
        <v>521</v>
      </c>
      <c r="AJ15" s="21">
        <f>IF(AI15&gt;0,(AJ12*AI12+AJ13*AI13+AJ14*AI14)/AI15,0)</f>
        <v>8.4996161228406919E-2</v>
      </c>
      <c r="AK15" s="53">
        <f>IF(K15&gt;0,(AK12*K12+AK13*K13+AK14*K14)/K15,0)</f>
        <v>0.22282603241834326</v>
      </c>
      <c r="AL15" s="58">
        <f>SUM(AL12:AL14)</f>
        <v>106.2362746</v>
      </c>
      <c r="AM15" s="56"/>
      <c r="AN15" s="56">
        <f>SUM(AN12:AN14)</f>
        <v>1012.3</v>
      </c>
      <c r="AO15" s="105"/>
      <c r="AP15" s="106">
        <f>AO14</f>
        <v>2308.96</v>
      </c>
      <c r="AQ15" s="51">
        <f>SUM(AQ12:AQ14)</f>
        <v>0</v>
      </c>
      <c r="AR15" s="59"/>
      <c r="AS15" s="58"/>
      <c r="AT15" s="58"/>
      <c r="AU15" s="58"/>
      <c r="AV15" s="58"/>
    </row>
    <row r="16" spans="1:48" x14ac:dyDescent="0.2">
      <c r="A16" s="182">
        <v>4</v>
      </c>
      <c r="B16" s="23">
        <v>1</v>
      </c>
      <c r="C16" s="11" t="s">
        <v>54</v>
      </c>
      <c r="D16" s="12">
        <v>3403</v>
      </c>
      <c r="E16" s="12">
        <v>0</v>
      </c>
      <c r="F16" s="12">
        <v>9755</v>
      </c>
      <c r="G16" s="13">
        <v>1.8</v>
      </c>
      <c r="H16" s="13">
        <v>6.4</v>
      </c>
      <c r="I16" s="12">
        <v>10148</v>
      </c>
      <c r="J16" s="13">
        <v>6.1</v>
      </c>
      <c r="K16" s="12">
        <v>16057</v>
      </c>
      <c r="L16" s="14">
        <v>6.3E-2</v>
      </c>
      <c r="M16" s="24">
        <f>ROUND(K16*(1-L16),0)</f>
        <v>15045</v>
      </c>
      <c r="N16" s="15">
        <v>0.56100000000000005</v>
      </c>
      <c r="O16" s="25">
        <f>M16*N16</f>
        <v>8440.2450000000008</v>
      </c>
      <c r="P16" s="14">
        <v>0.41099999999999998</v>
      </c>
      <c r="Q16" s="25">
        <f>M16*P16</f>
        <v>6183.4949999999999</v>
      </c>
      <c r="R16" s="16">
        <v>2.8000000000000001E-2</v>
      </c>
      <c r="S16" s="25">
        <f>M16*R16</f>
        <v>421.26</v>
      </c>
      <c r="T16" s="26">
        <v>0.23799999999999999</v>
      </c>
      <c r="U16" s="25">
        <f>M16*T16</f>
        <v>3580.71</v>
      </c>
      <c r="V16" s="16">
        <v>0.50700000000000001</v>
      </c>
      <c r="W16" s="25">
        <f>M16*V16</f>
        <v>7627.8150000000005</v>
      </c>
      <c r="X16" s="16">
        <v>0.4</v>
      </c>
      <c r="Y16" s="25">
        <f>X16*M16</f>
        <v>6018</v>
      </c>
      <c r="Z16" s="17">
        <v>2.5100000000000001E-3</v>
      </c>
      <c r="AA16" s="18">
        <f>M16*Z16</f>
        <v>37.762950000000004</v>
      </c>
      <c r="AB16" s="27">
        <f>IF(M16&gt;0,(AD16+AL16)/M16,0)</f>
        <v>2.5158862878032571E-3</v>
      </c>
      <c r="AC16" s="17">
        <v>2.7999999999999998E-4</v>
      </c>
      <c r="AD16" s="24">
        <f>AC16*M16</f>
        <v>4.2125999999999992</v>
      </c>
      <c r="AE16" s="117">
        <v>0.21679999999999999</v>
      </c>
      <c r="AF16" s="30">
        <f>AI16*(1-AJ16)*AE16</f>
        <v>33.561507200000001</v>
      </c>
      <c r="AG16" s="28">
        <f>IF(AND(AE16&gt;0,AC16&gt;0,Z16&gt;0),((Z16-AC16)*AE16)/((AE16-AC16)*Z16),0)</f>
        <v>0.88959513875037455</v>
      </c>
      <c r="AH16" s="60">
        <f t="shared" si="0"/>
        <v>0.88985382501030663</v>
      </c>
      <c r="AI16" s="12">
        <v>169</v>
      </c>
      <c r="AJ16" s="14">
        <v>8.4000000000000005E-2</v>
      </c>
      <c r="AK16" s="15">
        <v>0.21729999999999999</v>
      </c>
      <c r="AL16" s="30">
        <f>AI16*(1-AJ16)*AK16</f>
        <v>33.638909200000001</v>
      </c>
      <c r="AM16" s="19">
        <v>1.65</v>
      </c>
      <c r="AN16" s="19">
        <v>1017.6</v>
      </c>
      <c r="AO16" s="101">
        <f>AO14+AI16-AN16</f>
        <v>1460.3600000000001</v>
      </c>
      <c r="AP16" s="102"/>
      <c r="AQ16" s="12"/>
      <c r="AR16" s="31"/>
      <c r="AS16" s="20"/>
      <c r="AT16" s="20"/>
      <c r="AU16" s="20"/>
      <c r="AV16" s="20"/>
    </row>
    <row r="17" spans="1:48" x14ac:dyDescent="0.2">
      <c r="A17" s="183"/>
      <c r="B17" s="33">
        <v>2</v>
      </c>
      <c r="C17" s="11" t="s">
        <v>52</v>
      </c>
      <c r="D17" s="34">
        <v>22400</v>
      </c>
      <c r="E17" s="34">
        <v>1</v>
      </c>
      <c r="F17" s="34">
        <v>15475</v>
      </c>
      <c r="G17" s="35">
        <v>1.4</v>
      </c>
      <c r="H17" s="35">
        <v>6.4</v>
      </c>
      <c r="I17" s="34">
        <v>16478</v>
      </c>
      <c r="J17" s="35">
        <v>5.6</v>
      </c>
      <c r="K17" s="34">
        <v>15500</v>
      </c>
      <c r="L17" s="36">
        <v>6.9000000000000006E-2</v>
      </c>
      <c r="M17" s="37">
        <f>ROUND(K17*(1-L17),0)</f>
        <v>14431</v>
      </c>
      <c r="N17" s="38">
        <v>0.54800000000000004</v>
      </c>
      <c r="O17" s="25">
        <f>M17*N17</f>
        <v>7908.188000000001</v>
      </c>
      <c r="P17" s="36">
        <v>0.38700000000000001</v>
      </c>
      <c r="Q17" s="25">
        <f>M17*P17</f>
        <v>5584.7970000000005</v>
      </c>
      <c r="R17" s="39">
        <v>6.5000000000000002E-2</v>
      </c>
      <c r="S17" s="25">
        <f>M17*R17</f>
        <v>938.01499999999999</v>
      </c>
      <c r="T17" s="28">
        <v>0.23699999999999999</v>
      </c>
      <c r="U17" s="25">
        <f>M17*T17</f>
        <v>3420.1469999999999</v>
      </c>
      <c r="V17" s="39">
        <v>0.503</v>
      </c>
      <c r="W17" s="25">
        <f>M17*V17</f>
        <v>7258.7929999999997</v>
      </c>
      <c r="X17" s="39">
        <v>0.41</v>
      </c>
      <c r="Y17" s="25">
        <f>X17*M17</f>
        <v>5916.71</v>
      </c>
      <c r="Z17" s="40">
        <v>2.5000000000000001E-3</v>
      </c>
      <c r="AA17" s="18">
        <f>M17*Z17</f>
        <v>36.077500000000001</v>
      </c>
      <c r="AB17" s="27">
        <f>IF(M17&gt;0,(AD17+AL17)/M17,0)</f>
        <v>2.7343252581248706E-3</v>
      </c>
      <c r="AC17" s="40">
        <v>2.7999999999999998E-4</v>
      </c>
      <c r="AD17" s="37">
        <f>AC17*M17</f>
        <v>4.04068</v>
      </c>
      <c r="AE17" s="28">
        <v>0.21779999999999999</v>
      </c>
      <c r="AF17" s="41">
        <f>AI17*(1-AJ17)*AE17</f>
        <v>32.590285200000004</v>
      </c>
      <c r="AG17" s="28">
        <f>IF(AND(AE17&gt;0,AC17&gt;0,Z17&gt;0),((Z17-AC17)*AE17)/((AE17-AC17)*Z17),0)</f>
        <v>0.88914306730415604</v>
      </c>
      <c r="AH17" s="29">
        <f t="shared" si="0"/>
        <v>0.89866119224027907</v>
      </c>
      <c r="AI17" s="34">
        <v>163</v>
      </c>
      <c r="AJ17" s="36">
        <v>8.2000000000000003E-2</v>
      </c>
      <c r="AK17" s="38">
        <v>0.23669999999999999</v>
      </c>
      <c r="AL17" s="41">
        <f>AI17*(1-AJ17)*AK17</f>
        <v>35.418367800000006</v>
      </c>
      <c r="AM17" s="42">
        <v>1.56</v>
      </c>
      <c r="AN17" s="42"/>
      <c r="AO17" s="113">
        <f>AO16+AI17-AN17</f>
        <v>1623.3600000000001</v>
      </c>
      <c r="AP17" s="104"/>
      <c r="AQ17" s="43"/>
      <c r="AR17" s="44"/>
      <c r="AS17" s="45"/>
      <c r="AT17" s="45"/>
      <c r="AU17" s="45"/>
      <c r="AV17" s="45"/>
    </row>
    <row r="18" spans="1:48" x14ac:dyDescent="0.2">
      <c r="A18" s="183"/>
      <c r="B18" s="33">
        <v>3</v>
      </c>
      <c r="C18" s="46" t="s">
        <v>53</v>
      </c>
      <c r="D18" s="43">
        <v>14957</v>
      </c>
      <c r="E18" s="43">
        <v>1</v>
      </c>
      <c r="F18" s="43">
        <v>14299</v>
      </c>
      <c r="G18" s="37">
        <v>1.6</v>
      </c>
      <c r="H18" s="37">
        <v>8.3000000000000007</v>
      </c>
      <c r="I18" s="43">
        <v>15864</v>
      </c>
      <c r="J18" s="37">
        <v>6</v>
      </c>
      <c r="K18" s="43">
        <v>15658</v>
      </c>
      <c r="L18" s="39">
        <v>7.2999999999999995E-2</v>
      </c>
      <c r="M18" s="37">
        <f>ROUND(K18*(1-L18),0)</f>
        <v>14515</v>
      </c>
      <c r="N18" s="28">
        <v>0.495</v>
      </c>
      <c r="O18" s="25">
        <f>M18*N18</f>
        <v>7184.9250000000002</v>
      </c>
      <c r="P18" s="39">
        <v>0.46600000000000003</v>
      </c>
      <c r="Q18" s="25">
        <f>M18*P18</f>
        <v>6763.9900000000007</v>
      </c>
      <c r="R18" s="39">
        <v>3.9E-2</v>
      </c>
      <c r="S18" s="25">
        <f>M18*R18</f>
        <v>566.08500000000004</v>
      </c>
      <c r="T18" s="28">
        <v>0.24099999999999999</v>
      </c>
      <c r="U18" s="25">
        <f>M18*T18</f>
        <v>3498.1149999999998</v>
      </c>
      <c r="V18" s="39">
        <v>0.497</v>
      </c>
      <c r="W18" s="25">
        <f>M18*V18</f>
        <v>7213.9549999999999</v>
      </c>
      <c r="X18" s="39">
        <v>0.4</v>
      </c>
      <c r="Y18" s="25">
        <f>X18*M18</f>
        <v>5806</v>
      </c>
      <c r="Z18" s="47">
        <v>2.3900000000000002E-3</v>
      </c>
      <c r="AA18" s="18">
        <f>M18*Z18</f>
        <v>34.690850000000005</v>
      </c>
      <c r="AB18" s="27">
        <f>IF(M18&gt;0,(AD18+AL18)/M18,0)</f>
        <v>2.3737477092662762E-3</v>
      </c>
      <c r="AC18" s="47">
        <v>2.5999999999999998E-4</v>
      </c>
      <c r="AD18" s="37">
        <f>AC18*M18</f>
        <v>3.7738999999999998</v>
      </c>
      <c r="AE18" s="28">
        <v>0.21709999999999999</v>
      </c>
      <c r="AF18" s="41">
        <f>AI18*(1-AJ18)*AE18</f>
        <v>30.194268000000001</v>
      </c>
      <c r="AG18" s="28">
        <f>IF(AND(AE18&gt;0,AC18&gt;0,Z18&gt;0),((Z18-AC18)*AE18)/((AE18-AC18)*Z18),0)</f>
        <v>0.89228199030733579</v>
      </c>
      <c r="AH18" s="29">
        <f t="shared" si="0"/>
        <v>0.891519310072593</v>
      </c>
      <c r="AI18" s="43">
        <v>152</v>
      </c>
      <c r="AJ18" s="39">
        <v>8.5000000000000006E-2</v>
      </c>
      <c r="AK18" s="28">
        <v>0.22059999999999999</v>
      </c>
      <c r="AL18" s="41">
        <f>AI18*(1-AJ18)*AK18</f>
        <v>30.681048000000001</v>
      </c>
      <c r="AM18" s="18">
        <v>1.6</v>
      </c>
      <c r="AN18" s="18"/>
      <c r="AO18" s="113">
        <f>AO17+AI18-AN18</f>
        <v>1775.3600000000001</v>
      </c>
      <c r="AP18" s="104"/>
      <c r="AQ18" s="43"/>
      <c r="AR18" s="48"/>
      <c r="AS18" s="41"/>
      <c r="AT18" s="41"/>
      <c r="AU18" s="41"/>
      <c r="AV18" s="41"/>
    </row>
    <row r="19" spans="1:48" s="22" customFormat="1" ht="13.5" thickBot="1" x14ac:dyDescent="0.25">
      <c r="A19" s="184"/>
      <c r="B19" s="49" t="s">
        <v>38</v>
      </c>
      <c r="C19" s="50"/>
      <c r="D19" s="51">
        <f>SUM(D16:D18)</f>
        <v>40760</v>
      </c>
      <c r="E19" s="51"/>
      <c r="F19" s="51">
        <f>SUM(F16:F18)</f>
        <v>39529</v>
      </c>
      <c r="G19" s="52"/>
      <c r="H19" s="52"/>
      <c r="I19" s="51">
        <f>SUM(I16:I18)</f>
        <v>42490</v>
      </c>
      <c r="J19" s="52"/>
      <c r="K19" s="51">
        <f>SUM(K16:K18)</f>
        <v>47215</v>
      </c>
      <c r="L19" s="21">
        <f>IF(K19&gt;0,(K16*L16+K17*L17+K18*L18)/K19,0)</f>
        <v>6.828603198136185E-2</v>
      </c>
      <c r="M19" s="52">
        <f>M16+M17+M18</f>
        <v>43991</v>
      </c>
      <c r="N19" s="53">
        <f>IF(M19&gt;0,O19/M19,0)</f>
        <v>0.53495846877770459</v>
      </c>
      <c r="O19" s="54">
        <f>O16+O17+O18</f>
        <v>23533.358</v>
      </c>
      <c r="P19" s="21">
        <f>IF(M19&gt;0,Q19/M19,0)</f>
        <v>0.42127439703575736</v>
      </c>
      <c r="Q19" s="54">
        <f>Q16+Q17+Q18</f>
        <v>18532.282000000003</v>
      </c>
      <c r="R19" s="21">
        <f>IF(M19&gt;0,S19/M19,0)</f>
        <v>4.3767134186538159E-2</v>
      </c>
      <c r="S19" s="54">
        <f>S16+S17+S18</f>
        <v>1925.3600000000001</v>
      </c>
      <c r="T19" s="21">
        <f>IF(M19&gt;0,U19/M19,0)</f>
        <v>0.23866181718987975</v>
      </c>
      <c r="U19" s="54">
        <f>U16+U17+U18</f>
        <v>10498.972</v>
      </c>
      <c r="V19" s="21">
        <f>IF(M19&gt;0,W19/M19,0)</f>
        <v>0.50238828396717516</v>
      </c>
      <c r="W19" s="54">
        <f>W16+W17+W18</f>
        <v>22100.563000000002</v>
      </c>
      <c r="X19" s="21">
        <f>IF(M19&gt;0,Y19/M19,0)</f>
        <v>0.40328044372712596</v>
      </c>
      <c r="Y19" s="54">
        <f>Y16+Y17+Y18</f>
        <v>17740.71</v>
      </c>
      <c r="Z19" s="55">
        <f>IF(M19&gt;0,AA19/M19,0)</f>
        <v>2.4671250937691805E-3</v>
      </c>
      <c r="AA19" s="56">
        <f>SUM(AA16:AA18)</f>
        <v>108.53130000000002</v>
      </c>
      <c r="AB19" s="55">
        <f>IF(M19&gt;0,(AB16*M16+AB17*M17+AB18*M18)/M19,0)</f>
        <v>2.5406447909799737E-3</v>
      </c>
      <c r="AC19" s="55">
        <f>IF(K19&gt;0,(K16*AC16+K17*AC17+K18*AC18)/K19,0)</f>
        <v>2.7336736206713967E-4</v>
      </c>
      <c r="AD19" s="52">
        <f>SUM(AD16:AD18)</f>
        <v>12.02718</v>
      </c>
      <c r="AE19" s="53">
        <f>IF(K19&gt;0,(K16*AE16+K17*AE17+K18*AE18)/K19,0)</f>
        <v>0.21722777507148153</v>
      </c>
      <c r="AF19" s="58">
        <f>SUM(AF16:AF18)</f>
        <v>96.346060399999999</v>
      </c>
      <c r="AG19" s="53">
        <f>IF(AND(AA19&gt;0),((AA16*AG16+AA17*AG17+AA18*AG18)/AA19),0)</f>
        <v>0.89030368602414578</v>
      </c>
      <c r="AH19" s="57">
        <f t="shared" si="0"/>
        <v>0.89348907142311096</v>
      </c>
      <c r="AI19" s="51">
        <f>SUM(AI16:AI18)</f>
        <v>484</v>
      </c>
      <c r="AJ19" s="21">
        <f>IF(AI19&gt;0,(AJ16*AI16+AJ17*AI17+AJ18*AI18)/AI19,0)</f>
        <v>8.3640495867768602E-2</v>
      </c>
      <c r="AK19" s="53">
        <f>IF(K19&gt;0,(AK16*K16+AK17*K17+AK18*K18)/K19,0)</f>
        <v>0.22476312400720108</v>
      </c>
      <c r="AL19" s="58">
        <f>SUM(AL16:AL18)</f>
        <v>99.738325000000003</v>
      </c>
      <c r="AM19" s="56"/>
      <c r="AN19" s="56">
        <f>SUM(AN16:AN18)</f>
        <v>1017.6</v>
      </c>
      <c r="AO19" s="105"/>
      <c r="AP19" s="106">
        <f>AO18</f>
        <v>1775.3600000000001</v>
      </c>
      <c r="AQ19" s="51">
        <f>SUM(AQ16:AQ18)</f>
        <v>0</v>
      </c>
      <c r="AR19" s="59"/>
      <c r="AS19" s="58"/>
      <c r="AT19" s="58"/>
      <c r="AU19" s="58"/>
      <c r="AV19" s="58"/>
    </row>
    <row r="20" spans="1:48" x14ac:dyDescent="0.2">
      <c r="A20" s="182">
        <v>5</v>
      </c>
      <c r="B20" s="23">
        <v>1</v>
      </c>
      <c r="C20" s="11" t="s">
        <v>54</v>
      </c>
      <c r="D20" s="12">
        <v>3286</v>
      </c>
      <c r="E20" s="12">
        <v>0</v>
      </c>
      <c r="F20" s="12">
        <v>14709</v>
      </c>
      <c r="G20" s="13">
        <v>2.2999999999999998</v>
      </c>
      <c r="H20" s="13">
        <v>8.1999999999999993</v>
      </c>
      <c r="I20" s="12">
        <v>15197</v>
      </c>
      <c r="J20" s="13">
        <v>5.6</v>
      </c>
      <c r="K20" s="12">
        <v>15423</v>
      </c>
      <c r="L20" s="14">
        <v>6.7000000000000004E-2</v>
      </c>
      <c r="M20" s="24">
        <f>ROUND(K20*(1-L20),0)</f>
        <v>14390</v>
      </c>
      <c r="N20" s="15">
        <v>0.52900000000000003</v>
      </c>
      <c r="O20" s="25">
        <f>M20*N20</f>
        <v>7612.31</v>
      </c>
      <c r="P20" s="14">
        <v>0.41799999999999998</v>
      </c>
      <c r="Q20" s="25">
        <f>M20*P20</f>
        <v>6015.0199999999995</v>
      </c>
      <c r="R20" s="16">
        <v>5.2999999999999999E-2</v>
      </c>
      <c r="S20" s="25">
        <f>M20*R20</f>
        <v>762.67</v>
      </c>
      <c r="T20" s="26">
        <v>0.23200000000000001</v>
      </c>
      <c r="U20" s="25">
        <f>M20*T20</f>
        <v>3338.48</v>
      </c>
      <c r="V20" s="16">
        <v>0.50800000000000001</v>
      </c>
      <c r="W20" s="25">
        <f>M20*V20</f>
        <v>7310.12</v>
      </c>
      <c r="X20" s="16">
        <v>0.39</v>
      </c>
      <c r="Y20" s="25">
        <f>X20*M20</f>
        <v>5612.1</v>
      </c>
      <c r="Z20" s="17">
        <v>2.4599999999999999E-3</v>
      </c>
      <c r="AA20" s="18">
        <f>M20*Z20</f>
        <v>35.3994</v>
      </c>
      <c r="AB20" s="27">
        <f>IF(M20&gt;0,(AD20+AL20)/M20,0)</f>
        <v>2.9021484364141763E-3</v>
      </c>
      <c r="AC20" s="17">
        <v>2.7999999999999998E-4</v>
      </c>
      <c r="AD20" s="24">
        <f>AC20*M20</f>
        <v>4.0291999999999994</v>
      </c>
      <c r="AE20" s="117">
        <v>0.2077</v>
      </c>
      <c r="AF20" s="30">
        <f>AI20*(1-AJ20)*AE20</f>
        <v>34.282961999999998</v>
      </c>
      <c r="AG20" s="28">
        <f>IF(AND(AE20&gt;0,AC20&gt;0,Z20&gt;0),((Z20-AC20)*AE20)/((AE20-AC20)*Z20),0)</f>
        <v>0.88737513062142481</v>
      </c>
      <c r="AH20" s="60">
        <f t="shared" si="0"/>
        <v>0.90462778283270617</v>
      </c>
      <c r="AI20" s="12">
        <v>180</v>
      </c>
      <c r="AJ20" s="14">
        <v>8.3000000000000004E-2</v>
      </c>
      <c r="AK20" s="15">
        <v>0.2286</v>
      </c>
      <c r="AL20" s="30">
        <f>AI20*(1-AJ20)*AK20</f>
        <v>37.732716000000003</v>
      </c>
      <c r="AM20" s="19">
        <v>1.65</v>
      </c>
      <c r="AN20" s="19">
        <v>1009.1</v>
      </c>
      <c r="AO20" s="101">
        <f>AO18+AI20-AN20</f>
        <v>946.2600000000001</v>
      </c>
      <c r="AP20" s="102"/>
      <c r="AQ20" s="12"/>
      <c r="AR20" s="31"/>
      <c r="AS20" s="20"/>
      <c r="AT20" s="20"/>
      <c r="AU20" s="20"/>
      <c r="AV20" s="20"/>
    </row>
    <row r="21" spans="1:48" x14ac:dyDescent="0.2">
      <c r="A21" s="183"/>
      <c r="B21" s="33">
        <v>2</v>
      </c>
      <c r="C21" s="11" t="s">
        <v>52</v>
      </c>
      <c r="D21" s="34">
        <v>18949</v>
      </c>
      <c r="E21" s="34">
        <v>3</v>
      </c>
      <c r="F21" s="34">
        <v>12849</v>
      </c>
      <c r="G21" s="35">
        <v>0.9</v>
      </c>
      <c r="H21" s="35">
        <v>8.6</v>
      </c>
      <c r="I21" s="34">
        <v>13805</v>
      </c>
      <c r="J21" s="35">
        <v>6.2</v>
      </c>
      <c r="K21" s="34">
        <v>15216</v>
      </c>
      <c r="L21" s="36">
        <v>6.6000000000000003E-2</v>
      </c>
      <c r="M21" s="37">
        <f>ROUND(K21*(1-L21),0)</f>
        <v>14212</v>
      </c>
      <c r="N21" s="38">
        <v>0.495</v>
      </c>
      <c r="O21" s="25">
        <f>M21*N21</f>
        <v>7034.94</v>
      </c>
      <c r="P21" s="36">
        <v>0.24099999999999999</v>
      </c>
      <c r="Q21" s="25">
        <f>M21*P21</f>
        <v>3425.0920000000001</v>
      </c>
      <c r="R21" s="39">
        <v>0.26400000000000001</v>
      </c>
      <c r="S21" s="25">
        <f>M21*R21</f>
        <v>3751.9680000000003</v>
      </c>
      <c r="T21" s="28">
        <v>0.224</v>
      </c>
      <c r="U21" s="25">
        <f>M21*T21</f>
        <v>3183.4880000000003</v>
      </c>
      <c r="V21" s="39">
        <v>0.52</v>
      </c>
      <c r="W21" s="25">
        <f>M21*V21</f>
        <v>7390.2400000000007</v>
      </c>
      <c r="X21" s="39">
        <v>0.4</v>
      </c>
      <c r="Y21" s="25">
        <f>X21*M21</f>
        <v>5684.8</v>
      </c>
      <c r="Z21" s="40">
        <v>2.4099999999999998E-3</v>
      </c>
      <c r="AA21" s="18">
        <f>M21*Z21</f>
        <v>34.250920000000001</v>
      </c>
      <c r="AB21" s="27">
        <f>IF(M21&gt;0,(AD21+AL21)/M21,0)</f>
        <v>2.4906799887419078E-3</v>
      </c>
      <c r="AC21" s="40">
        <v>2.7999999999999998E-4</v>
      </c>
      <c r="AD21" s="37">
        <f>AC21*M21</f>
        <v>3.9793599999999998</v>
      </c>
      <c r="AE21" s="28">
        <v>0.20849999999999999</v>
      </c>
      <c r="AF21" s="41">
        <f>AI21*(1-AJ21)*AE21</f>
        <v>33.18486</v>
      </c>
      <c r="AG21" s="28">
        <f>IF(AND(AE21&gt;0,AC21&gt;0,Z21&gt;0),((Z21-AC21)*AE21)/((AE21-AC21)*Z21),0)</f>
        <v>0.88500592455075644</v>
      </c>
      <c r="AH21" s="29">
        <f t="shared" si="0"/>
        <v>0.88884166941844123</v>
      </c>
      <c r="AI21" s="34">
        <v>173</v>
      </c>
      <c r="AJ21" s="36">
        <v>0.08</v>
      </c>
      <c r="AK21" s="38">
        <v>0.19739999999999999</v>
      </c>
      <c r="AL21" s="41">
        <f>AI21*(1-AJ21)*AK21</f>
        <v>31.418183999999997</v>
      </c>
      <c r="AM21" s="42">
        <v>1.6</v>
      </c>
      <c r="AN21" s="42"/>
      <c r="AO21" s="121">
        <f>AO20+AI21-AN21</f>
        <v>1119.2600000000002</v>
      </c>
      <c r="AP21" s="104"/>
      <c r="AQ21" s="43"/>
      <c r="AR21" s="44"/>
      <c r="AS21" s="45"/>
      <c r="AT21" s="45"/>
      <c r="AU21" s="45"/>
      <c r="AV21" s="45"/>
    </row>
    <row r="22" spans="1:48" x14ac:dyDescent="0.2">
      <c r="A22" s="183"/>
      <c r="B22" s="33">
        <v>3</v>
      </c>
      <c r="C22" s="11" t="s">
        <v>50</v>
      </c>
      <c r="D22" s="43">
        <v>18840</v>
      </c>
      <c r="E22" s="43">
        <v>2</v>
      </c>
      <c r="F22" s="43">
        <v>15322</v>
      </c>
      <c r="G22" s="37">
        <v>2.1</v>
      </c>
      <c r="H22" s="37">
        <v>8.6</v>
      </c>
      <c r="I22" s="43">
        <v>17184</v>
      </c>
      <c r="J22" s="37">
        <v>5.4</v>
      </c>
      <c r="K22" s="43">
        <v>14957</v>
      </c>
      <c r="L22" s="39">
        <v>6.4000000000000001E-2</v>
      </c>
      <c r="M22" s="37">
        <f>ROUND(K22*(1-L22),0)</f>
        <v>14000</v>
      </c>
      <c r="N22" s="28">
        <v>0.47299999999999998</v>
      </c>
      <c r="O22" s="25">
        <f>M22*N22</f>
        <v>6622</v>
      </c>
      <c r="P22" s="39">
        <v>0.437</v>
      </c>
      <c r="Q22" s="25">
        <f>M22*P22</f>
        <v>6118</v>
      </c>
      <c r="R22" s="39">
        <v>0.09</v>
      </c>
      <c r="S22" s="25">
        <f>M22*R22</f>
        <v>1260</v>
      </c>
      <c r="T22" s="28">
        <v>0.216</v>
      </c>
      <c r="U22" s="25">
        <f>M22*T22</f>
        <v>3024</v>
      </c>
      <c r="V22" s="39">
        <v>0.52600000000000002</v>
      </c>
      <c r="W22" s="25">
        <f>M22*V22</f>
        <v>7364</v>
      </c>
      <c r="X22" s="39">
        <v>0.4</v>
      </c>
      <c r="Y22" s="25">
        <f>X22*M22</f>
        <v>5600</v>
      </c>
      <c r="Z22" s="47">
        <v>2.3900000000000002E-3</v>
      </c>
      <c r="AA22" s="18">
        <f>M22*Z22</f>
        <v>33.46</v>
      </c>
      <c r="AB22" s="27">
        <f>IF(M22&gt;0,(AD22+AL22)/M22,0)</f>
        <v>2.5769063000000004E-3</v>
      </c>
      <c r="AC22" s="47">
        <v>2.9E-4</v>
      </c>
      <c r="AD22" s="37">
        <f>AC22*M22</f>
        <v>4.0599999999999996</v>
      </c>
      <c r="AE22" s="28">
        <v>0.219</v>
      </c>
      <c r="AF22" s="41">
        <f>AI22*(1-AJ22)*AE22</f>
        <v>32.734149000000002</v>
      </c>
      <c r="AG22" s="28">
        <f>IF(AND(AE22&gt;0,AC22&gt;0,Z22&gt;0),((Z22-AC22)*AE22)/((AE22-AC22)*Z22),0)</f>
        <v>0.87982615446334356</v>
      </c>
      <c r="AH22" s="29">
        <f t="shared" si="0"/>
        <v>0.88866509524620141</v>
      </c>
      <c r="AI22" s="43">
        <v>163</v>
      </c>
      <c r="AJ22" s="39">
        <v>8.3000000000000004E-2</v>
      </c>
      <c r="AK22" s="28">
        <v>0.2142</v>
      </c>
      <c r="AL22" s="41">
        <f>AI22*(1-AJ22)*AK22</f>
        <v>32.016688200000004</v>
      </c>
      <c r="AM22" s="18">
        <v>1.58</v>
      </c>
      <c r="AN22" s="18"/>
      <c r="AO22" s="121">
        <f>AO21+AI22-AN22</f>
        <v>1282.2600000000002</v>
      </c>
      <c r="AP22" s="104"/>
      <c r="AQ22" s="43"/>
      <c r="AR22" s="48"/>
      <c r="AS22" s="41"/>
      <c r="AT22" s="41"/>
      <c r="AU22" s="41"/>
      <c r="AV22" s="41"/>
    </row>
    <row r="23" spans="1:48" s="22" customFormat="1" ht="13.5" thickBot="1" x14ac:dyDescent="0.25">
      <c r="A23" s="184"/>
      <c r="B23" s="49" t="s">
        <v>38</v>
      </c>
      <c r="C23" s="50"/>
      <c r="D23" s="51">
        <f>SUM(D20:D22)</f>
        <v>41075</v>
      </c>
      <c r="E23" s="51"/>
      <c r="F23" s="51">
        <f>SUM(F20:F22)</f>
        <v>42880</v>
      </c>
      <c r="G23" s="52"/>
      <c r="H23" s="52"/>
      <c r="I23" s="51">
        <f>SUM(I20:I22)</f>
        <v>46186</v>
      </c>
      <c r="J23" s="52"/>
      <c r="K23" s="51">
        <f>SUM(K20:K22)</f>
        <v>45596</v>
      </c>
      <c r="L23" s="21">
        <f>IF(K23&gt;0,(K20*L20+K21*L21+K22*L22)/K23,0)</f>
        <v>6.5682187033950346E-2</v>
      </c>
      <c r="M23" s="52">
        <f>M20+M21+M22</f>
        <v>42602</v>
      </c>
      <c r="N23" s="53">
        <f>IF(M23&gt;0,O23/M23,0)</f>
        <v>0.49925472982489083</v>
      </c>
      <c r="O23" s="54">
        <f>O20+O21+O22</f>
        <v>21269.25</v>
      </c>
      <c r="P23" s="21">
        <f>IF(M23&gt;0,Q23/M23,0)</f>
        <v>0.36519675132622881</v>
      </c>
      <c r="Q23" s="54">
        <f>Q20+Q21+Q22</f>
        <v>15558.111999999999</v>
      </c>
      <c r="R23" s="21">
        <f>IF(M23&gt;0,S23/M23,0)</f>
        <v>0.13554851884888033</v>
      </c>
      <c r="S23" s="54">
        <f>S20+S21+S22</f>
        <v>5774.6379999999999</v>
      </c>
      <c r="T23" s="21">
        <f>IF(M23&gt;0,U23/M23,0)</f>
        <v>0.22407323599830994</v>
      </c>
      <c r="U23" s="54">
        <f>U20+U21+U22</f>
        <v>9545.9680000000008</v>
      </c>
      <c r="V23" s="21">
        <f>IF(M23&gt;0,W23/M23,0)</f>
        <v>0.51791840758649832</v>
      </c>
      <c r="W23" s="54">
        <f>W20+W21+W22</f>
        <v>22064.36</v>
      </c>
      <c r="X23" s="21">
        <f>IF(M23&gt;0,Y23/M23,0)</f>
        <v>0.39662222430871791</v>
      </c>
      <c r="Y23" s="54">
        <f>Y20+Y21+Y22</f>
        <v>16896.900000000001</v>
      </c>
      <c r="Z23" s="55">
        <f>IF(M23&gt;0,AA23/M23,0)</f>
        <v>2.4203164170696211E-3</v>
      </c>
      <c r="AA23" s="56">
        <f>SUM(AA20:AA22)</f>
        <v>103.11032</v>
      </c>
      <c r="AB23" s="55">
        <f>IF(M23&gt;0,(AB20*M20+AB21*M21+AB22*M22)/M23,0)</f>
        <v>2.6580007558330595E-3</v>
      </c>
      <c r="AC23" s="55">
        <f>IF(K23&gt;0,(K20*AC20+K21*AC21+K22*AC22)/K23,0)</f>
        <v>2.832803316080358E-4</v>
      </c>
      <c r="AD23" s="52">
        <f>SUM(AD20:AD22)</f>
        <v>12.068559999999998</v>
      </c>
      <c r="AE23" s="53">
        <f>IF(K23&gt;0,(K20*AE20+K21*AE21+K22*AE22)/K23,0)</f>
        <v>0.21167374550399157</v>
      </c>
      <c r="AF23" s="58">
        <f>SUM(AF20:AF22)</f>
        <v>100.201971</v>
      </c>
      <c r="AG23" s="53">
        <f>IF(AND(AA23&gt;0),((AA20*AG20+AA21*AG21+AA22*AG22)/AA23),0)</f>
        <v>0.88413843976604412</v>
      </c>
      <c r="AH23" s="57">
        <f t="shared" si="0"/>
        <v>0.89461073522379675</v>
      </c>
      <c r="AI23" s="51">
        <f>SUM(AI20:AI22)</f>
        <v>516</v>
      </c>
      <c r="AJ23" s="21">
        <f>IF(AI23&gt;0,(AJ20*AI20+AJ21*AI21+AJ22*AI22)/AI23,0)</f>
        <v>8.1994186046511625E-2</v>
      </c>
      <c r="AK23" s="53">
        <f>IF(K23&gt;0,(AK20*K20+AK21*K21+AK22*K22)/K23,0)</f>
        <v>0.21346446179489428</v>
      </c>
      <c r="AL23" s="58">
        <f>SUM(AL20:AL22)</f>
        <v>101.16758820000001</v>
      </c>
      <c r="AM23" s="56"/>
      <c r="AN23" s="56">
        <f>SUM(AN20:AN22)</f>
        <v>1009.1</v>
      </c>
      <c r="AO23" s="105"/>
      <c r="AP23" s="106">
        <f>AO22</f>
        <v>1282.2600000000002</v>
      </c>
      <c r="AQ23" s="51">
        <f>SUM(AQ20:AQ22)</f>
        <v>0</v>
      </c>
      <c r="AR23" s="59"/>
      <c r="AS23" s="58"/>
      <c r="AT23" s="58"/>
      <c r="AU23" s="58"/>
      <c r="AV23" s="58"/>
    </row>
    <row r="24" spans="1:48" x14ac:dyDescent="0.2">
      <c r="A24" s="182">
        <v>6</v>
      </c>
      <c r="B24" s="23">
        <v>1</v>
      </c>
      <c r="C24" s="11" t="s">
        <v>51</v>
      </c>
      <c r="D24" s="12">
        <v>5369</v>
      </c>
      <c r="E24" s="12">
        <v>0</v>
      </c>
      <c r="F24" s="12">
        <v>12027</v>
      </c>
      <c r="G24" s="13">
        <v>2.2000000000000002</v>
      </c>
      <c r="H24" s="13">
        <v>8.4</v>
      </c>
      <c r="I24" s="12">
        <v>13029</v>
      </c>
      <c r="J24" s="13">
        <v>6.5</v>
      </c>
      <c r="K24" s="12">
        <v>15499</v>
      </c>
      <c r="L24" s="14">
        <v>6.7000000000000004E-2</v>
      </c>
      <c r="M24" s="24">
        <f>ROUND(K24*(1-L24),0)</f>
        <v>14461</v>
      </c>
      <c r="N24" s="15">
        <v>0.54900000000000004</v>
      </c>
      <c r="O24" s="25">
        <f>M24*N24</f>
        <v>7939.0890000000009</v>
      </c>
      <c r="P24" s="14">
        <v>0.41</v>
      </c>
      <c r="Q24" s="25">
        <f>M24*P24</f>
        <v>5929.0099999999993</v>
      </c>
      <c r="R24" s="16">
        <v>4.1000000000000002E-2</v>
      </c>
      <c r="S24" s="25">
        <f>M24*R24</f>
        <v>592.90100000000007</v>
      </c>
      <c r="T24" s="26">
        <v>0.222</v>
      </c>
      <c r="U24" s="25">
        <f>M24*T24</f>
        <v>3210.3420000000001</v>
      </c>
      <c r="V24" s="16">
        <v>0.51600000000000001</v>
      </c>
      <c r="W24" s="25">
        <f>M24*V24</f>
        <v>7461.8760000000002</v>
      </c>
      <c r="X24" s="16">
        <v>0.4</v>
      </c>
      <c r="Y24" s="25">
        <f>X24*M24</f>
        <v>5784.4000000000005</v>
      </c>
      <c r="Z24" s="17">
        <v>2.7499999999999998E-3</v>
      </c>
      <c r="AA24" s="18">
        <f>M24*Z24</f>
        <v>39.767749999999999</v>
      </c>
      <c r="AB24" s="27">
        <f>IF(M24&gt;0,(AD24+AL24)/M24,0)</f>
        <v>2.6797305303920891E-3</v>
      </c>
      <c r="AC24" s="17">
        <v>2.7E-4</v>
      </c>
      <c r="AD24" s="24">
        <f>AC24*M24</f>
        <v>3.9044699999999999</v>
      </c>
      <c r="AE24" s="117">
        <v>0.2218</v>
      </c>
      <c r="AF24" s="30">
        <f>AI24*(1-AJ24)*AE24</f>
        <v>35.148202400000002</v>
      </c>
      <c r="AG24" s="28">
        <f>IF(AND(AE24&gt;0,AC24&gt;0,Z24&gt;0),((Z24-AC24)*AE24)/((AE24-AC24)*Z24),0)</f>
        <v>0.90291731470804271</v>
      </c>
      <c r="AH24" s="60">
        <f t="shared" si="0"/>
        <v>0.90034907680867793</v>
      </c>
      <c r="AI24" s="12">
        <v>173</v>
      </c>
      <c r="AJ24" s="14">
        <v>8.4000000000000005E-2</v>
      </c>
      <c r="AK24" s="15">
        <v>0.21990000000000001</v>
      </c>
      <c r="AL24" s="30">
        <f>AI24*(1-AJ24)*AK24</f>
        <v>34.847113200000003</v>
      </c>
      <c r="AM24" s="19">
        <v>1.6</v>
      </c>
      <c r="AN24" s="19">
        <v>502.24</v>
      </c>
      <c r="AO24" s="101">
        <f>AO22+AI24-AN24-AP24</f>
        <v>934.02000000000021</v>
      </c>
      <c r="AP24" s="102">
        <v>19</v>
      </c>
      <c r="AQ24" s="12"/>
      <c r="AR24" s="31"/>
      <c r="AS24" s="20"/>
      <c r="AT24" s="20"/>
      <c r="AU24" s="20"/>
      <c r="AV24" s="20"/>
    </row>
    <row r="25" spans="1:48" x14ac:dyDescent="0.2">
      <c r="A25" s="183"/>
      <c r="B25" s="33">
        <v>2</v>
      </c>
      <c r="C25" s="11" t="s">
        <v>52</v>
      </c>
      <c r="D25" s="34">
        <v>15766</v>
      </c>
      <c r="E25" s="34">
        <v>5</v>
      </c>
      <c r="F25" s="34">
        <v>15080</v>
      </c>
      <c r="G25" s="35">
        <v>1.3</v>
      </c>
      <c r="H25" s="35">
        <v>7.8</v>
      </c>
      <c r="I25" s="34">
        <v>16149</v>
      </c>
      <c r="J25" s="35">
        <v>6.3</v>
      </c>
      <c r="K25" s="34">
        <v>15949</v>
      </c>
      <c r="L25" s="36">
        <v>5.8999999999999997E-2</v>
      </c>
      <c r="M25" s="37">
        <f>ROUND(K25*(1-L25),0)</f>
        <v>15008</v>
      </c>
      <c r="N25" s="38">
        <v>0.59399999999999997</v>
      </c>
      <c r="O25" s="25">
        <f>M25*N25</f>
        <v>8914.7520000000004</v>
      </c>
      <c r="P25" s="36">
        <v>0.28399999999999997</v>
      </c>
      <c r="Q25" s="25">
        <f>M25*P25</f>
        <v>4262.2719999999999</v>
      </c>
      <c r="R25" s="39">
        <v>0.122</v>
      </c>
      <c r="S25" s="25">
        <f>M25*R25</f>
        <v>1830.9759999999999</v>
      </c>
      <c r="T25" s="28">
        <v>0.23100000000000001</v>
      </c>
      <c r="U25" s="25">
        <f>M25*T25</f>
        <v>3466.848</v>
      </c>
      <c r="V25" s="39">
        <v>0.5</v>
      </c>
      <c r="W25" s="25">
        <f>M25*V25</f>
        <v>7504</v>
      </c>
      <c r="X25" s="39">
        <v>0.41</v>
      </c>
      <c r="Y25" s="25">
        <f>X25*M25</f>
        <v>6153.28</v>
      </c>
      <c r="Z25" s="40">
        <v>2.8700000000000002E-3</v>
      </c>
      <c r="AA25" s="18">
        <f>M25*Z25</f>
        <v>43.072960000000002</v>
      </c>
      <c r="AB25" s="27">
        <f>IF(M25&gt;0,(AD25+AL25)/M25,0)</f>
        <v>2.7999869269722815E-3</v>
      </c>
      <c r="AC25" s="40">
        <v>2.5999999999999998E-4</v>
      </c>
      <c r="AD25" s="37">
        <f>AC25*M25</f>
        <v>3.9020799999999998</v>
      </c>
      <c r="AE25" s="28">
        <v>0.2142</v>
      </c>
      <c r="AF25" s="41">
        <f>AI25*(1-AJ25)*AE25</f>
        <v>37.352838600000005</v>
      </c>
      <c r="AG25" s="28">
        <f>IF(AND(AE25&gt;0,AC25&gt;0,Z25&gt;0),((Z25-AC25)*AE25)/((AE25-AC25)*Z25),0)</f>
        <v>0.91051286319164026</v>
      </c>
      <c r="AH25" s="29">
        <f t="shared" si="0"/>
        <v>0.90822265181920436</v>
      </c>
      <c r="AI25" s="34">
        <v>191</v>
      </c>
      <c r="AJ25" s="36">
        <v>8.6999999999999994E-2</v>
      </c>
      <c r="AK25" s="38">
        <v>0.21859999999999999</v>
      </c>
      <c r="AL25" s="41">
        <f>AI25*(1-AJ25)*AK25</f>
        <v>38.120123800000002</v>
      </c>
      <c r="AM25" s="42">
        <v>1.7</v>
      </c>
      <c r="AN25" s="42"/>
      <c r="AO25" s="121">
        <f>AO24+AI25-AN25</f>
        <v>1125.0200000000002</v>
      </c>
      <c r="AP25" s="104"/>
      <c r="AQ25" s="43"/>
      <c r="AR25" s="44"/>
      <c r="AS25" s="45"/>
      <c r="AT25" s="45"/>
      <c r="AU25" s="45"/>
      <c r="AV25" s="45"/>
    </row>
    <row r="26" spans="1:48" x14ac:dyDescent="0.2">
      <c r="A26" s="183"/>
      <c r="B26" s="33">
        <v>3</v>
      </c>
      <c r="C26" s="11" t="s">
        <v>50</v>
      </c>
      <c r="D26" s="43">
        <v>14265</v>
      </c>
      <c r="E26" s="43">
        <v>5</v>
      </c>
      <c r="F26" s="43">
        <v>17160</v>
      </c>
      <c r="G26" s="37">
        <v>1.4</v>
      </c>
      <c r="H26" s="37">
        <v>7</v>
      </c>
      <c r="I26" s="43">
        <v>17363</v>
      </c>
      <c r="J26" s="37">
        <v>6</v>
      </c>
      <c r="K26" s="43">
        <v>16200</v>
      </c>
      <c r="L26" s="39">
        <v>6.6000000000000003E-2</v>
      </c>
      <c r="M26" s="37">
        <f>ROUND(K26*(1-L26),0)</f>
        <v>15131</v>
      </c>
      <c r="N26" s="28">
        <v>0.56799999999999995</v>
      </c>
      <c r="O26" s="25">
        <f>M26*N26</f>
        <v>8594.4079999999994</v>
      </c>
      <c r="P26" s="39">
        <v>0.29799999999999999</v>
      </c>
      <c r="Q26" s="25">
        <f>M26*P26</f>
        <v>4509.0379999999996</v>
      </c>
      <c r="R26" s="39">
        <v>0.13400000000000001</v>
      </c>
      <c r="S26" s="25">
        <f>M26*R26</f>
        <v>2027.5540000000001</v>
      </c>
      <c r="T26" s="28">
        <v>0.23499999999999999</v>
      </c>
      <c r="U26" s="25">
        <f>M26*T26</f>
        <v>3555.7849999999999</v>
      </c>
      <c r="V26" s="39">
        <v>0.51300000000000001</v>
      </c>
      <c r="W26" s="25">
        <f>M26*V26</f>
        <v>7762.2030000000004</v>
      </c>
      <c r="X26" s="39">
        <v>0.41</v>
      </c>
      <c r="Y26" s="25">
        <f>X26*M26</f>
        <v>6203.71</v>
      </c>
      <c r="Z26" s="47">
        <v>2.9299999999999999E-3</v>
      </c>
      <c r="AA26" s="18">
        <f>M26*Z26</f>
        <v>44.333829999999999</v>
      </c>
      <c r="AB26" s="27">
        <f>IF(M26&gt;0,(AD26+AL26)/M26,0)</f>
        <v>2.6589400436190604E-3</v>
      </c>
      <c r="AC26" s="47">
        <v>3.1E-4</v>
      </c>
      <c r="AD26" s="37">
        <f>AC26*M26</f>
        <v>4.6906100000000004</v>
      </c>
      <c r="AE26" s="28">
        <v>0.2165</v>
      </c>
      <c r="AF26" s="41">
        <f>AI26*(1-AJ26)*AE26</f>
        <v>35.184280999999999</v>
      </c>
      <c r="AG26" s="28">
        <f>IF(AND(AE26&gt;0,AC26&gt;0,Z26&gt;0),((Z26-AC26)*AE26)/((AE26-AC26)*Z26),0)</f>
        <v>0.89548016400060182</v>
      </c>
      <c r="AH26" s="29">
        <f t="shared" si="0"/>
        <v>0.88466617369802059</v>
      </c>
      <c r="AI26" s="43">
        <v>178</v>
      </c>
      <c r="AJ26" s="39">
        <v>8.6999999999999994E-2</v>
      </c>
      <c r="AK26" s="28">
        <v>0.21870000000000001</v>
      </c>
      <c r="AL26" s="41">
        <f>AI26*(1-AJ26)*AK26</f>
        <v>35.541811800000005</v>
      </c>
      <c r="AM26" s="18">
        <v>1.59</v>
      </c>
      <c r="AN26" s="18"/>
      <c r="AO26" s="121">
        <f>AO25+AI26-AN26</f>
        <v>1303.0200000000002</v>
      </c>
      <c r="AP26" s="104"/>
      <c r="AQ26" s="43"/>
      <c r="AR26" s="48"/>
      <c r="AS26" s="41"/>
      <c r="AT26" s="41"/>
      <c r="AU26" s="41"/>
      <c r="AV26" s="41"/>
    </row>
    <row r="27" spans="1:48" s="22" customFormat="1" ht="13.5" thickBot="1" x14ac:dyDescent="0.25">
      <c r="A27" s="184"/>
      <c r="B27" s="49" t="s">
        <v>38</v>
      </c>
      <c r="C27" s="50"/>
      <c r="D27" s="51">
        <f>SUM(D24:D26)</f>
        <v>35400</v>
      </c>
      <c r="E27" s="51"/>
      <c r="F27" s="51">
        <f>SUM(F24:F26)</f>
        <v>44267</v>
      </c>
      <c r="G27" s="52"/>
      <c r="H27" s="52"/>
      <c r="I27" s="51">
        <f>SUM(I24:I26)</f>
        <v>46541</v>
      </c>
      <c r="J27" s="52"/>
      <c r="K27" s="51">
        <f>SUM(K24:K26)</f>
        <v>47648</v>
      </c>
      <c r="L27" s="21">
        <f>IF(K27&gt;0,(K24*L24+K25*L25+K26*L26)/K27,0)</f>
        <v>6.3982202820685022E-2</v>
      </c>
      <c r="M27" s="52">
        <f>M24+M25+M26</f>
        <v>44600</v>
      </c>
      <c r="N27" s="53">
        <f>IF(M27&gt;0,O27/M27,0)</f>
        <v>0.57058854260089686</v>
      </c>
      <c r="O27" s="54">
        <f>O24+O25+O26</f>
        <v>25448.249</v>
      </c>
      <c r="P27" s="21">
        <f>IF(M27&gt;0,Q27/M27,0)</f>
        <v>0.32960358744394619</v>
      </c>
      <c r="Q27" s="54">
        <f>Q24+Q25+Q26</f>
        <v>14700.32</v>
      </c>
      <c r="R27" s="21">
        <f>IF(M27&gt;0,S27/M27,0)</f>
        <v>9.9807869955156961E-2</v>
      </c>
      <c r="S27" s="54">
        <f>S24+S25+S26</f>
        <v>4451.4310000000005</v>
      </c>
      <c r="T27" s="21">
        <f>IF(M27&gt;0,U27/M27,0)</f>
        <v>0.22943890134529149</v>
      </c>
      <c r="U27" s="54">
        <f>U24+U25+U26</f>
        <v>10232.975</v>
      </c>
      <c r="V27" s="21">
        <f>IF(M27&gt;0,W27/M27,0)</f>
        <v>0.50959818385650224</v>
      </c>
      <c r="W27" s="54">
        <f>W24+W25+W26</f>
        <v>22728.079000000002</v>
      </c>
      <c r="X27" s="21">
        <f>IF(M27&gt;0,Y27/M27,0)</f>
        <v>0.40675762331838566</v>
      </c>
      <c r="Y27" s="54">
        <f>Y24+Y25+Y26</f>
        <v>18141.39</v>
      </c>
      <c r="Z27" s="55">
        <f>IF(M27&gt;0,AA27/M27,0)</f>
        <v>2.851447085201794E-3</v>
      </c>
      <c r="AA27" s="56">
        <f>SUM(AA24:AA26)</f>
        <v>127.17454000000001</v>
      </c>
      <c r="AB27" s="55">
        <f>IF(M27&gt;0,(AB24*M24+AB25*M25+AB26*M26)/M27,0)</f>
        <v>2.7131436950672645E-3</v>
      </c>
      <c r="AC27" s="55">
        <f>IF(K27&gt;0,(K24*AC24+K25*AC25+K26*AC26)/K27,0)</f>
        <v>2.8025247649429144E-4</v>
      </c>
      <c r="AD27" s="52">
        <f>SUM(AD24:AD26)</f>
        <v>12.497160000000001</v>
      </c>
      <c r="AE27" s="53">
        <f>IF(K27&gt;0,(K24*AE24+K25*AE25+K26*AE26)/K27,0)</f>
        <v>0.21745412189388855</v>
      </c>
      <c r="AF27" s="58">
        <f>SUM(AF24:AF26)</f>
        <v>107.68532200000001</v>
      </c>
      <c r="AG27" s="53">
        <f>IF(AND(AA27&gt;0),((AA24*AG24+AA25*AG25+AA26*AG26)/AA27),0)</f>
        <v>0.90289722720360965</v>
      </c>
      <c r="AH27" s="57">
        <f t="shared" si="0"/>
        <v>0.89785430554393686</v>
      </c>
      <c r="AI27" s="51">
        <f>SUM(AI24:AI26)</f>
        <v>542</v>
      </c>
      <c r="AJ27" s="21">
        <f>IF(AI27&gt;0,(AJ24*AI24+AJ25*AI25+AJ26*AI26)/AI27,0)</f>
        <v>8.6042435424354247E-2</v>
      </c>
      <c r="AK27" s="53">
        <f>IF(K27&gt;0,(AK24*K24+AK25*K25+AK26*K26)/K27,0)</f>
        <v>0.21905686492612494</v>
      </c>
      <c r="AL27" s="58">
        <f>SUM(AL24:AL26)</f>
        <v>108.50904880000002</v>
      </c>
      <c r="AM27" s="56"/>
      <c r="AN27" s="56">
        <f>SUM(AN24:AN26)</f>
        <v>502.24</v>
      </c>
      <c r="AO27" s="105"/>
      <c r="AP27" s="106">
        <f>AO26</f>
        <v>1303.0200000000002</v>
      </c>
      <c r="AQ27" s="51">
        <f>SUM(AQ24:AQ26)</f>
        <v>0</v>
      </c>
      <c r="AR27" s="59"/>
      <c r="AS27" s="58"/>
      <c r="AT27" s="58"/>
      <c r="AU27" s="58"/>
      <c r="AV27" s="58"/>
    </row>
    <row r="28" spans="1:48" x14ac:dyDescent="0.2">
      <c r="A28" s="182">
        <v>7</v>
      </c>
      <c r="B28" s="23">
        <v>1</v>
      </c>
      <c r="C28" s="46" t="s">
        <v>53</v>
      </c>
      <c r="D28" s="12">
        <v>6800</v>
      </c>
      <c r="E28" s="12">
        <v>9</v>
      </c>
      <c r="F28" s="12">
        <v>15118</v>
      </c>
      <c r="G28" s="13">
        <v>1.1000000000000001</v>
      </c>
      <c r="H28" s="13">
        <v>5.4</v>
      </c>
      <c r="I28" s="12">
        <v>16488</v>
      </c>
      <c r="J28" s="13">
        <v>5.7</v>
      </c>
      <c r="K28" s="12">
        <v>15936</v>
      </c>
      <c r="L28" s="14">
        <v>6.6000000000000003E-2</v>
      </c>
      <c r="M28" s="24">
        <f>ROUND(K28*(1-L28),0)</f>
        <v>14884</v>
      </c>
      <c r="N28" s="15">
        <v>0.54200000000000004</v>
      </c>
      <c r="O28" s="25">
        <f>M28*N28</f>
        <v>8067.1280000000006</v>
      </c>
      <c r="P28" s="14">
        <v>0.42299999999999999</v>
      </c>
      <c r="Q28" s="25">
        <f>M28*P28</f>
        <v>6295.9319999999998</v>
      </c>
      <c r="R28" s="16">
        <v>3.5000000000000003E-2</v>
      </c>
      <c r="S28" s="25">
        <f>M28*R28</f>
        <v>520.94000000000005</v>
      </c>
      <c r="T28" s="26">
        <v>0.23100000000000001</v>
      </c>
      <c r="U28" s="25">
        <f>M28*T28</f>
        <v>3438.2040000000002</v>
      </c>
      <c r="V28" s="16">
        <v>0.503</v>
      </c>
      <c r="W28" s="25">
        <f>M28*V28</f>
        <v>7486.652</v>
      </c>
      <c r="X28" s="16">
        <v>0.4</v>
      </c>
      <c r="Y28" s="25">
        <f>X28*M28</f>
        <v>5953.6</v>
      </c>
      <c r="Z28" s="17">
        <v>2.7599999999999999E-3</v>
      </c>
      <c r="AA28" s="18">
        <f>M28*Z28</f>
        <v>41.079839999999997</v>
      </c>
      <c r="AB28" s="27">
        <f>IF(M28&gt;0,(AD28+AL28)/M28,0)</f>
        <v>2.670475409836066E-3</v>
      </c>
      <c r="AC28" s="17">
        <v>3.2000000000000003E-4</v>
      </c>
      <c r="AD28" s="24">
        <f>AC28*M28</f>
        <v>4.76288</v>
      </c>
      <c r="AE28" s="117">
        <v>0.21709999999999999</v>
      </c>
      <c r="AF28" s="30">
        <f>AI28*(1-AJ28)*AE28</f>
        <v>35.359076999999999</v>
      </c>
      <c r="AG28" s="28">
        <f>IF(AND(AE28&gt;0,AC28&gt;0,Z28&gt;0),((Z28-AC28)*AE28)/((AE28-AC28)*Z28),0)</f>
        <v>0.88536297401626707</v>
      </c>
      <c r="AH28" s="60">
        <f t="shared" si="0"/>
        <v>0.88148434727688363</v>
      </c>
      <c r="AI28" s="12">
        <v>178</v>
      </c>
      <c r="AJ28" s="14">
        <v>8.5000000000000006E-2</v>
      </c>
      <c r="AK28" s="15">
        <v>0.21479999999999999</v>
      </c>
      <c r="AL28" s="30">
        <f>AI28*(1-AJ28)*AK28</f>
        <v>34.984476000000001</v>
      </c>
      <c r="AM28" s="19">
        <v>1.65</v>
      </c>
      <c r="AN28" s="19"/>
      <c r="AO28" s="101">
        <f>AO26+AI28-AN28</f>
        <v>1481.0200000000002</v>
      </c>
      <c r="AP28" s="102"/>
      <c r="AQ28" s="12"/>
      <c r="AR28" s="31"/>
      <c r="AS28" s="20"/>
      <c r="AT28" s="20"/>
      <c r="AU28" s="20"/>
      <c r="AV28" s="20"/>
    </row>
    <row r="29" spans="1:48" x14ac:dyDescent="0.2">
      <c r="A29" s="183"/>
      <c r="B29" s="33">
        <v>2</v>
      </c>
      <c r="C29" s="11" t="s">
        <v>51</v>
      </c>
      <c r="D29" s="34">
        <v>16305</v>
      </c>
      <c r="E29" s="34">
        <v>13</v>
      </c>
      <c r="F29" s="34">
        <v>15361</v>
      </c>
      <c r="G29" s="35">
        <v>1.3</v>
      </c>
      <c r="H29" s="35">
        <v>6.4</v>
      </c>
      <c r="I29" s="34">
        <v>16366</v>
      </c>
      <c r="J29" s="35">
        <v>5.7</v>
      </c>
      <c r="K29" s="34">
        <v>15766</v>
      </c>
      <c r="L29" s="36">
        <v>6.9000000000000006E-2</v>
      </c>
      <c r="M29" s="37">
        <f>ROUND(K29*(1-L29),0)</f>
        <v>14678</v>
      </c>
      <c r="N29" s="38">
        <v>0.66600000000000004</v>
      </c>
      <c r="O29" s="25">
        <f>M29*N29</f>
        <v>9775.5480000000007</v>
      </c>
      <c r="P29" s="36">
        <v>0.28899999999999998</v>
      </c>
      <c r="Q29" s="25">
        <f>M29*P29</f>
        <v>4241.942</v>
      </c>
      <c r="R29" s="39">
        <v>4.4999999999999998E-2</v>
      </c>
      <c r="S29" s="25">
        <f>M29*R29</f>
        <v>660.51</v>
      </c>
      <c r="T29" s="28">
        <v>0.23499999999999999</v>
      </c>
      <c r="U29" s="25">
        <f>M29*T29</f>
        <v>3449.33</v>
      </c>
      <c r="V29" s="39">
        <v>0.498</v>
      </c>
      <c r="W29" s="25">
        <f>M29*V29</f>
        <v>7309.6440000000002</v>
      </c>
      <c r="X29" s="39">
        <v>0.4</v>
      </c>
      <c r="Y29" s="25">
        <f>X29*M29</f>
        <v>5871.2000000000007</v>
      </c>
      <c r="Z29" s="40">
        <v>2.5200000000000001E-3</v>
      </c>
      <c r="AA29" s="18">
        <f>M29*Z29</f>
        <v>36.98856</v>
      </c>
      <c r="AB29" s="27">
        <f>IF(M29&gt;0,(AD29+AL29)/M29,0)</f>
        <v>2.8283694645047006E-3</v>
      </c>
      <c r="AC29" s="40">
        <v>2.9999999999999997E-4</v>
      </c>
      <c r="AD29" s="37">
        <f>AC29*M29</f>
        <v>4.4033999999999995</v>
      </c>
      <c r="AE29" s="28">
        <v>0.21609999999999999</v>
      </c>
      <c r="AF29" s="41">
        <f>AI29*(1-AJ29)*AE29</f>
        <v>36.420413499999995</v>
      </c>
      <c r="AG29" s="28">
        <f>IF(AND(AE29&gt;0,AC29&gt;0,Z29&gt;0),((Z29-AC29)*AE29)/((AE29-AC29)*Z29),0)</f>
        <v>0.88217705988790329</v>
      </c>
      <c r="AH29" s="29">
        <f t="shared" si="0"/>
        <v>0.89515137279789769</v>
      </c>
      <c r="AI29" s="34">
        <v>185</v>
      </c>
      <c r="AJ29" s="36">
        <v>8.8999999999999996E-2</v>
      </c>
      <c r="AK29" s="38">
        <v>0.22020000000000001</v>
      </c>
      <c r="AL29" s="41">
        <f>AI29*(1-AJ29)*AK29</f>
        <v>37.111407</v>
      </c>
      <c r="AM29" s="42">
        <v>1.6</v>
      </c>
      <c r="AN29" s="42"/>
      <c r="AO29" s="121">
        <f>AO28+AI29-AN29</f>
        <v>1666.0200000000002</v>
      </c>
      <c r="AP29" s="104"/>
      <c r="AQ29" s="43"/>
      <c r="AR29" s="44"/>
      <c r="AS29" s="45"/>
      <c r="AT29" s="45"/>
      <c r="AU29" s="45"/>
      <c r="AV29" s="45"/>
    </row>
    <row r="30" spans="1:48" x14ac:dyDescent="0.2">
      <c r="A30" s="183"/>
      <c r="B30" s="33">
        <v>3</v>
      </c>
      <c r="C30" s="11" t="s">
        <v>50</v>
      </c>
      <c r="D30" s="43">
        <v>19895</v>
      </c>
      <c r="E30" s="43">
        <v>6</v>
      </c>
      <c r="F30" s="43">
        <v>16498</v>
      </c>
      <c r="G30" s="37">
        <v>1.5</v>
      </c>
      <c r="H30" s="37">
        <v>4.7</v>
      </c>
      <c r="I30" s="43">
        <v>17263</v>
      </c>
      <c r="J30" s="37">
        <v>5.2</v>
      </c>
      <c r="K30" s="43">
        <v>15767</v>
      </c>
      <c r="L30" s="39">
        <v>7.0999999999999994E-2</v>
      </c>
      <c r="M30" s="37">
        <f>ROUND(K30*(1-L30),0)</f>
        <v>14648</v>
      </c>
      <c r="N30" s="28">
        <v>0.46100000000000002</v>
      </c>
      <c r="O30" s="25">
        <f>M30*N30</f>
        <v>6752.7280000000001</v>
      </c>
      <c r="P30" s="39">
        <v>0.44</v>
      </c>
      <c r="Q30" s="25">
        <f>M30*P30</f>
        <v>6445.12</v>
      </c>
      <c r="R30" s="39">
        <v>9.9000000000000005E-2</v>
      </c>
      <c r="S30" s="25">
        <f>M30*R30</f>
        <v>1450.152</v>
      </c>
      <c r="T30" s="28">
        <v>0.214</v>
      </c>
      <c r="U30" s="25">
        <f>M30*T30</f>
        <v>3134.672</v>
      </c>
      <c r="V30" s="39">
        <v>0.52100000000000002</v>
      </c>
      <c r="W30" s="25">
        <f>M30*V30</f>
        <v>7631.6080000000002</v>
      </c>
      <c r="X30" s="39">
        <v>0.41</v>
      </c>
      <c r="Y30" s="25">
        <f>X30*M30</f>
        <v>6005.6799999999994</v>
      </c>
      <c r="Z30" s="47">
        <v>2.8400000000000001E-3</v>
      </c>
      <c r="AA30" s="18">
        <f>M30*Z30</f>
        <v>41.600320000000004</v>
      </c>
      <c r="AB30" s="27">
        <f>IF(M30&gt;0,(AD30+AL30)/M30,0)</f>
        <v>2.5738476242490442E-3</v>
      </c>
      <c r="AC30" s="47">
        <v>3.6000000000000002E-4</v>
      </c>
      <c r="AD30" s="37">
        <f>AC30*M30</f>
        <v>5.2732800000000006</v>
      </c>
      <c r="AE30" s="28">
        <v>0.2145</v>
      </c>
      <c r="AF30" s="41">
        <f>AI30*(1-AJ30)*AE30</f>
        <v>32.27796</v>
      </c>
      <c r="AG30" s="28">
        <f>IF(AND(AE30&gt;0,AC30&gt;0,Z30&gt;0),((Z30-AC30)*AE30)/((AE30-AC30)*Z30),0)</f>
        <v>0.87470747714079367</v>
      </c>
      <c r="AH30" s="29">
        <f t="shared" si="0"/>
        <v>0.86157086331650068</v>
      </c>
      <c r="AI30" s="43">
        <v>165</v>
      </c>
      <c r="AJ30" s="39">
        <v>8.7999999999999995E-2</v>
      </c>
      <c r="AK30" s="28">
        <v>0.2155</v>
      </c>
      <c r="AL30" s="41">
        <f>AI30*(1-AJ30)*AK30</f>
        <v>32.428440000000002</v>
      </c>
      <c r="AM30" s="18">
        <v>1.58</v>
      </c>
      <c r="AN30" s="18"/>
      <c r="AO30" s="121">
        <f>AO29+AI30-AN30</f>
        <v>1831.0200000000002</v>
      </c>
      <c r="AP30" s="104"/>
      <c r="AQ30" s="43"/>
      <c r="AR30" s="48"/>
      <c r="AS30" s="41"/>
      <c r="AT30" s="41"/>
      <c r="AU30" s="41"/>
      <c r="AV30" s="41"/>
    </row>
    <row r="31" spans="1:48" s="22" customFormat="1" ht="13.5" thickBot="1" x14ac:dyDescent="0.25">
      <c r="A31" s="184"/>
      <c r="B31" s="49" t="s">
        <v>38</v>
      </c>
      <c r="C31" s="50"/>
      <c r="D31" s="51">
        <f>SUM(D28:D30)</f>
        <v>43000</v>
      </c>
      <c r="E31" s="51"/>
      <c r="F31" s="51">
        <f>SUM(F28:F30)</f>
        <v>46977</v>
      </c>
      <c r="G31" s="52"/>
      <c r="H31" s="52"/>
      <c r="I31" s="51">
        <f>SUM(I28:I30)</f>
        <v>50117</v>
      </c>
      <c r="J31" s="52"/>
      <c r="K31" s="51">
        <f>SUM(K28:K30)</f>
        <v>47469</v>
      </c>
      <c r="L31" s="21">
        <f>IF(K31&gt;0,(K28*L28+K29*L29+K30*L30)/K31,0)</f>
        <v>6.8657165729212752E-2</v>
      </c>
      <c r="M31" s="52">
        <f>M28+M29+M30</f>
        <v>44210</v>
      </c>
      <c r="N31" s="53">
        <f>IF(M31&gt;0,O31/M31,0)</f>
        <v>0.55633123727663425</v>
      </c>
      <c r="O31" s="54">
        <f>O28+O29+O30</f>
        <v>24595.403999999999</v>
      </c>
      <c r="P31" s="21">
        <f>IF(M31&gt;0,Q31/M31,0)</f>
        <v>0.38414372313956113</v>
      </c>
      <c r="Q31" s="54">
        <f>Q28+Q29+Q30</f>
        <v>16982.993999999999</v>
      </c>
      <c r="R31" s="21">
        <f>IF(M31&gt;0,S31/M31,0)</f>
        <v>5.9525039583804569E-2</v>
      </c>
      <c r="S31" s="54">
        <f>S28+S29+S30</f>
        <v>2631.6019999999999</v>
      </c>
      <c r="T31" s="21">
        <f>IF(M31&gt;0,U31/M31,0)</f>
        <v>0.22669545351730377</v>
      </c>
      <c r="U31" s="54">
        <f>U28+U29+U30</f>
        <v>10022.206</v>
      </c>
      <c r="V31" s="21">
        <f>IF(M31&gt;0,W31/M31,0)</f>
        <v>0.50730386790318938</v>
      </c>
      <c r="W31" s="54">
        <f>W28+W29+W30</f>
        <v>22427.904000000002</v>
      </c>
      <c r="X31" s="21">
        <f>IF(M31&gt;0,Y31/M31,0)</f>
        <v>0.4033132775390183</v>
      </c>
      <c r="Y31" s="54">
        <f>Y28+Y29+Y30</f>
        <v>17830.48</v>
      </c>
      <c r="Z31" s="55">
        <f>IF(M31&gt;0,AA31/M31,0)</f>
        <v>2.7068247002940511E-3</v>
      </c>
      <c r="AA31" s="56">
        <f>SUM(AA28:AA30)</f>
        <v>119.66872000000001</v>
      </c>
      <c r="AB31" s="55">
        <f>IF(M31&gt;0,(AB28*M28+AB29*M29+AB30*M30)/M31,0)</f>
        <v>2.6908817688305817E-3</v>
      </c>
      <c r="AC31" s="55">
        <f>IF(K31&gt;0,(K28*AC28+K29*AC29+K30*AC30)/K31,0)</f>
        <v>3.266434936484864E-4</v>
      </c>
      <c r="AD31" s="52">
        <f>SUM(AD28:AD30)</f>
        <v>14.43956</v>
      </c>
      <c r="AE31" s="53">
        <f>IF(K31&gt;0,(K28*AE28+K29*AE29+K30*AE30)/K31,0)</f>
        <v>0.21590426804862117</v>
      </c>
      <c r="AF31" s="58">
        <f>SUM(AF28:AF30)</f>
        <v>104.05745049999999</v>
      </c>
      <c r="AG31" s="53">
        <f>IF(AND(AA31&gt;0),((AA28*AG28+AA29*AG29+AA30*AG30)/AA31),0)</f>
        <v>0.88067407573382095</v>
      </c>
      <c r="AH31" s="57">
        <f t="shared" si="0"/>
        <v>0.87993658721857904</v>
      </c>
      <c r="AI31" s="51">
        <f>SUM(AI28:AI30)</f>
        <v>528</v>
      </c>
      <c r="AJ31" s="21">
        <f>IF(AI31&gt;0,(AJ28*AI28+AJ29*AI29+AJ30*AI30)/AI31,0)</f>
        <v>8.733901515151514E-2</v>
      </c>
      <c r="AK31" s="53">
        <f>IF(K31&gt;0,(AK28*K28+AK29*K29+AK30*K30)/K31,0)</f>
        <v>0.2168260232994165</v>
      </c>
      <c r="AL31" s="58">
        <f>SUM(AL28:AL30)</f>
        <v>104.52432300000001</v>
      </c>
      <c r="AM31" s="56"/>
      <c r="AN31" s="56">
        <f>SUM(AN28:AN30)</f>
        <v>0</v>
      </c>
      <c r="AO31" s="105"/>
      <c r="AP31" s="106">
        <f>AO30</f>
        <v>1831.0200000000002</v>
      </c>
      <c r="AQ31" s="51">
        <f>SUM(AQ28:AQ30)</f>
        <v>0</v>
      </c>
      <c r="AR31" s="59"/>
      <c r="AS31" s="58"/>
      <c r="AT31" s="58"/>
      <c r="AU31" s="58"/>
      <c r="AV31" s="58"/>
    </row>
    <row r="32" spans="1:48" x14ac:dyDescent="0.2">
      <c r="A32" s="182">
        <v>8</v>
      </c>
      <c r="B32" s="23">
        <v>1</v>
      </c>
      <c r="C32" s="11" t="s">
        <v>51</v>
      </c>
      <c r="D32" s="12">
        <v>16700</v>
      </c>
      <c r="E32" s="12">
        <v>4</v>
      </c>
      <c r="F32" s="12">
        <v>16599</v>
      </c>
      <c r="G32" s="13">
        <v>2.4</v>
      </c>
      <c r="H32" s="13">
        <v>6.7</v>
      </c>
      <c r="I32" s="12">
        <v>17577</v>
      </c>
      <c r="J32" s="13">
        <v>5.3</v>
      </c>
      <c r="K32" s="12">
        <v>15757</v>
      </c>
      <c r="L32" s="14">
        <v>7.0000000000000007E-2</v>
      </c>
      <c r="M32" s="24">
        <f>ROUND(K32*(1-L32),0)</f>
        <v>14654</v>
      </c>
      <c r="N32" s="15">
        <v>0.44400000000000001</v>
      </c>
      <c r="O32" s="25">
        <f>M32*N32</f>
        <v>6506.3760000000002</v>
      </c>
      <c r="P32" s="14">
        <v>0.52300000000000002</v>
      </c>
      <c r="Q32" s="25">
        <f>M32*P32</f>
        <v>7664.0420000000004</v>
      </c>
      <c r="R32" s="16">
        <v>3.3000000000000002E-2</v>
      </c>
      <c r="S32" s="25">
        <f>M32*R32</f>
        <v>483.58200000000005</v>
      </c>
      <c r="T32" s="26">
        <v>0.22500000000000001</v>
      </c>
      <c r="U32" s="25">
        <f>M32*T32</f>
        <v>3297.15</v>
      </c>
      <c r="V32" s="16">
        <v>0.51300000000000001</v>
      </c>
      <c r="W32" s="25">
        <f>M32*V32</f>
        <v>7517.5020000000004</v>
      </c>
      <c r="X32" s="16">
        <v>0.4</v>
      </c>
      <c r="Y32" s="25">
        <f>X32*M32</f>
        <v>5861.6</v>
      </c>
      <c r="Z32" s="17">
        <v>2.7899999999999999E-3</v>
      </c>
      <c r="AA32" s="18">
        <f>M32*Z32</f>
        <v>40.884659999999997</v>
      </c>
      <c r="AB32" s="27">
        <f>IF(M32&gt;0,(AD32+AL32)/M32,0)</f>
        <v>2.9406326190801147E-3</v>
      </c>
      <c r="AC32" s="17">
        <v>3.2000000000000003E-4</v>
      </c>
      <c r="AD32" s="24">
        <f>AC32*M32</f>
        <v>4.6892800000000001</v>
      </c>
      <c r="AE32" s="117">
        <v>0.2079</v>
      </c>
      <c r="AF32" s="30">
        <f>AI32*(1-AJ32)*AE32</f>
        <v>37.325534400000002</v>
      </c>
      <c r="AG32" s="28">
        <f>IF(AND(AE32&gt;0,AC32&gt;0,Z32&gt;0),((Z32-AC32)*AE32)/((AE32-AC32)*Z32),0)</f>
        <v>0.8866694224379873</v>
      </c>
      <c r="AH32" s="60">
        <f t="shared" si="0"/>
        <v>0.89251510408645307</v>
      </c>
      <c r="AI32" s="12">
        <v>196</v>
      </c>
      <c r="AJ32" s="14">
        <v>8.4000000000000005E-2</v>
      </c>
      <c r="AK32" s="15">
        <v>0.21390000000000001</v>
      </c>
      <c r="AL32" s="30">
        <f>AI32*(1-AJ32)*AK32</f>
        <v>38.402750400000002</v>
      </c>
      <c r="AM32" s="19">
        <v>1.6</v>
      </c>
      <c r="AN32" s="19"/>
      <c r="AO32" s="101">
        <f>AO30+AI32-AN32</f>
        <v>2027.0200000000002</v>
      </c>
      <c r="AP32" s="102"/>
      <c r="AQ32" s="12"/>
      <c r="AR32" s="31"/>
      <c r="AS32" s="20"/>
      <c r="AT32" s="20"/>
      <c r="AU32" s="20"/>
      <c r="AV32" s="20"/>
    </row>
    <row r="33" spans="1:48" x14ac:dyDescent="0.2">
      <c r="A33" s="183"/>
      <c r="B33" s="33">
        <v>2</v>
      </c>
      <c r="C33" s="46" t="s">
        <v>53</v>
      </c>
      <c r="D33" s="34">
        <v>19575</v>
      </c>
      <c r="E33" s="34">
        <v>5</v>
      </c>
      <c r="F33" s="34">
        <v>14921</v>
      </c>
      <c r="G33" s="35">
        <v>1.4</v>
      </c>
      <c r="H33" s="35">
        <v>5.8</v>
      </c>
      <c r="I33" s="34">
        <v>15788</v>
      </c>
      <c r="J33" s="35">
        <v>5.5</v>
      </c>
      <c r="K33" s="34">
        <v>15738</v>
      </c>
      <c r="L33" s="36">
        <v>7.0999999999999994E-2</v>
      </c>
      <c r="M33" s="37">
        <f>ROUND(K33*(1-L33),0)</f>
        <v>14621</v>
      </c>
      <c r="N33" s="38">
        <v>0.49</v>
      </c>
      <c r="O33" s="25">
        <f>M33*N33</f>
        <v>7164.29</v>
      </c>
      <c r="P33" s="36">
        <v>0.44</v>
      </c>
      <c r="Q33" s="25">
        <f>M33*P33</f>
        <v>6433.24</v>
      </c>
      <c r="R33" s="39">
        <v>6.3E-2</v>
      </c>
      <c r="S33" s="25">
        <f>M33*R33</f>
        <v>921.12300000000005</v>
      </c>
      <c r="T33" s="28">
        <v>0.23</v>
      </c>
      <c r="U33" s="25">
        <f>M33*T33</f>
        <v>3362.83</v>
      </c>
      <c r="V33" s="39">
        <v>0.50700000000000001</v>
      </c>
      <c r="W33" s="25">
        <f>M33*V33</f>
        <v>7412.8469999999998</v>
      </c>
      <c r="X33" s="39">
        <v>0.4</v>
      </c>
      <c r="Y33" s="25">
        <f>X33*M33</f>
        <v>5848.4000000000005</v>
      </c>
      <c r="Z33" s="40">
        <v>2.7100000000000002E-3</v>
      </c>
      <c r="AA33" s="18">
        <f>M33*Z33</f>
        <v>39.622910000000005</v>
      </c>
      <c r="AB33" s="27">
        <f>IF(M33&gt;0,(AD33+AL33)/M33,0)</f>
        <v>2.6379036727993983E-3</v>
      </c>
      <c r="AC33" s="40">
        <v>2.9999999999999997E-4</v>
      </c>
      <c r="AD33" s="37">
        <f>AC33*M33</f>
        <v>4.3862999999999994</v>
      </c>
      <c r="AE33" s="28">
        <v>0.20380000000000001</v>
      </c>
      <c r="AF33" s="41">
        <f>AI33*(1-AJ33)*AE33</f>
        <v>36.057926399999999</v>
      </c>
      <c r="AG33" s="28">
        <f>IF(AND(AE33&gt;0,AC33&gt;0,Z33&gt;0),((Z33-AC33)*AE33)/((AE33-AC33)*Z33),0)</f>
        <v>0.89060989872797991</v>
      </c>
      <c r="AH33" s="29">
        <f t="shared" si="0"/>
        <v>0.88765167128957512</v>
      </c>
      <c r="AI33" s="34">
        <v>194</v>
      </c>
      <c r="AJ33" s="36">
        <v>8.7999999999999995E-2</v>
      </c>
      <c r="AK33" s="38">
        <v>0.19320000000000001</v>
      </c>
      <c r="AL33" s="41">
        <f>AI33*(1-AJ33)*AK33</f>
        <v>34.182489600000004</v>
      </c>
      <c r="AM33" s="42">
        <v>1.7</v>
      </c>
      <c r="AN33" s="42"/>
      <c r="AO33" s="121">
        <f>AO32+AI33-AN33</f>
        <v>2221.0200000000004</v>
      </c>
      <c r="AP33" s="104"/>
      <c r="AQ33" s="43"/>
      <c r="AR33" s="44"/>
      <c r="AS33" s="45"/>
      <c r="AT33" s="45"/>
      <c r="AU33" s="45"/>
      <c r="AV33" s="45"/>
    </row>
    <row r="34" spans="1:48" x14ac:dyDescent="0.2">
      <c r="A34" s="183"/>
      <c r="B34" s="33">
        <v>3</v>
      </c>
      <c r="C34" s="11" t="s">
        <v>54</v>
      </c>
      <c r="D34" s="43">
        <v>17725</v>
      </c>
      <c r="E34" s="43">
        <v>3</v>
      </c>
      <c r="F34" s="43">
        <v>14788</v>
      </c>
      <c r="G34" s="37">
        <v>1.1000000000000001</v>
      </c>
      <c r="H34" s="37">
        <v>8.3000000000000007</v>
      </c>
      <c r="I34" s="43">
        <v>16104</v>
      </c>
      <c r="J34" s="37">
        <v>5.2</v>
      </c>
      <c r="K34" s="43">
        <v>15767</v>
      </c>
      <c r="L34" s="39">
        <v>7.4999999999999997E-2</v>
      </c>
      <c r="M34" s="37">
        <f>ROUND(K34*(1-L34),0)</f>
        <v>14584</v>
      </c>
      <c r="N34" s="28">
        <v>0.48099999999999998</v>
      </c>
      <c r="O34" s="25">
        <f>M34*N34</f>
        <v>7014.9039999999995</v>
      </c>
      <c r="P34" s="39">
        <v>0.44500000000000001</v>
      </c>
      <c r="Q34" s="25">
        <f>M34*P34</f>
        <v>6489.88</v>
      </c>
      <c r="R34" s="39">
        <v>7.3999999999999996E-2</v>
      </c>
      <c r="S34" s="25">
        <f>M34*R34</f>
        <v>1079.2159999999999</v>
      </c>
      <c r="T34" s="28">
        <v>0.22900000000000001</v>
      </c>
      <c r="U34" s="25">
        <f>M34*T34</f>
        <v>3339.7360000000003</v>
      </c>
      <c r="V34" s="39">
        <v>0.50800000000000001</v>
      </c>
      <c r="W34" s="25">
        <f>M34*V34</f>
        <v>7408.6720000000005</v>
      </c>
      <c r="X34" s="39">
        <v>0.39</v>
      </c>
      <c r="Y34" s="25">
        <f>X34*M34</f>
        <v>5687.76</v>
      </c>
      <c r="Z34" s="47">
        <v>2.64E-3</v>
      </c>
      <c r="AA34" s="18">
        <f>M34*Z34</f>
        <v>38.501759999999997</v>
      </c>
      <c r="AB34" s="27">
        <f>IF(M34&gt;0,(AD34+AL34)/M34,0)</f>
        <v>2.8710871365880421E-3</v>
      </c>
      <c r="AC34" s="47">
        <v>2.9999999999999997E-4</v>
      </c>
      <c r="AD34" s="37">
        <f>AC34*M34</f>
        <v>4.3751999999999995</v>
      </c>
      <c r="AE34" s="28">
        <v>0.21410000000000001</v>
      </c>
      <c r="AF34" s="41">
        <f>AI34*(1-AJ34)*AE34</f>
        <v>37.850310800000003</v>
      </c>
      <c r="AG34" s="28">
        <f>IF(AND(AE34&gt;0,AC34&gt;0,Z34&gt;0),((Z34-AC34)*AE34)/((AE34-AC34)*Z34),0)</f>
        <v>0.88760736457181744</v>
      </c>
      <c r="AH34" s="29">
        <f t="shared" si="0"/>
        <v>0.89677839110457347</v>
      </c>
      <c r="AI34" s="43">
        <v>193</v>
      </c>
      <c r="AJ34" s="39">
        <v>8.4000000000000005E-2</v>
      </c>
      <c r="AK34" s="28">
        <v>0.21210000000000001</v>
      </c>
      <c r="AL34" s="41">
        <f>AI34*(1-AJ34)*AK34</f>
        <v>37.496734800000006</v>
      </c>
      <c r="AM34" s="18">
        <v>1.7</v>
      </c>
      <c r="AN34" s="18"/>
      <c r="AO34" s="121">
        <f>AO33+AI34-AN34</f>
        <v>2414.0200000000004</v>
      </c>
      <c r="AP34" s="104"/>
      <c r="AQ34" s="43"/>
      <c r="AR34" s="48"/>
      <c r="AS34" s="41"/>
      <c r="AT34" s="41"/>
      <c r="AU34" s="41"/>
      <c r="AV34" s="41"/>
    </row>
    <row r="35" spans="1:48" s="22" customFormat="1" ht="13.5" thickBot="1" x14ac:dyDescent="0.25">
      <c r="A35" s="184"/>
      <c r="B35" s="49" t="s">
        <v>38</v>
      </c>
      <c r="C35" s="50"/>
      <c r="D35" s="51">
        <f>SUM(D32:D34)</f>
        <v>54000</v>
      </c>
      <c r="E35" s="51"/>
      <c r="F35" s="51">
        <f>SUM(F32:F34)</f>
        <v>46308</v>
      </c>
      <c r="G35" s="52"/>
      <c r="H35" s="52"/>
      <c r="I35" s="51">
        <f>SUM(I32:I34)</f>
        <v>49469</v>
      </c>
      <c r="J35" s="52"/>
      <c r="K35" s="51">
        <f>SUM(K32:K34)</f>
        <v>47262</v>
      </c>
      <c r="L35" s="21">
        <f>IF(K35&gt;0,(K32*L32+K33*L33+K34*L34)/K35,0)</f>
        <v>7.2001036773729418E-2</v>
      </c>
      <c r="M35" s="52">
        <f>M32+M33+M34</f>
        <v>43859</v>
      </c>
      <c r="N35" s="53">
        <f>IF(M35&gt;0,O35/M35,0)</f>
        <v>0.4716379762420484</v>
      </c>
      <c r="O35" s="54">
        <f>O32+O33+O34</f>
        <v>20685.57</v>
      </c>
      <c r="P35" s="21">
        <f>IF(M35&gt;0,Q35/M35,0)</f>
        <v>0.46939424063476137</v>
      </c>
      <c r="Q35" s="54">
        <f>Q32+Q33+Q34</f>
        <v>20587.162</v>
      </c>
      <c r="R35" s="21">
        <f>IF(M35&gt;0,S35/M35,0)</f>
        <v>5.6634236986707408E-2</v>
      </c>
      <c r="S35" s="54">
        <f>S32+S33+S34</f>
        <v>2483.9210000000003</v>
      </c>
      <c r="T35" s="21">
        <f>IF(M35&gt;0,U35/M35,0)</f>
        <v>0.22799689915410748</v>
      </c>
      <c r="U35" s="54">
        <f>U32+U33+U34</f>
        <v>9999.7160000000003</v>
      </c>
      <c r="V35" s="21">
        <f>IF(M35&gt;0,W35/M35,0)</f>
        <v>0.50933721699081147</v>
      </c>
      <c r="W35" s="54">
        <f>W32+W33+W34</f>
        <v>22339.021000000001</v>
      </c>
      <c r="X35" s="21">
        <f>IF(M35&gt;0,Y35/M35,0)</f>
        <v>0.39667479878702211</v>
      </c>
      <c r="Y35" s="54">
        <f>Y32+Y33+Y34</f>
        <v>17397.760000000002</v>
      </c>
      <c r="Z35" s="55">
        <f>IF(M35&gt;0,AA35/M35,0)</f>
        <v>2.7134528831026699E-3</v>
      </c>
      <c r="AA35" s="56">
        <f>SUM(AA32:AA34)</f>
        <v>119.00933000000001</v>
      </c>
      <c r="AB35" s="55">
        <f>IF(M35&gt;0,(AB32*M32+AB33*M33+AB34*M34)/M35,0)</f>
        <v>2.8165884949497254E-3</v>
      </c>
      <c r="AC35" s="55">
        <f>IF(K35&gt;0,(K32*AC32+K33*AC33+K34*AC34)/K35,0)</f>
        <v>3.0666793618551902E-4</v>
      </c>
      <c r="AD35" s="52">
        <f>SUM(AD32:AD34)</f>
        <v>13.450779999999998</v>
      </c>
      <c r="AE35" s="53">
        <f>IF(K35&gt;0,(K32*AE32+K33*AE33+K34*AE34)/K35,0)</f>
        <v>0.20860309339427024</v>
      </c>
      <c r="AF35" s="58">
        <f>SUM(AF32:AF34)</f>
        <v>111.2337716</v>
      </c>
      <c r="AG35" s="53">
        <f>IF(AND(AA35&gt;0),((AA32*AG32+AA33*AG33+AA34*AG34)/AA35),0)</f>
        <v>0.88828480469689175</v>
      </c>
      <c r="AH35" s="57">
        <f t="shared" si="0"/>
        <v>0.89244673829064214</v>
      </c>
      <c r="AI35" s="51">
        <f>SUM(AI32:AI34)</f>
        <v>583</v>
      </c>
      <c r="AJ35" s="21">
        <f>IF(AI35&gt;0,(AJ32*AI32+AJ33*AI33+AJ34*AI34)/AI35,0)</f>
        <v>8.5331046312178402E-2</v>
      </c>
      <c r="AK35" s="53">
        <f>IF(K35&gt;0,(AK32*K32+AK33*K33+AK34*K34)/K35,0)</f>
        <v>0.20640651263171259</v>
      </c>
      <c r="AL35" s="58">
        <f>SUM(AL32:AL34)</f>
        <v>110.08197480000001</v>
      </c>
      <c r="AM35" s="56"/>
      <c r="AN35" s="56">
        <f>SUM(AN32:AN34)</f>
        <v>0</v>
      </c>
      <c r="AO35" s="105"/>
      <c r="AP35" s="106">
        <f>AO34</f>
        <v>2414.0200000000004</v>
      </c>
      <c r="AQ35" s="51">
        <f>SUM(AQ32:AQ34)</f>
        <v>0</v>
      </c>
      <c r="AR35" s="59"/>
      <c r="AS35" s="58"/>
      <c r="AT35" s="58"/>
      <c r="AU35" s="58"/>
      <c r="AV35" s="58"/>
    </row>
    <row r="36" spans="1:48" x14ac:dyDescent="0.2">
      <c r="A36" s="182">
        <v>9</v>
      </c>
      <c r="B36" s="23">
        <v>1</v>
      </c>
      <c r="C36" s="11" t="s">
        <v>52</v>
      </c>
      <c r="D36" s="12">
        <v>6067</v>
      </c>
      <c r="E36" s="12">
        <v>1</v>
      </c>
      <c r="F36" s="12">
        <v>9976</v>
      </c>
      <c r="G36" s="13">
        <v>1.4</v>
      </c>
      <c r="H36" s="13">
        <v>7.3</v>
      </c>
      <c r="I36" s="12">
        <v>11164</v>
      </c>
      <c r="J36" s="13">
        <v>6.6</v>
      </c>
      <c r="K36" s="12">
        <v>15041</v>
      </c>
      <c r="L36" s="14">
        <v>6.9000000000000006E-2</v>
      </c>
      <c r="M36" s="24">
        <f>ROUND(K36*(1-L36),0)</f>
        <v>14003</v>
      </c>
      <c r="N36" s="15">
        <v>0.41099999999999998</v>
      </c>
      <c r="O36" s="25">
        <f>M36*N36</f>
        <v>5755.2329999999993</v>
      </c>
      <c r="P36" s="14">
        <v>0.45400000000000001</v>
      </c>
      <c r="Q36" s="25">
        <f>M36*P36</f>
        <v>6357.3620000000001</v>
      </c>
      <c r="R36" s="16">
        <v>0.13500000000000001</v>
      </c>
      <c r="S36" s="25">
        <f>M36*R36</f>
        <v>1890.4050000000002</v>
      </c>
      <c r="T36" s="26">
        <v>0.23</v>
      </c>
      <c r="U36" s="25">
        <f>M36*T36</f>
        <v>3220.69</v>
      </c>
      <c r="V36" s="16">
        <v>0.52700000000000002</v>
      </c>
      <c r="W36" s="25">
        <f>M36*V36</f>
        <v>7379.5810000000001</v>
      </c>
      <c r="X36" s="16">
        <v>0.39</v>
      </c>
      <c r="Y36" s="25">
        <f>X36*M36</f>
        <v>5461.17</v>
      </c>
      <c r="Z36" s="17">
        <v>2.3999999999999998E-3</v>
      </c>
      <c r="AA36" s="18">
        <f>M36*Z36</f>
        <v>33.607199999999999</v>
      </c>
      <c r="AB36" s="27">
        <f>IF(M36&gt;0,(AD36+AL36)/M36,0)</f>
        <v>2.6252717132043135E-3</v>
      </c>
      <c r="AC36" s="17">
        <v>2.9999999999999997E-4</v>
      </c>
      <c r="AD36" s="24">
        <f>AC36*M36</f>
        <v>4.2008999999999999</v>
      </c>
      <c r="AE36" s="117">
        <v>0.20760000000000001</v>
      </c>
      <c r="AF36" s="30">
        <f>AI36*(1-AJ36)*AE36</f>
        <v>32.718382800000001</v>
      </c>
      <c r="AG36" s="28">
        <f>IF(AND(AE36&gt;0,AC36&gt;0,Z36&gt;0),((Z36-AC36)*AE36)/((AE36-AC36)*Z36),0)</f>
        <v>0.87626628075253254</v>
      </c>
      <c r="AH36" s="60">
        <f t="shared" si="0"/>
        <v>0.88701413082734504</v>
      </c>
      <c r="AI36" s="12">
        <v>173</v>
      </c>
      <c r="AJ36" s="14">
        <v>8.8999999999999996E-2</v>
      </c>
      <c r="AK36" s="15">
        <v>0.20660000000000001</v>
      </c>
      <c r="AL36" s="30">
        <f>AI36*(1-AJ36)*AK36</f>
        <v>32.560779800000006</v>
      </c>
      <c r="AM36" s="19">
        <v>1.65</v>
      </c>
      <c r="AN36" s="19">
        <v>1002.62</v>
      </c>
      <c r="AO36" s="101">
        <f>AO34+AI36-AN36</f>
        <v>1584.4000000000005</v>
      </c>
      <c r="AP36" s="102"/>
      <c r="AQ36" s="12"/>
      <c r="AR36" s="31"/>
      <c r="AS36" s="20"/>
      <c r="AT36" s="20"/>
      <c r="AU36" s="20"/>
      <c r="AV36" s="20"/>
    </row>
    <row r="37" spans="1:48" x14ac:dyDescent="0.2">
      <c r="A37" s="183"/>
      <c r="B37" s="33">
        <v>2</v>
      </c>
      <c r="C37" s="46" t="s">
        <v>53</v>
      </c>
      <c r="D37" s="34">
        <v>18678</v>
      </c>
      <c r="E37" s="34">
        <v>4</v>
      </c>
      <c r="F37" s="34">
        <v>15404</v>
      </c>
      <c r="G37" s="35">
        <v>1.4</v>
      </c>
      <c r="H37" s="35">
        <v>8.9</v>
      </c>
      <c r="I37" s="34">
        <v>16320</v>
      </c>
      <c r="J37" s="35">
        <v>6</v>
      </c>
      <c r="K37" s="34">
        <v>14219</v>
      </c>
      <c r="L37" s="36">
        <v>6.9000000000000006E-2</v>
      </c>
      <c r="M37" s="37">
        <f>ROUND(K37*(1-L37),0)</f>
        <v>13238</v>
      </c>
      <c r="N37" s="38">
        <v>0.45500000000000002</v>
      </c>
      <c r="O37" s="25">
        <f>M37*N37</f>
        <v>6023.29</v>
      </c>
      <c r="P37" s="36">
        <v>0.46100000000000002</v>
      </c>
      <c r="Q37" s="25">
        <f>M37*P37</f>
        <v>6102.7179999999998</v>
      </c>
      <c r="R37" s="39">
        <v>8.4000000000000005E-2</v>
      </c>
      <c r="S37" s="25">
        <f>M37*R37</f>
        <v>1111.992</v>
      </c>
      <c r="T37" s="28">
        <v>0.215</v>
      </c>
      <c r="U37" s="25">
        <f>M37*T37</f>
        <v>2846.17</v>
      </c>
      <c r="V37" s="39">
        <v>0.50800000000000001</v>
      </c>
      <c r="W37" s="25">
        <f>M37*V37</f>
        <v>6724.9040000000005</v>
      </c>
      <c r="X37" s="39">
        <v>0.39</v>
      </c>
      <c r="Y37" s="25">
        <f>X37*M37</f>
        <v>5162.8200000000006</v>
      </c>
      <c r="Z37" s="40">
        <v>2.2499999999999998E-3</v>
      </c>
      <c r="AA37" s="18">
        <f>M37*Z37</f>
        <v>29.785499999999999</v>
      </c>
      <c r="AB37" s="27">
        <f>IF(M37&gt;0,(AD37+AL37)/M37,0)</f>
        <v>2.7040743012539657E-3</v>
      </c>
      <c r="AC37" s="40">
        <v>2.9E-4</v>
      </c>
      <c r="AD37" s="37">
        <f>AC37*M37</f>
        <v>3.8390200000000001</v>
      </c>
      <c r="AE37" s="28">
        <v>0.22020000000000001</v>
      </c>
      <c r="AF37" s="41">
        <f>AI37*(1-AJ37)*AE37</f>
        <v>32.898760799999998</v>
      </c>
      <c r="AG37" s="28">
        <f>IF(AND(AE37&gt;0,AC37&gt;0,Z37&gt;0),((Z37-AC37)*AE37)/((AE37-AC37)*Z37),0)</f>
        <v>0.87225986388371024</v>
      </c>
      <c r="AH37" s="29">
        <f t="shared" si="0"/>
        <v>0.89396644242785039</v>
      </c>
      <c r="AI37" s="34">
        <v>164</v>
      </c>
      <c r="AJ37" s="36">
        <v>8.8999999999999996E-2</v>
      </c>
      <c r="AK37" s="38">
        <v>0.21390000000000001</v>
      </c>
      <c r="AL37" s="41">
        <f>AI37*(1-AJ37)*AK37</f>
        <v>31.957515600000001</v>
      </c>
      <c r="AM37" s="42">
        <v>1.6</v>
      </c>
      <c r="AN37" s="42"/>
      <c r="AO37" s="121">
        <f>AO36+AI37-AN37</f>
        <v>1748.4000000000005</v>
      </c>
      <c r="AP37" s="104"/>
      <c r="AQ37" s="43"/>
      <c r="AR37" s="44"/>
      <c r="AS37" s="45"/>
      <c r="AT37" s="45"/>
      <c r="AU37" s="45"/>
      <c r="AV37" s="45"/>
    </row>
    <row r="38" spans="1:48" x14ac:dyDescent="0.2">
      <c r="A38" s="183"/>
      <c r="B38" s="33">
        <v>3</v>
      </c>
      <c r="C38" s="11" t="s">
        <v>54</v>
      </c>
      <c r="D38" s="43">
        <v>19485</v>
      </c>
      <c r="E38" s="43">
        <v>0</v>
      </c>
      <c r="F38" s="43">
        <v>16698</v>
      </c>
      <c r="G38" s="37">
        <v>3</v>
      </c>
      <c r="H38" s="37">
        <v>6.8</v>
      </c>
      <c r="I38" s="43">
        <v>17541</v>
      </c>
      <c r="J38" s="37">
        <v>4.8</v>
      </c>
      <c r="K38" s="43">
        <v>14292</v>
      </c>
      <c r="L38" s="39">
        <v>6.7000000000000004E-2</v>
      </c>
      <c r="M38" s="37">
        <f>ROUND(K38*(1-L38),0)</f>
        <v>13334</v>
      </c>
      <c r="N38" s="28">
        <v>0.49199999999999999</v>
      </c>
      <c r="O38" s="25">
        <f>M38*N38</f>
        <v>6560.3279999999995</v>
      </c>
      <c r="P38" s="39">
        <v>0.47799999999999998</v>
      </c>
      <c r="Q38" s="25">
        <f>M38*P38</f>
        <v>6373.652</v>
      </c>
      <c r="R38" s="39">
        <v>0.03</v>
      </c>
      <c r="S38" s="25">
        <f>M38*R38</f>
        <v>400.02</v>
      </c>
      <c r="T38" s="28">
        <v>0.2</v>
      </c>
      <c r="U38" s="25">
        <f>M38*T38</f>
        <v>2666.8</v>
      </c>
      <c r="V38" s="39">
        <v>0.52500000000000002</v>
      </c>
      <c r="W38" s="25">
        <f>M38*V38</f>
        <v>7000.35</v>
      </c>
      <c r="X38" s="39">
        <v>0.39</v>
      </c>
      <c r="Y38" s="25">
        <f>X38*M38</f>
        <v>5200.26</v>
      </c>
      <c r="Z38" s="47">
        <v>2.3700000000000001E-3</v>
      </c>
      <c r="AA38" s="18">
        <f>M38*Z38</f>
        <v>31.601580000000002</v>
      </c>
      <c r="AB38" s="27">
        <f>IF(M38&gt;0,(AD38+AL38)/M38,0)</f>
        <v>2.6713679316034203E-3</v>
      </c>
      <c r="AC38" s="47">
        <v>2.7E-4</v>
      </c>
      <c r="AD38" s="37">
        <f>AC38*M38</f>
        <v>3.6001799999999999</v>
      </c>
      <c r="AE38" s="28">
        <v>0.22059999999999999</v>
      </c>
      <c r="AF38" s="41">
        <f>AI38*(1-AJ38)*AE38</f>
        <v>32.401727999999999</v>
      </c>
      <c r="AG38" s="28">
        <f>IF(AND(AE38&gt;0,AC38&gt;0,Z38&gt;0),((Z38-AC38)*AE38)/((AE38-AC38)*Z38),0)</f>
        <v>0.88716177747188207</v>
      </c>
      <c r="AH38" s="29">
        <f t="shared" si="0"/>
        <v>0.9000429190696605</v>
      </c>
      <c r="AI38" s="43">
        <v>160</v>
      </c>
      <c r="AJ38" s="39">
        <v>8.2000000000000003E-2</v>
      </c>
      <c r="AK38" s="28">
        <v>0.218</v>
      </c>
      <c r="AL38" s="41">
        <f>AI38*(1-AJ38)*AK38</f>
        <v>32.019840000000002</v>
      </c>
      <c r="AM38" s="18">
        <v>1.6</v>
      </c>
      <c r="AN38" s="18"/>
      <c r="AO38" s="121">
        <f>AO37+AI38-AN38</f>
        <v>1908.4000000000005</v>
      </c>
      <c r="AP38" s="104"/>
      <c r="AQ38" s="43"/>
      <c r="AR38" s="48"/>
      <c r="AS38" s="41"/>
      <c r="AT38" s="41"/>
      <c r="AU38" s="41"/>
      <c r="AV38" s="41"/>
    </row>
    <row r="39" spans="1:48" s="22" customFormat="1" ht="13.5" thickBot="1" x14ac:dyDescent="0.25">
      <c r="A39" s="184"/>
      <c r="B39" s="49" t="s">
        <v>38</v>
      </c>
      <c r="C39" s="50"/>
      <c r="D39" s="51">
        <f>SUM(D36:D38)</f>
        <v>44230</v>
      </c>
      <c r="E39" s="51"/>
      <c r="F39" s="51">
        <f>SUM(F36:F38)</f>
        <v>42078</v>
      </c>
      <c r="G39" s="52"/>
      <c r="H39" s="52"/>
      <c r="I39" s="51">
        <f>SUM(I36:I38)</f>
        <v>45025</v>
      </c>
      <c r="J39" s="52"/>
      <c r="K39" s="51">
        <f>SUM(K36:K38)</f>
        <v>43552</v>
      </c>
      <c r="L39" s="21">
        <f>IF(K39&gt;0,(K36*L36+K37*L37+K38*L38)/K39,0)</f>
        <v>6.8343681116825872E-2</v>
      </c>
      <c r="M39" s="52">
        <f>M36+M37+M38</f>
        <v>40575</v>
      </c>
      <c r="N39" s="53">
        <f>IF(M39&gt;0,O39/M39,0)</f>
        <v>0.4519741466420209</v>
      </c>
      <c r="O39" s="54">
        <f>O36+O37+O38</f>
        <v>18338.850999999999</v>
      </c>
      <c r="P39" s="21">
        <f>IF(M39&gt;0,Q39/M39,0)</f>
        <v>0.46417084411583487</v>
      </c>
      <c r="Q39" s="54">
        <f>Q36+Q37+Q38</f>
        <v>18833.732</v>
      </c>
      <c r="R39" s="21">
        <f>IF(M39&gt;0,S39/M39,0)</f>
        <v>8.3855009242144174E-2</v>
      </c>
      <c r="S39" s="54">
        <f>S36+S37+S38</f>
        <v>3402.4169999999999</v>
      </c>
      <c r="T39" s="21">
        <f>IF(M39&gt;0,U39/M39,0)</f>
        <v>0.21524731977818853</v>
      </c>
      <c r="U39" s="54">
        <f>U36+U37+U38</f>
        <v>8733.66</v>
      </c>
      <c r="V39" s="21">
        <f>IF(M39&gt;0,W39/M39,0)</f>
        <v>0.52014380776340108</v>
      </c>
      <c r="W39" s="54">
        <f>W36+W37+W38</f>
        <v>21104.834999999999</v>
      </c>
      <c r="X39" s="21">
        <f>IF(M39&gt;0,Y39/M39,0)</f>
        <v>0.39000000000000007</v>
      </c>
      <c r="Y39" s="54">
        <f>Y36+Y37+Y38</f>
        <v>15824.250000000002</v>
      </c>
      <c r="Z39" s="55">
        <f>IF(M39&gt;0,AA39/M39,0)</f>
        <v>2.3412022181146025E-3</v>
      </c>
      <c r="AA39" s="56">
        <f>SUM(AA36:AA38)</f>
        <v>94.994280000000003</v>
      </c>
      <c r="AB39" s="55">
        <f>IF(M39&gt;0,(AB36*M36+AB37*M37+AB38*M38)/M39,0)</f>
        <v>2.6661302624768949E-3</v>
      </c>
      <c r="AC39" s="55">
        <f>IF(K39&gt;0,(K36*AC36+K37*AC37+K38*AC38)/K39,0)</f>
        <v>2.868903839088905E-4</v>
      </c>
      <c r="AD39" s="52">
        <f>SUM(AD36:AD38)</f>
        <v>11.6401</v>
      </c>
      <c r="AE39" s="53">
        <f>IF(K39&gt;0,(K36*AE36+K37*AE37+K38*AE38)/K39,0)</f>
        <v>0.2159797621234387</v>
      </c>
      <c r="AF39" s="58">
        <f>SUM(AF36:AF38)</f>
        <v>98.018871599999983</v>
      </c>
      <c r="AG39" s="53">
        <f>IF(AND(AA39&gt;0),((AA36*AG36+AA37*AG37+AA38*AG38)/AA39),0)</f>
        <v>0.87863465263313367</v>
      </c>
      <c r="AH39" s="57">
        <f t="shared" si="0"/>
        <v>0.89359961284842404</v>
      </c>
      <c r="AI39" s="51">
        <f>SUM(AI36:AI38)</f>
        <v>497</v>
      </c>
      <c r="AJ39" s="21">
        <f>IF(AI39&gt;0,(AJ36*AI36+AJ37*AI37+AJ38*AI38)/AI39,0)</f>
        <v>8.6746478873239441E-2</v>
      </c>
      <c r="AK39" s="53">
        <f>IF(K39&gt;0,(AK36*K36+AK37*K37+AK38*K38)/K39,0)</f>
        <v>0.21272434560984571</v>
      </c>
      <c r="AL39" s="58">
        <f>SUM(AL36:AL38)</f>
        <v>96.538135400000002</v>
      </c>
      <c r="AM39" s="56"/>
      <c r="AN39" s="56">
        <f>SUM(AN36:AN38)</f>
        <v>1002.62</v>
      </c>
      <c r="AO39" s="105"/>
      <c r="AP39" s="106">
        <f>AO38</f>
        <v>1908.4000000000005</v>
      </c>
      <c r="AQ39" s="51">
        <f>SUM(AQ36:AQ38)</f>
        <v>0</v>
      </c>
      <c r="AR39" s="59"/>
      <c r="AS39" s="58"/>
      <c r="AT39" s="58"/>
      <c r="AU39" s="58"/>
      <c r="AV39" s="58"/>
    </row>
    <row r="40" spans="1:48" x14ac:dyDescent="0.2">
      <c r="A40" s="182">
        <v>10</v>
      </c>
      <c r="B40" s="23">
        <v>1</v>
      </c>
      <c r="C40" s="11" t="s">
        <v>52</v>
      </c>
      <c r="D40" s="12">
        <v>5435</v>
      </c>
      <c r="E40" s="12">
        <v>0</v>
      </c>
      <c r="F40" s="12">
        <v>16250</v>
      </c>
      <c r="G40" s="13">
        <v>2.5</v>
      </c>
      <c r="H40" s="13">
        <v>7.6</v>
      </c>
      <c r="I40" s="12">
        <v>17276</v>
      </c>
      <c r="J40" s="13">
        <v>4.0999999999999996</v>
      </c>
      <c r="K40" s="12">
        <v>14428</v>
      </c>
      <c r="L40" s="14">
        <v>7.0000000000000007E-2</v>
      </c>
      <c r="M40" s="24">
        <f>ROUND(K40*(1-L40),0)</f>
        <v>13418</v>
      </c>
      <c r="N40" s="15">
        <v>0.40899999999999997</v>
      </c>
      <c r="O40" s="25">
        <f>M40*N40</f>
        <v>5487.9619999999995</v>
      </c>
      <c r="P40" s="14">
        <v>0.47299999999999998</v>
      </c>
      <c r="Q40" s="25">
        <f>M40*P40</f>
        <v>6346.7139999999999</v>
      </c>
      <c r="R40" s="16">
        <v>0.11799999999999999</v>
      </c>
      <c r="S40" s="25">
        <f>M40*R40</f>
        <v>1583.3239999999998</v>
      </c>
      <c r="T40" s="26">
        <v>0.20200000000000001</v>
      </c>
      <c r="U40" s="25">
        <f>M40*T40</f>
        <v>2710.4360000000001</v>
      </c>
      <c r="V40" s="16">
        <v>0.53300000000000003</v>
      </c>
      <c r="W40" s="25">
        <f>M40*V40</f>
        <v>7151.7940000000008</v>
      </c>
      <c r="X40" s="16">
        <v>0.4</v>
      </c>
      <c r="Y40" s="25">
        <f>X40*M40</f>
        <v>5367.2000000000007</v>
      </c>
      <c r="Z40" s="17">
        <v>2.5000000000000001E-3</v>
      </c>
      <c r="AA40" s="18">
        <f>M40*Z40</f>
        <v>33.545000000000002</v>
      </c>
      <c r="AB40" s="27">
        <f>IF(M40&gt;0,(AD40+AL40)/M40,0)</f>
        <v>3.0555186391414517E-3</v>
      </c>
      <c r="AC40" s="17">
        <v>2.7999999999999998E-4</v>
      </c>
      <c r="AD40" s="24">
        <f>AC40*M40</f>
        <v>3.7570399999999995</v>
      </c>
      <c r="AE40" s="117">
        <v>0.21410000000000001</v>
      </c>
      <c r="AF40" s="30">
        <f>AI40*(1-AJ40)*AE40</f>
        <v>35.771613900000006</v>
      </c>
      <c r="AG40" s="28">
        <f>IF(AND(AE40&gt;0,AC40&gt;0,Z40&gt;0),((Z40-AC40)*AE40)/((AE40-AC40)*Z40),0)</f>
        <v>0.88916284725470029</v>
      </c>
      <c r="AH40" s="60">
        <f t="shared" si="0"/>
        <v>0.90950502095058183</v>
      </c>
      <c r="AI40" s="12">
        <v>183</v>
      </c>
      <c r="AJ40" s="14">
        <v>8.6999999999999994E-2</v>
      </c>
      <c r="AK40" s="15">
        <v>0.22289999999999999</v>
      </c>
      <c r="AL40" s="30">
        <f>AI40*(1-AJ40)*AK40</f>
        <v>37.241909100000001</v>
      </c>
      <c r="AM40" s="19">
        <v>1.65</v>
      </c>
      <c r="AN40" s="19">
        <v>513.20000000000005</v>
      </c>
      <c r="AO40" s="101">
        <f>AO38+AI40-AN40</f>
        <v>1578.2000000000005</v>
      </c>
      <c r="AP40" s="102"/>
      <c r="AQ40" s="12"/>
      <c r="AR40" s="31"/>
      <c r="AS40" s="20"/>
      <c r="AT40" s="20"/>
      <c r="AU40" s="20"/>
      <c r="AV40" s="20"/>
    </row>
    <row r="41" spans="1:48" x14ac:dyDescent="0.2">
      <c r="A41" s="183"/>
      <c r="B41" s="33">
        <v>2</v>
      </c>
      <c r="C41" s="11" t="s">
        <v>50</v>
      </c>
      <c r="D41" s="34">
        <v>18235</v>
      </c>
      <c r="E41" s="34">
        <v>7</v>
      </c>
      <c r="F41" s="34">
        <v>15204</v>
      </c>
      <c r="G41" s="35">
        <v>1.6</v>
      </c>
      <c r="H41" s="35">
        <v>5.9</v>
      </c>
      <c r="I41" s="34">
        <v>16174</v>
      </c>
      <c r="J41" s="35">
        <v>3.8</v>
      </c>
      <c r="K41" s="34">
        <v>14800</v>
      </c>
      <c r="L41" s="36">
        <v>6.7000000000000004E-2</v>
      </c>
      <c r="M41" s="37">
        <f>ROUND(K41*(1-L41),0)</f>
        <v>13808</v>
      </c>
      <c r="N41" s="38">
        <v>0.36</v>
      </c>
      <c r="O41" s="25">
        <f>M41*N41</f>
        <v>4970.88</v>
      </c>
      <c r="P41" s="36">
        <v>0.46200000000000002</v>
      </c>
      <c r="Q41" s="25">
        <f>M41*P41</f>
        <v>6379.2960000000003</v>
      </c>
      <c r="R41" s="39">
        <v>0.17799999999999999</v>
      </c>
      <c r="S41" s="25">
        <f>M41*R41</f>
        <v>2457.8240000000001</v>
      </c>
      <c r="T41" s="28">
        <v>0.222</v>
      </c>
      <c r="U41" s="25">
        <f>M41*T41</f>
        <v>3065.3760000000002</v>
      </c>
      <c r="V41" s="39">
        <v>0.503</v>
      </c>
      <c r="W41" s="25">
        <f>M41*V41</f>
        <v>6945.424</v>
      </c>
      <c r="X41" s="39">
        <v>0.4</v>
      </c>
      <c r="Y41" s="25">
        <f>X41*M41</f>
        <v>5523.2000000000007</v>
      </c>
      <c r="Z41" s="40">
        <v>2.5400000000000002E-3</v>
      </c>
      <c r="AA41" s="18">
        <f>M41*Z41</f>
        <v>35.072320000000005</v>
      </c>
      <c r="AB41" s="27">
        <f>IF(M41&gt;0,(AD41+AL41)/M41,0)</f>
        <v>2.5255279113557357E-3</v>
      </c>
      <c r="AC41" s="40">
        <v>2.7999999999999998E-4</v>
      </c>
      <c r="AD41" s="37">
        <f>AC41*M41</f>
        <v>3.8662399999999995</v>
      </c>
      <c r="AE41" s="28">
        <v>0.21110000000000001</v>
      </c>
      <c r="AF41" s="41">
        <f>AI41*(1-AJ41)*AE41</f>
        <v>30.9622481</v>
      </c>
      <c r="AG41" s="28">
        <f>IF(AND(AE41&gt;0,AC41&gt;0,Z41&gt;0),((Z41-AC41)*AE41)/((AE41-AC41)*Z41),0)</f>
        <v>0.89094551683079282</v>
      </c>
      <c r="AH41" s="29">
        <f t="shared" si="0"/>
        <v>0.89031131074583825</v>
      </c>
      <c r="AI41" s="34">
        <v>161</v>
      </c>
      <c r="AJ41" s="36">
        <v>8.8999999999999996E-2</v>
      </c>
      <c r="AK41" s="38">
        <v>0.2114</v>
      </c>
      <c r="AL41" s="41">
        <f>AI41*(1-AJ41)*AK41</f>
        <v>31.006249399999998</v>
      </c>
      <c r="AM41" s="42">
        <v>1.57</v>
      </c>
      <c r="AN41" s="42"/>
      <c r="AO41" s="121">
        <f>AO40+AI41-AN41</f>
        <v>1739.2000000000005</v>
      </c>
      <c r="AP41" s="104"/>
      <c r="AQ41" s="43"/>
      <c r="AR41" s="44"/>
      <c r="AS41" s="45"/>
      <c r="AT41" s="45"/>
      <c r="AU41" s="45"/>
      <c r="AV41" s="45"/>
    </row>
    <row r="42" spans="1:48" x14ac:dyDescent="0.2">
      <c r="A42" s="183"/>
      <c r="B42" s="33">
        <v>3</v>
      </c>
      <c r="C42" s="11" t="s">
        <v>54</v>
      </c>
      <c r="D42" s="43">
        <v>20900</v>
      </c>
      <c r="E42" s="43">
        <v>1</v>
      </c>
      <c r="F42" s="43">
        <v>14494</v>
      </c>
      <c r="G42" s="37">
        <v>2</v>
      </c>
      <c r="H42" s="37">
        <v>5.7</v>
      </c>
      <c r="I42" s="43">
        <v>14998</v>
      </c>
      <c r="J42" s="37">
        <v>4</v>
      </c>
      <c r="K42" s="43">
        <v>14780</v>
      </c>
      <c r="L42" s="39">
        <v>7.3999999999999996E-2</v>
      </c>
      <c r="M42" s="37">
        <f>ROUND(K42*(1-L42),0)</f>
        <v>13686</v>
      </c>
      <c r="N42" s="28">
        <v>0.50700000000000001</v>
      </c>
      <c r="O42" s="25">
        <f>M42*N42</f>
        <v>6938.8019999999997</v>
      </c>
      <c r="P42" s="39">
        <v>0.43</v>
      </c>
      <c r="Q42" s="25">
        <f>M42*P42</f>
        <v>5884.98</v>
      </c>
      <c r="R42" s="39">
        <v>6.3E-2</v>
      </c>
      <c r="S42" s="25">
        <f>M42*R42</f>
        <v>862.21799999999996</v>
      </c>
      <c r="T42" s="28">
        <v>0.215</v>
      </c>
      <c r="U42" s="25">
        <f>M42*T42</f>
        <v>2942.49</v>
      </c>
      <c r="V42" s="39">
        <v>0.52</v>
      </c>
      <c r="W42" s="25">
        <f>M42*V42</f>
        <v>7116.72</v>
      </c>
      <c r="X42" s="39">
        <v>0.39</v>
      </c>
      <c r="Y42" s="25">
        <f>X42*M42</f>
        <v>5337.54</v>
      </c>
      <c r="Z42" s="47">
        <v>2.47E-3</v>
      </c>
      <c r="AA42" s="18">
        <f>M42*Z42</f>
        <v>33.80442</v>
      </c>
      <c r="AB42" s="27">
        <f>IF(M42&gt;0,(AD42+AL42)/M42,0)</f>
        <v>2.494743533537922E-3</v>
      </c>
      <c r="AC42" s="47">
        <v>2.7E-4</v>
      </c>
      <c r="AD42" s="37">
        <f>AC42*M42</f>
        <v>3.6952199999999999</v>
      </c>
      <c r="AE42" s="28">
        <v>0.21659999999999999</v>
      </c>
      <c r="AF42" s="41">
        <f>AI42*(1-AJ42)*AE42</f>
        <v>29.760839999999998</v>
      </c>
      <c r="AG42" s="28">
        <f>IF(AND(AE42&gt;0,AC42&gt;0,Z42&gt;0),((Z42-AC42)*AE42)/((AE42-AC42)*Z42),0)</f>
        <v>0.89179992106077266</v>
      </c>
      <c r="AH42" s="29">
        <f t="shared" si="0"/>
        <v>0.89286031350944894</v>
      </c>
      <c r="AI42" s="43">
        <v>150</v>
      </c>
      <c r="AJ42" s="39">
        <v>8.4000000000000005E-2</v>
      </c>
      <c r="AK42" s="28">
        <v>0.22159999999999999</v>
      </c>
      <c r="AL42" s="41">
        <f>AI42*(1-AJ42)*AK42</f>
        <v>30.447839999999999</v>
      </c>
      <c r="AM42" s="18">
        <v>1.6</v>
      </c>
      <c r="AN42" s="18"/>
      <c r="AO42" s="121">
        <f>AO41+AI42-AN42</f>
        <v>1889.2000000000005</v>
      </c>
      <c r="AP42" s="104"/>
      <c r="AQ42" s="43"/>
      <c r="AR42" s="48"/>
      <c r="AS42" s="41"/>
      <c r="AT42" s="41"/>
      <c r="AU42" s="41"/>
      <c r="AV42" s="41"/>
    </row>
    <row r="43" spans="1:48" s="22" customFormat="1" ht="13.5" thickBot="1" x14ac:dyDescent="0.25">
      <c r="A43" s="184"/>
      <c r="B43" s="49" t="s">
        <v>38</v>
      </c>
      <c r="C43" s="50"/>
      <c r="D43" s="51">
        <f>SUM(D40:D42)</f>
        <v>44570</v>
      </c>
      <c r="E43" s="51"/>
      <c r="F43" s="51">
        <f>SUM(F40:F42)</f>
        <v>45948</v>
      </c>
      <c r="G43" s="52"/>
      <c r="H43" s="52"/>
      <c r="I43" s="51">
        <f>SUM(I40:I42)</f>
        <v>48448</v>
      </c>
      <c r="J43" s="52"/>
      <c r="K43" s="51">
        <f>SUM(K40:K42)</f>
        <v>44008</v>
      </c>
      <c r="L43" s="21">
        <f>IF(K43&gt;0,(K40*L40+K41*L41+K42*L42)/K43,0)</f>
        <v>7.0334484639156522E-2</v>
      </c>
      <c r="M43" s="52">
        <f>M40+M41+M42</f>
        <v>40912</v>
      </c>
      <c r="N43" s="53">
        <f>IF(M43&gt;0,O43/M43,0)</f>
        <v>0.42524550254204146</v>
      </c>
      <c r="O43" s="54">
        <f>O40+O41+O42</f>
        <v>17397.644</v>
      </c>
      <c r="P43" s="21">
        <f>IF(M43&gt;0,Q43/M43,0)</f>
        <v>0.45490296245600309</v>
      </c>
      <c r="Q43" s="54">
        <f>Q40+Q41+Q42</f>
        <v>18610.989999999998</v>
      </c>
      <c r="R43" s="21">
        <f>IF(M43&gt;0,S43/M43,0)</f>
        <v>0.11985153500195542</v>
      </c>
      <c r="S43" s="54">
        <f>S40+S41+S42</f>
        <v>4903.366</v>
      </c>
      <c r="T43" s="21">
        <f>IF(M43&gt;0,U43/M43,0)</f>
        <v>0.2130988951896754</v>
      </c>
      <c r="U43" s="54">
        <f>U40+U41+U42</f>
        <v>8718.3019999999997</v>
      </c>
      <c r="V43" s="21">
        <f>IF(M43&gt;0,W43/M43,0)</f>
        <v>0.51852605592491208</v>
      </c>
      <c r="W43" s="54">
        <f>W40+W41+W42</f>
        <v>21213.938000000002</v>
      </c>
      <c r="X43" s="21">
        <f>IF(M43&gt;0,Y43/M43,0)</f>
        <v>0.39665477121626913</v>
      </c>
      <c r="Y43" s="54">
        <f>Y40+Y41+Y42</f>
        <v>16227.940000000002</v>
      </c>
      <c r="Z43" s="55">
        <f>IF(M43&gt;0,AA43/M43,0)</f>
        <v>2.5034645091904575E-3</v>
      </c>
      <c r="AA43" s="56">
        <f>SUM(AA40:AA42)</f>
        <v>102.42174</v>
      </c>
      <c r="AB43" s="55">
        <f>IF(M43&gt;0,(AB40*M40+AB41*M41+AB42*M42)/M43,0)</f>
        <v>2.6890520751857647E-3</v>
      </c>
      <c r="AC43" s="55">
        <f>IF(K43&gt;0,(K40*AC40+K41*AC41+K42*AC42)/K43,0)</f>
        <v>2.7664151972368661E-4</v>
      </c>
      <c r="AD43" s="52">
        <f>SUM(AD40:AD42)</f>
        <v>11.3185</v>
      </c>
      <c r="AE43" s="53">
        <f>IF(K43&gt;0,(K40*AE40+K41*AE41+K42*AE42)/K43,0)</f>
        <v>0.21393071259770952</v>
      </c>
      <c r="AF43" s="58">
        <f>SUM(AF40:AF42)</f>
        <v>96.494702000000004</v>
      </c>
      <c r="AG43" s="53">
        <f>IF(AND(AA43&gt;0),((AA40*AG40+AA41*AG41+AA42*AG42)/AA43),0)</f>
        <v>0.89064365697672265</v>
      </c>
      <c r="AH43" s="57">
        <f t="shared" si="0"/>
        <v>0.89825981594798476</v>
      </c>
      <c r="AI43" s="51">
        <f>SUM(AI40:AI42)</f>
        <v>494</v>
      </c>
      <c r="AJ43" s="21">
        <f>IF(AI43&gt;0,(AJ40*AI40+AJ41*AI41+AJ42*AI42)/AI43,0)</f>
        <v>8.6740890688259117E-2</v>
      </c>
      <c r="AK43" s="53">
        <f>IF(K43&gt;0,(AK40*K40+AK41*K41+AK42*K42)/K43,0)</f>
        <v>0.21859591892383201</v>
      </c>
      <c r="AL43" s="58">
        <f>SUM(AL40:AL42)</f>
        <v>98.695998500000002</v>
      </c>
      <c r="AM43" s="56"/>
      <c r="AN43" s="56">
        <f>SUM(AN40:AN42)</f>
        <v>513.20000000000005</v>
      </c>
      <c r="AO43" s="105"/>
      <c r="AP43" s="106">
        <f>AO42</f>
        <v>1889.2000000000005</v>
      </c>
      <c r="AQ43" s="51">
        <f>SUM(AQ40:AQ42)</f>
        <v>0</v>
      </c>
      <c r="AR43" s="59"/>
      <c r="AS43" s="58"/>
      <c r="AT43" s="58"/>
      <c r="AU43" s="58"/>
      <c r="AV43" s="58"/>
    </row>
    <row r="44" spans="1:48" x14ac:dyDescent="0.2">
      <c r="A44" s="182">
        <v>11</v>
      </c>
      <c r="B44" s="23">
        <v>1</v>
      </c>
      <c r="C44" s="11" t="s">
        <v>52</v>
      </c>
      <c r="D44" s="12">
        <v>5689</v>
      </c>
      <c r="E44" s="12">
        <v>1</v>
      </c>
      <c r="F44" s="12">
        <v>11182</v>
      </c>
      <c r="G44" s="13">
        <v>1.7</v>
      </c>
      <c r="H44" s="13">
        <v>6.5</v>
      </c>
      <c r="I44" s="12">
        <v>12043</v>
      </c>
      <c r="J44" s="13">
        <v>5.4</v>
      </c>
      <c r="K44" s="12">
        <v>14321</v>
      </c>
      <c r="L44" s="14">
        <v>7.0000000000000007E-2</v>
      </c>
      <c r="M44" s="24">
        <f>ROUND(K44*(1-L44),0)</f>
        <v>13319</v>
      </c>
      <c r="N44" s="15">
        <v>0.39400000000000002</v>
      </c>
      <c r="O44" s="25">
        <f>M44*N44</f>
        <v>5247.6860000000006</v>
      </c>
      <c r="P44" s="14">
        <v>0.45900000000000002</v>
      </c>
      <c r="Q44" s="25">
        <f>M44*P44</f>
        <v>6113.4210000000003</v>
      </c>
      <c r="R44" s="16">
        <v>0.14699999999999999</v>
      </c>
      <c r="S44" s="25">
        <f>M44*R44</f>
        <v>1957.8929999999998</v>
      </c>
      <c r="T44" s="26">
        <v>0.22</v>
      </c>
      <c r="U44" s="25">
        <f>M44*T44</f>
        <v>2930.18</v>
      </c>
      <c r="V44" s="16">
        <v>0.51600000000000001</v>
      </c>
      <c r="W44" s="25">
        <f>M44*V44</f>
        <v>6872.6040000000003</v>
      </c>
      <c r="X44" s="16">
        <v>0.4</v>
      </c>
      <c r="Y44" s="25">
        <f>X44*M44</f>
        <v>5327.6</v>
      </c>
      <c r="Z44" s="17">
        <v>2.4199999999999998E-3</v>
      </c>
      <c r="AA44" s="18">
        <f>M44*Z44</f>
        <v>32.23198</v>
      </c>
      <c r="AB44" s="27">
        <f>IF(M44&gt;0,(AD44+AL44)/M44,0)</f>
        <v>2.684616412643592E-3</v>
      </c>
      <c r="AC44" s="17">
        <v>2.7999999999999998E-4</v>
      </c>
      <c r="AD44" s="24">
        <f>AC44*M44</f>
        <v>3.7293199999999995</v>
      </c>
      <c r="AE44" s="117">
        <v>0.21679999999999999</v>
      </c>
      <c r="AF44" s="30">
        <f>AI44*(1-AJ44)*AE44</f>
        <v>31.763367999999996</v>
      </c>
      <c r="AG44" s="28">
        <f>IF(AND(AE44&gt;0,AC44&gt;0,Z44&gt;0),((Z44-AC44)*AE44)/((AE44-AC44)*Z44),0)</f>
        <v>0.88544107925059512</v>
      </c>
      <c r="AH44" s="60">
        <f t="shared" si="0"/>
        <v>0.89685080241580639</v>
      </c>
      <c r="AI44" s="12">
        <v>161</v>
      </c>
      <c r="AJ44" s="14">
        <v>0.09</v>
      </c>
      <c r="AK44" s="15">
        <v>0.21859999999999999</v>
      </c>
      <c r="AL44" s="30">
        <f>AI44*(1-AJ44)*AK44</f>
        <v>32.027085999999997</v>
      </c>
      <c r="AM44" s="19">
        <v>1.65</v>
      </c>
      <c r="AN44" s="19">
        <v>498.96</v>
      </c>
      <c r="AO44" s="101">
        <f>AO42+AI44-AN44</f>
        <v>1551.2400000000007</v>
      </c>
      <c r="AP44" s="102"/>
      <c r="AQ44" s="12"/>
      <c r="AR44" s="31"/>
      <c r="AS44" s="20"/>
      <c r="AT44" s="20"/>
      <c r="AU44" s="20"/>
      <c r="AV44" s="20"/>
    </row>
    <row r="45" spans="1:48" x14ac:dyDescent="0.2">
      <c r="A45" s="183"/>
      <c r="B45" s="33">
        <v>2</v>
      </c>
      <c r="C45" s="11" t="s">
        <v>50</v>
      </c>
      <c r="D45" s="34">
        <v>21311</v>
      </c>
      <c r="E45" s="34">
        <v>2</v>
      </c>
      <c r="F45" s="34">
        <v>14725</v>
      </c>
      <c r="G45" s="35">
        <v>2.5</v>
      </c>
      <c r="H45" s="35">
        <v>6.5</v>
      </c>
      <c r="I45" s="34">
        <v>16059</v>
      </c>
      <c r="J45" s="35">
        <v>4.5999999999999996</v>
      </c>
      <c r="K45" s="34">
        <v>15038</v>
      </c>
      <c r="L45" s="36">
        <v>6.4000000000000001E-2</v>
      </c>
      <c r="M45" s="37">
        <f>ROUND(K45*(1-L45),0)</f>
        <v>14076</v>
      </c>
      <c r="N45" s="38">
        <v>0.33400000000000002</v>
      </c>
      <c r="O45" s="25">
        <f>M45*N45</f>
        <v>4701.384</v>
      </c>
      <c r="P45" s="36">
        <v>0.42199999999999999</v>
      </c>
      <c r="Q45" s="25">
        <f>M45*P45</f>
        <v>5940.0720000000001</v>
      </c>
      <c r="R45" s="39">
        <v>0.24399999999999999</v>
      </c>
      <c r="S45" s="25">
        <f>M45*R45</f>
        <v>3434.5439999999999</v>
      </c>
      <c r="T45" s="28">
        <v>0.218</v>
      </c>
      <c r="U45" s="25">
        <f>M45*T45</f>
        <v>3068.5680000000002</v>
      </c>
      <c r="V45" s="39">
        <v>0.51600000000000001</v>
      </c>
      <c r="W45" s="25">
        <f>M45*V45</f>
        <v>7263.2160000000003</v>
      </c>
      <c r="X45" s="39">
        <v>0.4</v>
      </c>
      <c r="Y45" s="25">
        <f>X45*M45</f>
        <v>5630.4000000000005</v>
      </c>
      <c r="Z45" s="40">
        <v>2.47E-3</v>
      </c>
      <c r="AA45" s="18">
        <f>M45*Z45</f>
        <v>34.767719999999997</v>
      </c>
      <c r="AB45" s="27">
        <f>IF(M45&gt;0,(AD45+AL45)/M45,0)</f>
        <v>2.6965024936061381E-3</v>
      </c>
      <c r="AC45" s="40">
        <v>2.7999999999999998E-4</v>
      </c>
      <c r="AD45" s="37">
        <f>AC45*M45</f>
        <v>3.9412799999999995</v>
      </c>
      <c r="AE45" s="28">
        <v>0.21099999999999999</v>
      </c>
      <c r="AF45" s="41">
        <f>AI45*(1-AJ45)*AE45</f>
        <v>33.181227</v>
      </c>
      <c r="AG45" s="28">
        <f>IF(AND(AE45&gt;0,AC45&gt;0,Z45&gt;0),((Z45-AC45)*AE45)/((AE45-AC45)*Z45),0)</f>
        <v>0.88781782298746703</v>
      </c>
      <c r="AH45" s="29">
        <f t="shared" si="0"/>
        <v>0.89732337075756841</v>
      </c>
      <c r="AI45" s="34">
        <v>173</v>
      </c>
      <c r="AJ45" s="36">
        <v>9.0999999999999998E-2</v>
      </c>
      <c r="AK45" s="38">
        <v>0.21629999999999999</v>
      </c>
      <c r="AL45" s="41">
        <f>AI45*(1-AJ45)*AK45</f>
        <v>34.014689099999998</v>
      </c>
      <c r="AM45" s="42">
        <v>1.62</v>
      </c>
      <c r="AN45" s="42"/>
      <c r="AO45" s="121">
        <f>AO44+AI45-AN45</f>
        <v>1724.2400000000007</v>
      </c>
      <c r="AP45" s="104"/>
      <c r="AQ45" s="43"/>
      <c r="AR45" s="44"/>
      <c r="AS45" s="45"/>
      <c r="AT45" s="45"/>
      <c r="AU45" s="45"/>
      <c r="AV45" s="45"/>
    </row>
    <row r="46" spans="1:48" x14ac:dyDescent="0.2">
      <c r="A46" s="183"/>
      <c r="B46" s="33">
        <v>3</v>
      </c>
      <c r="C46" s="46" t="s">
        <v>51</v>
      </c>
      <c r="D46" s="43">
        <v>17575</v>
      </c>
      <c r="E46" s="43">
        <v>0</v>
      </c>
      <c r="F46" s="43">
        <v>15300</v>
      </c>
      <c r="G46" s="37">
        <v>2.6</v>
      </c>
      <c r="H46" s="37">
        <v>7</v>
      </c>
      <c r="I46" s="43">
        <v>16356</v>
      </c>
      <c r="J46" s="37">
        <v>4.0999999999999996</v>
      </c>
      <c r="K46" s="43">
        <v>15254</v>
      </c>
      <c r="L46" s="39">
        <v>7.8E-2</v>
      </c>
      <c r="M46" s="37">
        <f>ROUND(K46*(1-L46),0)</f>
        <v>14064</v>
      </c>
      <c r="N46" s="28">
        <v>0.42599999999999999</v>
      </c>
      <c r="O46" s="25">
        <f>M46*N46</f>
        <v>5991.2640000000001</v>
      </c>
      <c r="P46" s="39">
        <v>0.52900000000000003</v>
      </c>
      <c r="Q46" s="25">
        <f>M46*P46</f>
        <v>7439.8560000000007</v>
      </c>
      <c r="R46" s="39">
        <v>4.4999999999999998E-2</v>
      </c>
      <c r="S46" s="25">
        <f>M46*R46</f>
        <v>632.88</v>
      </c>
      <c r="T46" s="28">
        <v>0.224</v>
      </c>
      <c r="U46" s="25">
        <f>M46*T46</f>
        <v>3150.3360000000002</v>
      </c>
      <c r="V46" s="39">
        <v>0.52400000000000002</v>
      </c>
      <c r="W46" s="25">
        <f>M46*V46</f>
        <v>7369.5360000000001</v>
      </c>
      <c r="X46" s="39">
        <v>0.4</v>
      </c>
      <c r="Y46" s="25">
        <f>X46*M46</f>
        <v>5625.6</v>
      </c>
      <c r="Z46" s="47">
        <v>2.4199999999999998E-3</v>
      </c>
      <c r="AA46" s="18">
        <f>M46*Z46</f>
        <v>34.034880000000001</v>
      </c>
      <c r="AB46" s="27">
        <f>IF(M46&gt;0,(AD46+AL46)/M46,0)</f>
        <v>2.633610992605233E-3</v>
      </c>
      <c r="AC46" s="47">
        <v>2.7999999999999998E-4</v>
      </c>
      <c r="AD46" s="37">
        <f>AC46*M46</f>
        <v>3.9379199999999996</v>
      </c>
      <c r="AE46" s="28">
        <v>0.21440000000000001</v>
      </c>
      <c r="AF46" s="41">
        <f>AI46*(1-AJ46)*AE46</f>
        <v>33.008809599999999</v>
      </c>
      <c r="AG46" s="28">
        <f>IF(AND(AE46&gt;0,AC46&gt;0,Z46&gt;0),((Z46-AC46)*AE46)/((AE46-AC46)*Z46),0)</f>
        <v>0.88545389701920452</v>
      </c>
      <c r="AH46" s="29">
        <f t="shared" si="0"/>
        <v>0.89484747902353501</v>
      </c>
      <c r="AI46" s="43">
        <v>169</v>
      </c>
      <c r="AJ46" s="39">
        <v>8.8999999999999996E-2</v>
      </c>
      <c r="AK46" s="28">
        <v>0.215</v>
      </c>
      <c r="AL46" s="41">
        <f>AI46*(1-AJ46)*AK46</f>
        <v>33.101185000000001</v>
      </c>
      <c r="AM46" s="18">
        <v>1.6</v>
      </c>
      <c r="AN46" s="18"/>
      <c r="AO46" s="121">
        <f>AO45+AI46-AN46</f>
        <v>1893.2400000000007</v>
      </c>
      <c r="AP46" s="104"/>
      <c r="AQ46" s="43"/>
      <c r="AR46" s="48"/>
      <c r="AS46" s="41"/>
      <c r="AT46" s="41"/>
      <c r="AU46" s="41"/>
      <c r="AV46" s="41"/>
    </row>
    <row r="47" spans="1:48" s="22" customFormat="1" ht="13.5" thickBot="1" x14ac:dyDescent="0.25">
      <c r="A47" s="184"/>
      <c r="B47" s="49" t="s">
        <v>38</v>
      </c>
      <c r="C47" s="50"/>
      <c r="D47" s="51">
        <f>SUM(D44:D46)</f>
        <v>44575</v>
      </c>
      <c r="E47" s="51"/>
      <c r="F47" s="51">
        <f>SUM(F44:F46)</f>
        <v>41207</v>
      </c>
      <c r="G47" s="52"/>
      <c r="H47" s="52"/>
      <c r="I47" s="51">
        <f>SUM(I44:I46)</f>
        <v>44458</v>
      </c>
      <c r="J47" s="52"/>
      <c r="K47" s="51">
        <f>SUM(K44:K46)</f>
        <v>44613</v>
      </c>
      <c r="L47" s="21">
        <f>IF(K47&gt;0,(K44*L44+K45*L45+K46*L46)/K47,0)</f>
        <v>7.0712886378409875E-2</v>
      </c>
      <c r="M47" s="52">
        <f>M44+M45+M46</f>
        <v>41459</v>
      </c>
      <c r="N47" s="53">
        <f>IF(M47&gt;0,O47/M47,0)</f>
        <v>0.38448428567982823</v>
      </c>
      <c r="O47" s="54">
        <f>O44+O45+O46</f>
        <v>15940.333999999999</v>
      </c>
      <c r="P47" s="21">
        <f>IF(M47&gt;0,Q47/M47,0)</f>
        <v>0.47018377191924554</v>
      </c>
      <c r="Q47" s="54">
        <f>Q44+Q45+Q46</f>
        <v>19493.349000000002</v>
      </c>
      <c r="R47" s="21">
        <f>IF(M47&gt;0,S47/M47,0)</f>
        <v>0.14533194240092623</v>
      </c>
      <c r="S47" s="54">
        <f>S44+S45+S46</f>
        <v>6025.317</v>
      </c>
      <c r="T47" s="21">
        <f>IF(M47&gt;0,U47/M47,0)</f>
        <v>0.22067787452664075</v>
      </c>
      <c r="U47" s="54">
        <f>U44+U45+U46</f>
        <v>9149.0839999999989</v>
      </c>
      <c r="V47" s="21">
        <f>IF(M47&gt;0,W47/M47,0)</f>
        <v>0.51871381364721769</v>
      </c>
      <c r="W47" s="54">
        <f>W44+W45+W46</f>
        <v>21505.356</v>
      </c>
      <c r="X47" s="21">
        <f>IF(M47&gt;0,Y47/M47,0)</f>
        <v>0.39999999999999997</v>
      </c>
      <c r="Y47" s="54">
        <f>Y44+Y45+Y46</f>
        <v>16583.599999999999</v>
      </c>
      <c r="Z47" s="55">
        <f>IF(M47&gt;0,AA47/M47,0)</f>
        <v>2.4369758074242018E-3</v>
      </c>
      <c r="AA47" s="56">
        <f>SUM(AA44:AA46)</f>
        <v>101.03457999999999</v>
      </c>
      <c r="AB47" s="55">
        <f>IF(M47&gt;0,(AB44*M44+AB45*M45+AB46*M46)/M47,0)</f>
        <v>2.6713495284497939E-3</v>
      </c>
      <c r="AC47" s="55">
        <f>IF(K47&gt;0,(K44*AC44+K45*AC45+K46*AC46)/K47,0)</f>
        <v>2.8000000000000003E-4</v>
      </c>
      <c r="AD47" s="52">
        <f>SUM(AD44:AD46)</f>
        <v>11.608519999999999</v>
      </c>
      <c r="AE47" s="53">
        <f>IF(K47&gt;0,(K44*AE44+K45*AE45+K46*AE46)/K47,0)</f>
        <v>0.21402435164638109</v>
      </c>
      <c r="AF47" s="58">
        <f>SUM(AF44:AF46)</f>
        <v>97.953404599999999</v>
      </c>
      <c r="AG47" s="53">
        <f>IF(AND(AA47&gt;0),((AA44*AG44+AA45*AG45+AA46*AG46)/AA47),0)</f>
        <v>0.88626327509653025</v>
      </c>
      <c r="AH47" s="57">
        <f t="shared" si="0"/>
        <v>0.89634280475089245</v>
      </c>
      <c r="AI47" s="51">
        <f>SUM(AI44:AI46)</f>
        <v>503</v>
      </c>
      <c r="AJ47" s="21">
        <f>IF(AI47&gt;0,(AJ44*AI44+AJ45*AI45+AJ46*AI46)/AI47,0)</f>
        <v>9.0007952286282306E-2</v>
      </c>
      <c r="AK47" s="53">
        <f>IF(K47&gt;0,(AK44*K44+AK45*K45+AK46*K46)/K47,0)</f>
        <v>0.21659381794544191</v>
      </c>
      <c r="AL47" s="58">
        <f>SUM(AL44:AL46)</f>
        <v>99.142960099999996</v>
      </c>
      <c r="AM47" s="56"/>
      <c r="AN47" s="56">
        <f>SUM(AN44:AN46)</f>
        <v>498.96</v>
      </c>
      <c r="AO47" s="105"/>
      <c r="AP47" s="106">
        <f>AO46</f>
        <v>1893.2400000000007</v>
      </c>
      <c r="AQ47" s="51">
        <f>SUM(AQ44:AQ46)</f>
        <v>0</v>
      </c>
      <c r="AR47" s="59"/>
      <c r="AS47" s="58"/>
      <c r="AT47" s="58"/>
      <c r="AU47" s="58"/>
      <c r="AV47" s="58"/>
    </row>
    <row r="48" spans="1:48" x14ac:dyDescent="0.2">
      <c r="A48" s="182">
        <v>12</v>
      </c>
      <c r="B48" s="23">
        <v>1</v>
      </c>
      <c r="C48" s="46" t="s">
        <v>53</v>
      </c>
      <c r="D48" s="12">
        <v>3899</v>
      </c>
      <c r="E48" s="12">
        <v>2</v>
      </c>
      <c r="F48" s="12">
        <v>12607</v>
      </c>
      <c r="G48" s="13">
        <v>2</v>
      </c>
      <c r="H48" s="13">
        <v>8</v>
      </c>
      <c r="I48" s="12">
        <v>13660</v>
      </c>
      <c r="J48" s="13">
        <v>5.2</v>
      </c>
      <c r="K48" s="12">
        <v>15222</v>
      </c>
      <c r="L48" s="14">
        <v>7.0000000000000007E-2</v>
      </c>
      <c r="M48" s="24">
        <f>ROUND(K48*(1-L48),0)</f>
        <v>14156</v>
      </c>
      <c r="N48" s="15">
        <v>0.46600000000000003</v>
      </c>
      <c r="O48" s="25">
        <f>M48*N48</f>
        <v>6596.6959999999999</v>
      </c>
      <c r="P48" s="14">
        <v>0.42799999999999999</v>
      </c>
      <c r="Q48" s="25">
        <f>M48*P48</f>
        <v>6058.768</v>
      </c>
      <c r="R48" s="16">
        <v>0.106</v>
      </c>
      <c r="S48" s="25">
        <f>M48*R48</f>
        <v>1500.5360000000001</v>
      </c>
      <c r="T48" s="26">
        <v>0.23499999999999999</v>
      </c>
      <c r="U48" s="25">
        <f>M48*T48</f>
        <v>3326.66</v>
      </c>
      <c r="V48" s="16">
        <v>0.50900000000000001</v>
      </c>
      <c r="W48" s="25">
        <f>M48*V48</f>
        <v>7205.4040000000005</v>
      </c>
      <c r="X48" s="16">
        <v>0.4</v>
      </c>
      <c r="Y48" s="25">
        <f>X48*M48</f>
        <v>5662.4000000000005</v>
      </c>
      <c r="Z48" s="17">
        <v>2.4299999999999999E-3</v>
      </c>
      <c r="AA48" s="18">
        <f>M48*Z48</f>
        <v>34.399079999999998</v>
      </c>
      <c r="AB48" s="27">
        <f>IF(M48&gt;0,(AD48+AL48)/M48,0)</f>
        <v>2.5027795069228593E-3</v>
      </c>
      <c r="AC48" s="17">
        <v>2.7999999999999998E-4</v>
      </c>
      <c r="AD48" s="24">
        <f>AC48*M48</f>
        <v>3.9636799999999996</v>
      </c>
      <c r="AE48" s="117">
        <v>0.21049999999999999</v>
      </c>
      <c r="AF48" s="30">
        <f>AI48*(1-AJ48)*AE48</f>
        <v>31.257776499999999</v>
      </c>
      <c r="AG48" s="28">
        <f>IF(AND(AE48&gt;0,AC48&gt;0,Z48&gt;0),((Z48-AC48)*AE48)/((AE48-AC48)*Z48),0)</f>
        <v>0.88595212618722385</v>
      </c>
      <c r="AH48" s="60">
        <f t="shared" si="0"/>
        <v>0.88929948440174489</v>
      </c>
      <c r="AI48" s="12">
        <v>163</v>
      </c>
      <c r="AJ48" s="14">
        <v>8.8999999999999996E-2</v>
      </c>
      <c r="AK48" s="15">
        <v>0.21190000000000001</v>
      </c>
      <c r="AL48" s="30">
        <f>AI48*(1-AJ48)*AK48</f>
        <v>31.4656667</v>
      </c>
      <c r="AM48" s="19">
        <v>1.65</v>
      </c>
      <c r="AN48" s="19">
        <v>565.78</v>
      </c>
      <c r="AO48" s="101">
        <f>AO46+AI48-AN48</f>
        <v>1490.4600000000007</v>
      </c>
      <c r="AP48" s="102"/>
      <c r="AQ48" s="12"/>
      <c r="AR48" s="31"/>
      <c r="AS48" s="20"/>
      <c r="AT48" s="20"/>
      <c r="AU48" s="20"/>
      <c r="AV48" s="20"/>
    </row>
    <row r="49" spans="1:48" x14ac:dyDescent="0.2">
      <c r="A49" s="183"/>
      <c r="B49" s="33">
        <v>2</v>
      </c>
      <c r="C49" s="11" t="s">
        <v>50</v>
      </c>
      <c r="D49" s="34">
        <v>18126</v>
      </c>
      <c r="E49" s="34">
        <v>4</v>
      </c>
      <c r="F49" s="34">
        <v>15029</v>
      </c>
      <c r="G49" s="35">
        <v>2.6</v>
      </c>
      <c r="H49" s="35">
        <v>6.4</v>
      </c>
      <c r="I49" s="34">
        <v>15214</v>
      </c>
      <c r="J49" s="35">
        <v>5</v>
      </c>
      <c r="K49" s="34">
        <v>15472</v>
      </c>
      <c r="L49" s="36">
        <v>6.8000000000000005E-2</v>
      </c>
      <c r="M49" s="37">
        <f>ROUND(K49*(1-L49),0)</f>
        <v>14420</v>
      </c>
      <c r="N49" s="38">
        <v>0.35299999999999998</v>
      </c>
      <c r="O49" s="25">
        <f>M49*N49</f>
        <v>5090.2599999999993</v>
      </c>
      <c r="P49" s="36">
        <v>0.48699999999999999</v>
      </c>
      <c r="Q49" s="25">
        <f>M49*P49</f>
        <v>7022.54</v>
      </c>
      <c r="R49" s="39">
        <v>0.16</v>
      </c>
      <c r="S49" s="25">
        <f>M49*R49</f>
        <v>2307.2000000000003</v>
      </c>
      <c r="T49" s="28">
        <v>0.23799999999999999</v>
      </c>
      <c r="U49" s="25">
        <f>M49*T49</f>
        <v>3431.96</v>
      </c>
      <c r="V49" s="39">
        <v>0.50600000000000001</v>
      </c>
      <c r="W49" s="25">
        <f>M49*V49</f>
        <v>7296.52</v>
      </c>
      <c r="X49" s="39">
        <v>0.41</v>
      </c>
      <c r="Y49" s="25">
        <f>X49*M49</f>
        <v>5912.2</v>
      </c>
      <c r="Z49" s="40">
        <v>2.5200000000000001E-3</v>
      </c>
      <c r="AA49" s="18">
        <f>M49*Z49</f>
        <v>36.3384</v>
      </c>
      <c r="AB49" s="27">
        <f>IF(M49&gt;0,(AD49+AL49)/M49,0)</f>
        <v>2.4393795631067958E-3</v>
      </c>
      <c r="AC49" s="40">
        <v>2.7999999999999998E-4</v>
      </c>
      <c r="AD49" s="37">
        <f>AC49*M49</f>
        <v>4.0375999999999994</v>
      </c>
      <c r="AE49" s="28">
        <v>0.21290000000000001</v>
      </c>
      <c r="AF49" s="41">
        <f>AI49*(1-AJ49)*AE49</f>
        <v>31.226255899999998</v>
      </c>
      <c r="AG49" s="28">
        <f>IF(AND(AE49&gt;0,AC49&gt;0,Z49&gt;0),((Z49-AC49)*AE49)/((AE49-AC49)*Z49),0)</f>
        <v>0.89005946968509286</v>
      </c>
      <c r="AH49" s="29">
        <f t="shared" si="0"/>
        <v>0.88638575870680236</v>
      </c>
      <c r="AI49" s="34">
        <v>161</v>
      </c>
      <c r="AJ49" s="36">
        <v>8.8999999999999996E-2</v>
      </c>
      <c r="AK49" s="38">
        <v>0.21229999999999999</v>
      </c>
      <c r="AL49" s="41">
        <f>AI49*(1-AJ49)*AK49</f>
        <v>31.138253299999995</v>
      </c>
      <c r="AM49" s="42">
        <v>1.58</v>
      </c>
      <c r="AN49" s="42"/>
      <c r="AO49" s="121">
        <f>AO48+AI49-AN49</f>
        <v>1651.4600000000007</v>
      </c>
      <c r="AP49" s="104"/>
      <c r="AQ49" s="43"/>
      <c r="AR49" s="44"/>
      <c r="AS49" s="45"/>
      <c r="AT49" s="45"/>
      <c r="AU49" s="45"/>
      <c r="AV49" s="45"/>
    </row>
    <row r="50" spans="1:48" x14ac:dyDescent="0.2">
      <c r="A50" s="183"/>
      <c r="B50" s="33">
        <v>3</v>
      </c>
      <c r="C50" s="46" t="s">
        <v>51</v>
      </c>
      <c r="D50" s="43">
        <v>20350</v>
      </c>
      <c r="E50" s="43">
        <v>1</v>
      </c>
      <c r="F50" s="43">
        <v>15384</v>
      </c>
      <c r="G50" s="37">
        <v>1.6</v>
      </c>
      <c r="H50" s="37">
        <v>5</v>
      </c>
      <c r="I50" s="43">
        <v>16634</v>
      </c>
      <c r="J50" s="37">
        <v>4.9000000000000004</v>
      </c>
      <c r="K50" s="43">
        <v>15652</v>
      </c>
      <c r="L50" s="39">
        <v>7.1999999999999995E-2</v>
      </c>
      <c r="M50" s="37">
        <f>ROUND(K50*(1-L50),0)</f>
        <v>14525</v>
      </c>
      <c r="N50" s="28">
        <v>0.41099999999999998</v>
      </c>
      <c r="O50" s="25">
        <f>M50*N50</f>
        <v>5969.7749999999996</v>
      </c>
      <c r="P50" s="39">
        <v>0.51800000000000002</v>
      </c>
      <c r="Q50" s="25">
        <f>M50*P50</f>
        <v>7523.95</v>
      </c>
      <c r="R50" s="39">
        <v>7.0999999999999994E-2</v>
      </c>
      <c r="S50" s="25">
        <f>M50*R50</f>
        <v>1031.2749999999999</v>
      </c>
      <c r="T50" s="28">
        <v>0.23400000000000001</v>
      </c>
      <c r="U50" s="25">
        <f>M50*T50</f>
        <v>3398.8500000000004</v>
      </c>
      <c r="V50" s="39">
        <v>0.51300000000000001</v>
      </c>
      <c r="W50" s="25">
        <f>M50*V50</f>
        <v>7451.3249999999998</v>
      </c>
      <c r="X50" s="39">
        <v>0.39</v>
      </c>
      <c r="Y50" s="25">
        <f>X50*M50</f>
        <v>5664.75</v>
      </c>
      <c r="Z50" s="47">
        <v>2.5400000000000002E-3</v>
      </c>
      <c r="AA50" s="18">
        <f>M50*Z50</f>
        <v>36.893500000000003</v>
      </c>
      <c r="AB50" s="27">
        <f>IF(M50&gt;0,(AD50+AL50)/M50,0)</f>
        <v>2.6464394285714288E-3</v>
      </c>
      <c r="AC50" s="47">
        <v>2.7999999999999998E-4</v>
      </c>
      <c r="AD50" s="37">
        <f>AC50*M50</f>
        <v>4.0669999999999993</v>
      </c>
      <c r="AE50" s="28">
        <v>0.2145</v>
      </c>
      <c r="AF50" s="41">
        <f>AI50*(1-AJ50)*AE50</f>
        <v>34.663414500000002</v>
      </c>
      <c r="AG50" s="28">
        <f>IF(AND(AE50&gt;0,AC50&gt;0,Z50&gt;0),((Z50-AC50)*AE50)/((AE50-AC50)*Z50),0)</f>
        <v>0.89092676084707967</v>
      </c>
      <c r="AH50" s="29">
        <f t="shared" si="0"/>
        <v>0.89537614549921851</v>
      </c>
      <c r="AI50" s="43">
        <v>177</v>
      </c>
      <c r="AJ50" s="39">
        <v>8.6999999999999994E-2</v>
      </c>
      <c r="AK50" s="28">
        <v>0.2127</v>
      </c>
      <c r="AL50" s="41">
        <f>AI50*(1-AJ50)*AK50</f>
        <v>34.372532700000001</v>
      </c>
      <c r="AM50" s="18">
        <v>1.65</v>
      </c>
      <c r="AN50" s="18"/>
      <c r="AO50" s="121">
        <f>AO49+AI50-AN50</f>
        <v>1828.4600000000007</v>
      </c>
      <c r="AP50" s="104"/>
      <c r="AQ50" s="43"/>
      <c r="AR50" s="48"/>
      <c r="AS50" s="41"/>
      <c r="AT50" s="41"/>
      <c r="AU50" s="41"/>
      <c r="AV50" s="41"/>
    </row>
    <row r="51" spans="1:48" s="22" customFormat="1" ht="13.5" thickBot="1" x14ac:dyDescent="0.25">
      <c r="A51" s="184"/>
      <c r="B51" s="49" t="s">
        <v>38</v>
      </c>
      <c r="C51" s="50"/>
      <c r="D51" s="51">
        <f>SUM(D48:D50)</f>
        <v>42375</v>
      </c>
      <c r="E51" s="51"/>
      <c r="F51" s="51">
        <f>SUM(F48:F50)</f>
        <v>43020</v>
      </c>
      <c r="G51" s="52"/>
      <c r="H51" s="52"/>
      <c r="I51" s="51">
        <f>SUM(I48:I50)</f>
        <v>45508</v>
      </c>
      <c r="J51" s="52"/>
      <c r="K51" s="51">
        <f>SUM(K48:K50)</f>
        <v>46346</v>
      </c>
      <c r="L51" s="21">
        <f>IF(K51&gt;0,(K48*L48+K49*L49+K50*L50)/K51,0)</f>
        <v>7.0007767660639542E-2</v>
      </c>
      <c r="M51" s="52">
        <f>M48+M49+M50</f>
        <v>43101</v>
      </c>
      <c r="N51" s="53">
        <f>IF(M51&gt;0,O51/M51,0)</f>
        <v>0.40965942785550219</v>
      </c>
      <c r="O51" s="54">
        <f>O48+O49+O50</f>
        <v>17656.731</v>
      </c>
      <c r="P51" s="21">
        <f>IF(M51&gt;0,Q51/M51,0)</f>
        <v>0.47806913992714789</v>
      </c>
      <c r="Q51" s="54">
        <f>Q48+Q49+Q50</f>
        <v>20605.258000000002</v>
      </c>
      <c r="R51" s="21">
        <f>IF(M51&gt;0,S51/M51,0)</f>
        <v>0.11227143221734996</v>
      </c>
      <c r="S51" s="54">
        <f>S48+S49+S50</f>
        <v>4839.0110000000004</v>
      </c>
      <c r="T51" s="21">
        <f>IF(M51&gt;0,U51/M51,0)</f>
        <v>0.23566668986798453</v>
      </c>
      <c r="U51" s="54">
        <f>U48+U49+U50</f>
        <v>10157.470000000001</v>
      </c>
      <c r="V51" s="21">
        <f>IF(M51&gt;0,W51/M51,0)</f>
        <v>0.50934430755666926</v>
      </c>
      <c r="W51" s="54">
        <f>W48+W49+W50</f>
        <v>21953.249</v>
      </c>
      <c r="X51" s="21">
        <f>IF(M51&gt;0,Y51/M51,0)</f>
        <v>0.39997563861627339</v>
      </c>
      <c r="Y51" s="54">
        <f>Y48+Y49+Y50</f>
        <v>17239.349999999999</v>
      </c>
      <c r="Z51" s="55">
        <f>IF(M51&gt;0,AA51/M51,0)</f>
        <v>2.497180575856709E-3</v>
      </c>
      <c r="AA51" s="56">
        <f>SUM(AA48:AA50)</f>
        <v>107.63098000000001</v>
      </c>
      <c r="AB51" s="55">
        <f>IF(M51&gt;0,(AB48*M48+AB49*M49+AB50*M50)/M51,0)</f>
        <v>2.5299815015892902E-3</v>
      </c>
      <c r="AC51" s="55">
        <f>IF(K51&gt;0,(K48*AC48+K49*AC49+K50*AC50)/K51,0)</f>
        <v>2.7999999999999998E-4</v>
      </c>
      <c r="AD51" s="52">
        <f>SUM(AD48:AD50)</f>
        <v>12.068279999999998</v>
      </c>
      <c r="AE51" s="53">
        <f>IF(K51&gt;0,(K48*AE48+K49*AE49+K50*AE50)/K51,0)</f>
        <v>0.21265209079532216</v>
      </c>
      <c r="AF51" s="58">
        <f>SUM(AF48:AF50)</f>
        <v>97.147446900000006</v>
      </c>
      <c r="AG51" s="53">
        <f>IF(AND(AA51&gt;0),((AA48*AG48+AA49*AG49+AA50*AG50)/AA51),0)</f>
        <v>0.88904404242533985</v>
      </c>
      <c r="AH51" s="57">
        <f t="shared" si="0"/>
        <v>0.89050170585225052</v>
      </c>
      <c r="AI51" s="51">
        <f>SUM(AI48:AI50)</f>
        <v>501</v>
      </c>
      <c r="AJ51" s="21">
        <f>IF(AI51&gt;0,(AJ48*AI48+AJ49*AI49+AJ50*AI50)/AI51,0)</f>
        <v>8.8293413173652691E-2</v>
      </c>
      <c r="AK51" s="53">
        <f>IF(K51&gt;0,(AK48*K48+AK49*K49+AK50*K50)/K51,0)</f>
        <v>0.21230371121563893</v>
      </c>
      <c r="AL51" s="58">
        <f>SUM(AL48:AL50)</f>
        <v>96.976452699999996</v>
      </c>
      <c r="AM51" s="56"/>
      <c r="AN51" s="56">
        <f>SUM(AN48:AN50)</f>
        <v>565.78</v>
      </c>
      <c r="AO51" s="105"/>
      <c r="AP51" s="106">
        <f>AO50</f>
        <v>1828.4600000000007</v>
      </c>
      <c r="AQ51" s="51">
        <f>SUM(AQ48:AQ50)</f>
        <v>0</v>
      </c>
      <c r="AR51" s="59"/>
      <c r="AS51" s="58"/>
      <c r="AT51" s="58"/>
      <c r="AU51" s="58"/>
      <c r="AV51" s="58"/>
    </row>
    <row r="52" spans="1:48" x14ac:dyDescent="0.2">
      <c r="A52" s="182">
        <v>13</v>
      </c>
      <c r="B52" s="23">
        <v>1</v>
      </c>
      <c r="C52" s="46" t="s">
        <v>53</v>
      </c>
      <c r="D52" s="12">
        <v>5844</v>
      </c>
      <c r="E52" s="12">
        <v>0</v>
      </c>
      <c r="F52" s="12">
        <v>9971</v>
      </c>
      <c r="G52" s="13">
        <v>1.2</v>
      </c>
      <c r="H52" s="13">
        <v>6.8</v>
      </c>
      <c r="I52" s="12">
        <v>11482</v>
      </c>
      <c r="J52" s="13">
        <v>6.3</v>
      </c>
      <c r="K52" s="12">
        <v>15488</v>
      </c>
      <c r="L52" s="14">
        <v>7.2999999999999995E-2</v>
      </c>
      <c r="M52" s="24">
        <f>ROUND(K52*(1-L52),0)</f>
        <v>14357</v>
      </c>
      <c r="N52" s="15">
        <v>0.505</v>
      </c>
      <c r="O52" s="25">
        <f>M52*N52</f>
        <v>7250.2849999999999</v>
      </c>
      <c r="P52" s="14">
        <v>0.42299999999999999</v>
      </c>
      <c r="Q52" s="25">
        <f>M52*P52</f>
        <v>6073.0109999999995</v>
      </c>
      <c r="R52" s="16">
        <v>7.1999999999999995E-2</v>
      </c>
      <c r="S52" s="25">
        <f>M52*R52</f>
        <v>1033.704</v>
      </c>
      <c r="T52" s="26">
        <v>0.22900000000000001</v>
      </c>
      <c r="U52" s="25">
        <f>M52*T52</f>
        <v>3287.7530000000002</v>
      </c>
      <c r="V52" s="16">
        <v>0.52500000000000002</v>
      </c>
      <c r="W52" s="25">
        <f>M52*V52</f>
        <v>7537.4250000000002</v>
      </c>
      <c r="X52" s="16">
        <v>0.4</v>
      </c>
      <c r="Y52" s="25">
        <f>X52*M52</f>
        <v>5742.8</v>
      </c>
      <c r="Z52" s="17">
        <v>2.5500000000000002E-3</v>
      </c>
      <c r="AA52" s="18">
        <f>M52*Z52</f>
        <v>36.610350000000004</v>
      </c>
      <c r="AB52" s="27">
        <f>IF(M52&gt;0,(AD52+AL52)/M52,0)</f>
        <v>2.6415065821550469E-3</v>
      </c>
      <c r="AC52" s="17">
        <v>2.7E-4</v>
      </c>
      <c r="AD52" s="24">
        <f>AC52*M52</f>
        <v>3.8763900000000002</v>
      </c>
      <c r="AE52" s="117">
        <v>0.2142</v>
      </c>
      <c r="AF52" s="30">
        <f>AI52*(1-AJ52)*AE52</f>
        <v>34.336260000000003</v>
      </c>
      <c r="AG52" s="28">
        <f>IF(AND(AE52&gt;0,AC52&gt;0,Z52&gt;0),((Z52-AC52)*AE52)/((AE52-AC52)*Z52),0)</f>
        <v>0.89524610854017683</v>
      </c>
      <c r="AH52" s="60">
        <f t="shared" si="0"/>
        <v>0.89892830941181678</v>
      </c>
      <c r="AI52" s="12">
        <v>175</v>
      </c>
      <c r="AJ52" s="14">
        <v>8.4000000000000005E-2</v>
      </c>
      <c r="AK52" s="15">
        <v>0.21240000000000001</v>
      </c>
      <c r="AL52" s="30">
        <f>AI52*(1-AJ52)*AK52</f>
        <v>34.047720000000005</v>
      </c>
      <c r="AM52" s="19">
        <v>1.65</v>
      </c>
      <c r="AN52" s="19">
        <v>1079.68</v>
      </c>
      <c r="AO52" s="101">
        <f>AO50+AI52-AN52-AP52</f>
        <v>860.78000000000065</v>
      </c>
      <c r="AP52" s="102">
        <v>63</v>
      </c>
      <c r="AQ52" s="12"/>
      <c r="AR52" s="31"/>
      <c r="AS52" s="20"/>
      <c r="AT52" s="20"/>
      <c r="AU52" s="20"/>
      <c r="AV52" s="20"/>
    </row>
    <row r="53" spans="1:48" x14ac:dyDescent="0.2">
      <c r="A53" s="183"/>
      <c r="B53" s="33">
        <v>2</v>
      </c>
      <c r="C53" s="11" t="s">
        <v>54</v>
      </c>
      <c r="D53" s="34">
        <v>18506</v>
      </c>
      <c r="E53" s="34">
        <v>4</v>
      </c>
      <c r="F53" s="34">
        <v>17259</v>
      </c>
      <c r="G53" s="35">
        <v>2.6</v>
      </c>
      <c r="H53" s="35">
        <v>6.8</v>
      </c>
      <c r="I53" s="34">
        <v>17842</v>
      </c>
      <c r="J53" s="35">
        <v>5.2</v>
      </c>
      <c r="K53" s="34">
        <v>15551</v>
      </c>
      <c r="L53" s="36">
        <v>7.4999999999999997E-2</v>
      </c>
      <c r="M53" s="37">
        <f>ROUND(K53*(1-L53),0)</f>
        <v>14385</v>
      </c>
      <c r="N53" s="38">
        <v>0.46600000000000003</v>
      </c>
      <c r="O53" s="25">
        <f>M53*N53</f>
        <v>6703.4100000000008</v>
      </c>
      <c r="P53" s="36">
        <v>0.45900000000000002</v>
      </c>
      <c r="Q53" s="25">
        <f>M53*P53</f>
        <v>6602.7150000000001</v>
      </c>
      <c r="R53" s="39">
        <v>7.4999999999999997E-2</v>
      </c>
      <c r="S53" s="25">
        <f>M53*R53</f>
        <v>1078.875</v>
      </c>
      <c r="T53" s="28">
        <v>0.24</v>
      </c>
      <c r="U53" s="25">
        <f>M53*T53</f>
        <v>3452.4</v>
      </c>
      <c r="V53" s="39">
        <v>0.502</v>
      </c>
      <c r="W53" s="25">
        <f>M53*V53</f>
        <v>7221.27</v>
      </c>
      <c r="X53" s="39">
        <v>0.4</v>
      </c>
      <c r="Y53" s="25">
        <f>X53*M53</f>
        <v>5754</v>
      </c>
      <c r="Z53" s="40">
        <v>2.48E-3</v>
      </c>
      <c r="AA53" s="18">
        <f>M53*Z53</f>
        <v>35.674799999999998</v>
      </c>
      <c r="AB53" s="27">
        <f>IF(M53&gt;0,(AD53+AL53)/M53,0)</f>
        <v>2.6136776642335766E-3</v>
      </c>
      <c r="AC53" s="40">
        <v>2.7E-4</v>
      </c>
      <c r="AD53" s="37">
        <f>AC53*M53</f>
        <v>3.88395</v>
      </c>
      <c r="AE53" s="28">
        <v>0.21970000000000001</v>
      </c>
      <c r="AF53" s="41">
        <f>AI53*(1-AJ53)*AE53</f>
        <v>33.698464800000004</v>
      </c>
      <c r="AG53" s="28">
        <f>IF(AND(AE53&gt;0,AC53&gt;0,Z53&gt;0),((Z53-AC53)*AE53)/((AE53-AC53)*Z53),0)</f>
        <v>0.89222553154580853</v>
      </c>
      <c r="AH53" s="29">
        <f t="shared" si="0"/>
        <v>0.89780013276684401</v>
      </c>
      <c r="AI53" s="34">
        <v>168</v>
      </c>
      <c r="AJ53" s="36">
        <v>8.6999999999999994E-2</v>
      </c>
      <c r="AK53" s="38">
        <v>0.2198</v>
      </c>
      <c r="AL53" s="41">
        <f>AI53*(1-AJ53)*AK53</f>
        <v>33.713803200000001</v>
      </c>
      <c r="AM53" s="42">
        <v>1.6</v>
      </c>
      <c r="AN53" s="42"/>
      <c r="AO53" s="121">
        <f>AO52+AI53-AN53</f>
        <v>1028.7800000000007</v>
      </c>
      <c r="AP53" s="104"/>
      <c r="AQ53" s="43"/>
      <c r="AR53" s="44"/>
      <c r="AS53" s="45"/>
      <c r="AT53" s="45"/>
      <c r="AU53" s="45"/>
      <c r="AV53" s="45"/>
    </row>
    <row r="54" spans="1:48" x14ac:dyDescent="0.2">
      <c r="A54" s="183"/>
      <c r="B54" s="33">
        <v>3</v>
      </c>
      <c r="C54" s="46" t="s">
        <v>51</v>
      </c>
      <c r="D54" s="43">
        <v>15100</v>
      </c>
      <c r="E54" s="43">
        <v>4</v>
      </c>
      <c r="F54" s="43">
        <v>17157</v>
      </c>
      <c r="G54" s="37">
        <v>2</v>
      </c>
      <c r="H54" s="37">
        <v>7.8</v>
      </c>
      <c r="I54" s="43">
        <v>18145</v>
      </c>
      <c r="J54" s="37">
        <v>4.8</v>
      </c>
      <c r="K54" s="43">
        <v>15953</v>
      </c>
      <c r="L54" s="39">
        <v>6.5000000000000002E-2</v>
      </c>
      <c r="M54" s="37">
        <f>ROUND(K54*(1-L54),0)</f>
        <v>14916</v>
      </c>
      <c r="N54" s="28">
        <v>0.36299999999999999</v>
      </c>
      <c r="O54" s="25">
        <f>M54*N54</f>
        <v>5414.5079999999998</v>
      </c>
      <c r="P54" s="39">
        <v>0.57899999999999996</v>
      </c>
      <c r="Q54" s="25">
        <f>M54*P54</f>
        <v>8636.3639999999996</v>
      </c>
      <c r="R54" s="39">
        <v>5.8000000000000003E-2</v>
      </c>
      <c r="S54" s="25">
        <f>M54*R54</f>
        <v>865.12800000000004</v>
      </c>
      <c r="T54" s="28">
        <v>0.246</v>
      </c>
      <c r="U54" s="25">
        <f>M54*T54</f>
        <v>3669.3359999999998</v>
      </c>
      <c r="V54" s="39">
        <v>0.49299999999999999</v>
      </c>
      <c r="W54" s="25">
        <f>M54*V54</f>
        <v>7353.5879999999997</v>
      </c>
      <c r="X54" s="39">
        <v>0.4</v>
      </c>
      <c r="Y54" s="25">
        <f>X54*M54</f>
        <v>5966.4000000000005</v>
      </c>
      <c r="Z54" s="47">
        <v>2.5899999999999999E-3</v>
      </c>
      <c r="AA54" s="18">
        <f>M54*Z54</f>
        <v>38.632439999999995</v>
      </c>
      <c r="AB54" s="27">
        <f>IF(M54&gt;0,(AD54+AL54)/M54,0)</f>
        <v>2.7102134352373292E-3</v>
      </c>
      <c r="AC54" s="47">
        <v>2.5999999999999998E-4</v>
      </c>
      <c r="AD54" s="37">
        <f>AC54*M54</f>
        <v>3.8781599999999998</v>
      </c>
      <c r="AE54" s="28">
        <v>0.21490000000000001</v>
      </c>
      <c r="AF54" s="41">
        <f>AI54*(1-AJ54)*AE54</f>
        <v>36.838802700000002</v>
      </c>
      <c r="AG54" s="28">
        <f>IF(AND(AE54&gt;0,AC54&gt;0,Z54&gt;0),((Z54-AC54)*AE54)/((AE54-AC54)*Z54),0)</f>
        <v>0.90070362945875448</v>
      </c>
      <c r="AH54" s="29">
        <f t="shared" si="0"/>
        <v>0.90517046256862232</v>
      </c>
      <c r="AI54" s="43">
        <v>189</v>
      </c>
      <c r="AJ54" s="39">
        <v>9.2999999999999999E-2</v>
      </c>
      <c r="AK54" s="28">
        <v>0.2132</v>
      </c>
      <c r="AL54" s="41">
        <f>AI54*(1-AJ54)*AK54</f>
        <v>36.547383600000003</v>
      </c>
      <c r="AM54" s="18">
        <v>1.75</v>
      </c>
      <c r="AN54" s="18"/>
      <c r="AO54" s="121">
        <f>AO53+AI54-AN54</f>
        <v>1217.7800000000007</v>
      </c>
      <c r="AP54" s="104"/>
      <c r="AQ54" s="43"/>
      <c r="AR54" s="48"/>
      <c r="AS54" s="41"/>
      <c r="AT54" s="41"/>
      <c r="AU54" s="41"/>
      <c r="AV54" s="41"/>
    </row>
    <row r="55" spans="1:48" s="22" customFormat="1" ht="13.5" thickBot="1" x14ac:dyDescent="0.25">
      <c r="A55" s="184"/>
      <c r="B55" s="49" t="s">
        <v>38</v>
      </c>
      <c r="C55" s="50"/>
      <c r="D55" s="51">
        <f>SUM(D52:D54)</f>
        <v>39450</v>
      </c>
      <c r="E55" s="51"/>
      <c r="F55" s="51">
        <f>SUM(F52:F54)</f>
        <v>44387</v>
      </c>
      <c r="G55" s="52"/>
      <c r="H55" s="52"/>
      <c r="I55" s="51">
        <f>SUM(I52:I54)</f>
        <v>47469</v>
      </c>
      <c r="J55" s="52"/>
      <c r="K55" s="51">
        <f>SUM(K52:K54)</f>
        <v>46992</v>
      </c>
      <c r="L55" s="21">
        <f>IF(K55&gt;0,(K52*L52+K53*L53+K54*L54)/K55,0)</f>
        <v>7.0945990806945872E-2</v>
      </c>
      <c r="M55" s="52">
        <f>M52+M53+M54</f>
        <v>43658</v>
      </c>
      <c r="N55" s="53">
        <f>IF(M55&gt;0,O55/M55,0)</f>
        <v>0.44363468321957034</v>
      </c>
      <c r="O55" s="54">
        <f>O52+O53+O54</f>
        <v>19368.203000000001</v>
      </c>
      <c r="P55" s="21">
        <f>IF(M55&gt;0,Q55/M55,0)</f>
        <v>0.48816001649182272</v>
      </c>
      <c r="Q55" s="54">
        <f>Q52+Q53+Q54</f>
        <v>21312.089999999997</v>
      </c>
      <c r="R55" s="21">
        <f>IF(M55&gt;0,S55/M55,0)</f>
        <v>6.8205300288606899E-2</v>
      </c>
      <c r="S55" s="54">
        <f>S52+S53+S54</f>
        <v>2977.7069999999999</v>
      </c>
      <c r="T55" s="21">
        <f>IF(M55&gt;0,U55/M55,0)</f>
        <v>0.23843256676897703</v>
      </c>
      <c r="U55" s="54">
        <f>U52+U53+U54</f>
        <v>10409.489</v>
      </c>
      <c r="V55" s="21">
        <f>IF(M55&gt;0,W55/M55,0)</f>
        <v>0.50648868477713138</v>
      </c>
      <c r="W55" s="54">
        <f>W52+W53+W54</f>
        <v>22112.282999999999</v>
      </c>
      <c r="X55" s="21">
        <f>IF(M55&gt;0,Y55/M55,0)</f>
        <v>0.4</v>
      </c>
      <c r="Y55" s="54">
        <f>Y52+Y53+Y54</f>
        <v>17463.2</v>
      </c>
      <c r="Z55" s="55">
        <f>IF(M55&gt;0,AA55/M55,0)</f>
        <v>2.5406017224792704E-3</v>
      </c>
      <c r="AA55" s="56">
        <f>SUM(AA52:AA54)</f>
        <v>110.91758999999999</v>
      </c>
      <c r="AB55" s="55">
        <f>IF(M55&gt;0,(AB52*M52+AB53*M53+AB54*M54)/M55,0)</f>
        <v>2.655811232763755E-3</v>
      </c>
      <c r="AC55" s="55">
        <f>IF(K55&gt;0,(K52*AC52+K53*AC53+K54*AC54)/K55,0)</f>
        <v>2.6660516683690844E-4</v>
      </c>
      <c r="AD55" s="52">
        <f>SUM(AD52:AD54)</f>
        <v>11.638500000000001</v>
      </c>
      <c r="AE55" s="53">
        <f>IF(K55&gt;0,(K52*AE52+K53*AE53+K54*AE54)/K55,0)</f>
        <v>0.21625774599931905</v>
      </c>
      <c r="AF55" s="58">
        <f>SUM(AF52:AF54)</f>
        <v>104.87352750000001</v>
      </c>
      <c r="AG55" s="53">
        <f>IF(AND(AA55&gt;0),((AA52*AG52+AA53*AG53+AA54*AG54)/AA55),0)</f>
        <v>0.89617543696569524</v>
      </c>
      <c r="AH55" s="57">
        <f t="shared" si="0"/>
        <v>0.90073071632598811</v>
      </c>
      <c r="AI55" s="51">
        <f>SUM(AI52:AI54)</f>
        <v>532</v>
      </c>
      <c r="AJ55" s="21">
        <f>IF(AI55&gt;0,(AJ52*AI52+AJ53*AI53+AJ54*AI54)/AI55,0)</f>
        <v>8.8144736842105262E-2</v>
      </c>
      <c r="AK55" s="53">
        <f>IF(K55&gt;0,(AK52*K52+AK53*K53+AK54*K54)/K55,0)</f>
        <v>0.21512045880149813</v>
      </c>
      <c r="AL55" s="58">
        <f>SUM(AL52:AL54)</f>
        <v>104.3089068</v>
      </c>
      <c r="AM55" s="56"/>
      <c r="AN55" s="56">
        <f>SUM(AN52:AN54)</f>
        <v>1079.68</v>
      </c>
      <c r="AO55" s="105"/>
      <c r="AP55" s="106">
        <f>AO54</f>
        <v>1217.7800000000007</v>
      </c>
      <c r="AQ55" s="51">
        <f>SUM(AQ52:AQ54)</f>
        <v>0</v>
      </c>
      <c r="AR55" s="59"/>
      <c r="AS55" s="58"/>
      <c r="AT55" s="58"/>
      <c r="AU55" s="58"/>
      <c r="AV55" s="58"/>
    </row>
    <row r="56" spans="1:48" x14ac:dyDescent="0.2">
      <c r="A56" s="182">
        <v>14</v>
      </c>
      <c r="B56" s="23">
        <v>1</v>
      </c>
      <c r="C56" s="46" t="s">
        <v>53</v>
      </c>
      <c r="D56" s="12">
        <v>16559</v>
      </c>
      <c r="E56" s="12">
        <v>1</v>
      </c>
      <c r="F56" s="12">
        <v>16521</v>
      </c>
      <c r="G56" s="13">
        <v>0.9</v>
      </c>
      <c r="H56" s="13">
        <v>6.8</v>
      </c>
      <c r="I56" s="12">
        <v>17998</v>
      </c>
      <c r="J56" s="13">
        <v>4.8</v>
      </c>
      <c r="K56" s="12">
        <v>16279</v>
      </c>
      <c r="L56" s="14">
        <v>7.3999999999999996E-2</v>
      </c>
      <c r="M56" s="24">
        <f>ROUND(K56*(1-L56),0)</f>
        <v>15074</v>
      </c>
      <c r="N56" s="15">
        <v>0.45900000000000002</v>
      </c>
      <c r="O56" s="25">
        <f>M56*N56</f>
        <v>6918.9660000000003</v>
      </c>
      <c r="P56" s="14">
        <v>0.503</v>
      </c>
      <c r="Q56" s="25">
        <f>M56*P56</f>
        <v>7582.2219999999998</v>
      </c>
      <c r="R56" s="16">
        <v>3.7999999999999999E-2</v>
      </c>
      <c r="S56" s="25">
        <f>M56*R56</f>
        <v>572.81200000000001</v>
      </c>
      <c r="T56" s="26">
        <v>0.22800000000000001</v>
      </c>
      <c r="U56" s="25">
        <f>M56*T56</f>
        <v>3436.8720000000003</v>
      </c>
      <c r="V56" s="16">
        <v>0.51500000000000001</v>
      </c>
      <c r="W56" s="25">
        <f>M56*V56</f>
        <v>7763.1100000000006</v>
      </c>
      <c r="X56" s="16">
        <v>0.4</v>
      </c>
      <c r="Y56" s="25">
        <f>X56*M56</f>
        <v>6029.6</v>
      </c>
      <c r="Z56" s="17">
        <v>2.6800000000000001E-3</v>
      </c>
      <c r="AA56" s="18">
        <f>M56*Z56</f>
        <v>40.398319999999998</v>
      </c>
      <c r="AB56" s="27">
        <f>IF(M56&gt;0,(AD56+AL56)/M56,0)</f>
        <v>2.5824725222236967E-3</v>
      </c>
      <c r="AC56" s="17">
        <v>2.7E-4</v>
      </c>
      <c r="AD56" s="24">
        <f>AC56*M56</f>
        <v>4.0699800000000002</v>
      </c>
      <c r="AE56" s="117">
        <v>0.21640000000000001</v>
      </c>
      <c r="AF56" s="30">
        <f>AI56*(1-AJ56)*AE56</f>
        <v>35.564907200000007</v>
      </c>
      <c r="AG56" s="28">
        <f>IF(AND(AE56&gt;0,AC56&gt;0,Z56&gt;0),((Z56-AC56)*AE56)/((AE56-AC56)*Z56),0)</f>
        <v>0.90037712239247947</v>
      </c>
      <c r="AH56" s="60">
        <f t="shared" si="0"/>
        <v>0.89659037838870914</v>
      </c>
      <c r="AI56" s="12">
        <v>181</v>
      </c>
      <c r="AJ56" s="14">
        <v>9.1999999999999998E-2</v>
      </c>
      <c r="AK56" s="15">
        <v>0.21210000000000001</v>
      </c>
      <c r="AL56" s="30">
        <f>AI56*(1-AJ56)*AK56</f>
        <v>34.858210800000002</v>
      </c>
      <c r="AM56" s="19">
        <v>1.68</v>
      </c>
      <c r="AN56" s="19"/>
      <c r="AO56" s="101">
        <f>AO54+AI56-AN56</f>
        <v>1398.7800000000007</v>
      </c>
      <c r="AP56" s="102"/>
      <c r="AQ56" s="12"/>
      <c r="AR56" s="31"/>
      <c r="AS56" s="20"/>
      <c r="AT56" s="20"/>
      <c r="AU56" s="20"/>
      <c r="AV56" s="20"/>
    </row>
    <row r="57" spans="1:48" x14ac:dyDescent="0.2">
      <c r="A57" s="183"/>
      <c r="B57" s="33">
        <v>2</v>
      </c>
      <c r="C57" s="11" t="s">
        <v>54</v>
      </c>
      <c r="D57" s="34">
        <v>17711</v>
      </c>
      <c r="E57" s="34">
        <v>4</v>
      </c>
      <c r="F57" s="34">
        <v>16310</v>
      </c>
      <c r="G57" s="35">
        <v>0.7</v>
      </c>
      <c r="H57" s="35">
        <v>5.5</v>
      </c>
      <c r="I57" s="34">
        <v>17851</v>
      </c>
      <c r="J57" s="35">
        <v>5</v>
      </c>
      <c r="K57" s="34">
        <v>16259</v>
      </c>
      <c r="L57" s="36">
        <v>7.6999999999999999E-2</v>
      </c>
      <c r="M57" s="37">
        <f>ROUND(K57*(1-L57),0)</f>
        <v>15007</v>
      </c>
      <c r="N57" s="38">
        <v>0.52300000000000002</v>
      </c>
      <c r="O57" s="25">
        <f>M57*N57</f>
        <v>7848.6610000000001</v>
      </c>
      <c r="P57" s="36">
        <v>0.41199999999999998</v>
      </c>
      <c r="Q57" s="25">
        <f>M57*P57</f>
        <v>6182.884</v>
      </c>
      <c r="R57" s="39">
        <v>6.5000000000000002E-2</v>
      </c>
      <c r="S57" s="25">
        <f>M57*R57</f>
        <v>975.45500000000004</v>
      </c>
      <c r="T57" s="28">
        <v>0.23699999999999999</v>
      </c>
      <c r="U57" s="25">
        <f>M57*T57</f>
        <v>3556.6589999999997</v>
      </c>
      <c r="V57" s="39">
        <v>0.51900000000000002</v>
      </c>
      <c r="W57" s="25">
        <f>M57*V57</f>
        <v>7788.6329999999998</v>
      </c>
      <c r="X57" s="39">
        <v>0.4</v>
      </c>
      <c r="Y57" s="25">
        <f>X57*M57</f>
        <v>6002.8</v>
      </c>
      <c r="Z57" s="40">
        <v>2.5600000000000002E-3</v>
      </c>
      <c r="AA57" s="18">
        <f>M57*Z57</f>
        <v>38.417920000000002</v>
      </c>
      <c r="AB57" s="27">
        <f>IF(M57&gt;0,(AD57+AL57)/M57,0)</f>
        <v>2.7426059572199643E-3</v>
      </c>
      <c r="AC57" s="40">
        <v>2.7E-4</v>
      </c>
      <c r="AD57" s="37">
        <f>AC57*M57</f>
        <v>4.0518900000000002</v>
      </c>
      <c r="AE57" s="28">
        <v>0.21840000000000001</v>
      </c>
      <c r="AF57" s="41">
        <f>AI57*(1-AJ57)*AE57</f>
        <v>36.130348800000007</v>
      </c>
      <c r="AG57" s="28">
        <f>IF(AND(AE57&gt;0,AC57&gt;0,Z57&gt;0),((Z57-AC57)*AE57)/((AE57-AC57)*Z57),0)</f>
        <v>0.89563849539265583</v>
      </c>
      <c r="AH57" s="29">
        <f t="shared" si="0"/>
        <v>0.90264003286774064</v>
      </c>
      <c r="AI57" s="34">
        <v>183</v>
      </c>
      <c r="AJ57" s="36">
        <v>9.6000000000000002E-2</v>
      </c>
      <c r="AK57" s="38">
        <v>0.2243</v>
      </c>
      <c r="AL57" s="41">
        <f>AI57*(1-AJ57)*AK57</f>
        <v>37.106397600000001</v>
      </c>
      <c r="AM57" s="42">
        <v>1.7</v>
      </c>
      <c r="AN57" s="42"/>
      <c r="AO57" s="121">
        <f>AO56+AI57-AN57</f>
        <v>1581.7800000000007</v>
      </c>
      <c r="AP57" s="104"/>
      <c r="AQ57" s="43"/>
      <c r="AR57" s="44"/>
      <c r="AS57" s="45"/>
      <c r="AT57" s="45"/>
      <c r="AU57" s="45"/>
      <c r="AV57" s="45"/>
    </row>
    <row r="58" spans="1:48" x14ac:dyDescent="0.2">
      <c r="A58" s="183"/>
      <c r="B58" s="33">
        <v>3</v>
      </c>
      <c r="C58" s="11" t="s">
        <v>52</v>
      </c>
      <c r="D58" s="43">
        <v>15400</v>
      </c>
      <c r="E58" s="43">
        <v>4</v>
      </c>
      <c r="F58" s="43">
        <v>16814</v>
      </c>
      <c r="G58" s="37">
        <v>1.3</v>
      </c>
      <c r="H58" s="37">
        <v>5.0999999999999996</v>
      </c>
      <c r="I58" s="43">
        <v>17816</v>
      </c>
      <c r="J58" s="37">
        <v>4.5999999999999996</v>
      </c>
      <c r="K58" s="43">
        <v>16438</v>
      </c>
      <c r="L58" s="39">
        <v>7.4999999999999997E-2</v>
      </c>
      <c r="M58" s="37">
        <f>ROUND(K58*(1-L58),0)</f>
        <v>15205</v>
      </c>
      <c r="N58" s="28">
        <v>0.40500000000000003</v>
      </c>
      <c r="O58" s="25">
        <f>M58*N58</f>
        <v>6158.0250000000005</v>
      </c>
      <c r="P58" s="39">
        <v>0.52</v>
      </c>
      <c r="Q58" s="25">
        <f>M58*P58</f>
        <v>7906.6</v>
      </c>
      <c r="R58" s="39">
        <v>7.4999999999999997E-2</v>
      </c>
      <c r="S58" s="25">
        <f>M58*R58</f>
        <v>1140.375</v>
      </c>
      <c r="T58" s="28">
        <v>0.247</v>
      </c>
      <c r="U58" s="25">
        <f>M58*T58</f>
        <v>3755.6349999999998</v>
      </c>
      <c r="V58" s="39">
        <v>0.498</v>
      </c>
      <c r="W58" s="25">
        <f>M58*V58</f>
        <v>7572.09</v>
      </c>
      <c r="X58" s="39">
        <v>0.4</v>
      </c>
      <c r="Y58" s="25">
        <f>X58*M58</f>
        <v>6082</v>
      </c>
      <c r="Z58" s="47">
        <v>2.5999999999999999E-3</v>
      </c>
      <c r="AA58" s="18">
        <f>M58*Z58</f>
        <v>39.533000000000001</v>
      </c>
      <c r="AB58" s="27">
        <f>IF(M58&gt;0,(AD58+AL58)/M58,0)</f>
        <v>2.6935787964485368E-3</v>
      </c>
      <c r="AC58" s="47">
        <v>2.5999999999999998E-4</v>
      </c>
      <c r="AD58" s="37">
        <f>AC58*M58</f>
        <v>3.9532999999999996</v>
      </c>
      <c r="AE58" s="28">
        <v>0.21970000000000001</v>
      </c>
      <c r="AF58" s="41">
        <f>AI58*(1-AJ58)*AE58</f>
        <v>36.066830800000005</v>
      </c>
      <c r="AG58" s="28">
        <f>IF(AND(AE58&gt;0,AC58&gt;0,Z58&gt;0),((Z58-AC58)*AE58)/((AE58-AC58)*Z58),0)</f>
        <v>0.90106635071090058</v>
      </c>
      <c r="AH58" s="29">
        <f t="shared" si="0"/>
        <v>0.90451750900099459</v>
      </c>
      <c r="AI58" s="43">
        <v>182</v>
      </c>
      <c r="AJ58" s="39">
        <v>9.8000000000000004E-2</v>
      </c>
      <c r="AK58" s="28">
        <v>0.22539999999999999</v>
      </c>
      <c r="AL58" s="41">
        <f>AI58*(1-AJ58)*AK58</f>
        <v>37.002565600000004</v>
      </c>
      <c r="AM58" s="18">
        <v>1.65</v>
      </c>
      <c r="AN58" s="18"/>
      <c r="AO58" s="121">
        <f>AO57+AI58-AN58</f>
        <v>1763.7800000000007</v>
      </c>
      <c r="AP58" s="104"/>
      <c r="AQ58" s="43"/>
      <c r="AR58" s="48"/>
      <c r="AS58" s="41"/>
      <c r="AT58" s="41"/>
      <c r="AU58" s="41"/>
      <c r="AV58" s="41"/>
    </row>
    <row r="59" spans="1:48" s="22" customFormat="1" ht="13.5" thickBot="1" x14ac:dyDescent="0.25">
      <c r="A59" s="184"/>
      <c r="B59" s="49" t="s">
        <v>38</v>
      </c>
      <c r="C59" s="50"/>
      <c r="D59" s="51">
        <f>SUM(D56:D58)</f>
        <v>49670</v>
      </c>
      <c r="E59" s="51"/>
      <c r="F59" s="51">
        <f>SUM(F56:F58)</f>
        <v>49645</v>
      </c>
      <c r="G59" s="52"/>
      <c r="H59" s="52"/>
      <c r="I59" s="51">
        <f>SUM(I56:I58)</f>
        <v>53665</v>
      </c>
      <c r="J59" s="52"/>
      <c r="K59" s="51">
        <f>SUM(K56:K58)</f>
        <v>48976</v>
      </c>
      <c r="L59" s="21">
        <f>IF(K59&gt;0,(K56*L56+K57*L57+K58*L58)/K59,0)</f>
        <v>7.5331570565174782E-2</v>
      </c>
      <c r="M59" s="52">
        <f>M56+M57+M58</f>
        <v>45286</v>
      </c>
      <c r="N59" s="53">
        <f>IF(M59&gt;0,O59/M59,0)</f>
        <v>0.46207772821622578</v>
      </c>
      <c r="O59" s="54">
        <f>O56+O57+O58</f>
        <v>20925.652000000002</v>
      </c>
      <c r="P59" s="21">
        <f>IF(M59&gt;0,Q59/M59,0)</f>
        <v>0.47855200282648053</v>
      </c>
      <c r="Q59" s="54">
        <f>Q56+Q57+Q58</f>
        <v>21671.705999999998</v>
      </c>
      <c r="R59" s="21">
        <f>IF(M59&gt;0,S59/M59,0)</f>
        <v>5.9370268957293644E-2</v>
      </c>
      <c r="S59" s="54">
        <f>S56+S57+S58</f>
        <v>2688.6419999999998</v>
      </c>
      <c r="T59" s="21">
        <f>IF(M59&gt;0,U59/M59,0)</f>
        <v>0.23736178951552356</v>
      </c>
      <c r="U59" s="54">
        <f>U56+U57+U58</f>
        <v>10749.165999999999</v>
      </c>
      <c r="V59" s="21">
        <f>IF(M59&gt;0,W59/M59,0)</f>
        <v>0.51061769641831911</v>
      </c>
      <c r="W59" s="54">
        <f>W56+W57+W58</f>
        <v>23123.832999999999</v>
      </c>
      <c r="X59" s="21">
        <f>IF(M59&gt;0,Y59/M59,0)</f>
        <v>0.4</v>
      </c>
      <c r="Y59" s="54">
        <f>Y56+Y57+Y58</f>
        <v>18114.400000000001</v>
      </c>
      <c r="Z59" s="55">
        <f>IF(M59&gt;0,AA59/M59,0)</f>
        <v>2.6133736695667536E-3</v>
      </c>
      <c r="AA59" s="56">
        <f>SUM(AA56:AA58)</f>
        <v>118.34923999999999</v>
      </c>
      <c r="AB59" s="55">
        <f>IF(M59&gt;0,(AB56*M56+AB57*M57+AB58*M58)/M59,0)</f>
        <v>2.6728424678708657E-3</v>
      </c>
      <c r="AC59" s="55">
        <f>IF(K59&gt;0,(K56*AC56+K57*AC57+K58*AC58)/K59,0)</f>
        <v>2.6664366220189477E-4</v>
      </c>
      <c r="AD59" s="52">
        <f>SUM(AD56:AD58)</f>
        <v>12.07517</v>
      </c>
      <c r="AE59" s="53">
        <f>IF(K59&gt;0,(K56*AE56+K57*AE57+K58*AE58)/K59,0)</f>
        <v>0.21817154933028421</v>
      </c>
      <c r="AF59" s="58">
        <f>SUM(AF56:AF58)</f>
        <v>107.76208680000002</v>
      </c>
      <c r="AG59" s="53">
        <f>IF(AND(AA59&gt;0),((AA56*AG56+AA57*AG57+AA58*AG58)/AA59),0)</f>
        <v>0.89906912134509698</v>
      </c>
      <c r="AH59" s="57">
        <f t="shared" si="0"/>
        <v>0.90132904925440815</v>
      </c>
      <c r="AI59" s="51">
        <f>SUM(AI56:AI58)</f>
        <v>546</v>
      </c>
      <c r="AJ59" s="21">
        <f>IF(AI59&gt;0,(AJ56*AI56+AJ57*AI57+AJ58*AI58)/AI59,0)</f>
        <v>9.5340659340659342E-2</v>
      </c>
      <c r="AK59" s="53">
        <f>IF(K59&gt;0,(AK56*K56+AK57*K57+AK58*K58)/K59,0)</f>
        <v>0.22061407219862789</v>
      </c>
      <c r="AL59" s="58">
        <f>SUM(AL56:AL58)</f>
        <v>108.967174</v>
      </c>
      <c r="AM59" s="56"/>
      <c r="AN59" s="56">
        <f>SUM(AN56:AN58)</f>
        <v>0</v>
      </c>
      <c r="AO59" s="105"/>
      <c r="AP59" s="106">
        <f>AO58</f>
        <v>1763.7800000000007</v>
      </c>
      <c r="AQ59" s="51">
        <f>SUM(AQ56:AQ58)</f>
        <v>0</v>
      </c>
      <c r="AR59" s="59"/>
      <c r="AS59" s="58"/>
      <c r="AT59" s="58"/>
      <c r="AU59" s="58"/>
      <c r="AV59" s="58"/>
    </row>
    <row r="60" spans="1:48" x14ac:dyDescent="0.2">
      <c r="A60" s="182">
        <v>15</v>
      </c>
      <c r="B60" s="23">
        <v>1</v>
      </c>
      <c r="C60" s="11" t="s">
        <v>50</v>
      </c>
      <c r="D60" s="12">
        <v>16682</v>
      </c>
      <c r="E60" s="12">
        <v>3</v>
      </c>
      <c r="F60" s="12">
        <v>16794</v>
      </c>
      <c r="G60" s="13">
        <v>1.5</v>
      </c>
      <c r="H60" s="13">
        <v>5.9</v>
      </c>
      <c r="I60" s="12">
        <v>17762</v>
      </c>
      <c r="J60" s="13">
        <v>4.2</v>
      </c>
      <c r="K60" s="12">
        <v>16342</v>
      </c>
      <c r="L60" s="14">
        <v>7.0999999999999994E-2</v>
      </c>
      <c r="M60" s="24">
        <f>ROUND(K60*(1-L60),0)</f>
        <v>15182</v>
      </c>
      <c r="N60" s="15">
        <v>0.38600000000000001</v>
      </c>
      <c r="O60" s="25">
        <f>M60*N60</f>
        <v>5860.2520000000004</v>
      </c>
      <c r="P60" s="14">
        <v>0.55100000000000005</v>
      </c>
      <c r="Q60" s="25">
        <f>M60*P60</f>
        <v>8365.2820000000011</v>
      </c>
      <c r="R60" s="16">
        <v>6.3E-2</v>
      </c>
      <c r="S60" s="25">
        <f>M60*R60</f>
        <v>956.46600000000001</v>
      </c>
      <c r="T60" s="26">
        <v>0.247</v>
      </c>
      <c r="U60" s="25">
        <f>M60*T60</f>
        <v>3749.9540000000002</v>
      </c>
      <c r="V60" s="16">
        <v>0.499</v>
      </c>
      <c r="W60" s="25">
        <f>M60*V60</f>
        <v>7575.8180000000002</v>
      </c>
      <c r="X60" s="16">
        <v>0.41</v>
      </c>
      <c r="Y60" s="25">
        <f>X60*M60</f>
        <v>6224.62</v>
      </c>
      <c r="Z60" s="17">
        <v>2.63E-3</v>
      </c>
      <c r="AA60" s="18">
        <f>M60*Z60</f>
        <v>39.928660000000001</v>
      </c>
      <c r="AB60" s="27">
        <f>IF(M60&gt;0,(AD60+AL60)/M60,0)</f>
        <v>2.5000316163878277E-3</v>
      </c>
      <c r="AC60" s="17">
        <v>2.7E-4</v>
      </c>
      <c r="AD60" s="24">
        <f>AC60*M60</f>
        <v>4.0991400000000002</v>
      </c>
      <c r="AE60" s="117">
        <v>0.21609999999999999</v>
      </c>
      <c r="AF60" s="30">
        <f>AI60*(1-AJ60)*AE60</f>
        <v>33.997932500000005</v>
      </c>
      <c r="AG60" s="28">
        <f>IF(AND(AE60&gt;0,AC60&gt;0,Z60&gt;0),((Z60-AC60)*AE60)/((AE60-AC60)*Z60),0)</f>
        <v>0.89846095953916694</v>
      </c>
      <c r="AH60" s="60">
        <f t="shared" si="0"/>
        <v>0.89312191840347388</v>
      </c>
      <c r="AI60" s="12">
        <v>175</v>
      </c>
      <c r="AJ60" s="14">
        <v>0.10100000000000001</v>
      </c>
      <c r="AK60" s="15">
        <v>0.2152</v>
      </c>
      <c r="AL60" s="30">
        <f>AI60*(1-AJ60)*AK60</f>
        <v>33.856340000000003</v>
      </c>
      <c r="AM60" s="19">
        <v>1.58</v>
      </c>
      <c r="AN60" s="19"/>
      <c r="AO60" s="101">
        <f>AO58+AI60-AN60</f>
        <v>1938.7800000000007</v>
      </c>
      <c r="AP60" s="102"/>
      <c r="AQ60" s="12"/>
      <c r="AR60" s="31"/>
      <c r="AS60" s="20"/>
      <c r="AT60" s="20"/>
      <c r="AU60" s="20"/>
      <c r="AV60" s="20"/>
    </row>
    <row r="61" spans="1:48" x14ac:dyDescent="0.2">
      <c r="A61" s="183"/>
      <c r="B61" s="33">
        <v>2</v>
      </c>
      <c r="C61" s="11" t="s">
        <v>54</v>
      </c>
      <c r="D61" s="34">
        <v>18058</v>
      </c>
      <c r="E61" s="34">
        <v>4</v>
      </c>
      <c r="F61" s="34">
        <v>17194</v>
      </c>
      <c r="G61" s="35">
        <v>1.7</v>
      </c>
      <c r="H61" s="35">
        <v>6.7</v>
      </c>
      <c r="I61" s="34">
        <v>18375</v>
      </c>
      <c r="J61" s="35">
        <v>4</v>
      </c>
      <c r="K61" s="34">
        <v>16211</v>
      </c>
      <c r="L61" s="36">
        <v>7.5999999999999998E-2</v>
      </c>
      <c r="M61" s="37">
        <f>ROUND(K61*(1-L61),0)</f>
        <v>14979</v>
      </c>
      <c r="N61" s="38">
        <v>0.46100000000000002</v>
      </c>
      <c r="O61" s="25">
        <f>M61*N61</f>
        <v>6905.3190000000004</v>
      </c>
      <c r="P61" s="36">
        <v>0.48899999999999999</v>
      </c>
      <c r="Q61" s="25">
        <f>M61*P61</f>
        <v>7324.7309999999998</v>
      </c>
      <c r="R61" s="39">
        <v>0.05</v>
      </c>
      <c r="S61" s="25">
        <f>M61*R61</f>
        <v>748.95</v>
      </c>
      <c r="T61" s="28">
        <v>0.248</v>
      </c>
      <c r="U61" s="25">
        <f>M61*T61</f>
        <v>3714.7919999999999</v>
      </c>
      <c r="V61" s="39">
        <v>0.49399999999999999</v>
      </c>
      <c r="W61" s="25">
        <f>M61*V61</f>
        <v>7399.6260000000002</v>
      </c>
      <c r="X61" s="39">
        <v>0.4</v>
      </c>
      <c r="Y61" s="25">
        <f>X61*M61</f>
        <v>5991.6</v>
      </c>
      <c r="Z61" s="40">
        <v>2.63E-3</v>
      </c>
      <c r="AA61" s="18">
        <f>M61*Z61</f>
        <v>39.394770000000001</v>
      </c>
      <c r="AB61" s="27">
        <f>IF(M61&gt;0,(AD61+AL61)/M61,0)</f>
        <v>2.849979331063489E-3</v>
      </c>
      <c r="AC61" s="40">
        <v>2.7E-4</v>
      </c>
      <c r="AD61" s="37">
        <f>AC61*M61</f>
        <v>4.0443300000000004</v>
      </c>
      <c r="AE61" s="28">
        <v>0.22109999999999999</v>
      </c>
      <c r="AF61" s="41">
        <f>AI61*(1-AJ61)*AE61</f>
        <v>38.333433599999999</v>
      </c>
      <c r="AG61" s="28">
        <f>IF(AND(AE61&gt;0,AC61&gt;0,Z61&gt;0),((Z61-AC61)*AE61)/((AE61-AC61)*Z61),0)</f>
        <v>0.89843554278199322</v>
      </c>
      <c r="AH61" s="29">
        <f t="shared" si="0"/>
        <v>0.90636035012725213</v>
      </c>
      <c r="AI61" s="34">
        <v>192</v>
      </c>
      <c r="AJ61" s="36">
        <v>9.7000000000000003E-2</v>
      </c>
      <c r="AK61" s="38">
        <v>0.22289999999999999</v>
      </c>
      <c r="AL61" s="41">
        <f>AI61*(1-AJ61)*AK61</f>
        <v>38.645510399999999</v>
      </c>
      <c r="AM61" s="42">
        <v>1.7</v>
      </c>
      <c r="AN61" s="42"/>
      <c r="AO61" s="121">
        <f>AO60+AI61-AN61</f>
        <v>2130.7800000000007</v>
      </c>
      <c r="AP61" s="104"/>
      <c r="AQ61" s="43"/>
      <c r="AR61" s="44"/>
      <c r="AS61" s="45"/>
      <c r="AT61" s="45"/>
      <c r="AU61" s="45"/>
      <c r="AV61" s="45"/>
    </row>
    <row r="62" spans="1:48" x14ac:dyDescent="0.2">
      <c r="A62" s="183"/>
      <c r="B62" s="33">
        <v>3</v>
      </c>
      <c r="C62" s="11" t="s">
        <v>52</v>
      </c>
      <c r="D62" s="43">
        <v>15400</v>
      </c>
      <c r="E62" s="43">
        <v>5</v>
      </c>
      <c r="F62" s="43">
        <v>18259</v>
      </c>
      <c r="G62" s="37">
        <v>1.7</v>
      </c>
      <c r="H62" s="37">
        <v>5.4</v>
      </c>
      <c r="I62" s="43">
        <v>19266</v>
      </c>
      <c r="J62" s="37">
        <v>3</v>
      </c>
      <c r="K62" s="43">
        <v>14997</v>
      </c>
      <c r="L62" s="39">
        <v>6.8000000000000005E-2</v>
      </c>
      <c r="M62" s="37">
        <f>ROUND(K62*(1-L62),0)</f>
        <v>13977</v>
      </c>
      <c r="N62" s="28">
        <v>0.371</v>
      </c>
      <c r="O62" s="25">
        <f>M62*N62</f>
        <v>5185.4669999999996</v>
      </c>
      <c r="P62" s="39">
        <v>0.57699999999999996</v>
      </c>
      <c r="Q62" s="25">
        <f>M62*P62</f>
        <v>8064.7289999999994</v>
      </c>
      <c r="R62" s="39">
        <v>5.1999999999999998E-2</v>
      </c>
      <c r="S62" s="25">
        <f>M62*R62</f>
        <v>726.80399999999997</v>
      </c>
      <c r="T62" s="28">
        <v>0.23200000000000001</v>
      </c>
      <c r="U62" s="25">
        <f>M62*T62</f>
        <v>3242.6640000000002</v>
      </c>
      <c r="V62" s="39">
        <v>0.502</v>
      </c>
      <c r="W62" s="25">
        <f>M62*V62</f>
        <v>7016.4539999999997</v>
      </c>
      <c r="X62" s="39">
        <v>0.4</v>
      </c>
      <c r="Y62" s="25">
        <f>X62*M62</f>
        <v>5590.8</v>
      </c>
      <c r="Z62" s="47">
        <v>2.66E-3</v>
      </c>
      <c r="AA62" s="18">
        <f>M62*Z62</f>
        <v>37.178820000000002</v>
      </c>
      <c r="AB62" s="27">
        <f>IF(M62&gt;0,(AD62+AL62)/M62,0)</f>
        <v>2.6188013450668957E-3</v>
      </c>
      <c r="AC62" s="47">
        <v>2.7E-4</v>
      </c>
      <c r="AD62" s="37">
        <f>AC62*M62</f>
        <v>3.77379</v>
      </c>
      <c r="AE62" s="28">
        <v>0.21729999999999999</v>
      </c>
      <c r="AF62" s="41">
        <f>AI62*(1-AJ62)*AE62</f>
        <v>33.088053700000003</v>
      </c>
      <c r="AG62" s="28">
        <f>IF(AND(AE62&gt;0,AC62&gt;0,Z62&gt;0),((Z62-AC62)*AE62)/((AE62-AC62)*Z62),0)</f>
        <v>0.89961403069947354</v>
      </c>
      <c r="AH62" s="29">
        <f t="shared" si="0"/>
        <v>0.89802400879208322</v>
      </c>
      <c r="AI62" s="43">
        <v>169</v>
      </c>
      <c r="AJ62" s="39">
        <v>9.9000000000000005E-2</v>
      </c>
      <c r="AK62" s="28">
        <v>0.21560000000000001</v>
      </c>
      <c r="AL62" s="41">
        <f>AI62*(1-AJ62)*AK62</f>
        <v>32.829196400000001</v>
      </c>
      <c r="AM62" s="18">
        <v>1.65</v>
      </c>
      <c r="AN62" s="18"/>
      <c r="AO62" s="121">
        <f>AO61+AI62-AN62</f>
        <v>2299.7800000000007</v>
      </c>
      <c r="AP62" s="104"/>
      <c r="AQ62" s="43"/>
      <c r="AR62" s="48"/>
      <c r="AS62" s="41"/>
      <c r="AT62" s="41"/>
      <c r="AU62" s="41"/>
      <c r="AV62" s="41"/>
    </row>
    <row r="63" spans="1:48" s="22" customFormat="1" ht="13.5" thickBot="1" x14ac:dyDescent="0.25">
      <c r="A63" s="184"/>
      <c r="B63" s="49" t="s">
        <v>38</v>
      </c>
      <c r="C63" s="50"/>
      <c r="D63" s="51">
        <f>SUM(D60:D62)</f>
        <v>50140</v>
      </c>
      <c r="E63" s="51"/>
      <c r="F63" s="51">
        <f>SUM(F60:F62)</f>
        <v>52247</v>
      </c>
      <c r="G63" s="52"/>
      <c r="H63" s="52"/>
      <c r="I63" s="51">
        <f>SUM(I60:I62)</f>
        <v>55403</v>
      </c>
      <c r="J63" s="52"/>
      <c r="K63" s="51">
        <f>SUM(K60:K62)</f>
        <v>47550</v>
      </c>
      <c r="L63" s="21">
        <f>IF(K63&gt;0,(K60*L60+K61*L61+K62*L62)/K63,0)</f>
        <v>7.1758443743427977E-2</v>
      </c>
      <c r="M63" s="52">
        <f>M60+M61+M62</f>
        <v>44138</v>
      </c>
      <c r="N63" s="53">
        <f>IF(M63&gt;0,O63/M63,0)</f>
        <v>0.40670256921473563</v>
      </c>
      <c r="O63" s="54">
        <f>O60+O61+O62</f>
        <v>17951.038</v>
      </c>
      <c r="P63" s="21">
        <f>IF(M63&gt;0,Q63/M63,0)</f>
        <v>0.53819253251166788</v>
      </c>
      <c r="Q63" s="54">
        <f>Q60+Q61+Q62</f>
        <v>23754.741999999998</v>
      </c>
      <c r="R63" s="21">
        <f>IF(M63&gt;0,S63/M63,0)</f>
        <v>5.510489827359645E-2</v>
      </c>
      <c r="S63" s="54">
        <f>S60+S61+S62</f>
        <v>2432.2200000000003</v>
      </c>
      <c r="T63" s="21">
        <f>IF(M63&gt;0,U63/M63,0)</f>
        <v>0.24258937876659567</v>
      </c>
      <c r="U63" s="54">
        <f>U60+U61+U62</f>
        <v>10707.41</v>
      </c>
      <c r="V63" s="21">
        <f>IF(M63&gt;0,W63/M63,0)</f>
        <v>0.49825316054193669</v>
      </c>
      <c r="W63" s="54">
        <f>W60+W61+W62</f>
        <v>21991.898000000001</v>
      </c>
      <c r="X63" s="21">
        <f>IF(M63&gt;0,Y63/M63,0)</f>
        <v>0.4034396665005211</v>
      </c>
      <c r="Y63" s="54">
        <f>Y60+Y61+Y62</f>
        <v>17807.02</v>
      </c>
      <c r="Z63" s="55">
        <f>IF(M63&gt;0,AA63/M63,0)</f>
        <v>2.6394999773437853E-3</v>
      </c>
      <c r="AA63" s="56">
        <f>SUM(AA60:AA62)</f>
        <v>116.50225</v>
      </c>
      <c r="AB63" s="55">
        <f>IF(M63&gt;0,(AB60*M60+AB61*M61+AB62*M62)/M63,0)</f>
        <v>2.6564028003081244E-3</v>
      </c>
      <c r="AC63" s="55">
        <f>IF(K63&gt;0,(K60*AC60+K61*AC61+K62*AC62)/K63,0)</f>
        <v>2.7E-4</v>
      </c>
      <c r="AD63" s="52">
        <f>SUM(AD60:AD62)</f>
        <v>11.917260000000001</v>
      </c>
      <c r="AE63" s="53">
        <f>IF(K63&gt;0,(K60*AE60+K61*AE61+K62*AE62)/K63,0)</f>
        <v>0.21818309989484749</v>
      </c>
      <c r="AF63" s="58">
        <f>SUM(AF60:AF62)</f>
        <v>105.4194198</v>
      </c>
      <c r="AG63" s="53">
        <f>IF(AND(AA63&gt;0),((AA60*AG60+AA61*AG61+AA62*AG62)/AA63),0)</f>
        <v>0.89882033918902959</v>
      </c>
      <c r="AH63" s="57">
        <f t="shared" si="0"/>
        <v>0.89947306335077748</v>
      </c>
      <c r="AI63" s="51">
        <f>SUM(AI60:AI62)</f>
        <v>536</v>
      </c>
      <c r="AJ63" s="21">
        <f>IF(AI63&gt;0,(AJ60*AI60+AJ61*AI61+AJ62*AI62)/AI63,0)</f>
        <v>9.8936567164179118E-2</v>
      </c>
      <c r="AK63" s="53">
        <f>IF(K63&gt;0,(AK60*K60+AK61*K61+AK62*K62)/K63,0)</f>
        <v>0.2179512828601472</v>
      </c>
      <c r="AL63" s="58">
        <f>SUM(AL60:AL62)</f>
        <v>105.3310468</v>
      </c>
      <c r="AM63" s="56"/>
      <c r="AN63" s="56">
        <f>SUM(AN60:AN62)</f>
        <v>0</v>
      </c>
      <c r="AO63" s="105"/>
      <c r="AP63" s="106">
        <f>AO62</f>
        <v>2299.7800000000007</v>
      </c>
      <c r="AQ63" s="51">
        <f>SUM(AQ60:AQ62)</f>
        <v>0</v>
      </c>
      <c r="AR63" s="59"/>
      <c r="AS63" s="58"/>
      <c r="AT63" s="58"/>
      <c r="AU63" s="58"/>
      <c r="AV63" s="58"/>
    </row>
    <row r="64" spans="1:48" x14ac:dyDescent="0.2">
      <c r="A64" s="182">
        <v>16</v>
      </c>
      <c r="B64" s="23">
        <v>1</v>
      </c>
      <c r="C64" s="11" t="s">
        <v>50</v>
      </c>
      <c r="D64" s="12">
        <v>7945</v>
      </c>
      <c r="E64" s="12">
        <v>4</v>
      </c>
      <c r="F64" s="12">
        <v>9940</v>
      </c>
      <c r="G64" s="13">
        <v>1.1000000000000001</v>
      </c>
      <c r="H64" s="13">
        <v>4.2</v>
      </c>
      <c r="I64" s="12">
        <v>11007</v>
      </c>
      <c r="J64" s="13">
        <v>4.8</v>
      </c>
      <c r="K64" s="12">
        <v>14852</v>
      </c>
      <c r="L64" s="14">
        <v>7.2999999999999995E-2</v>
      </c>
      <c r="M64" s="24">
        <f>ROUND(K64*(1-L64),0)</f>
        <v>13768</v>
      </c>
      <c r="N64" s="15">
        <v>0.376</v>
      </c>
      <c r="O64" s="25">
        <f>M64*N64</f>
        <v>5176.768</v>
      </c>
      <c r="P64" s="14">
        <v>0.58299999999999996</v>
      </c>
      <c r="Q64" s="25">
        <f>M64*P64</f>
        <v>8026.7439999999997</v>
      </c>
      <c r="R64" s="16">
        <v>4.1000000000000002E-2</v>
      </c>
      <c r="S64" s="25">
        <f>M64*R64</f>
        <v>564.48800000000006</v>
      </c>
      <c r="T64" s="26">
        <v>0.23499999999999999</v>
      </c>
      <c r="U64" s="25">
        <f>M64*T64</f>
        <v>3235.48</v>
      </c>
      <c r="V64" s="16">
        <v>0.498</v>
      </c>
      <c r="W64" s="25">
        <f>M64*V64</f>
        <v>6856.4639999999999</v>
      </c>
      <c r="X64" s="16">
        <v>0.41</v>
      </c>
      <c r="Y64" s="25">
        <f>X64*M64</f>
        <v>5644.88</v>
      </c>
      <c r="Z64" s="17">
        <v>2.6199999999999999E-3</v>
      </c>
      <c r="AA64" s="18">
        <f>M64*Z64</f>
        <v>36.072159999999997</v>
      </c>
      <c r="AB64" s="27">
        <f>IF(M64&gt;0,(AD64+AL64)/M64,0)</f>
        <v>2.8352051133062176E-3</v>
      </c>
      <c r="AC64" s="17">
        <v>2.7999999999999998E-4</v>
      </c>
      <c r="AD64" s="24">
        <f>AC64*M64</f>
        <v>3.8550399999999998</v>
      </c>
      <c r="AE64" s="117">
        <v>0.21809999999999999</v>
      </c>
      <c r="AF64" s="30">
        <f>AI64*(1-AJ64)*AE64</f>
        <v>35.489232000000001</v>
      </c>
      <c r="AG64" s="28">
        <f>IF(AND(AE64&gt;0,AC64&gt;0,Z64&gt;0),((Z64-AC64)*AE64)/((AE64-AC64)*Z64),0)</f>
        <v>0.89427785810960936</v>
      </c>
      <c r="AH64" s="60">
        <f t="shared" si="0"/>
        <v>0.90241042225008583</v>
      </c>
      <c r="AI64" s="12">
        <v>180</v>
      </c>
      <c r="AJ64" s="14">
        <v>9.6000000000000002E-2</v>
      </c>
      <c r="AK64" s="15">
        <v>0.2162</v>
      </c>
      <c r="AL64" s="30">
        <f>AI64*(1-AJ64)*AK64</f>
        <v>35.180064000000002</v>
      </c>
      <c r="AM64" s="19">
        <v>1.61</v>
      </c>
      <c r="AN64" s="19">
        <v>1024.68</v>
      </c>
      <c r="AO64" s="101">
        <f>AO62+AI64-AN64</f>
        <v>1455.1000000000006</v>
      </c>
      <c r="AP64" s="102"/>
      <c r="AQ64" s="12"/>
      <c r="AR64" s="31"/>
      <c r="AS64" s="20"/>
      <c r="AT64" s="20"/>
      <c r="AU64" s="20"/>
      <c r="AV64" s="20"/>
    </row>
    <row r="65" spans="1:48" x14ac:dyDescent="0.2">
      <c r="A65" s="183"/>
      <c r="B65" s="33">
        <v>2</v>
      </c>
      <c r="C65" s="11" t="s">
        <v>54</v>
      </c>
      <c r="D65" s="34">
        <v>18305</v>
      </c>
      <c r="E65" s="34">
        <v>5</v>
      </c>
      <c r="F65" s="34">
        <v>17351</v>
      </c>
      <c r="G65" s="35">
        <v>0.8</v>
      </c>
      <c r="H65" s="35">
        <v>5.2</v>
      </c>
      <c r="I65" s="34">
        <v>17795</v>
      </c>
      <c r="J65" s="35">
        <v>4</v>
      </c>
      <c r="K65" s="34">
        <v>14758</v>
      </c>
      <c r="L65" s="36">
        <v>7.1999999999999995E-2</v>
      </c>
      <c r="M65" s="37">
        <f>ROUND(K65*(1-L65),0)</f>
        <v>13695</v>
      </c>
      <c r="N65" s="38">
        <v>0.4</v>
      </c>
      <c r="O65" s="25">
        <f>M65*N65</f>
        <v>5478</v>
      </c>
      <c r="P65" s="36">
        <v>0.55300000000000005</v>
      </c>
      <c r="Q65" s="25">
        <f>M65*P65</f>
        <v>7573.3350000000009</v>
      </c>
      <c r="R65" s="39">
        <v>4.7E-2</v>
      </c>
      <c r="S65" s="25">
        <f>M65*R65</f>
        <v>643.66499999999996</v>
      </c>
      <c r="T65" s="28">
        <v>0.23499999999999999</v>
      </c>
      <c r="U65" s="25">
        <f>M65*T65</f>
        <v>3218.3249999999998</v>
      </c>
      <c r="V65" s="39">
        <v>0.501</v>
      </c>
      <c r="W65" s="25">
        <f>M65*V65</f>
        <v>6861.1949999999997</v>
      </c>
      <c r="X65" s="39">
        <v>0.41</v>
      </c>
      <c r="Y65" s="25">
        <f>X65*M65</f>
        <v>5614.95</v>
      </c>
      <c r="Z65" s="40">
        <v>2.5500000000000002E-3</v>
      </c>
      <c r="AA65" s="18">
        <f>M65*Z65</f>
        <v>34.922250000000005</v>
      </c>
      <c r="AB65" s="27">
        <f>IF(M65&gt;0,(AD65+AL65)/M65,0)</f>
        <v>2.6841407813070466E-3</v>
      </c>
      <c r="AC65" s="40">
        <v>2.7E-4</v>
      </c>
      <c r="AD65" s="37">
        <f>AC65*M65</f>
        <v>3.6976499999999999</v>
      </c>
      <c r="AE65" s="28">
        <v>0.21920000000000001</v>
      </c>
      <c r="AF65" s="41">
        <f>AI65*(1-AJ65)*AE65</f>
        <v>32.762728000000003</v>
      </c>
      <c r="AG65" s="28">
        <f>IF(AND(AE65&gt;0,AC65&gt;0,Z65&gt;0),((Z65-AC65)*AE65)/((AE65-AC65)*Z65),0)</f>
        <v>0.89522033634172615</v>
      </c>
      <c r="AH65" s="29">
        <f t="shared" si="0"/>
        <v>0.90050832482434018</v>
      </c>
      <c r="AI65" s="34">
        <v>167</v>
      </c>
      <c r="AJ65" s="36">
        <v>0.105</v>
      </c>
      <c r="AK65" s="38">
        <v>0.22120000000000001</v>
      </c>
      <c r="AL65" s="41">
        <f>AI65*(1-AJ65)*AK65</f>
        <v>33.061658000000001</v>
      </c>
      <c r="AM65" s="42">
        <v>1.7</v>
      </c>
      <c r="AN65" s="42"/>
      <c r="AO65" s="121">
        <f>AO64+AI65-AN65</f>
        <v>1622.1000000000006</v>
      </c>
      <c r="AP65" s="104"/>
      <c r="AQ65" s="43"/>
      <c r="AR65" s="44"/>
      <c r="AS65" s="45"/>
      <c r="AT65" s="45"/>
      <c r="AU65" s="45"/>
      <c r="AV65" s="45"/>
    </row>
    <row r="66" spans="1:48" x14ac:dyDescent="0.2">
      <c r="A66" s="183"/>
      <c r="B66" s="33">
        <v>3</v>
      </c>
      <c r="C66" s="11" t="s">
        <v>52</v>
      </c>
      <c r="D66" s="43">
        <v>13400</v>
      </c>
      <c r="E66" s="43">
        <v>9</v>
      </c>
      <c r="F66" s="43">
        <v>16059</v>
      </c>
      <c r="G66" s="37">
        <v>0.9</v>
      </c>
      <c r="H66" s="37">
        <v>5.0999999999999996</v>
      </c>
      <c r="I66" s="43">
        <v>17367</v>
      </c>
      <c r="J66" s="37">
        <v>3</v>
      </c>
      <c r="K66" s="43">
        <v>14703</v>
      </c>
      <c r="L66" s="39">
        <v>7.4999999999999997E-2</v>
      </c>
      <c r="M66" s="37">
        <f>ROUND(K66*(1-L66),0)</f>
        <v>13600</v>
      </c>
      <c r="N66" s="28">
        <v>0.36099999999999999</v>
      </c>
      <c r="O66" s="25">
        <f>M66*N66</f>
        <v>4909.5999999999995</v>
      </c>
      <c r="P66" s="39">
        <v>0.57999999999999996</v>
      </c>
      <c r="Q66" s="25">
        <f>M66*P66</f>
        <v>7887.9999999999991</v>
      </c>
      <c r="R66" s="39">
        <v>5.8999999999999997E-2</v>
      </c>
      <c r="S66" s="25">
        <f>M66*R66</f>
        <v>802.4</v>
      </c>
      <c r="T66" s="28">
        <v>0.23899999999999999</v>
      </c>
      <c r="U66" s="25">
        <f>M66*T66</f>
        <v>3250.4</v>
      </c>
      <c r="V66" s="39">
        <v>0.497</v>
      </c>
      <c r="W66" s="25">
        <f>M66*V66</f>
        <v>6759.2</v>
      </c>
      <c r="X66" s="39">
        <v>0.4</v>
      </c>
      <c r="Y66" s="25">
        <f>X66*M66</f>
        <v>5440</v>
      </c>
      <c r="Z66" s="47">
        <v>2.5300000000000001E-3</v>
      </c>
      <c r="AA66" s="18">
        <f>M66*Z66</f>
        <v>34.408000000000001</v>
      </c>
      <c r="AB66" s="27">
        <f>IF(M66&gt;0,(AD66+AL66)/M66,0)</f>
        <v>2.6715956249999998E-3</v>
      </c>
      <c r="AC66" s="47">
        <v>2.7E-4</v>
      </c>
      <c r="AD66" s="37">
        <f>AC66*M66</f>
        <v>3.6720000000000002</v>
      </c>
      <c r="AE66" s="28">
        <v>0.21679999999999999</v>
      </c>
      <c r="AF66" s="41">
        <f>AI66*(1-AJ66)*AE66</f>
        <v>32.230571999999995</v>
      </c>
      <c r="AG66" s="28">
        <f>IF(AND(AE66&gt;0,AC66&gt;0,Z66&gt;0),((Z66-AC66)*AE66)/((AE66-AC66)*Z66),0)</f>
        <v>0.89439450010030641</v>
      </c>
      <c r="AH66" s="29">
        <f t="shared" si="0"/>
        <v>0.90004290755191219</v>
      </c>
      <c r="AI66" s="43">
        <v>165</v>
      </c>
      <c r="AJ66" s="39">
        <v>9.9000000000000005E-2</v>
      </c>
      <c r="AK66" s="28">
        <v>0.21970000000000001</v>
      </c>
      <c r="AL66" s="41">
        <f>AI66*(1-AJ66)*AK66</f>
        <v>32.661700500000002</v>
      </c>
      <c r="AM66" s="18">
        <v>1.6</v>
      </c>
      <c r="AN66" s="18"/>
      <c r="AO66" s="121">
        <f>AO65+AI66-AN66</f>
        <v>1787.1000000000006</v>
      </c>
      <c r="AP66" s="104"/>
      <c r="AQ66" s="43"/>
      <c r="AR66" s="48"/>
      <c r="AS66" s="41"/>
      <c r="AT66" s="41"/>
      <c r="AU66" s="41"/>
      <c r="AV66" s="41"/>
    </row>
    <row r="67" spans="1:48" s="22" customFormat="1" ht="13.5" thickBot="1" x14ac:dyDescent="0.25">
      <c r="A67" s="184"/>
      <c r="B67" s="49" t="s">
        <v>38</v>
      </c>
      <c r="C67" s="50"/>
      <c r="D67" s="51">
        <f>SUM(D64:D66)</f>
        <v>39650</v>
      </c>
      <c r="E67" s="51"/>
      <c r="F67" s="51">
        <f>SUM(F64:F66)</f>
        <v>43350</v>
      </c>
      <c r="G67" s="52"/>
      <c r="H67" s="52"/>
      <c r="I67" s="51">
        <f>SUM(I64:I66)</f>
        <v>46169</v>
      </c>
      <c r="J67" s="52"/>
      <c r="K67" s="51">
        <f>SUM(K64:K66)</f>
        <v>44313</v>
      </c>
      <c r="L67" s="21">
        <f>IF(K67&gt;0,(K64*L64+K65*L65+K66*L66)/K67,0)</f>
        <v>7.3330557624173495E-2</v>
      </c>
      <c r="M67" s="52">
        <f>M64+M65+M66</f>
        <v>41063</v>
      </c>
      <c r="N67" s="53">
        <f>IF(M67&gt;0,O67/M67,0)</f>
        <v>0.37903631006015143</v>
      </c>
      <c r="O67" s="54">
        <f>O64+O65+O66</f>
        <v>15564.367999999999</v>
      </c>
      <c r="P67" s="21">
        <f>IF(M67&gt;0,Q67/M67,0)</f>
        <v>0.57200104717141953</v>
      </c>
      <c r="Q67" s="54">
        <f>Q64+Q65+Q66</f>
        <v>23488.079000000002</v>
      </c>
      <c r="R67" s="21">
        <f>IF(M67&gt;0,S67/M67,0)</f>
        <v>4.8962642768428995E-2</v>
      </c>
      <c r="S67" s="54">
        <f>S64+S65+S66</f>
        <v>2010.5529999999999</v>
      </c>
      <c r="T67" s="21">
        <f>IF(M67&gt;0,U67/M67,0)</f>
        <v>0.23632479360981906</v>
      </c>
      <c r="U67" s="54">
        <f>U64+U65+U66</f>
        <v>9704.2049999999999</v>
      </c>
      <c r="V67" s="21">
        <f>IF(M67&gt;0,W67/M67,0)</f>
        <v>0.49866933735966684</v>
      </c>
      <c r="W67" s="54">
        <f>W64+W65+W66</f>
        <v>20476.859</v>
      </c>
      <c r="X67" s="21">
        <f>IF(M67&gt;0,Y67/M67,0)</f>
        <v>0.4066880159754524</v>
      </c>
      <c r="Y67" s="54">
        <f>Y64+Y65+Y66</f>
        <v>16699.830000000002</v>
      </c>
      <c r="Z67" s="55">
        <f>IF(M67&gt;0,AA67/M67,0)</f>
        <v>2.566846309329567E-3</v>
      </c>
      <c r="AA67" s="56">
        <f>SUM(AA64:AA66)</f>
        <v>105.40241</v>
      </c>
      <c r="AB67" s="55">
        <f>IF(M67&gt;0,(AB64*M64+AB65*M65+AB66*M66)/M67,0)</f>
        <v>2.7306361566373626E-3</v>
      </c>
      <c r="AC67" s="55">
        <f>IF(K67&gt;0,(K64*AC64+K65*AC65+K66*AC66)/K67,0)</f>
        <v>2.733516123936542E-4</v>
      </c>
      <c r="AD67" s="52">
        <f>SUM(AD64:AD66)</f>
        <v>11.224690000000001</v>
      </c>
      <c r="AE67" s="53">
        <f>IF(K67&gt;0,(K64*AE64+K65*AE65+K66*AE66)/K67,0)</f>
        <v>0.21803500552885158</v>
      </c>
      <c r="AF67" s="58">
        <f>SUM(AF64:AF66)</f>
        <v>100.48253199999999</v>
      </c>
      <c r="AG67" s="53">
        <f>IF(AND(AA67&gt;0),((AA64*AG64+AA65*AG65+AA66*AG66)/AA67),0)</f>
        <v>0.89462819998563903</v>
      </c>
      <c r="AH67" s="57">
        <f t="shared" si="0"/>
        <v>0.90101902994654193</v>
      </c>
      <c r="AI67" s="51">
        <f>SUM(AI64:AI66)</f>
        <v>512</v>
      </c>
      <c r="AJ67" s="21">
        <f>IF(AI67&gt;0,(AJ64*AI64+AJ65*AI65+AJ66*AI66)/AI67,0)</f>
        <v>9.9902343749999997E-2</v>
      </c>
      <c r="AK67" s="53">
        <f>IF(K67&gt;0,(AK64*K64+AK65*K65+AK66*K66)/K67,0)</f>
        <v>0.21902649561076881</v>
      </c>
      <c r="AL67" s="58">
        <f>SUM(AL64:AL66)</f>
        <v>100.9034225</v>
      </c>
      <c r="AM67" s="56"/>
      <c r="AN67" s="56">
        <f>SUM(AN64:AN66)</f>
        <v>1024.68</v>
      </c>
      <c r="AO67" s="105"/>
      <c r="AP67" s="106">
        <f>AO66</f>
        <v>1787.1000000000006</v>
      </c>
      <c r="AQ67" s="51">
        <f>SUM(AQ64:AQ66)</f>
        <v>0</v>
      </c>
      <c r="AR67" s="59"/>
      <c r="AS67" s="58"/>
      <c r="AT67" s="58"/>
      <c r="AU67" s="58"/>
      <c r="AV67" s="58"/>
    </row>
    <row r="68" spans="1:48" x14ac:dyDescent="0.2">
      <c r="A68" s="182">
        <v>17</v>
      </c>
      <c r="B68" s="23">
        <v>1</v>
      </c>
      <c r="C68" s="11" t="s">
        <v>50</v>
      </c>
      <c r="D68" s="12">
        <v>1805</v>
      </c>
      <c r="E68" s="12">
        <v>8</v>
      </c>
      <c r="F68" s="12">
        <v>10514</v>
      </c>
      <c r="G68" s="13">
        <v>1.4</v>
      </c>
      <c r="H68" s="13">
        <v>4.5</v>
      </c>
      <c r="I68" s="12">
        <v>11847</v>
      </c>
      <c r="J68" s="13">
        <v>4.0999999999999996</v>
      </c>
      <c r="K68" s="12">
        <v>14440</v>
      </c>
      <c r="L68" s="14">
        <v>6.6000000000000003E-2</v>
      </c>
      <c r="M68" s="24">
        <f>ROUND(K68*(1-L68),0)</f>
        <v>13487</v>
      </c>
      <c r="N68" s="15">
        <v>0.35899999999999999</v>
      </c>
      <c r="O68" s="25">
        <f>M68*N68</f>
        <v>4841.8329999999996</v>
      </c>
      <c r="P68" s="14">
        <v>0.46899999999999997</v>
      </c>
      <c r="Q68" s="25">
        <f>M68*P68</f>
        <v>6325.4029999999993</v>
      </c>
      <c r="R68" s="16">
        <v>0.17199999999999999</v>
      </c>
      <c r="S68" s="25">
        <f>M68*R68</f>
        <v>2319.7639999999997</v>
      </c>
      <c r="T68" s="26">
        <v>0.248</v>
      </c>
      <c r="U68" s="25">
        <f>M68*T68</f>
        <v>3344.7759999999998</v>
      </c>
      <c r="V68" s="16">
        <v>0.49299999999999999</v>
      </c>
      <c r="W68" s="25">
        <f>M68*V68</f>
        <v>6649.0910000000003</v>
      </c>
      <c r="X68" s="16">
        <v>0.41</v>
      </c>
      <c r="Y68" s="25">
        <f>X68*M68</f>
        <v>5529.67</v>
      </c>
      <c r="Z68" s="17">
        <v>2.6199999999999999E-3</v>
      </c>
      <c r="AA68" s="18">
        <f>M68*Z68</f>
        <v>35.335940000000001</v>
      </c>
      <c r="AB68" s="27">
        <f>IF(M68&gt;0,(AD68+AL68)/M68,0)</f>
        <v>2.6610853710980946E-3</v>
      </c>
      <c r="AC68" s="17">
        <v>2.7E-4</v>
      </c>
      <c r="AD68" s="24">
        <f>AC68*M68</f>
        <v>3.6414900000000001</v>
      </c>
      <c r="AE68" s="117">
        <v>0.2157</v>
      </c>
      <c r="AF68" s="30">
        <f>AI68*(1-AJ68)*AE68</f>
        <v>32.383688100000001</v>
      </c>
      <c r="AG68" s="28">
        <f>IF(AND(AE68&gt;0,AC68&gt;0,Z68&gt;0),((Z68-AC68)*AE68)/((AE68-AC68)*Z68),0)</f>
        <v>0.89807071459778831</v>
      </c>
      <c r="AH68" s="60">
        <f t="shared" si="0"/>
        <v>0.89966850895642791</v>
      </c>
      <c r="AI68" s="12">
        <v>167</v>
      </c>
      <c r="AJ68" s="14">
        <v>0.10100000000000001</v>
      </c>
      <c r="AK68" s="15">
        <v>0.21479999999999999</v>
      </c>
      <c r="AL68" s="30">
        <f>AI68*(1-AJ68)*AK68</f>
        <v>32.248568400000003</v>
      </c>
      <c r="AM68" s="19">
        <v>1.6</v>
      </c>
      <c r="AN68" s="19">
        <v>1030.3599999999999</v>
      </c>
      <c r="AO68" s="101">
        <f>AO66+AI68-AN68</f>
        <v>923.74000000000069</v>
      </c>
      <c r="AP68" s="102"/>
      <c r="AQ68" s="12"/>
      <c r="AR68" s="31"/>
      <c r="AS68" s="20"/>
      <c r="AT68" s="20"/>
      <c r="AU68" s="20"/>
      <c r="AV68" s="20"/>
    </row>
    <row r="69" spans="1:48" x14ac:dyDescent="0.2">
      <c r="A69" s="183"/>
      <c r="B69" s="33">
        <v>2</v>
      </c>
      <c r="C69" s="11" t="s">
        <v>52</v>
      </c>
      <c r="D69" s="34">
        <v>23190</v>
      </c>
      <c r="E69" s="34">
        <v>5</v>
      </c>
      <c r="F69" s="34">
        <v>16104</v>
      </c>
      <c r="G69" s="35">
        <v>0.6</v>
      </c>
      <c r="H69" s="35">
        <v>5.3</v>
      </c>
      <c r="I69" s="34">
        <v>16739</v>
      </c>
      <c r="J69" s="35">
        <v>3.1</v>
      </c>
      <c r="K69" s="34">
        <v>14310</v>
      </c>
      <c r="L69" s="36">
        <v>7.0999999999999994E-2</v>
      </c>
      <c r="M69" s="37">
        <f>ROUND(K69*(1-L69),0)</f>
        <v>13294</v>
      </c>
      <c r="N69" s="38">
        <v>0.44600000000000001</v>
      </c>
      <c r="O69" s="25">
        <f>M69*N69</f>
        <v>5929.1239999999998</v>
      </c>
      <c r="P69" s="36">
        <v>0.47099999999999997</v>
      </c>
      <c r="Q69" s="25">
        <f>M69*P69</f>
        <v>6261.4739999999993</v>
      </c>
      <c r="R69" s="39">
        <v>8.3000000000000004E-2</v>
      </c>
      <c r="S69" s="25">
        <f>M69*R69</f>
        <v>1103.402</v>
      </c>
      <c r="T69" s="28">
        <v>0.251</v>
      </c>
      <c r="U69" s="25">
        <f>M69*T69</f>
        <v>3336.7939999999999</v>
      </c>
      <c r="V69" s="39">
        <v>0.49199999999999999</v>
      </c>
      <c r="W69" s="25">
        <f>M69*V69</f>
        <v>6540.6480000000001</v>
      </c>
      <c r="X69" s="39">
        <v>0.4</v>
      </c>
      <c r="Y69" s="25">
        <f>X69*M69</f>
        <v>5317.6</v>
      </c>
      <c r="Z69" s="40">
        <v>2.5500000000000002E-3</v>
      </c>
      <c r="AA69" s="18">
        <f>M69*Z69</f>
        <v>33.899700000000003</v>
      </c>
      <c r="AB69" s="27">
        <f>IF(M69&gt;0,(AD69+AL69)/M69,0)</f>
        <v>2.7950889122912593E-3</v>
      </c>
      <c r="AC69" s="40">
        <v>2.5999999999999998E-4</v>
      </c>
      <c r="AD69" s="37">
        <f>AC69*M69</f>
        <v>3.4564399999999997</v>
      </c>
      <c r="AE69" s="28">
        <v>0.21820000000000001</v>
      </c>
      <c r="AF69" s="41">
        <f>AI69*(1-AJ69)*AE69</f>
        <v>33.578361600000001</v>
      </c>
      <c r="AG69" s="28">
        <f>IF(AND(AE69&gt;0,AC69&gt;0,Z69&gt;0),((Z69-AC69)*AE69)/((AE69-AC69)*Z69),0)</f>
        <v>0.89911056649878485</v>
      </c>
      <c r="AH69" s="29">
        <f t="shared" ref="AH69:AH127" si="1">IF(AND(AB69&gt;0,AK69&gt;0,AC69&gt;0),((AK69*(AB69-AC69))/(AB69*(AK69-AC69))),0)</f>
        <v>0.90805776271720751</v>
      </c>
      <c r="AI69" s="34">
        <v>168</v>
      </c>
      <c r="AJ69" s="36">
        <v>8.4000000000000005E-2</v>
      </c>
      <c r="AK69" s="38">
        <v>0.219</v>
      </c>
      <c r="AL69" s="41">
        <f>AI69*(1-AJ69)*AK69</f>
        <v>33.701472000000003</v>
      </c>
      <c r="AM69" s="42">
        <v>1.55</v>
      </c>
      <c r="AN69" s="42"/>
      <c r="AO69" s="121">
        <f>AO68+AI69-AN69</f>
        <v>1091.7400000000007</v>
      </c>
      <c r="AP69" s="104"/>
      <c r="AQ69" s="43"/>
      <c r="AR69" s="44"/>
      <c r="AS69" s="45"/>
      <c r="AT69" s="45"/>
      <c r="AU69" s="45"/>
      <c r="AV69" s="45"/>
    </row>
    <row r="70" spans="1:48" x14ac:dyDescent="0.2">
      <c r="A70" s="183"/>
      <c r="B70" s="33">
        <v>3</v>
      </c>
      <c r="C70" s="46" t="s">
        <v>53</v>
      </c>
      <c r="D70" s="43">
        <v>17520</v>
      </c>
      <c r="E70" s="43">
        <v>5</v>
      </c>
      <c r="F70" s="43">
        <v>16659</v>
      </c>
      <c r="G70" s="37">
        <v>1.7</v>
      </c>
      <c r="H70" s="37">
        <v>5.3</v>
      </c>
      <c r="I70" s="43">
        <v>18159</v>
      </c>
      <c r="J70" s="37">
        <v>2.6</v>
      </c>
      <c r="K70" s="43">
        <v>14442</v>
      </c>
      <c r="L70" s="39">
        <v>7.8E-2</v>
      </c>
      <c r="M70" s="37">
        <f>ROUND(K70*(1-L70),0)</f>
        <v>13316</v>
      </c>
      <c r="N70" s="28">
        <v>0.46600000000000003</v>
      </c>
      <c r="O70" s="25">
        <f>M70*N70</f>
        <v>6205.2560000000003</v>
      </c>
      <c r="P70" s="39">
        <v>0.5</v>
      </c>
      <c r="Q70" s="25">
        <f>M70*P70</f>
        <v>6658</v>
      </c>
      <c r="R70" s="39">
        <v>3.4000000000000002E-2</v>
      </c>
      <c r="S70" s="25">
        <f>M70*R70</f>
        <v>452.74400000000003</v>
      </c>
      <c r="T70" s="28">
        <v>0.247</v>
      </c>
      <c r="U70" s="25">
        <f>M70*T70</f>
        <v>3289.0520000000001</v>
      </c>
      <c r="V70" s="39">
        <v>0.48899999999999999</v>
      </c>
      <c r="W70" s="25">
        <f>M70*V70</f>
        <v>6511.5239999999994</v>
      </c>
      <c r="X70" s="39">
        <v>0.4</v>
      </c>
      <c r="Y70" s="25">
        <f>X70*M70</f>
        <v>5326.4000000000005</v>
      </c>
      <c r="Z70" s="47">
        <v>2.3999999999999998E-3</v>
      </c>
      <c r="AA70" s="18">
        <f>M70*Z70</f>
        <v>31.958399999999997</v>
      </c>
      <c r="AB70" s="27">
        <f>IF(M70&gt;0,(AD70+AL70)/M70,0)</f>
        <v>2.9080428206668665E-3</v>
      </c>
      <c r="AC70" s="47">
        <v>2.5999999999999998E-4</v>
      </c>
      <c r="AD70" s="37">
        <f>AC70*M70</f>
        <v>3.4621599999999999</v>
      </c>
      <c r="AE70" s="28">
        <v>0.2142</v>
      </c>
      <c r="AF70" s="41">
        <f>AI70*(1-AJ70)*AE70</f>
        <v>34.6149342</v>
      </c>
      <c r="AG70" s="28">
        <f>IF(AND(AE70&gt;0,AC70&gt;0,Z70&gt;0),((Z70-AC70)*AE70)/((AE70-AC70)*Z70),0)</f>
        <v>0.89275030382350207</v>
      </c>
      <c r="AH70" s="29">
        <f t="shared" si="1"/>
        <v>0.91167911541968161</v>
      </c>
      <c r="AI70" s="43">
        <v>177</v>
      </c>
      <c r="AJ70" s="39">
        <v>8.6999999999999994E-2</v>
      </c>
      <c r="AK70" s="28">
        <v>0.21820000000000001</v>
      </c>
      <c r="AL70" s="41">
        <f>AI70*(1-AJ70)*AK70</f>
        <v>35.261338199999997</v>
      </c>
      <c r="AM70" s="18">
        <v>1.63</v>
      </c>
      <c r="AN70" s="18"/>
      <c r="AO70" s="121">
        <f>AO69+AI70-AN70</f>
        <v>1268.7400000000007</v>
      </c>
      <c r="AP70" s="104"/>
      <c r="AQ70" s="43"/>
      <c r="AR70" s="48"/>
      <c r="AS70" s="41"/>
      <c r="AT70" s="41"/>
      <c r="AU70" s="41"/>
      <c r="AV70" s="41"/>
    </row>
    <row r="71" spans="1:48" s="22" customFormat="1" ht="13.5" thickBot="1" x14ac:dyDescent="0.25">
      <c r="A71" s="184"/>
      <c r="B71" s="49" t="s">
        <v>38</v>
      </c>
      <c r="C71" s="50"/>
      <c r="D71" s="51">
        <f>SUM(D68:D70)</f>
        <v>42515</v>
      </c>
      <c r="E71" s="51"/>
      <c r="F71" s="51">
        <f>SUM(F68:F70)</f>
        <v>43277</v>
      </c>
      <c r="G71" s="52"/>
      <c r="H71" s="52"/>
      <c r="I71" s="51">
        <f>SUM(I68:I70)</f>
        <v>46745</v>
      </c>
      <c r="J71" s="52"/>
      <c r="K71" s="51">
        <f>SUM(K68:K70)</f>
        <v>43192</v>
      </c>
      <c r="L71" s="21">
        <f>IF(K71&gt;0,(K68*L68+K69*L69+K70*L70)/K71,0)</f>
        <v>7.1668966475273196E-2</v>
      </c>
      <c r="M71" s="52">
        <f>M68+M69+M70</f>
        <v>40097</v>
      </c>
      <c r="N71" s="53">
        <f>IF(M71&gt;0,O71/M71,0)</f>
        <v>0.42337863181784174</v>
      </c>
      <c r="O71" s="54">
        <f>O68+O69+O70</f>
        <v>16976.213</v>
      </c>
      <c r="P71" s="21">
        <f>IF(M71&gt;0,Q71/M71,0)</f>
        <v>0.47995802678504629</v>
      </c>
      <c r="Q71" s="54">
        <f>Q68+Q69+Q70</f>
        <v>19244.877</v>
      </c>
      <c r="R71" s="21">
        <f>IF(M71&gt;0,S71/M71,0)</f>
        <v>9.6663341397111996E-2</v>
      </c>
      <c r="S71" s="54">
        <f>S68+S69+S70</f>
        <v>3875.91</v>
      </c>
      <c r="T71" s="21">
        <f>IF(M71&gt;0,U71/M71,0)</f>
        <v>0.24866254333241886</v>
      </c>
      <c r="U71" s="54">
        <f>U68+U69+U70</f>
        <v>9970.6219999999994</v>
      </c>
      <c r="V71" s="21">
        <f>IF(M71&gt;0,W71/M71,0)</f>
        <v>0.49134007531735541</v>
      </c>
      <c r="W71" s="54">
        <f>W68+W69+W70</f>
        <v>19701.262999999999</v>
      </c>
      <c r="X71" s="21">
        <f>IF(M71&gt;0,Y71/M71,0)</f>
        <v>0.4033635932862808</v>
      </c>
      <c r="Y71" s="54">
        <f>Y68+Y69+Y70</f>
        <v>16173.670000000002</v>
      </c>
      <c r="Z71" s="55">
        <f>IF(M71&gt;0,AA71/M71,0)</f>
        <v>2.5237309524403324E-3</v>
      </c>
      <c r="AA71" s="56">
        <f>SUM(AA68:AA70)</f>
        <v>101.19404</v>
      </c>
      <c r="AB71" s="55">
        <f>IF(M71&gt;0,(AB68*M68+AB69*M69+AB70*M70)/M71,0)</f>
        <v>2.7875269621168665E-3</v>
      </c>
      <c r="AC71" s="55">
        <f>IF(K71&gt;0,(K68*AC68+K69*AC69+K70*AC70)/K71,0)</f>
        <v>2.6334321170587145E-4</v>
      </c>
      <c r="AD71" s="52">
        <f>SUM(AD68:AD70)</f>
        <v>10.560089999999999</v>
      </c>
      <c r="AE71" s="53">
        <f>IF(K71&gt;0,(K68*AE68+K69*AE69+K70*AE70)/K71,0)</f>
        <v>0.21602672717169843</v>
      </c>
      <c r="AF71" s="58">
        <f>SUM(AF68:AF70)</f>
        <v>100.57698389999999</v>
      </c>
      <c r="AG71" s="53">
        <f>IF(AND(AA71&gt;0),((AA68*AG68+AA69*AG69+AA70*AG70)/AA71),0)</f>
        <v>0.8967388066296833</v>
      </c>
      <c r="AH71" s="57">
        <f t="shared" si="1"/>
        <v>0.90662659904228005</v>
      </c>
      <c r="AI71" s="51">
        <f>SUM(AI68:AI70)</f>
        <v>512</v>
      </c>
      <c r="AJ71" s="21">
        <f>IF(AI71&gt;0,(AJ68*AI68+AJ69*AI69+AJ70*AI70)/AI71,0)</f>
        <v>9.058203125E-2</v>
      </c>
      <c r="AK71" s="53">
        <f>IF(K71&gt;0,(AK68*K68+AK69*K69+AK70*K70)/K71,0)</f>
        <v>0.21732835710316725</v>
      </c>
      <c r="AL71" s="58">
        <f>SUM(AL68:AL70)</f>
        <v>101.2113786</v>
      </c>
      <c r="AM71" s="56"/>
      <c r="AN71" s="56">
        <f>SUM(AN68:AN70)</f>
        <v>1030.3599999999999</v>
      </c>
      <c r="AO71" s="105"/>
      <c r="AP71" s="106">
        <f>AO70</f>
        <v>1268.7400000000007</v>
      </c>
      <c r="AQ71" s="51">
        <f>SUM(AQ68:AQ70)</f>
        <v>0</v>
      </c>
      <c r="AR71" s="59"/>
      <c r="AS71" s="58"/>
      <c r="AT71" s="58"/>
      <c r="AU71" s="58"/>
      <c r="AV71" s="58"/>
    </row>
    <row r="72" spans="1:48" x14ac:dyDescent="0.2">
      <c r="A72" s="182">
        <v>18</v>
      </c>
      <c r="B72" s="23">
        <v>1</v>
      </c>
      <c r="C72" s="11" t="s">
        <v>54</v>
      </c>
      <c r="D72" s="12">
        <v>5716</v>
      </c>
      <c r="E72" s="12">
        <v>4</v>
      </c>
      <c r="F72" s="12">
        <v>10418</v>
      </c>
      <c r="G72" s="13">
        <v>1.5</v>
      </c>
      <c r="H72" s="13">
        <v>6.7</v>
      </c>
      <c r="I72" s="12">
        <v>11796</v>
      </c>
      <c r="J72" s="125">
        <v>3.7</v>
      </c>
      <c r="K72" s="12">
        <v>14386</v>
      </c>
      <c r="L72" s="14">
        <v>7.3999999999999996E-2</v>
      </c>
      <c r="M72" s="24">
        <f>ROUND(K72*(1-L72),0)</f>
        <v>13321</v>
      </c>
      <c r="N72" s="15">
        <v>0.42099999999999999</v>
      </c>
      <c r="O72" s="25">
        <f>M72*N72</f>
        <v>5608.1409999999996</v>
      </c>
      <c r="P72" s="14">
        <v>0.52500000000000002</v>
      </c>
      <c r="Q72" s="25">
        <f>M72*P72</f>
        <v>6993.5250000000005</v>
      </c>
      <c r="R72" s="16">
        <v>5.3999999999999999E-2</v>
      </c>
      <c r="S72" s="25">
        <f>M72*R72</f>
        <v>719.33399999999995</v>
      </c>
      <c r="T72" s="26">
        <v>0.24099999999999999</v>
      </c>
      <c r="U72" s="25">
        <f>M72*T72</f>
        <v>3210.3609999999999</v>
      </c>
      <c r="V72" s="16">
        <v>0.49299999999999999</v>
      </c>
      <c r="W72" s="25">
        <f>M72*V72</f>
        <v>6567.2529999999997</v>
      </c>
      <c r="X72" s="16">
        <v>0.4</v>
      </c>
      <c r="Y72" s="25">
        <f>X72*M72</f>
        <v>5328.4000000000005</v>
      </c>
      <c r="Z72" s="17">
        <v>2.4199999999999998E-3</v>
      </c>
      <c r="AA72" s="18">
        <f>M72*Z72</f>
        <v>32.236819999999994</v>
      </c>
      <c r="AB72" s="27">
        <f>IF(M72&gt;0,(AD72+AL72)/M72,0)</f>
        <v>2.9614877261466858E-3</v>
      </c>
      <c r="AC72" s="17">
        <v>2.5999999999999998E-4</v>
      </c>
      <c r="AD72" s="24">
        <f>AC72*M72</f>
        <v>3.4634599999999995</v>
      </c>
      <c r="AE72" s="117">
        <v>0.21460000000000001</v>
      </c>
      <c r="AF72" s="30">
        <f>AI72*(1-AJ72)*AE72</f>
        <v>35.2635012</v>
      </c>
      <c r="AG72" s="28">
        <f>IF(AND(AE72&gt;0,AC72&gt;0,Z72&gt;0),((Z72-AC72)*AE72)/((AE72-AC72)*Z72),0)</f>
        <v>0.89364468439345235</v>
      </c>
      <c r="AH72" s="60">
        <f t="shared" si="1"/>
        <v>0.91329056007368115</v>
      </c>
      <c r="AI72" s="12">
        <v>179</v>
      </c>
      <c r="AJ72" s="14">
        <v>8.2000000000000003E-2</v>
      </c>
      <c r="AK72" s="15">
        <v>0.219</v>
      </c>
      <c r="AL72" s="30">
        <f>AI72*(1-AJ72)*AK72</f>
        <v>35.986518000000004</v>
      </c>
      <c r="AM72" s="19">
        <v>1.68</v>
      </c>
      <c r="AN72" s="19">
        <v>529.16</v>
      </c>
      <c r="AO72" s="101">
        <f>AO70+AI72-AN72</f>
        <v>918.58000000000072</v>
      </c>
      <c r="AP72" s="102"/>
      <c r="AQ72" s="12"/>
      <c r="AR72" s="31"/>
      <c r="AS72" s="20"/>
      <c r="AT72" s="20"/>
      <c r="AU72" s="20"/>
      <c r="AV72" s="20"/>
    </row>
    <row r="73" spans="1:48" x14ac:dyDescent="0.2">
      <c r="A73" s="183"/>
      <c r="B73" s="33">
        <v>2</v>
      </c>
      <c r="C73" s="11" t="s">
        <v>50</v>
      </c>
      <c r="D73" s="34">
        <v>21800</v>
      </c>
      <c r="E73" s="34">
        <v>6</v>
      </c>
      <c r="F73" s="34">
        <v>15645</v>
      </c>
      <c r="G73" s="35">
        <v>1.1000000000000001</v>
      </c>
      <c r="H73" s="35">
        <v>5.9</v>
      </c>
      <c r="I73" s="34">
        <v>15719</v>
      </c>
      <c r="J73" s="126">
        <v>3.3</v>
      </c>
      <c r="K73" s="34">
        <v>14274</v>
      </c>
      <c r="L73" s="36">
        <v>6.8000000000000005E-2</v>
      </c>
      <c r="M73" s="37">
        <f>ROUND(K73*(1-L73),0)</f>
        <v>13303</v>
      </c>
      <c r="N73" s="38">
        <v>0.35799999999999998</v>
      </c>
      <c r="O73" s="25">
        <f>M73*N73</f>
        <v>4762.4740000000002</v>
      </c>
      <c r="P73" s="36">
        <v>0.59099999999999997</v>
      </c>
      <c r="Q73" s="25">
        <f>M73*P73</f>
        <v>7862.0729999999994</v>
      </c>
      <c r="R73" s="39">
        <v>5.0999999999999997E-2</v>
      </c>
      <c r="S73" s="25">
        <f>M73*R73</f>
        <v>678.45299999999997</v>
      </c>
      <c r="T73" s="28">
        <v>0.24099999999999999</v>
      </c>
      <c r="U73" s="25">
        <f>M73*T73</f>
        <v>3206.0229999999997</v>
      </c>
      <c r="V73" s="39">
        <v>0.49399999999999999</v>
      </c>
      <c r="W73" s="25">
        <f>M73*V73</f>
        <v>6571.6819999999998</v>
      </c>
      <c r="X73" s="39">
        <v>0.4</v>
      </c>
      <c r="Y73" s="25">
        <f>X73*M73</f>
        <v>5321.2000000000007</v>
      </c>
      <c r="Z73" s="40">
        <v>2.4299999999999999E-3</v>
      </c>
      <c r="AA73" s="18">
        <f>M73*Z73</f>
        <v>32.32629</v>
      </c>
      <c r="AB73" s="27">
        <f>IF(M73&gt;0,(AD73+AL73)/M73,0)</f>
        <v>2.6592355107870405E-3</v>
      </c>
      <c r="AC73" s="40">
        <v>2.5999999999999998E-4</v>
      </c>
      <c r="AD73" s="37">
        <f>AC73*M73</f>
        <v>3.4587799999999995</v>
      </c>
      <c r="AE73" s="28">
        <v>0.219</v>
      </c>
      <c r="AF73" s="41">
        <f>AI73*(1-AJ73)*AE73</f>
        <v>32.662755000000004</v>
      </c>
      <c r="AG73" s="28">
        <f>IF(AND(AE73&gt;0,AC73&gt;0,Z73&gt;0),((Z73-AC73)*AE73)/((AE73-AC73)*Z73),0)</f>
        <v>0.89406556292661565</v>
      </c>
      <c r="AH73" s="29">
        <f t="shared" si="1"/>
        <v>0.90332503680914433</v>
      </c>
      <c r="AI73" s="34">
        <v>163</v>
      </c>
      <c r="AJ73" s="36">
        <v>8.5000000000000006E-2</v>
      </c>
      <c r="AK73" s="38">
        <v>0.214</v>
      </c>
      <c r="AL73" s="41">
        <f>AI73*(1-AJ73)*AK73</f>
        <v>31.91703</v>
      </c>
      <c r="AM73" s="42">
        <v>1.6</v>
      </c>
      <c r="AN73" s="42"/>
      <c r="AO73" s="121">
        <f>AO72+AI73-AN73</f>
        <v>1081.5800000000008</v>
      </c>
      <c r="AP73" s="104"/>
      <c r="AQ73" s="43"/>
      <c r="AR73" s="44"/>
      <c r="AS73" s="45"/>
      <c r="AT73" s="45"/>
      <c r="AU73" s="45"/>
      <c r="AV73" s="45"/>
    </row>
    <row r="74" spans="1:48" x14ac:dyDescent="0.2">
      <c r="A74" s="183"/>
      <c r="B74" s="33">
        <v>3</v>
      </c>
      <c r="C74" s="46" t="s">
        <v>53</v>
      </c>
      <c r="D74" s="43">
        <v>14084</v>
      </c>
      <c r="E74" s="43">
        <v>9</v>
      </c>
      <c r="F74" s="43">
        <v>18660</v>
      </c>
      <c r="G74" s="37">
        <v>1</v>
      </c>
      <c r="H74" s="37">
        <v>5.5</v>
      </c>
      <c r="I74" s="43">
        <v>19749</v>
      </c>
      <c r="J74" s="37">
        <v>2.1</v>
      </c>
      <c r="K74" s="43">
        <v>14242</v>
      </c>
      <c r="L74" s="39">
        <v>7.0999999999999994E-2</v>
      </c>
      <c r="M74" s="37">
        <f>ROUND(K74*(1-L74),0)</f>
        <v>13231</v>
      </c>
      <c r="N74" s="28">
        <v>0.374</v>
      </c>
      <c r="O74" s="25">
        <f>M74*N74</f>
        <v>4948.3940000000002</v>
      </c>
      <c r="P74" s="39">
        <v>0.56000000000000005</v>
      </c>
      <c r="Q74" s="25">
        <f>M74*P74</f>
        <v>7409.3600000000006</v>
      </c>
      <c r="R74" s="39">
        <v>6.6000000000000003E-2</v>
      </c>
      <c r="S74" s="25">
        <f>M74*R74</f>
        <v>873.24600000000009</v>
      </c>
      <c r="T74" s="28">
        <v>0.224</v>
      </c>
      <c r="U74" s="25">
        <f>M74*T74</f>
        <v>2963.7440000000001</v>
      </c>
      <c r="V74" s="39">
        <v>0.503</v>
      </c>
      <c r="W74" s="25">
        <f>M74*V74</f>
        <v>6655.1930000000002</v>
      </c>
      <c r="X74" s="39">
        <v>0.4</v>
      </c>
      <c r="Y74" s="25">
        <f>X74*M74</f>
        <v>5292.4000000000005</v>
      </c>
      <c r="Z74" s="47">
        <v>2.32E-3</v>
      </c>
      <c r="AA74" s="18">
        <f>M74*Z74</f>
        <v>30.695920000000001</v>
      </c>
      <c r="AB74" s="27">
        <f>IF(M74&gt;0,(AD74+AL74)/M74,0)</f>
        <v>2.5696932355831004E-3</v>
      </c>
      <c r="AC74" s="47">
        <v>2.5000000000000001E-4</v>
      </c>
      <c r="AD74" s="37">
        <f>AC74*M74</f>
        <v>3.30775</v>
      </c>
      <c r="AE74" s="28">
        <v>0.21609999999999999</v>
      </c>
      <c r="AF74" s="41">
        <f>AI74*(1-AJ74)*AE74</f>
        <v>30.550489200000001</v>
      </c>
      <c r="AG74" s="28">
        <f>IF(AND(AE74&gt;0,AC74&gt;0,Z74&gt;0),((Z74-AC74)*AE74)/((AE74-AC74)*Z74),0)</f>
        <v>0.89327478373391467</v>
      </c>
      <c r="AH74" s="29">
        <f t="shared" si="1"/>
        <v>0.9037528330884943</v>
      </c>
      <c r="AI74" s="43">
        <v>154</v>
      </c>
      <c r="AJ74" s="39">
        <v>8.2000000000000003E-2</v>
      </c>
      <c r="AK74" s="28">
        <v>0.21709999999999999</v>
      </c>
      <c r="AL74" s="41">
        <f>AI74*(1-AJ74)*AK74</f>
        <v>30.691861200000002</v>
      </c>
      <c r="AM74" s="18">
        <v>1.65</v>
      </c>
      <c r="AN74" s="18"/>
      <c r="AO74" s="121">
        <f>AO73+AI74-AN74</f>
        <v>1235.5800000000008</v>
      </c>
      <c r="AP74" s="104"/>
      <c r="AQ74" s="43"/>
      <c r="AR74" s="48"/>
      <c r="AS74" s="41"/>
      <c r="AT74" s="41"/>
      <c r="AU74" s="41"/>
      <c r="AV74" s="41"/>
    </row>
    <row r="75" spans="1:48" s="22" customFormat="1" ht="13.5" thickBot="1" x14ac:dyDescent="0.25">
      <c r="A75" s="184"/>
      <c r="B75" s="49" t="s">
        <v>38</v>
      </c>
      <c r="C75" s="50"/>
      <c r="D75" s="51">
        <f>SUM(D72:D74)</f>
        <v>41600</v>
      </c>
      <c r="E75" s="51"/>
      <c r="F75" s="51">
        <f>SUM(F72:F74)</f>
        <v>44723</v>
      </c>
      <c r="G75" s="52"/>
      <c r="H75" s="52"/>
      <c r="I75" s="51">
        <f>SUM(I72:I74)</f>
        <v>47264</v>
      </c>
      <c r="J75" s="52"/>
      <c r="K75" s="51">
        <f>SUM(K72:K74)</f>
        <v>42902</v>
      </c>
      <c r="L75" s="21">
        <f>IF(K75&gt;0,(K72*L72+K73*L73+K74*L74)/K75,0)</f>
        <v>7.1007831802713153E-2</v>
      </c>
      <c r="M75" s="52">
        <f>M72+M73+M74</f>
        <v>39855</v>
      </c>
      <c r="N75" s="53">
        <f>IF(M75&gt;0,O75/M75,0)</f>
        <v>0.38436856103374734</v>
      </c>
      <c r="O75" s="54">
        <f>O72+O73+O74</f>
        <v>15319.009</v>
      </c>
      <c r="P75" s="21">
        <f>IF(M75&gt;0,Q75/M75,0)</f>
        <v>0.5586490528164596</v>
      </c>
      <c r="Q75" s="54">
        <f>Q72+Q73+Q74</f>
        <v>22264.957999999999</v>
      </c>
      <c r="R75" s="21">
        <f>IF(M75&gt;0,S75/M75,0)</f>
        <v>5.6982386149793E-2</v>
      </c>
      <c r="S75" s="54">
        <f>S72+S73+S74</f>
        <v>2271.0329999999999</v>
      </c>
      <c r="T75" s="21">
        <f>IF(M75&gt;0,U75/M75,0)</f>
        <v>0.23535636682975788</v>
      </c>
      <c r="U75" s="54">
        <f>U72+U73+U74</f>
        <v>9380.1280000000006</v>
      </c>
      <c r="V75" s="21">
        <f>IF(M75&gt;0,W75/M75,0)</f>
        <v>0.49665356918830761</v>
      </c>
      <c r="W75" s="54">
        <f>W72+W73+W74</f>
        <v>19794.128000000001</v>
      </c>
      <c r="X75" s="21">
        <f>IF(M75&gt;0,Y75/M75,0)</f>
        <v>0.40000000000000008</v>
      </c>
      <c r="Y75" s="54">
        <f>Y72+Y73+Y74</f>
        <v>15942.000000000004</v>
      </c>
      <c r="Z75" s="55">
        <f>IF(M75&gt;0,AA75/M75,0)</f>
        <v>2.3901400075272863E-3</v>
      </c>
      <c r="AA75" s="56">
        <f>SUM(AA72:AA74)</f>
        <v>95.259029999999996</v>
      </c>
      <c r="AB75" s="55">
        <f>IF(M75&gt;0,(AB72*M72+AB73*M73+AB74*M74)/M75,0)</f>
        <v>2.7305331627148414E-3</v>
      </c>
      <c r="AC75" s="55">
        <f>IF(K75&gt;0,(K72*AC72+K73*AC73+K74*AC74)/K75,0)</f>
        <v>2.5668034124283251E-4</v>
      </c>
      <c r="AD75" s="52">
        <f>SUM(AD72:AD74)</f>
        <v>10.229989999999999</v>
      </c>
      <c r="AE75" s="53">
        <f>IF(K75&gt;0,(K72*AE72+K73*AE73+K74*AE74)/K75,0)</f>
        <v>0.21656188056500861</v>
      </c>
      <c r="AF75" s="58">
        <f>SUM(AF72:AF74)</f>
        <v>98.476745400000013</v>
      </c>
      <c r="AG75" s="53">
        <f>IF(AND(AA75&gt;0),((AA72*AG72+AA73*AG73+AA74*AG74)/AA75),0)</f>
        <v>0.89366831470403496</v>
      </c>
      <c r="AH75" s="57">
        <f t="shared" si="1"/>
        <v>0.9070706492037951</v>
      </c>
      <c r="AI75" s="51">
        <f>SUM(AI72:AI74)</f>
        <v>496</v>
      </c>
      <c r="AJ75" s="21">
        <f>IF(AI75&gt;0,(AJ72*AI72+AJ73*AI73+AJ74*AI74)/AI75,0)</f>
        <v>8.2985887096774194E-2</v>
      </c>
      <c r="AK75" s="53">
        <f>IF(K75&gt;0,(AK72*K72+AK73*K73+AK74*K74)/K75,0)</f>
        <v>0.21670570602769099</v>
      </c>
      <c r="AL75" s="58">
        <f>SUM(AL72:AL74)</f>
        <v>98.595409200000006</v>
      </c>
      <c r="AM75" s="56"/>
      <c r="AN75" s="56">
        <f>SUM(AN72:AN74)</f>
        <v>529.16</v>
      </c>
      <c r="AO75" s="105"/>
      <c r="AP75" s="106">
        <f>AO74</f>
        <v>1235.5800000000008</v>
      </c>
      <c r="AQ75" s="51">
        <f>SUM(AQ72:AQ74)</f>
        <v>0</v>
      </c>
      <c r="AR75" s="59"/>
      <c r="AS75" s="58"/>
      <c r="AT75" s="58"/>
      <c r="AU75" s="58"/>
      <c r="AV75" s="58"/>
    </row>
    <row r="76" spans="1:48" x14ac:dyDescent="0.2">
      <c r="A76" s="182">
        <v>19</v>
      </c>
      <c r="B76" s="23">
        <v>1</v>
      </c>
      <c r="C76" s="11" t="s">
        <v>54</v>
      </c>
      <c r="D76" s="12">
        <v>5906</v>
      </c>
      <c r="E76" s="12">
        <v>8</v>
      </c>
      <c r="F76" s="12">
        <v>10340</v>
      </c>
      <c r="G76" s="13">
        <v>0.8</v>
      </c>
      <c r="H76" s="13">
        <v>4.5999999999999996</v>
      </c>
      <c r="I76" s="12">
        <v>10842</v>
      </c>
      <c r="J76" s="13">
        <v>3</v>
      </c>
      <c r="K76" s="12">
        <v>14301</v>
      </c>
      <c r="L76" s="14">
        <v>7.6999999999999999E-2</v>
      </c>
      <c r="M76" s="24">
        <f>ROUND(K76*(1-L76),0)</f>
        <v>13200</v>
      </c>
      <c r="N76" s="15">
        <v>0.46300000000000002</v>
      </c>
      <c r="O76" s="25">
        <f>M76*N76</f>
        <v>6111.6</v>
      </c>
      <c r="P76" s="14">
        <v>0.47399999999999998</v>
      </c>
      <c r="Q76" s="25">
        <f>M76*P76</f>
        <v>6256.7999999999993</v>
      </c>
      <c r="R76" s="16">
        <v>6.3E-2</v>
      </c>
      <c r="S76" s="25">
        <f>M76*R76</f>
        <v>831.6</v>
      </c>
      <c r="T76" s="26">
        <v>0.217</v>
      </c>
      <c r="U76" s="25">
        <f>M76*T76</f>
        <v>2864.4</v>
      </c>
      <c r="V76" s="16">
        <v>0.51300000000000001</v>
      </c>
      <c r="W76" s="25">
        <f>M76*V76</f>
        <v>6771.6</v>
      </c>
      <c r="X76" s="16">
        <v>0.39</v>
      </c>
      <c r="Y76" s="25">
        <f>X76*M76</f>
        <v>5148</v>
      </c>
      <c r="Z76" s="17">
        <v>2.3999999999999998E-3</v>
      </c>
      <c r="AA76" s="18">
        <f>M76*Z76</f>
        <v>31.679999999999996</v>
      </c>
      <c r="AB76" s="27">
        <f>IF(M76&gt;0,(AD76+AL76)/M76,0)</f>
        <v>2.9266193181818182E-3</v>
      </c>
      <c r="AC76" s="17">
        <v>2.7E-4</v>
      </c>
      <c r="AD76" s="24">
        <f>AC76*M76</f>
        <v>3.5640000000000001</v>
      </c>
      <c r="AE76" s="117">
        <v>0.2145</v>
      </c>
      <c r="AF76" s="30">
        <f>AI76*(1-AJ76)*AE76</f>
        <v>34.346812499999999</v>
      </c>
      <c r="AG76" s="28">
        <f>IF(AND(AE76&gt;0,AC76&gt;0,Z76&gt;0),((Z76-AC76)*AE76)/((AE76-AC76)*Z76),0)</f>
        <v>0.88861854082061342</v>
      </c>
      <c r="AH76" s="60">
        <f t="shared" si="1"/>
        <v>0.9088638992963447</v>
      </c>
      <c r="AI76" s="12">
        <v>175</v>
      </c>
      <c r="AJ76" s="14">
        <v>8.5000000000000006E-2</v>
      </c>
      <c r="AK76" s="15">
        <v>0.219</v>
      </c>
      <c r="AL76" s="30">
        <f>AI76*(1-AJ76)*AK76</f>
        <v>35.067374999999998</v>
      </c>
      <c r="AM76" s="19">
        <v>1.6</v>
      </c>
      <c r="AN76" s="19">
        <v>598.36</v>
      </c>
      <c r="AO76" s="101">
        <f>AO74+AI76-AN76</f>
        <v>812.22000000000082</v>
      </c>
      <c r="AP76" s="102"/>
      <c r="AQ76" s="12"/>
      <c r="AR76" s="31"/>
      <c r="AS76" s="20"/>
      <c r="AT76" s="20"/>
      <c r="AU76" s="20"/>
      <c r="AV76" s="20"/>
    </row>
    <row r="77" spans="1:48" x14ac:dyDescent="0.2">
      <c r="A77" s="183"/>
      <c r="B77" s="33">
        <v>2</v>
      </c>
      <c r="C77" s="11" t="s">
        <v>52</v>
      </c>
      <c r="D77" s="34">
        <v>18400</v>
      </c>
      <c r="E77" s="34">
        <v>12</v>
      </c>
      <c r="F77" s="34">
        <v>14798</v>
      </c>
      <c r="G77" s="35">
        <v>0.8</v>
      </c>
      <c r="H77" s="35">
        <v>4.5999999999999996</v>
      </c>
      <c r="I77" s="34">
        <v>16096</v>
      </c>
      <c r="J77" s="35">
        <v>2.1</v>
      </c>
      <c r="K77" s="34">
        <v>14276</v>
      </c>
      <c r="L77" s="36">
        <v>6.2E-2</v>
      </c>
      <c r="M77" s="37">
        <f>ROUND(K77*(1-L77),0)</f>
        <v>13391</v>
      </c>
      <c r="N77" s="38">
        <v>0.39300000000000002</v>
      </c>
      <c r="O77" s="25">
        <f>M77*N77</f>
        <v>5262.6630000000005</v>
      </c>
      <c r="P77" s="36">
        <v>0.56699999999999995</v>
      </c>
      <c r="Q77" s="25">
        <f>M77*P77</f>
        <v>7592.6969999999992</v>
      </c>
      <c r="R77" s="39">
        <v>0.04</v>
      </c>
      <c r="S77" s="25">
        <f>M77*R77</f>
        <v>535.64</v>
      </c>
      <c r="T77" s="28">
        <v>0.20200000000000001</v>
      </c>
      <c r="U77" s="25">
        <f>M77*T77</f>
        <v>2704.982</v>
      </c>
      <c r="V77" s="39">
        <v>0.53500000000000003</v>
      </c>
      <c r="W77" s="25">
        <f>M77*V77</f>
        <v>7164.1850000000004</v>
      </c>
      <c r="X77" s="39">
        <v>0.4</v>
      </c>
      <c r="Y77" s="25">
        <f>X77*M77</f>
        <v>5356.4000000000005</v>
      </c>
      <c r="Z77" s="40">
        <v>2.3E-3</v>
      </c>
      <c r="AA77" s="18">
        <f>M77*Z77</f>
        <v>30.799299999999999</v>
      </c>
      <c r="AB77" s="27">
        <f>IF(M77&gt;0,(AD77+AL77)/M77,0)</f>
        <v>2.6870266596968114E-3</v>
      </c>
      <c r="AC77" s="40">
        <v>2.5999999999999998E-4</v>
      </c>
      <c r="AD77" s="37">
        <f>AC77*M77</f>
        <v>3.4816599999999998</v>
      </c>
      <c r="AE77" s="28">
        <v>0.2077</v>
      </c>
      <c r="AF77" s="41">
        <f>AI77*(1-AJ77)*AE77</f>
        <v>31.4260485</v>
      </c>
      <c r="AG77" s="28">
        <f>IF(AND(AE77&gt;0,AC77&gt;0,Z77&gt;0),((Z77-AC77)*AE77)/((AE77-AC77)*Z77),0)</f>
        <v>0.88806821039923545</v>
      </c>
      <c r="AH77" s="29">
        <f t="shared" si="1"/>
        <v>0.90433340247284766</v>
      </c>
      <c r="AI77" s="34">
        <v>165</v>
      </c>
      <c r="AJ77" s="36">
        <v>8.3000000000000004E-2</v>
      </c>
      <c r="AK77" s="38">
        <v>0.21479999999999999</v>
      </c>
      <c r="AL77" s="41">
        <f>AI77*(1-AJ77)*AK77</f>
        <v>32.500314000000003</v>
      </c>
      <c r="AM77" s="42">
        <v>1.55</v>
      </c>
      <c r="AN77" s="42"/>
      <c r="AO77" s="121">
        <f>AO76+AI77-AN77</f>
        <v>977.22000000000082</v>
      </c>
      <c r="AP77" s="104"/>
      <c r="AQ77" s="43"/>
      <c r="AR77" s="44"/>
      <c r="AS77" s="45"/>
      <c r="AT77" s="45"/>
      <c r="AU77" s="45"/>
      <c r="AV77" s="45"/>
    </row>
    <row r="78" spans="1:48" x14ac:dyDescent="0.2">
      <c r="A78" s="183"/>
      <c r="B78" s="33">
        <v>3</v>
      </c>
      <c r="C78" s="46" t="s">
        <v>53</v>
      </c>
      <c r="D78" s="43">
        <v>18894</v>
      </c>
      <c r="E78" s="43">
        <v>8</v>
      </c>
      <c r="F78" s="43">
        <v>17962</v>
      </c>
      <c r="G78" s="37">
        <v>1.1000000000000001</v>
      </c>
      <c r="H78" s="37">
        <v>4.5999999999999996</v>
      </c>
      <c r="I78" s="43">
        <v>17805</v>
      </c>
      <c r="J78" s="127">
        <v>1.6</v>
      </c>
      <c r="K78" s="43">
        <v>14228</v>
      </c>
      <c r="L78" s="39">
        <v>6.3E-2</v>
      </c>
      <c r="M78" s="37">
        <f>ROUND(K78*(1-L78),0)</f>
        <v>13332</v>
      </c>
      <c r="N78" s="28">
        <v>0.42199999999999999</v>
      </c>
      <c r="O78" s="25">
        <f>M78*N78</f>
        <v>5626.1040000000003</v>
      </c>
      <c r="P78" s="39">
        <v>0.54200000000000004</v>
      </c>
      <c r="Q78" s="25">
        <f>M78*P78</f>
        <v>7225.9440000000004</v>
      </c>
      <c r="R78" s="39">
        <v>3.5999999999999997E-2</v>
      </c>
      <c r="S78" s="25">
        <f>M78*R78</f>
        <v>479.95199999999994</v>
      </c>
      <c r="T78" s="28">
        <v>0.215</v>
      </c>
      <c r="U78" s="25">
        <f>M78*T78</f>
        <v>2866.38</v>
      </c>
      <c r="V78" s="39">
        <v>0.51500000000000001</v>
      </c>
      <c r="W78" s="25">
        <f>M78*V78</f>
        <v>6865.9800000000005</v>
      </c>
      <c r="X78" s="39">
        <v>0.4</v>
      </c>
      <c r="Y78" s="25">
        <f>X78*M78</f>
        <v>5332.8</v>
      </c>
      <c r="Z78" s="47">
        <v>2.2899999999999999E-3</v>
      </c>
      <c r="AA78" s="18">
        <f>M78*Z78</f>
        <v>30.530279999999998</v>
      </c>
      <c r="AB78" s="27">
        <f>IF(M78&gt;0,(AD78+AL78)/M78,0)</f>
        <v>2.8048712871287127E-3</v>
      </c>
      <c r="AC78" s="47">
        <v>2.7E-4</v>
      </c>
      <c r="AD78" s="37">
        <f>AC78*M78</f>
        <v>3.59964</v>
      </c>
      <c r="AE78" s="28">
        <v>0.2079</v>
      </c>
      <c r="AF78" s="41">
        <f>AI78*(1-AJ78)*AE78</f>
        <v>32.755060799999995</v>
      </c>
      <c r="AG78" s="28">
        <f>IF(AND(AE78&gt;0,AC78&gt;0,Z78&gt;0),((Z78-AC78)*AE78)/((AE78-AC78)*Z78),0)</f>
        <v>0.88324313888052874</v>
      </c>
      <c r="AH78" s="29">
        <f t="shared" si="1"/>
        <v>0.90487790553428893</v>
      </c>
      <c r="AI78" s="43">
        <v>172</v>
      </c>
      <c r="AJ78" s="39">
        <v>8.4000000000000005E-2</v>
      </c>
      <c r="AK78" s="28">
        <v>0.2145</v>
      </c>
      <c r="AL78" s="41">
        <f>AI78*(1-AJ78)*AK78</f>
        <v>33.794903999999995</v>
      </c>
      <c r="AM78" s="18">
        <v>1.58</v>
      </c>
      <c r="AN78" s="18"/>
      <c r="AO78" s="121">
        <f>AO77+AI78-AN78</f>
        <v>1149.2200000000007</v>
      </c>
      <c r="AP78" s="104"/>
      <c r="AQ78" s="43"/>
      <c r="AR78" s="48"/>
      <c r="AS78" s="41"/>
      <c r="AT78" s="41"/>
      <c r="AU78" s="41"/>
      <c r="AV78" s="41"/>
    </row>
    <row r="79" spans="1:48" s="22" customFormat="1" ht="13.5" thickBot="1" x14ac:dyDescent="0.25">
      <c r="A79" s="184"/>
      <c r="B79" s="49" t="s">
        <v>38</v>
      </c>
      <c r="C79" s="50"/>
      <c r="D79" s="51">
        <f>SUM(D76:D78)</f>
        <v>43200</v>
      </c>
      <c r="E79" s="51"/>
      <c r="F79" s="51">
        <f>SUM(F76:F78)</f>
        <v>43100</v>
      </c>
      <c r="G79" s="52"/>
      <c r="H79" s="52"/>
      <c r="I79" s="51">
        <f>SUM(I76:I78)</f>
        <v>44743</v>
      </c>
      <c r="J79" s="52"/>
      <c r="K79" s="51">
        <f>SUM(K76:K78)</f>
        <v>42805</v>
      </c>
      <c r="L79" s="21">
        <f>IF(K79&gt;0,(K76*L76+K77*L77+K78*L78)/K79,0)</f>
        <v>6.7343838336642911E-2</v>
      </c>
      <c r="M79" s="52">
        <f>M76+M77+M78</f>
        <v>39923</v>
      </c>
      <c r="N79" s="53">
        <f>IF(M79&gt;0,O79/M79,0)</f>
        <v>0.42582889562407639</v>
      </c>
      <c r="O79" s="54">
        <f>O76+O77+O78</f>
        <v>17000.367000000002</v>
      </c>
      <c r="P79" s="21">
        <f>IF(M79&gt;0,Q79/M79,0)</f>
        <v>0.52790223680585124</v>
      </c>
      <c r="Q79" s="54">
        <f>Q76+Q77+Q78</f>
        <v>21075.440999999999</v>
      </c>
      <c r="R79" s="21">
        <f>IF(M79&gt;0,S79/M79,0)</f>
        <v>4.626886757007239E-2</v>
      </c>
      <c r="S79" s="54">
        <f>S76+S77+S78</f>
        <v>1847.192</v>
      </c>
      <c r="T79" s="21">
        <f>IF(M79&gt;0,U79/M79,0)</f>
        <v>0.21130080404779197</v>
      </c>
      <c r="U79" s="54">
        <f>U76+U77+U78</f>
        <v>8435.7619999999988</v>
      </c>
      <c r="V79" s="21">
        <f>IF(M79&gt;0,W79/M79,0)</f>
        <v>0.52104714074593594</v>
      </c>
      <c r="W79" s="54">
        <f>W76+W77+W78</f>
        <v>20801.764999999999</v>
      </c>
      <c r="X79" s="21">
        <f>IF(M79&gt;0,Y79/M79,0)</f>
        <v>0.39669363524785212</v>
      </c>
      <c r="Y79" s="54">
        <f>Y76+Y77+Y78</f>
        <v>15837.2</v>
      </c>
      <c r="Z79" s="55">
        <f>IF(M79&gt;0,AA79/M79,0)</f>
        <v>2.3297242191218093E-3</v>
      </c>
      <c r="AA79" s="56">
        <f>SUM(AA76:AA78)</f>
        <v>93.00958</v>
      </c>
      <c r="AB79" s="55">
        <f>IF(M79&gt;0,(AB76*M76+AB77*M77+AB78*M78)/M79,0)</f>
        <v>2.8055981013450893E-3</v>
      </c>
      <c r="AC79" s="55">
        <f>IF(K79&gt;0,(K76*AC76+K77*AC77+K78*AC78)/K79,0)</f>
        <v>2.6666487559864497E-4</v>
      </c>
      <c r="AD79" s="52">
        <f>SUM(AD76:AD78)</f>
        <v>10.645299999999999</v>
      </c>
      <c r="AE79" s="53">
        <f>IF(K79&gt;0,(K76*AE76+K77*AE77+K78*AE78)/K79,0)</f>
        <v>0.21003833430673985</v>
      </c>
      <c r="AF79" s="58">
        <f>SUM(AF76:AF78)</f>
        <v>98.527921800000001</v>
      </c>
      <c r="AG79" s="53">
        <f>IF(AND(AA79&gt;0),((AA76*AG76+AA77*AG77+AA78*AG78)/AA79),0)</f>
        <v>0.8866718347061413</v>
      </c>
      <c r="AH79" s="57">
        <f t="shared" si="1"/>
        <v>0.90607063736489191</v>
      </c>
      <c r="AI79" s="51">
        <f>SUM(AI76:AI78)</f>
        <v>512</v>
      </c>
      <c r="AJ79" s="21">
        <f>IF(AI79&gt;0,(AJ76*AI76+AJ77*AI77+AJ78*AI78)/AI79,0)</f>
        <v>8.4019531250000001E-2</v>
      </c>
      <c r="AK79" s="53">
        <f>IF(K79&gt;0,(AK76*K76+AK77*K77+AK78*K78)/K79,0)</f>
        <v>0.21610348791029083</v>
      </c>
      <c r="AL79" s="58">
        <f>SUM(AL76:AL78)</f>
        <v>101.362593</v>
      </c>
      <c r="AM79" s="56"/>
      <c r="AN79" s="56">
        <f>SUM(AN76:AN78)</f>
        <v>598.36</v>
      </c>
      <c r="AO79" s="105"/>
      <c r="AP79" s="106">
        <f>AO78</f>
        <v>1149.2200000000007</v>
      </c>
      <c r="AQ79" s="51">
        <f>SUM(AQ76:AQ78)</f>
        <v>0</v>
      </c>
      <c r="AR79" s="59"/>
      <c r="AS79" s="58"/>
      <c r="AT79" s="58"/>
      <c r="AU79" s="58"/>
      <c r="AV79" s="58"/>
    </row>
    <row r="80" spans="1:48" x14ac:dyDescent="0.2">
      <c r="A80" s="182">
        <v>20</v>
      </c>
      <c r="B80" s="23">
        <v>1</v>
      </c>
      <c r="C80" s="11" t="s">
        <v>54</v>
      </c>
      <c r="D80" s="12">
        <v>5004</v>
      </c>
      <c r="E80" s="12">
        <v>6</v>
      </c>
      <c r="F80" s="12">
        <v>5436</v>
      </c>
      <c r="G80" s="13">
        <v>1.2</v>
      </c>
      <c r="H80" s="13">
        <v>4</v>
      </c>
      <c r="I80" s="12">
        <v>5694</v>
      </c>
      <c r="J80" s="125">
        <v>4.8</v>
      </c>
      <c r="K80" s="12">
        <v>14342</v>
      </c>
      <c r="L80" s="14">
        <v>7.3999999999999996E-2</v>
      </c>
      <c r="M80" s="24">
        <f>ROUND(K80*(1-L80),0)</f>
        <v>13281</v>
      </c>
      <c r="N80" s="15">
        <v>0.52700000000000002</v>
      </c>
      <c r="O80" s="25">
        <f>M80*N80</f>
        <v>6999.0870000000004</v>
      </c>
      <c r="P80" s="14">
        <v>0.42899999999999999</v>
      </c>
      <c r="Q80" s="25">
        <f>M80*P80</f>
        <v>5697.549</v>
      </c>
      <c r="R80" s="16">
        <v>4.3999999999999997E-2</v>
      </c>
      <c r="S80" s="25">
        <f>M80*R80</f>
        <v>584.36399999999992</v>
      </c>
      <c r="T80" s="26">
        <v>0.2</v>
      </c>
      <c r="U80" s="25">
        <f>M80*T80</f>
        <v>2656.2000000000003</v>
      </c>
      <c r="V80" s="16">
        <v>0.52</v>
      </c>
      <c r="W80" s="25">
        <f>M80*V80</f>
        <v>6906.12</v>
      </c>
      <c r="X80" s="16">
        <v>0.39</v>
      </c>
      <c r="Y80" s="25">
        <f>X80*M80</f>
        <v>5179.59</v>
      </c>
      <c r="Z80" s="17">
        <v>2.3400000000000001E-3</v>
      </c>
      <c r="AA80" s="18">
        <f>M80*Z80</f>
        <v>31.077540000000003</v>
      </c>
      <c r="AB80" s="27">
        <f>IF(M80&gt;0,(AD80+AL80)/M80,0)</f>
        <v>2.537671530758226E-3</v>
      </c>
      <c r="AC80" s="17">
        <v>2.9E-4</v>
      </c>
      <c r="AD80" s="24">
        <f>AC80*M80</f>
        <v>3.8514900000000001</v>
      </c>
      <c r="AE80" s="117">
        <v>0.21160000000000001</v>
      </c>
      <c r="AF80" s="30">
        <f>AI80*(1-AJ80)*AE80</f>
        <v>29.557980800000006</v>
      </c>
      <c r="AG80" s="28">
        <f>IF(AND(AE80&gt;0,AC80&gt;0,Z80&gt;0),((Z80-AC80)*AE80)/((AE80-AC80)*Z80),0)</f>
        <v>0.877270684662668</v>
      </c>
      <c r="AH80" s="60">
        <f t="shared" si="1"/>
        <v>0.88692560653140007</v>
      </c>
      <c r="AI80" s="12">
        <v>152</v>
      </c>
      <c r="AJ80" s="14">
        <v>8.1000000000000003E-2</v>
      </c>
      <c r="AK80" s="15">
        <v>0.2137</v>
      </c>
      <c r="AL80" s="30">
        <f>AI80*(1-AJ80)*AK80</f>
        <v>29.851325600000003</v>
      </c>
      <c r="AM80" s="19">
        <v>1.6</v>
      </c>
      <c r="AN80" s="19">
        <v>600.55999999999995</v>
      </c>
      <c r="AO80" s="101">
        <f>AO78+AI80-AN80-AP80</f>
        <v>651.66000000000076</v>
      </c>
      <c r="AP80" s="102">
        <v>49</v>
      </c>
      <c r="AQ80" s="12"/>
      <c r="AR80" s="31"/>
      <c r="AS80" s="20"/>
      <c r="AT80" s="20"/>
      <c r="AU80" s="20"/>
      <c r="AV80" s="20"/>
    </row>
    <row r="81" spans="1:48" x14ac:dyDescent="0.2">
      <c r="A81" s="183"/>
      <c r="B81" s="33">
        <v>2</v>
      </c>
      <c r="C81" s="11" t="s">
        <v>52</v>
      </c>
      <c r="D81" s="34">
        <v>18200</v>
      </c>
      <c r="E81" s="34">
        <v>6</v>
      </c>
      <c r="F81" s="34">
        <v>13177</v>
      </c>
      <c r="G81" s="35">
        <v>0.7</v>
      </c>
      <c r="H81" s="35">
        <v>5.2</v>
      </c>
      <c r="I81" s="34">
        <v>13745</v>
      </c>
      <c r="J81" s="35">
        <v>4.7</v>
      </c>
      <c r="K81" s="34">
        <v>14334</v>
      </c>
      <c r="L81" s="36">
        <v>7.0999999999999994E-2</v>
      </c>
      <c r="M81" s="37">
        <f>ROUND(K81*(1-L81),0)</f>
        <v>13316</v>
      </c>
      <c r="N81" s="38">
        <v>0.49</v>
      </c>
      <c r="O81" s="25">
        <f>M81*N81</f>
        <v>6524.84</v>
      </c>
      <c r="P81" s="36">
        <v>0.49</v>
      </c>
      <c r="Q81" s="25">
        <f>M81*P81</f>
        <v>6524.84</v>
      </c>
      <c r="R81" s="39">
        <v>4.1000000000000002E-2</v>
      </c>
      <c r="S81" s="25">
        <f>M81*R81</f>
        <v>545.95600000000002</v>
      </c>
      <c r="T81" s="28">
        <v>0.21199999999999999</v>
      </c>
      <c r="U81" s="25">
        <f>M81*T81</f>
        <v>2822.9919999999997</v>
      </c>
      <c r="V81" s="39">
        <v>0.51800000000000002</v>
      </c>
      <c r="W81" s="25">
        <f>M81*V81</f>
        <v>6897.6880000000001</v>
      </c>
      <c r="X81" s="39">
        <v>0.39</v>
      </c>
      <c r="Y81" s="25">
        <f>X81*M81</f>
        <v>5193.24</v>
      </c>
      <c r="Z81" s="40">
        <v>2.2499999999999998E-3</v>
      </c>
      <c r="AA81" s="18">
        <f>M81*Z81</f>
        <v>29.960999999999999</v>
      </c>
      <c r="AB81" s="27">
        <f>IF(M81&gt;0,(AD81+AL81)/M81,0)</f>
        <v>2.6450449384199455E-3</v>
      </c>
      <c r="AC81" s="40">
        <v>2.7E-4</v>
      </c>
      <c r="AD81" s="37">
        <f>AC81*M81</f>
        <v>3.5953200000000001</v>
      </c>
      <c r="AE81" s="28">
        <v>0.21790000000000001</v>
      </c>
      <c r="AF81" s="41">
        <f>AI81*(1-AJ81)*AE81</f>
        <v>31.239015600000002</v>
      </c>
      <c r="AG81" s="28">
        <f>IF(AND(AE81&gt;0,AC81&gt;0,Z81&gt;0),((Z81-AC81)*AE81)/((AE81-AC81)*Z81),0)</f>
        <v>0.88109176124615174</v>
      </c>
      <c r="AH81" s="29">
        <f t="shared" si="1"/>
        <v>0.89902268428987131</v>
      </c>
      <c r="AI81" s="34">
        <v>156</v>
      </c>
      <c r="AJ81" s="36">
        <v>8.1000000000000003E-2</v>
      </c>
      <c r="AK81" s="38">
        <v>0.22059999999999999</v>
      </c>
      <c r="AL81" s="41">
        <f>AI81*(1-AJ81)*AK81</f>
        <v>31.6260984</v>
      </c>
      <c r="AM81" s="42">
        <v>1.6</v>
      </c>
      <c r="AN81" s="42"/>
      <c r="AO81" s="121">
        <f>AO80+AI81-AN81</f>
        <v>807.66000000000076</v>
      </c>
      <c r="AP81" s="104"/>
      <c r="AQ81" s="43"/>
      <c r="AR81" s="44"/>
      <c r="AS81" s="45"/>
      <c r="AT81" s="45"/>
      <c r="AU81" s="45"/>
      <c r="AV81" s="45"/>
    </row>
    <row r="82" spans="1:48" x14ac:dyDescent="0.2">
      <c r="A82" s="183"/>
      <c r="B82" s="33">
        <v>3</v>
      </c>
      <c r="C82" s="11" t="s">
        <v>50</v>
      </c>
      <c r="D82" s="43">
        <v>15366</v>
      </c>
      <c r="E82" s="43">
        <v>4</v>
      </c>
      <c r="F82" s="43">
        <v>15052</v>
      </c>
      <c r="G82" s="37">
        <v>1.3</v>
      </c>
      <c r="H82" s="37">
        <v>4.8</v>
      </c>
      <c r="I82" s="43">
        <v>15130</v>
      </c>
      <c r="J82" s="37">
        <v>4.5</v>
      </c>
      <c r="K82" s="43">
        <v>15022</v>
      </c>
      <c r="L82" s="39">
        <v>6.5000000000000002E-2</v>
      </c>
      <c r="M82" s="37">
        <f>ROUND(K82*(1-L82),0)</f>
        <v>14046</v>
      </c>
      <c r="N82" s="28">
        <v>0.41</v>
      </c>
      <c r="O82" s="25">
        <f>M82*N82</f>
        <v>5758.86</v>
      </c>
      <c r="P82" s="39">
        <v>0.54300000000000004</v>
      </c>
      <c r="Q82" s="25">
        <f>M82*P82</f>
        <v>7626.978000000001</v>
      </c>
      <c r="R82" s="39">
        <v>4.7E-2</v>
      </c>
      <c r="S82" s="25">
        <f>M82*R82</f>
        <v>660.16200000000003</v>
      </c>
      <c r="T82" s="28">
        <v>0.218</v>
      </c>
      <c r="U82" s="25">
        <f>M82*T82</f>
        <v>3062.0279999999998</v>
      </c>
      <c r="V82" s="39">
        <v>0.51400000000000001</v>
      </c>
      <c r="W82" s="25">
        <f>M82*V82</f>
        <v>7219.6440000000002</v>
      </c>
      <c r="X82" s="39">
        <v>0.4</v>
      </c>
      <c r="Y82" s="25">
        <f>X82*M82</f>
        <v>5618.4000000000005</v>
      </c>
      <c r="Z82" s="47">
        <v>2.1800000000000001E-3</v>
      </c>
      <c r="AA82" s="18">
        <f>M82*Z82</f>
        <v>30.620280000000001</v>
      </c>
      <c r="AB82" s="27">
        <f>IF(M82&gt;0,(AD82+AL82)/M82,0)</f>
        <v>2.3739098391000997E-3</v>
      </c>
      <c r="AC82" s="47">
        <v>2.7999999999999998E-4</v>
      </c>
      <c r="AD82" s="37">
        <f>AC82*M82</f>
        <v>3.9328799999999995</v>
      </c>
      <c r="AE82" s="28">
        <v>0.215</v>
      </c>
      <c r="AF82" s="41">
        <f>AI82*(1-AJ82)*AE82</f>
        <v>28.690460000000002</v>
      </c>
      <c r="AG82" s="28">
        <f>IF(AND(AE82&gt;0,AC82&gt;0,Z82&gt;0),((Z82-AC82)*AE82)/((AE82-AC82)*Z82),0)</f>
        <v>0.87269616757133683</v>
      </c>
      <c r="AH82" s="29">
        <f t="shared" si="1"/>
        <v>0.88317312136117876</v>
      </c>
      <c r="AI82" s="43">
        <v>146</v>
      </c>
      <c r="AJ82" s="39">
        <v>8.5999999999999993E-2</v>
      </c>
      <c r="AK82" s="28">
        <v>0.22040000000000001</v>
      </c>
      <c r="AL82" s="41">
        <f>AI82*(1-AJ82)*AK82</f>
        <v>29.411057600000007</v>
      </c>
      <c r="AM82" s="18">
        <v>1.56</v>
      </c>
      <c r="AN82" s="18"/>
      <c r="AO82" s="121">
        <f>AO81+AI82-AN82</f>
        <v>953.66000000000076</v>
      </c>
      <c r="AP82" s="104"/>
      <c r="AQ82" s="43"/>
      <c r="AR82" s="48"/>
      <c r="AS82" s="41"/>
      <c r="AT82" s="41"/>
      <c r="AU82" s="41"/>
      <c r="AV82" s="41"/>
    </row>
    <row r="83" spans="1:48" s="22" customFormat="1" ht="13.5" thickBot="1" x14ac:dyDescent="0.25">
      <c r="A83" s="184"/>
      <c r="B83" s="49" t="s">
        <v>38</v>
      </c>
      <c r="C83" s="50"/>
      <c r="D83" s="51">
        <f>SUM(D80:D82)</f>
        <v>38570</v>
      </c>
      <c r="E83" s="51"/>
      <c r="F83" s="51">
        <f>SUM(F80:F82)</f>
        <v>33665</v>
      </c>
      <c r="G83" s="52"/>
      <c r="H83" s="52"/>
      <c r="I83" s="51">
        <f>SUM(I80:I82)</f>
        <v>34569</v>
      </c>
      <c r="J83" s="52"/>
      <c r="K83" s="51">
        <f>SUM(K80:K82)</f>
        <v>43698</v>
      </c>
      <c r="L83" s="21">
        <f>IF(K83&gt;0,(K80*L80+K81*L81+K82*L82)/K83,0)</f>
        <v>6.9922010160648085E-2</v>
      </c>
      <c r="M83" s="52">
        <f>M80+M81+M82</f>
        <v>40643</v>
      </c>
      <c r="N83" s="53">
        <f>IF(M83&gt;0,O83/M83,0)</f>
        <v>0.47444300371527692</v>
      </c>
      <c r="O83" s="54">
        <f>O80+O81+O82</f>
        <v>19282.787</v>
      </c>
      <c r="P83" s="21">
        <f>IF(M83&gt;0,Q83/M83,0)</f>
        <v>0.48838341165760396</v>
      </c>
      <c r="Q83" s="54">
        <f>Q80+Q81+Q82</f>
        <v>19849.366999999998</v>
      </c>
      <c r="R83" s="21">
        <f>IF(M83&gt;0,S83/M83,0)</f>
        <v>4.4053883817631569E-2</v>
      </c>
      <c r="S83" s="54">
        <f>S80+S81+S82</f>
        <v>1790.482</v>
      </c>
      <c r="T83" s="21">
        <f>IF(M83&gt;0,U83/M83,0)</f>
        <v>0.21015230174937871</v>
      </c>
      <c r="U83" s="54">
        <f>U80+U81+U82</f>
        <v>8541.2199999999993</v>
      </c>
      <c r="V83" s="21">
        <f>IF(M83&gt;0,W83/M83,0)</f>
        <v>0.5172711660064464</v>
      </c>
      <c r="W83" s="54">
        <f>W80+W81+W82</f>
        <v>21023.452000000001</v>
      </c>
      <c r="X83" s="21">
        <f>IF(M83&gt;0,Y83/M83,0)</f>
        <v>0.39345594567330167</v>
      </c>
      <c r="Y83" s="54">
        <f>Y80+Y81+Y82</f>
        <v>15991.23</v>
      </c>
      <c r="Z83" s="55">
        <f>IF(M83&gt;0,AA83/M83,0)</f>
        <v>2.2552178726964051E-3</v>
      </c>
      <c r="AA83" s="56">
        <f>SUM(AA80:AA82)</f>
        <v>91.658819999999992</v>
      </c>
      <c r="AB83" s="55">
        <f>IF(M83&gt;0,(AB80*M80+AB81*M81+AB82*M82)/M83,0)</f>
        <v>2.5162554831090226E-3</v>
      </c>
      <c r="AC83" s="55">
        <f>IF(K83&gt;0,(K80*AC80+K81*AC81+K82*AC82)/K83,0)</f>
        <v>2.8000183074740266E-4</v>
      </c>
      <c r="AD83" s="52">
        <f>SUM(AD80:AD82)</f>
        <v>11.37969</v>
      </c>
      <c r="AE83" s="53">
        <f>IF(K83&gt;0,(K80*AE80+K81*AE81+K82*AE82)/K83,0)</f>
        <v>0.21483536546295023</v>
      </c>
      <c r="AF83" s="58">
        <f>SUM(AF80:AF82)</f>
        <v>89.487456400000013</v>
      </c>
      <c r="AG83" s="53">
        <f>IF(AND(AA83&gt;0),((AA80*AG80+AA81*AG81+AA82*AG82)/AA83),0)</f>
        <v>0.87699150019702055</v>
      </c>
      <c r="AH83" s="57">
        <f t="shared" si="1"/>
        <v>0.88986436987105444</v>
      </c>
      <c r="AI83" s="51">
        <f>SUM(AI80:AI82)</f>
        <v>454</v>
      </c>
      <c r="AJ83" s="21">
        <f>IF(AI83&gt;0,(AJ80*AI80+AJ81*AI81+AJ82*AI82)/AI83,0)</f>
        <v>8.2607929515418496E-2</v>
      </c>
      <c r="AK83" s="53">
        <f>IF(K83&gt;0,(AK80*K80+AK81*K81+AK82*K82)/K83,0)</f>
        <v>0.21826661632111308</v>
      </c>
      <c r="AL83" s="58">
        <f>SUM(AL80:AL82)</f>
        <v>90.888481600000006</v>
      </c>
      <c r="AM83" s="56"/>
      <c r="AN83" s="56">
        <f>SUM(AN80:AN82)</f>
        <v>600.55999999999995</v>
      </c>
      <c r="AO83" s="105"/>
      <c r="AP83" s="106">
        <f>AO82</f>
        <v>953.66000000000076</v>
      </c>
      <c r="AQ83" s="51">
        <f>SUM(AQ80:AQ82)</f>
        <v>0</v>
      </c>
      <c r="AR83" s="59"/>
      <c r="AS83" s="58"/>
      <c r="AT83" s="58"/>
      <c r="AU83" s="58"/>
      <c r="AV83" s="58"/>
    </row>
    <row r="84" spans="1:48" x14ac:dyDescent="0.2">
      <c r="A84" s="182">
        <v>21</v>
      </c>
      <c r="B84" s="23">
        <v>1</v>
      </c>
      <c r="C84" s="46" t="s">
        <v>53</v>
      </c>
      <c r="D84" s="12">
        <v>17899</v>
      </c>
      <c r="E84" s="12">
        <v>1</v>
      </c>
      <c r="F84" s="12">
        <v>13934</v>
      </c>
      <c r="G84" s="13">
        <v>0.6</v>
      </c>
      <c r="H84" s="13">
        <v>4.5</v>
      </c>
      <c r="I84" s="12">
        <v>14220</v>
      </c>
      <c r="J84" s="13">
        <v>4.8</v>
      </c>
      <c r="K84" s="12">
        <v>15566</v>
      </c>
      <c r="L84" s="14">
        <v>7.1999999999999995E-2</v>
      </c>
      <c r="M84" s="24">
        <f>ROUND(K84*(1-L84),0)</f>
        <v>14445</v>
      </c>
      <c r="N84" s="15">
        <v>0.312</v>
      </c>
      <c r="O84" s="25">
        <f>M84*N84</f>
        <v>4506.84</v>
      </c>
      <c r="P84" s="14">
        <v>0.65300000000000002</v>
      </c>
      <c r="Q84" s="25">
        <f>M84*P84</f>
        <v>9432.5850000000009</v>
      </c>
      <c r="R84" s="16">
        <v>3.5000000000000003E-2</v>
      </c>
      <c r="S84" s="25">
        <f>M84*R84</f>
        <v>505.57500000000005</v>
      </c>
      <c r="T84" s="26">
        <v>0.219</v>
      </c>
      <c r="U84" s="25">
        <f>M84*T84</f>
        <v>3163.4549999999999</v>
      </c>
      <c r="V84" s="16">
        <v>0.50600000000000001</v>
      </c>
      <c r="W84" s="25">
        <f>M84*V84</f>
        <v>7309.17</v>
      </c>
      <c r="X84" s="16">
        <v>0.39</v>
      </c>
      <c r="Y84" s="25">
        <f>X84*M84</f>
        <v>5633.55</v>
      </c>
      <c r="Z84" s="17">
        <v>2.1900000000000001E-3</v>
      </c>
      <c r="AA84" s="18">
        <f>M84*Z84</f>
        <v>31.634550000000001</v>
      </c>
      <c r="AB84" s="27">
        <f>IF(M84&gt;0,(AD84+AL84)/M84,0)</f>
        <v>2.6990770508826586E-3</v>
      </c>
      <c r="AC84" s="17">
        <v>2.7999999999999998E-4</v>
      </c>
      <c r="AD84" s="24">
        <f>AC84*M84</f>
        <v>4.0446</v>
      </c>
      <c r="AE84" s="117">
        <v>0.21310000000000001</v>
      </c>
      <c r="AF84" s="30">
        <f>AI84*(1-AJ84)*AE84</f>
        <v>33.183931999999999</v>
      </c>
      <c r="AG84" s="28">
        <f>IF(AND(AE84&gt;0,AC84&gt;0,Z84&gt;0),((Z84-AC84)*AE84)/((AE84-AC84)*Z84),0)</f>
        <v>0.87329357156067755</v>
      </c>
      <c r="AH84" s="60">
        <f t="shared" si="1"/>
        <v>0.89738056101579677</v>
      </c>
      <c r="AI84" s="12">
        <v>170</v>
      </c>
      <c r="AJ84" s="14">
        <v>8.4000000000000005E-2</v>
      </c>
      <c r="AK84" s="15">
        <v>0.22439999999999999</v>
      </c>
      <c r="AL84" s="30">
        <f>AI84*(1-AJ84)*AK84</f>
        <v>34.943567999999999</v>
      </c>
      <c r="AM84" s="19">
        <v>1.55</v>
      </c>
      <c r="AN84" s="19"/>
      <c r="AO84" s="101">
        <f>AO82+AI84-AN84</f>
        <v>1123.6600000000008</v>
      </c>
      <c r="AP84" s="102"/>
      <c r="AQ84" s="12"/>
      <c r="AR84" s="31"/>
      <c r="AS84" s="20"/>
      <c r="AT84" s="20"/>
      <c r="AU84" s="20"/>
      <c r="AV84" s="20"/>
    </row>
    <row r="85" spans="1:48" x14ac:dyDescent="0.2">
      <c r="A85" s="183"/>
      <c r="B85" s="33">
        <v>2</v>
      </c>
      <c r="C85" s="11" t="s">
        <v>52</v>
      </c>
      <c r="D85" s="34">
        <v>18600</v>
      </c>
      <c r="E85" s="34">
        <v>3</v>
      </c>
      <c r="F85" s="34">
        <v>15499</v>
      </c>
      <c r="G85" s="35">
        <v>1.2</v>
      </c>
      <c r="H85" s="35">
        <v>6.9</v>
      </c>
      <c r="I85" s="34">
        <v>15264</v>
      </c>
      <c r="J85" s="35">
        <v>4.7</v>
      </c>
      <c r="K85" s="34">
        <v>15557</v>
      </c>
      <c r="L85" s="36">
        <v>7.0000000000000007E-2</v>
      </c>
      <c r="M85" s="37">
        <f>ROUND(K85*(1-L85),0)</f>
        <v>14468</v>
      </c>
      <c r="N85" s="38">
        <v>0.45300000000000001</v>
      </c>
      <c r="O85" s="25">
        <f>M85*N85</f>
        <v>6554.0039999999999</v>
      </c>
      <c r="P85" s="36">
        <v>0.48799999999999999</v>
      </c>
      <c r="Q85" s="25">
        <f>M85*P85</f>
        <v>7060.384</v>
      </c>
      <c r="R85" s="39">
        <v>5.8999999999999997E-2</v>
      </c>
      <c r="S85" s="25">
        <f>M85*R85</f>
        <v>853.61199999999997</v>
      </c>
      <c r="T85" s="28">
        <v>0.221</v>
      </c>
      <c r="U85" s="25">
        <f>M85*T85</f>
        <v>3197.4279999999999</v>
      </c>
      <c r="V85" s="39">
        <v>0.50800000000000001</v>
      </c>
      <c r="W85" s="25">
        <f>M85*V85</f>
        <v>7349.7439999999997</v>
      </c>
      <c r="X85" s="39">
        <v>0.4</v>
      </c>
      <c r="Y85" s="25">
        <f>X85*M85</f>
        <v>5787.2000000000007</v>
      </c>
      <c r="Z85" s="40">
        <v>2.2499999999999998E-3</v>
      </c>
      <c r="AA85" s="18">
        <f>M85*Z85</f>
        <v>32.552999999999997</v>
      </c>
      <c r="AB85" s="27">
        <f>IF(M85&gt;0,(AD85+AL85)/M85,0)</f>
        <v>2.5386535803151788E-3</v>
      </c>
      <c r="AC85" s="40">
        <v>2.7E-4</v>
      </c>
      <c r="AD85" s="37">
        <f>AC85*M85</f>
        <v>3.9063599999999998</v>
      </c>
      <c r="AE85" s="28">
        <v>0.21820000000000001</v>
      </c>
      <c r="AF85" s="41">
        <f>AI85*(1-AJ85)*AE85</f>
        <v>31.944480000000002</v>
      </c>
      <c r="AG85" s="28">
        <f>IF(AND(AE85&gt;0,AC85&gt;0,Z85&gt;0),((Z85-AC85)*AE85)/((AE85-AC85)*Z85),0)</f>
        <v>0.8810902583398339</v>
      </c>
      <c r="AH85" s="29">
        <f t="shared" si="1"/>
        <v>0.89472190713042177</v>
      </c>
      <c r="AI85" s="34">
        <v>160</v>
      </c>
      <c r="AJ85" s="36">
        <v>8.5000000000000006E-2</v>
      </c>
      <c r="AK85" s="38">
        <v>0.22420000000000001</v>
      </c>
      <c r="AL85" s="41">
        <f>AI85*(1-AJ85)*AK85</f>
        <v>32.822880000000005</v>
      </c>
      <c r="AM85" s="42">
        <v>1.6</v>
      </c>
      <c r="AN85" s="42"/>
      <c r="AO85" s="121">
        <f>AO84+AI85-AN85</f>
        <v>1283.6600000000008</v>
      </c>
      <c r="AP85" s="104"/>
      <c r="AQ85" s="43"/>
      <c r="AR85" s="44"/>
      <c r="AS85" s="45"/>
      <c r="AT85" s="45"/>
      <c r="AU85" s="45"/>
      <c r="AV85" s="45"/>
    </row>
    <row r="86" spans="1:48" x14ac:dyDescent="0.2">
      <c r="A86" s="183"/>
      <c r="B86" s="33">
        <v>3</v>
      </c>
      <c r="C86" s="11" t="s">
        <v>50</v>
      </c>
      <c r="D86" s="43">
        <v>14356</v>
      </c>
      <c r="E86" s="43">
        <v>2</v>
      </c>
      <c r="F86" s="43">
        <v>16486</v>
      </c>
      <c r="G86" s="37">
        <v>1.1000000000000001</v>
      </c>
      <c r="H86" s="37">
        <v>5.9</v>
      </c>
      <c r="I86" s="43">
        <v>16545</v>
      </c>
      <c r="J86" s="127">
        <v>4.3</v>
      </c>
      <c r="K86" s="43">
        <v>15573</v>
      </c>
      <c r="L86" s="39">
        <v>0.06</v>
      </c>
      <c r="M86" s="37">
        <f>ROUND(K86*(1-L86),0)</f>
        <v>14639</v>
      </c>
      <c r="N86" s="28">
        <v>0.42899999999999999</v>
      </c>
      <c r="O86" s="25">
        <f>M86*N86</f>
        <v>6280.1310000000003</v>
      </c>
      <c r="P86" s="39">
        <v>0.54200000000000004</v>
      </c>
      <c r="Q86" s="25">
        <f>M86*P86</f>
        <v>7934.3380000000006</v>
      </c>
      <c r="R86" s="39">
        <v>2.9000000000000001E-2</v>
      </c>
      <c r="S86" s="25">
        <f>M86*R86</f>
        <v>424.53100000000001</v>
      </c>
      <c r="T86" s="28">
        <v>0.22900000000000001</v>
      </c>
      <c r="U86" s="25">
        <f>M86*T86</f>
        <v>3352.3310000000001</v>
      </c>
      <c r="V86" s="39">
        <v>0.5</v>
      </c>
      <c r="W86" s="25">
        <f>M86*V86</f>
        <v>7319.5</v>
      </c>
      <c r="X86" s="39">
        <v>0.4</v>
      </c>
      <c r="Y86" s="25">
        <f>X86*M86</f>
        <v>5855.6</v>
      </c>
      <c r="Z86" s="47">
        <v>2.2399999999999998E-3</v>
      </c>
      <c r="AA86" s="18">
        <f>M86*Z86</f>
        <v>32.791359999999997</v>
      </c>
      <c r="AB86" s="27">
        <f>IF(M86&gt;0,(AD86+AL86)/M86,0)</f>
        <v>2.6569003347223174E-3</v>
      </c>
      <c r="AC86" s="47">
        <v>2.7E-4</v>
      </c>
      <c r="AD86" s="37">
        <f>AC86*M86</f>
        <v>3.9525299999999999</v>
      </c>
      <c r="AE86" s="28">
        <v>0.21890000000000001</v>
      </c>
      <c r="AF86" s="41">
        <f>AI86*(1-AJ86)*AE86</f>
        <v>34.161534000000003</v>
      </c>
      <c r="AG86" s="28">
        <f>IF(AND(AE86&gt;0,AC86&gt;0,Z86&gt;0),((Z86-AC86)*AE86)/((AE86-AC86)*Z86),0)</f>
        <v>0.8805503917250932</v>
      </c>
      <c r="AH86" s="29">
        <f t="shared" si="1"/>
        <v>0.8994624792733793</v>
      </c>
      <c r="AI86" s="43">
        <v>170</v>
      </c>
      <c r="AJ86" s="39">
        <v>8.2000000000000003E-2</v>
      </c>
      <c r="AK86" s="28">
        <v>0.22389999999999999</v>
      </c>
      <c r="AL86" s="41">
        <f>AI86*(1-AJ86)*AK86</f>
        <v>34.941834</v>
      </c>
      <c r="AM86" s="18">
        <v>1.6</v>
      </c>
      <c r="AN86" s="18"/>
      <c r="AO86" s="121">
        <f>AO85+AI86-AN86</f>
        <v>1453.6600000000008</v>
      </c>
      <c r="AP86" s="104"/>
      <c r="AQ86" s="43"/>
      <c r="AR86" s="48"/>
      <c r="AS86" s="41"/>
      <c r="AT86" s="41"/>
      <c r="AU86" s="41"/>
      <c r="AV86" s="41"/>
    </row>
    <row r="87" spans="1:48" s="22" customFormat="1" ht="13.5" thickBot="1" x14ac:dyDescent="0.25">
      <c r="A87" s="184"/>
      <c r="B87" s="49" t="s">
        <v>38</v>
      </c>
      <c r="C87" s="50"/>
      <c r="D87" s="51">
        <f>SUM(D84:D86)</f>
        <v>50855</v>
      </c>
      <c r="E87" s="51"/>
      <c r="F87" s="51">
        <f>SUM(F84:F86)</f>
        <v>45919</v>
      </c>
      <c r="G87" s="52"/>
      <c r="H87" s="52"/>
      <c r="I87" s="51">
        <f>SUM(I84:I86)</f>
        <v>46029</v>
      </c>
      <c r="J87" s="52"/>
      <c r="K87" s="51">
        <f>SUM(K84:K86)</f>
        <v>46696</v>
      </c>
      <c r="L87" s="21">
        <f>IF(K87&gt;0,(K84*L84+K85*L85+K86*L86)/K87,0)</f>
        <v>6.7331720061675523E-2</v>
      </c>
      <c r="M87" s="52">
        <f>M84+M85+M86</f>
        <v>43552</v>
      </c>
      <c r="N87" s="53">
        <f>IF(M87&gt;0,O87/M87,0)</f>
        <v>0.39816713354151362</v>
      </c>
      <c r="O87" s="54">
        <f>O84+O85+O86</f>
        <v>17340.975000000002</v>
      </c>
      <c r="P87" s="21">
        <f>IF(M87&gt;0,Q87/M87,0)</f>
        <v>0.56087681392358557</v>
      </c>
      <c r="Q87" s="54">
        <f>Q84+Q85+Q86</f>
        <v>24427.307000000001</v>
      </c>
      <c r="R87" s="21">
        <f>IF(M87&gt;0,S87/M87,0)</f>
        <v>4.0956052534900804E-2</v>
      </c>
      <c r="S87" s="54">
        <f>S84+S85+S86</f>
        <v>1783.7179999999998</v>
      </c>
      <c r="T87" s="21">
        <f>IF(M87&gt;0,U87/M87,0)</f>
        <v>0.22302567046289493</v>
      </c>
      <c r="U87" s="54">
        <f>U84+U85+U86</f>
        <v>9713.2139999999999</v>
      </c>
      <c r="V87" s="21">
        <f>IF(M87&gt;0,W87/M87,0)</f>
        <v>0.50464763960323289</v>
      </c>
      <c r="W87" s="54">
        <f>W84+W85+W86</f>
        <v>21978.414000000001</v>
      </c>
      <c r="X87" s="21">
        <f>IF(M87&gt;0,Y87/M87,0)</f>
        <v>0.39668327516531959</v>
      </c>
      <c r="Y87" s="54">
        <f>Y84+Y85+Y86</f>
        <v>17276.349999999999</v>
      </c>
      <c r="Z87" s="55">
        <f>IF(M87&gt;0,AA87/M87,0)</f>
        <v>2.2267383817046291E-3</v>
      </c>
      <c r="AA87" s="56">
        <f>SUM(AA84:AA86)</f>
        <v>96.978909999999999</v>
      </c>
      <c r="AB87" s="55">
        <f>IF(M87&gt;0,(AB84*M84+AB85*M85+AB86*M86)/M87,0)</f>
        <v>2.6316075495958855E-3</v>
      </c>
      <c r="AC87" s="55">
        <f>IF(K87&gt;0,(K84*AC84+K85*AC85+K86*AC86)/K87,0)</f>
        <v>2.7333347610073664E-4</v>
      </c>
      <c r="AD87" s="52">
        <f>SUM(AD84:AD86)</f>
        <v>11.90349</v>
      </c>
      <c r="AE87" s="53">
        <f>IF(K87&gt;0,(K84*AE84+K85*AE85+K86*AE86)/K87,0)</f>
        <v>0.21673337544971732</v>
      </c>
      <c r="AF87" s="58">
        <f>SUM(AF84:AF86)</f>
        <v>99.289946</v>
      </c>
      <c r="AG87" s="53">
        <f>IF(AND(AA87&gt;0),((AA84*AG84+AA85*AG85+AA86*AG86)/AA87),0)</f>
        <v>0.87836443229924943</v>
      </c>
      <c r="AH87" s="57">
        <f t="shared" si="1"/>
        <v>0.89722842708390715</v>
      </c>
      <c r="AI87" s="51">
        <f>SUM(AI84:AI86)</f>
        <v>500</v>
      </c>
      <c r="AJ87" s="21">
        <f>IF(AI87&gt;0,(AJ84*AI84+AJ85*AI85+AJ86*AI86)/AI87,0)</f>
        <v>8.364000000000002E-2</v>
      </c>
      <c r="AK87" s="53">
        <f>IF(K87&gt;0,(AK84*K84+AK85*K85+AK86*K86)/K87,0)</f>
        <v>0.22416662026726056</v>
      </c>
      <c r="AL87" s="58">
        <f>SUM(AL84:AL86)</f>
        <v>102.708282</v>
      </c>
      <c r="AM87" s="56"/>
      <c r="AN87" s="56">
        <f>SUM(AN84:AN86)</f>
        <v>0</v>
      </c>
      <c r="AO87" s="105"/>
      <c r="AP87" s="106">
        <f>AO86</f>
        <v>1453.6600000000008</v>
      </c>
      <c r="AQ87" s="51">
        <f>SUM(AQ84:AQ86)</f>
        <v>0</v>
      </c>
      <c r="AR87" s="59"/>
      <c r="AS87" s="58"/>
      <c r="AT87" s="58"/>
      <c r="AU87" s="58"/>
      <c r="AV87" s="58"/>
    </row>
    <row r="88" spans="1:48" x14ac:dyDescent="0.2">
      <c r="A88" s="182">
        <v>22</v>
      </c>
      <c r="B88" s="23">
        <v>1</v>
      </c>
      <c r="C88" s="11" t="s">
        <v>54</v>
      </c>
      <c r="D88" s="12">
        <v>18103</v>
      </c>
      <c r="E88" s="12">
        <v>0</v>
      </c>
      <c r="F88" s="12">
        <v>17186</v>
      </c>
      <c r="G88" s="13">
        <v>0.9</v>
      </c>
      <c r="H88" s="13">
        <v>4.7</v>
      </c>
      <c r="I88" s="12">
        <v>17363</v>
      </c>
      <c r="J88" s="125">
        <v>4.0999999999999996</v>
      </c>
      <c r="K88" s="12">
        <v>15574</v>
      </c>
      <c r="L88" s="14">
        <v>6.2E-2</v>
      </c>
      <c r="M88" s="24">
        <f>ROUND(K88*(1-L88),0)</f>
        <v>14608</v>
      </c>
      <c r="N88" s="15">
        <v>0.54200000000000004</v>
      </c>
      <c r="O88" s="25">
        <f>M88*N88</f>
        <v>7917.536000000001</v>
      </c>
      <c r="P88" s="14">
        <v>0.41099999999999998</v>
      </c>
      <c r="Q88" s="25">
        <f>M88*P88</f>
        <v>6003.8879999999999</v>
      </c>
      <c r="R88" s="16">
        <v>4.7E-2</v>
      </c>
      <c r="S88" s="25">
        <f>M88*R88</f>
        <v>686.57600000000002</v>
      </c>
      <c r="T88" s="26">
        <v>0.23</v>
      </c>
      <c r="U88" s="25">
        <f>M88*T88</f>
        <v>3359.84</v>
      </c>
      <c r="V88" s="16">
        <v>0.49299999999999999</v>
      </c>
      <c r="W88" s="25">
        <f>M88*V88</f>
        <v>7201.7439999999997</v>
      </c>
      <c r="X88" s="16">
        <v>0.4</v>
      </c>
      <c r="Y88" s="25">
        <f>X88*M88</f>
        <v>5843.2000000000007</v>
      </c>
      <c r="Z88" s="17">
        <v>2.2200000000000002E-3</v>
      </c>
      <c r="AA88" s="18">
        <f>M88*Z88</f>
        <v>32.429760000000002</v>
      </c>
      <c r="AB88" s="27">
        <f>IF(M88&gt;0,(AD88+AL88)/M88,0)</f>
        <v>2.5218348576122674E-3</v>
      </c>
      <c r="AC88" s="17">
        <v>2.5000000000000001E-4</v>
      </c>
      <c r="AD88" s="24">
        <f>AC88*M88</f>
        <v>3.6520000000000001</v>
      </c>
      <c r="AE88" s="117">
        <v>0.2177</v>
      </c>
      <c r="AF88" s="30">
        <f>AI88*(1-AJ88)*AE88</f>
        <v>32.3402058</v>
      </c>
      <c r="AG88" s="28">
        <f>IF(AND(AE88&gt;0,AC88&gt;0,Z88&gt;0),((Z88-AC88)*AE88)/((AE88-AC88)*Z88),0)</f>
        <v>0.88840760742347324</v>
      </c>
      <c r="AH88" s="60">
        <f t="shared" si="1"/>
        <v>0.90187509257461418</v>
      </c>
      <c r="AI88" s="12">
        <v>162</v>
      </c>
      <c r="AJ88" s="14">
        <v>8.3000000000000004E-2</v>
      </c>
      <c r="AK88" s="15">
        <v>0.22339999999999999</v>
      </c>
      <c r="AL88" s="30">
        <f>AI88*(1-AJ88)*AK88</f>
        <v>33.186963599999999</v>
      </c>
      <c r="AM88" s="19">
        <v>1.55</v>
      </c>
      <c r="AN88" s="19"/>
      <c r="AO88" s="101">
        <f>AO86+AI88-AN88</f>
        <v>1615.6600000000008</v>
      </c>
      <c r="AP88" s="102"/>
      <c r="AQ88" s="12"/>
      <c r="AR88" s="31"/>
      <c r="AS88" s="20"/>
      <c r="AT88" s="20"/>
      <c r="AU88" s="20"/>
      <c r="AV88" s="20"/>
    </row>
    <row r="89" spans="1:48" x14ac:dyDescent="0.2">
      <c r="A89" s="183"/>
      <c r="B89" s="33">
        <v>2</v>
      </c>
      <c r="C89" s="46" t="s">
        <v>53</v>
      </c>
      <c r="D89" s="34">
        <v>19772</v>
      </c>
      <c r="E89" s="34">
        <v>1</v>
      </c>
      <c r="F89" s="34">
        <v>16685</v>
      </c>
      <c r="G89" s="35">
        <v>1.1000000000000001</v>
      </c>
      <c r="H89" s="35">
        <v>4.3</v>
      </c>
      <c r="I89" s="34">
        <v>17426</v>
      </c>
      <c r="J89" s="35">
        <v>3.5</v>
      </c>
      <c r="K89" s="34">
        <v>15616</v>
      </c>
      <c r="L89" s="36">
        <v>6.3E-2</v>
      </c>
      <c r="M89" s="37">
        <f>ROUND(K89*(1-L89),0)</f>
        <v>14632</v>
      </c>
      <c r="N89" s="38">
        <v>0.63500000000000001</v>
      </c>
      <c r="O89" s="25">
        <f>M89*N89</f>
        <v>9291.32</v>
      </c>
      <c r="P89" s="36">
        <v>0.33100000000000002</v>
      </c>
      <c r="Q89" s="25">
        <f>M89*P89</f>
        <v>4843.192</v>
      </c>
      <c r="R89" s="39">
        <v>3.4000000000000002E-2</v>
      </c>
      <c r="S89" s="25">
        <f>M89*R89</f>
        <v>497.48800000000006</v>
      </c>
      <c r="T89" s="28">
        <v>0.22500000000000001</v>
      </c>
      <c r="U89" s="25">
        <f>M89*T89</f>
        <v>3292.2000000000003</v>
      </c>
      <c r="V89" s="39">
        <v>0.497</v>
      </c>
      <c r="W89" s="25">
        <f>M89*V89</f>
        <v>7272.1040000000003</v>
      </c>
      <c r="X89" s="39">
        <v>0.4</v>
      </c>
      <c r="Y89" s="25">
        <f>X89*M89</f>
        <v>5852.8</v>
      </c>
      <c r="Z89" s="40">
        <v>2.2300000000000002E-3</v>
      </c>
      <c r="AA89" s="18">
        <f>M89*Z89</f>
        <v>32.629360000000005</v>
      </c>
      <c r="AB89" s="27">
        <f>IF(M89&gt;0,(AD89+AL89)/M89,0)</f>
        <v>2.6251981957353746E-3</v>
      </c>
      <c r="AC89" s="40">
        <v>2.5999999999999998E-4</v>
      </c>
      <c r="AD89" s="37">
        <f>AC89*M89</f>
        <v>3.8043199999999997</v>
      </c>
      <c r="AE89" s="28">
        <v>0.21629999999999999</v>
      </c>
      <c r="AF89" s="41">
        <f>AI89*(1-AJ89)*AE89</f>
        <v>33.719007000000005</v>
      </c>
      <c r="AG89" s="28">
        <f>IF(AND(AE89&gt;0,AC89&gt;0,Z89&gt;0),((Z89-AC89)*AE89)/((AE89-AC89)*Z89),0)</f>
        <v>0.88447123643437575</v>
      </c>
      <c r="AH89" s="29">
        <f t="shared" si="1"/>
        <v>0.90201627425008823</v>
      </c>
      <c r="AI89" s="34">
        <v>170</v>
      </c>
      <c r="AJ89" s="36">
        <v>8.3000000000000004E-2</v>
      </c>
      <c r="AK89" s="38">
        <v>0.222</v>
      </c>
      <c r="AL89" s="41">
        <f>AI89*(1-AJ89)*AK89</f>
        <v>34.607580000000006</v>
      </c>
      <c r="AM89" s="42">
        <v>1.6</v>
      </c>
      <c r="AN89" s="42"/>
      <c r="AO89" s="121">
        <f>AO88+AI89-AN89</f>
        <v>1785.6600000000008</v>
      </c>
      <c r="AP89" s="104"/>
      <c r="AQ89" s="43"/>
      <c r="AR89" s="44"/>
      <c r="AS89" s="45"/>
      <c r="AT89" s="45"/>
      <c r="AU89" s="45"/>
      <c r="AV89" s="45"/>
    </row>
    <row r="90" spans="1:48" x14ac:dyDescent="0.2">
      <c r="A90" s="183"/>
      <c r="B90" s="33">
        <v>3</v>
      </c>
      <c r="C90" s="11" t="s">
        <v>50</v>
      </c>
      <c r="D90" s="43">
        <v>14325</v>
      </c>
      <c r="E90" s="43">
        <v>2</v>
      </c>
      <c r="F90" s="43">
        <v>17576</v>
      </c>
      <c r="G90" s="37">
        <v>1</v>
      </c>
      <c r="H90" s="37">
        <v>4.8</v>
      </c>
      <c r="I90" s="43">
        <v>17785</v>
      </c>
      <c r="J90" s="127">
        <v>3.4</v>
      </c>
      <c r="K90" s="43">
        <v>16067</v>
      </c>
      <c r="L90" s="39">
        <v>6.0999999999999999E-2</v>
      </c>
      <c r="M90" s="37">
        <f>ROUND(K90*(1-L90),0)</f>
        <v>15087</v>
      </c>
      <c r="N90" s="28">
        <v>0.59599999999999997</v>
      </c>
      <c r="O90" s="25">
        <f>M90*N90</f>
        <v>8991.851999999999</v>
      </c>
      <c r="P90" s="39">
        <v>0.38400000000000001</v>
      </c>
      <c r="Q90" s="25">
        <f>M90*P90</f>
        <v>5793.4080000000004</v>
      </c>
      <c r="R90" s="39">
        <v>0.02</v>
      </c>
      <c r="S90" s="25">
        <f>M90*R90</f>
        <v>301.74</v>
      </c>
      <c r="T90" s="28">
        <v>0.24099999999999999</v>
      </c>
      <c r="U90" s="25">
        <f>M90*T90</f>
        <v>3635.9670000000001</v>
      </c>
      <c r="V90" s="39">
        <v>0.48399999999999999</v>
      </c>
      <c r="W90" s="25">
        <f>M90*V90</f>
        <v>7302.1080000000002</v>
      </c>
      <c r="X90" s="39">
        <v>0.4</v>
      </c>
      <c r="Y90" s="25">
        <f>X90*M90</f>
        <v>6034.8</v>
      </c>
      <c r="Z90" s="47">
        <v>2.31E-3</v>
      </c>
      <c r="AA90" s="18">
        <f>M90*Z90</f>
        <v>34.850969999999997</v>
      </c>
      <c r="AB90" s="27">
        <f>IF(M90&gt;0,(AD90+AL90)/M90,0)</f>
        <v>2.5567556571883076E-3</v>
      </c>
      <c r="AC90" s="47">
        <v>2.5000000000000001E-4</v>
      </c>
      <c r="AD90" s="37">
        <f>AC90*M90</f>
        <v>3.7717499999999999</v>
      </c>
      <c r="AE90" s="28">
        <v>0.21579999999999999</v>
      </c>
      <c r="AF90" s="41">
        <f>AI90*(1-AJ90)*AE90</f>
        <v>33.875852399999999</v>
      </c>
      <c r="AG90" s="28">
        <f>IF(AND(AE90&gt;0,AC90&gt;0,Z90&gt;0),((Z90-AC90)*AE90)/((AE90-AC90)*Z90),0)</f>
        <v>0.89280919343549836</v>
      </c>
      <c r="AH90" s="29">
        <f t="shared" si="1"/>
        <v>0.90323836782350309</v>
      </c>
      <c r="AI90" s="43">
        <v>171</v>
      </c>
      <c r="AJ90" s="39">
        <v>8.2000000000000003E-2</v>
      </c>
      <c r="AK90" s="28">
        <v>0.22170000000000001</v>
      </c>
      <c r="AL90" s="41">
        <f>AI90*(1-AJ90)*AK90</f>
        <v>34.802022600000001</v>
      </c>
      <c r="AM90" s="18">
        <v>1.61</v>
      </c>
      <c r="AN90" s="18"/>
      <c r="AO90" s="121">
        <f>AO89+AI90-AN90</f>
        <v>1956.6600000000008</v>
      </c>
      <c r="AP90" s="104"/>
      <c r="AQ90" s="43"/>
      <c r="AR90" s="48"/>
      <c r="AS90" s="41"/>
      <c r="AT90" s="41"/>
      <c r="AU90" s="41"/>
      <c r="AV90" s="41"/>
    </row>
    <row r="91" spans="1:48" s="22" customFormat="1" ht="13.5" thickBot="1" x14ac:dyDescent="0.25">
      <c r="A91" s="184"/>
      <c r="B91" s="49" t="s">
        <v>38</v>
      </c>
      <c r="C91" s="50"/>
      <c r="D91" s="51">
        <f>SUM(D88:D90)</f>
        <v>52200</v>
      </c>
      <c r="E91" s="51"/>
      <c r="F91" s="51">
        <f>SUM(F88:F90)</f>
        <v>51447</v>
      </c>
      <c r="G91" s="52"/>
      <c r="H91" s="52"/>
      <c r="I91" s="51">
        <f>SUM(I88:I90)</f>
        <v>52574</v>
      </c>
      <c r="J91" s="52"/>
      <c r="K91" s="51">
        <f>SUM(K88:K90)</f>
        <v>47257</v>
      </c>
      <c r="L91" s="21">
        <f>IF(K91&gt;0,(K88*L88+K89*L89+K90*L90)/K91,0)</f>
        <v>6.1990456440315721E-2</v>
      </c>
      <c r="M91" s="52">
        <f>M88+M89+M90</f>
        <v>44327</v>
      </c>
      <c r="N91" s="53">
        <f>IF(M91&gt;0,O91/M91,0)</f>
        <v>0.59107785322715267</v>
      </c>
      <c r="O91" s="54">
        <f>O88+O89+O90</f>
        <v>26200.707999999999</v>
      </c>
      <c r="P91" s="21">
        <f>IF(M91&gt;0,Q91/M91,0)</f>
        <v>0.37540298238094166</v>
      </c>
      <c r="Q91" s="54">
        <f>Q88+Q89+Q90</f>
        <v>16640.488000000001</v>
      </c>
      <c r="R91" s="21">
        <f>IF(M91&gt;0,S91/M91,0)</f>
        <v>3.3519164391905609E-2</v>
      </c>
      <c r="S91" s="54">
        <f>S88+S89+S90</f>
        <v>1485.8040000000001</v>
      </c>
      <c r="T91" s="21">
        <f>IF(M91&gt;0,U91/M91,0)</f>
        <v>0.23209346447988813</v>
      </c>
      <c r="U91" s="54">
        <f>U88+U89+U90</f>
        <v>10288.007000000001</v>
      </c>
      <c r="V91" s="21">
        <f>IF(M91&gt;0,W91/M91,0)</f>
        <v>0.49125715703747147</v>
      </c>
      <c r="W91" s="54">
        <f>W88+W89+W90</f>
        <v>21775.955999999998</v>
      </c>
      <c r="X91" s="21">
        <f>IF(M91&gt;0,Y91/M91,0)</f>
        <v>0.39999999999999997</v>
      </c>
      <c r="Y91" s="54">
        <f>Y88+Y89+Y90</f>
        <v>17730.8</v>
      </c>
      <c r="Z91" s="55">
        <f>IF(M91&gt;0,AA91/M91,0)</f>
        <v>2.2539330430663028E-3</v>
      </c>
      <c r="AA91" s="56">
        <f>SUM(AA88:AA90)</f>
        <v>99.910089999999997</v>
      </c>
      <c r="AB91" s="55">
        <f>IF(M91&gt;0,(AB88*M88+AB89*M89+AB90*M90)/M91,0)</f>
        <v>2.5678398312540891E-3</v>
      </c>
      <c r="AC91" s="55">
        <f>IF(K91&gt;0,(K88*AC88+K89*AC89+K90*AC90)/K91,0)</f>
        <v>2.5330448399178956E-4</v>
      </c>
      <c r="AD91" s="52">
        <f>SUM(AD88:AD90)</f>
        <v>11.228069999999999</v>
      </c>
      <c r="AE91" s="53">
        <f>IF(K91&gt;0,(K88*AE88+K89*AE89+K90*AE90)/K91,0)</f>
        <v>0.21659138751930929</v>
      </c>
      <c r="AF91" s="58">
        <f>SUM(AF88:AF90)</f>
        <v>99.935065200000011</v>
      </c>
      <c r="AG91" s="53">
        <f>IF(AND(AA91&gt;0),((AA88*AG88+AA89*AG89+AA90*AG90)/AA91),0)</f>
        <v>0.88865741478487892</v>
      </c>
      <c r="AH91" s="57">
        <f t="shared" si="1"/>
        <v>0.90238299462713023</v>
      </c>
      <c r="AI91" s="51">
        <f>SUM(AI88:AI90)</f>
        <v>503</v>
      </c>
      <c r="AJ91" s="21">
        <f>IF(AI91&gt;0,(AJ88*AI88+AJ89*AI89+AJ90*AI90)/AI91,0)</f>
        <v>8.2660039761431423E-2</v>
      </c>
      <c r="AK91" s="53">
        <f>IF(K91&gt;0,(AK88*K88+AK89*K89+AK90*K90)/K91,0)</f>
        <v>0.22235938591108195</v>
      </c>
      <c r="AL91" s="58">
        <f>SUM(AL88:AL90)</f>
        <v>102.5965662</v>
      </c>
      <c r="AM91" s="56"/>
      <c r="AN91" s="56">
        <f>SUM(AN88:AN90)</f>
        <v>0</v>
      </c>
      <c r="AO91" s="105"/>
      <c r="AP91" s="106">
        <f>AO90</f>
        <v>1956.6600000000008</v>
      </c>
      <c r="AQ91" s="51">
        <f>SUM(AQ88:AQ90)</f>
        <v>0</v>
      </c>
      <c r="AR91" s="59"/>
      <c r="AS91" s="58"/>
      <c r="AT91" s="58"/>
      <c r="AU91" s="58"/>
      <c r="AV91" s="58"/>
    </row>
    <row r="92" spans="1:48" x14ac:dyDescent="0.2">
      <c r="A92" s="182">
        <v>23</v>
      </c>
      <c r="B92" s="23">
        <v>1</v>
      </c>
      <c r="C92" s="46" t="s">
        <v>53</v>
      </c>
      <c r="D92" s="12">
        <v>6193</v>
      </c>
      <c r="E92" s="12">
        <v>0</v>
      </c>
      <c r="F92" s="12">
        <v>9152</v>
      </c>
      <c r="G92" s="13">
        <v>1.1000000000000001</v>
      </c>
      <c r="H92" s="13">
        <v>7.2</v>
      </c>
      <c r="I92" s="12">
        <v>9736</v>
      </c>
      <c r="J92" s="13">
        <v>5.8</v>
      </c>
      <c r="K92" s="12">
        <v>16342</v>
      </c>
      <c r="L92" s="14">
        <v>6.3E-2</v>
      </c>
      <c r="M92" s="24">
        <f>ROUND(K92*(1-L92),0)</f>
        <v>15312</v>
      </c>
      <c r="N92" s="15">
        <v>0.50800000000000001</v>
      </c>
      <c r="O92" s="25">
        <f>M92*N92</f>
        <v>7778.4960000000001</v>
      </c>
      <c r="P92" s="14">
        <v>0.45400000000000001</v>
      </c>
      <c r="Q92" s="25">
        <f>M92*P92</f>
        <v>6951.6480000000001</v>
      </c>
      <c r="R92" s="16">
        <v>3.7999999999999999E-2</v>
      </c>
      <c r="S92" s="25">
        <f>M92*R92</f>
        <v>581.85599999999999</v>
      </c>
      <c r="T92" s="26">
        <v>0.24299999999999999</v>
      </c>
      <c r="U92" s="25">
        <f>M92*T92</f>
        <v>3720.8159999999998</v>
      </c>
      <c r="V92" s="16">
        <v>0.48599999999999999</v>
      </c>
      <c r="W92" s="25">
        <f>M92*V92</f>
        <v>7441.6319999999996</v>
      </c>
      <c r="X92" s="16">
        <v>0.4</v>
      </c>
      <c r="Y92" s="25">
        <f>X92*M92</f>
        <v>6124.8</v>
      </c>
      <c r="Z92" s="17">
        <v>2.33E-3</v>
      </c>
      <c r="AA92" s="18">
        <f>M92*Z92</f>
        <v>35.676960000000001</v>
      </c>
      <c r="AB92" s="27">
        <f>IF(M92&gt;0,(AD92+AL92)/M92,0)</f>
        <v>2.6181484783176592E-3</v>
      </c>
      <c r="AC92" s="17">
        <v>2.5999999999999998E-4</v>
      </c>
      <c r="AD92" s="24">
        <f>AC92*M92</f>
        <v>3.9811199999999998</v>
      </c>
      <c r="AE92" s="117">
        <v>0.21240000000000001</v>
      </c>
      <c r="AF92" s="30">
        <f>AI92*(1-AJ92)*AE92</f>
        <v>34.940012400000001</v>
      </c>
      <c r="AG92" s="28">
        <f>IF(AND(AE92&gt;0,AC92&gt;0,Z92&gt;0),((Z92-AC92)*AE92)/((AE92-AC92)*Z92),0)</f>
        <v>0.88950086002805673</v>
      </c>
      <c r="AH92" s="60">
        <f t="shared" si="1"/>
        <v>0.90176132540730292</v>
      </c>
      <c r="AI92" s="12">
        <v>179</v>
      </c>
      <c r="AJ92" s="14">
        <v>8.1000000000000003E-2</v>
      </c>
      <c r="AK92" s="15">
        <v>0.2195</v>
      </c>
      <c r="AL92" s="30">
        <f>AI92*(1-AJ92)*AK92</f>
        <v>36.107969500000003</v>
      </c>
      <c r="AM92" s="19">
        <v>1.6</v>
      </c>
      <c r="AN92" s="19">
        <v>1033.6600000000001</v>
      </c>
      <c r="AO92" s="101">
        <f>AO90+AI92-AN92</f>
        <v>1102.0000000000007</v>
      </c>
      <c r="AP92" s="102"/>
      <c r="AQ92" s="12"/>
      <c r="AR92" s="31"/>
      <c r="AS92" s="20"/>
      <c r="AT92" s="20"/>
      <c r="AU92" s="20"/>
      <c r="AV92" s="20"/>
    </row>
    <row r="93" spans="1:48" x14ac:dyDescent="0.2">
      <c r="A93" s="183"/>
      <c r="B93" s="33">
        <v>2</v>
      </c>
      <c r="C93" s="11" t="s">
        <v>56</v>
      </c>
      <c r="D93" s="34">
        <v>19732</v>
      </c>
      <c r="E93" s="34">
        <v>3</v>
      </c>
      <c r="F93" s="34">
        <v>16155</v>
      </c>
      <c r="G93" s="35">
        <v>1.1000000000000001</v>
      </c>
      <c r="H93" s="35">
        <v>5.0999999999999996</v>
      </c>
      <c r="I93" s="34">
        <v>16520</v>
      </c>
      <c r="J93" s="35">
        <v>5.4</v>
      </c>
      <c r="K93" s="34">
        <v>15846</v>
      </c>
      <c r="L93" s="36">
        <v>6.6000000000000003E-2</v>
      </c>
      <c r="M93" s="37">
        <f>ROUND(K93*(1-L93),0)</f>
        <v>14800</v>
      </c>
      <c r="N93" s="38">
        <v>0.48099999999999998</v>
      </c>
      <c r="O93" s="25">
        <f>M93*N93</f>
        <v>7118.8</v>
      </c>
      <c r="P93" s="36">
        <v>0.48199999999999998</v>
      </c>
      <c r="Q93" s="25">
        <f>M93*P93</f>
        <v>7133.5999999999995</v>
      </c>
      <c r="R93" s="39">
        <v>3.6999999999999998E-2</v>
      </c>
      <c r="S93" s="25">
        <f>M93*R93</f>
        <v>547.6</v>
      </c>
      <c r="T93" s="28">
        <v>0.24</v>
      </c>
      <c r="U93" s="25">
        <f>M93*T93</f>
        <v>3552</v>
      </c>
      <c r="V93" s="39">
        <v>0.49099999999999999</v>
      </c>
      <c r="W93" s="25">
        <f>M93*V93</f>
        <v>7266.8</v>
      </c>
      <c r="X93" s="39">
        <v>0.4</v>
      </c>
      <c r="Y93" s="25">
        <f>X93*M93</f>
        <v>5920</v>
      </c>
      <c r="Z93" s="40">
        <v>2.3900000000000002E-3</v>
      </c>
      <c r="AA93" s="18">
        <f>M93*Z93</f>
        <v>35.372</v>
      </c>
      <c r="AB93" s="27">
        <f>IF(M93&gt;0,(AD93+AL93)/M93,0)</f>
        <v>2.6137970270270271E-3</v>
      </c>
      <c r="AC93" s="40">
        <v>2.5999999999999998E-4</v>
      </c>
      <c r="AD93" s="37">
        <f>AC93*M93</f>
        <v>3.8479999999999999</v>
      </c>
      <c r="AE93" s="28">
        <v>0.2145</v>
      </c>
      <c r="AF93" s="41">
        <f>AI93*(1-AJ93)*AE93</f>
        <v>33.329009999999997</v>
      </c>
      <c r="AG93" s="28">
        <f>IF(AND(AE93&gt;0,AC93&gt;0,Z93&gt;0),((Z93-AC93)*AE93)/((AE93-AC93)*Z93),0)</f>
        <v>0.89229495876833087</v>
      </c>
      <c r="AH93" s="29">
        <f t="shared" si="1"/>
        <v>0.90157338940242859</v>
      </c>
      <c r="AI93" s="34">
        <v>170</v>
      </c>
      <c r="AJ93" s="36">
        <v>8.5999999999999993E-2</v>
      </c>
      <c r="AK93" s="28">
        <v>0.22420000000000001</v>
      </c>
      <c r="AL93" s="41">
        <f>AI93*(1-AJ93)*AK93</f>
        <v>34.836196000000001</v>
      </c>
      <c r="AM93" s="42">
        <v>1.6</v>
      </c>
      <c r="AN93" s="42"/>
      <c r="AO93" s="121">
        <f>AO92+AI93-AN93</f>
        <v>1272.0000000000007</v>
      </c>
      <c r="AP93" s="104"/>
      <c r="AQ93" s="43"/>
      <c r="AR93" s="44"/>
      <c r="AS93" s="45"/>
      <c r="AT93" s="45"/>
      <c r="AU93" s="45"/>
      <c r="AV93" s="45"/>
    </row>
    <row r="94" spans="1:48" x14ac:dyDescent="0.2">
      <c r="A94" s="183"/>
      <c r="B94" s="33">
        <v>3</v>
      </c>
      <c r="C94" s="11" t="s">
        <v>54</v>
      </c>
      <c r="D94" s="43">
        <v>17275</v>
      </c>
      <c r="E94" s="43">
        <v>0</v>
      </c>
      <c r="F94" s="43">
        <v>16666</v>
      </c>
      <c r="G94" s="37">
        <v>1.6</v>
      </c>
      <c r="H94" s="37">
        <v>5.7</v>
      </c>
      <c r="I94" s="43">
        <v>17312</v>
      </c>
      <c r="J94" s="37">
        <v>4.8</v>
      </c>
      <c r="K94" s="43">
        <v>15444</v>
      </c>
      <c r="L94" s="39">
        <v>6.6000000000000003E-2</v>
      </c>
      <c r="M94" s="37">
        <f>ROUND(K94*(1-L94),0)</f>
        <v>14425</v>
      </c>
      <c r="N94" s="28">
        <v>0.376</v>
      </c>
      <c r="O94" s="25">
        <f>M94*N94</f>
        <v>5423.8</v>
      </c>
      <c r="P94" s="39">
        <v>0.54500000000000004</v>
      </c>
      <c r="Q94" s="25">
        <f>M94*P94</f>
        <v>7861.6250000000009</v>
      </c>
      <c r="R94" s="39">
        <v>7.9000000000000001E-2</v>
      </c>
      <c r="S94" s="25">
        <f>M94*R94</f>
        <v>1139.575</v>
      </c>
      <c r="T94" s="28">
        <v>0.254</v>
      </c>
      <c r="U94" s="25">
        <f>M94*T94</f>
        <v>3663.9500000000003</v>
      </c>
      <c r="V94" s="39">
        <v>0.48299999999999998</v>
      </c>
      <c r="W94" s="25">
        <f>M94*V94</f>
        <v>6967.2749999999996</v>
      </c>
      <c r="X94" s="39">
        <v>0.39</v>
      </c>
      <c r="Y94" s="25">
        <f>X94*M94</f>
        <v>5625.75</v>
      </c>
      <c r="Z94" s="47">
        <v>2.3E-3</v>
      </c>
      <c r="AA94" s="18">
        <f>M94*Z94</f>
        <v>33.177500000000002</v>
      </c>
      <c r="AB94" s="27">
        <f>IF(M94&gt;0,(AD94+AL94)/M94,0)</f>
        <v>2.5007606308492204E-3</v>
      </c>
      <c r="AC94" s="47">
        <v>2.7E-4</v>
      </c>
      <c r="AD94" s="37">
        <f>AC94*M94</f>
        <v>3.8947500000000002</v>
      </c>
      <c r="AE94" s="28">
        <v>0.21329999999999999</v>
      </c>
      <c r="AF94" s="41">
        <f>AI94*(1-AJ94)*AE94</f>
        <v>31.099779899999998</v>
      </c>
      <c r="AG94" s="28">
        <f>IF(AND(AE94&gt;0,AC94&gt;0,Z94&gt;0),((Z94-AC94)*AE94)/((AE94-AC94)*Z94),0)</f>
        <v>0.88372733785198643</v>
      </c>
      <c r="AH94" s="29">
        <f t="shared" si="1"/>
        <v>0.89312548124706137</v>
      </c>
      <c r="AI94" s="43">
        <v>159</v>
      </c>
      <c r="AJ94" s="39">
        <v>8.3000000000000004E-2</v>
      </c>
      <c r="AK94" s="28">
        <v>0.22070000000000001</v>
      </c>
      <c r="AL94" s="41">
        <f>AI94*(1-AJ94)*AK94</f>
        <v>32.178722100000002</v>
      </c>
      <c r="AM94" s="18">
        <v>1.6</v>
      </c>
      <c r="AN94" s="18"/>
      <c r="AO94" s="121">
        <f>AO93+AI94-AN94</f>
        <v>1431.0000000000007</v>
      </c>
      <c r="AP94" s="104"/>
      <c r="AQ94" s="43"/>
      <c r="AR94" s="48"/>
      <c r="AS94" s="41"/>
      <c r="AT94" s="41"/>
      <c r="AU94" s="41"/>
      <c r="AV94" s="41"/>
    </row>
    <row r="95" spans="1:48" s="22" customFormat="1" ht="13.5" thickBot="1" x14ac:dyDescent="0.25">
      <c r="A95" s="184"/>
      <c r="B95" s="49" t="s">
        <v>38</v>
      </c>
      <c r="C95" s="50"/>
      <c r="D95" s="51">
        <f>SUM(D92:D94)</f>
        <v>43200</v>
      </c>
      <c r="E95" s="51"/>
      <c r="F95" s="51">
        <f>SUM(F92:F94)</f>
        <v>41973</v>
      </c>
      <c r="G95" s="52"/>
      <c r="H95" s="52"/>
      <c r="I95" s="51">
        <f>SUM(I92:I94)</f>
        <v>43568</v>
      </c>
      <c r="J95" s="52"/>
      <c r="K95" s="51">
        <f>SUM(K92:K94)</f>
        <v>47632</v>
      </c>
      <c r="L95" s="21">
        <f>IF(K95&gt;0,(K92*L92+K93*L93+K94*L94)/K95,0)</f>
        <v>6.4970733960362778E-2</v>
      </c>
      <c r="M95" s="52">
        <f>M92+M93+M94</f>
        <v>44537</v>
      </c>
      <c r="N95" s="53">
        <f>IF(M95&gt;0,O95/M95,0)</f>
        <v>0.45627446841951641</v>
      </c>
      <c r="O95" s="54">
        <f>O92+O93+O94</f>
        <v>20321.096000000001</v>
      </c>
      <c r="P95" s="21">
        <f>IF(M95&gt;0,Q95/M95,0)</f>
        <v>0.49277843141657496</v>
      </c>
      <c r="Q95" s="54">
        <f>Q92+Q93+Q94</f>
        <v>21946.873</v>
      </c>
      <c r="R95" s="21">
        <f>IF(M95&gt;0,S95/M95,0)</f>
        <v>5.094710016390866E-2</v>
      </c>
      <c r="S95" s="54">
        <f>S92+S93+S94</f>
        <v>2269.0309999999999</v>
      </c>
      <c r="T95" s="21">
        <f>IF(M95&gt;0,U95/M95,0)</f>
        <v>0.24556584412960009</v>
      </c>
      <c r="U95" s="54">
        <f>U92+U93+U94</f>
        <v>10936.766</v>
      </c>
      <c r="V95" s="21">
        <f>IF(M95&gt;0,W95/M95,0)</f>
        <v>0.48668987583357665</v>
      </c>
      <c r="W95" s="54">
        <f>W92+W93+W94</f>
        <v>21675.707000000002</v>
      </c>
      <c r="X95" s="21">
        <f>IF(M95&gt;0,Y95/M95,0)</f>
        <v>0.39676111996766733</v>
      </c>
      <c r="Y95" s="54">
        <f>Y92+Y93+Y94</f>
        <v>17670.55</v>
      </c>
      <c r="Z95" s="55">
        <f>IF(M95&gt;0,AA95/M95,0)</f>
        <v>2.3402218380223186E-3</v>
      </c>
      <c r="AA95" s="56">
        <f>SUM(AA92:AA94)</f>
        <v>104.22646</v>
      </c>
      <c r="AB95" s="55">
        <f>IF(M95&gt;0,(AB92*M92+AB93*M93+AB94*M94)/M95,0)</f>
        <v>2.5786819408581628E-3</v>
      </c>
      <c r="AC95" s="55">
        <f>IF(K95&gt;0,(K92*AC92+K93*AC93+K94*AC94)/K95,0)</f>
        <v>2.6324235807860264E-4</v>
      </c>
      <c r="AD95" s="52">
        <f>SUM(AD92:AD94)</f>
        <v>11.72387</v>
      </c>
      <c r="AE95" s="53">
        <f>IF(K95&gt;0,(K92*AE92+K93*AE93+K94*AE94)/K95,0)</f>
        <v>0.21339043080282163</v>
      </c>
      <c r="AF95" s="58">
        <f>SUM(AF92:AF94)</f>
        <v>99.368802299999999</v>
      </c>
      <c r="AG95" s="53">
        <f>IF(AND(AA95&gt;0),((AA92*AG92+AA93*AG93+AA94*AG94)/AA95),0)</f>
        <v>0.88861127621838321</v>
      </c>
      <c r="AH95" s="57">
        <f t="shared" si="1"/>
        <v>0.8989845553676542</v>
      </c>
      <c r="AI95" s="51">
        <f>SUM(AI92:AI94)</f>
        <v>508</v>
      </c>
      <c r="AJ95" s="21">
        <f>IF(AI95&gt;0,(AJ92*AI92+AJ93*AI93+AJ94*AI94)/AI95,0)</f>
        <v>8.3299212598425196E-2</v>
      </c>
      <c r="AK95" s="53">
        <f>IF(K95&gt;0,(AK92*K92+AK93*K93+AK94*K94)/K95,0)</f>
        <v>0.22145265787705745</v>
      </c>
      <c r="AL95" s="58">
        <f>SUM(AL92:AL94)</f>
        <v>103.1228876</v>
      </c>
      <c r="AM95" s="56"/>
      <c r="AN95" s="56">
        <f>SUM(AN92:AN94)</f>
        <v>1033.6600000000001</v>
      </c>
      <c r="AO95" s="105"/>
      <c r="AP95" s="106">
        <f>AO94</f>
        <v>1431.0000000000007</v>
      </c>
      <c r="AQ95" s="51">
        <f>SUM(AQ92:AQ94)</f>
        <v>0</v>
      </c>
      <c r="AR95" s="59"/>
      <c r="AS95" s="58"/>
      <c r="AT95" s="58"/>
      <c r="AU95" s="58"/>
      <c r="AV95" s="58"/>
    </row>
    <row r="96" spans="1:48" x14ac:dyDescent="0.2">
      <c r="A96" s="182">
        <v>24</v>
      </c>
      <c r="B96" s="23">
        <v>1</v>
      </c>
      <c r="C96" s="11" t="s">
        <v>50</v>
      </c>
      <c r="D96" s="12">
        <v>4498</v>
      </c>
      <c r="E96" s="12">
        <v>0</v>
      </c>
      <c r="F96" s="12">
        <v>10567</v>
      </c>
      <c r="G96" s="13">
        <v>0.8</v>
      </c>
      <c r="H96" s="13">
        <v>7.2</v>
      </c>
      <c r="I96" s="12">
        <v>11194</v>
      </c>
      <c r="J96" s="13">
        <v>5.8</v>
      </c>
      <c r="K96" s="12">
        <v>14261</v>
      </c>
      <c r="L96" s="14">
        <v>6.3E-2</v>
      </c>
      <c r="M96" s="24">
        <f>ROUND(K96*(1-L96),0)</f>
        <v>13363</v>
      </c>
      <c r="N96" s="15">
        <v>0.41</v>
      </c>
      <c r="O96" s="25">
        <f>M96*N96</f>
        <v>5478.83</v>
      </c>
      <c r="P96" s="14">
        <v>0.49</v>
      </c>
      <c r="Q96" s="25">
        <f>M96*P96</f>
        <v>6547.87</v>
      </c>
      <c r="R96" s="16">
        <v>0.1</v>
      </c>
      <c r="S96" s="25">
        <f>M96*R96</f>
        <v>1336.3000000000002</v>
      </c>
      <c r="T96" s="26">
        <v>0.224</v>
      </c>
      <c r="U96" s="25">
        <f>M96*T96</f>
        <v>2993.3119999999999</v>
      </c>
      <c r="V96" s="16">
        <v>0.51600000000000001</v>
      </c>
      <c r="W96" s="25">
        <f>M96*V96</f>
        <v>6895.308</v>
      </c>
      <c r="X96" s="16">
        <v>0.41</v>
      </c>
      <c r="Y96" s="25">
        <f>X96*M96</f>
        <v>5478.83</v>
      </c>
      <c r="Z96" s="17">
        <v>2.33E-3</v>
      </c>
      <c r="AA96" s="18">
        <f>M96*Z96</f>
        <v>31.13579</v>
      </c>
      <c r="AB96" s="27">
        <f>IF(M96&gt;0,(AD96+AL96)/M96,0)</f>
        <v>2.6366213425129087E-3</v>
      </c>
      <c r="AC96" s="17">
        <v>2.7999999999999998E-4</v>
      </c>
      <c r="AD96" s="24">
        <f>AC96*M96</f>
        <v>3.7416399999999999</v>
      </c>
      <c r="AE96" s="117">
        <v>0.21429999999999999</v>
      </c>
      <c r="AF96" s="30">
        <f>AI96*(1-AJ96)*AE96</f>
        <v>30.886201799999998</v>
      </c>
      <c r="AG96" s="28">
        <f>IF(AND(AE96&gt;0,AC96&gt;0,Z96&gt;0),((Z96-AC96)*AE96)/((AE96-AC96)*Z96),0)</f>
        <v>0.88097939585286045</v>
      </c>
      <c r="AH96" s="60">
        <f t="shared" si="1"/>
        <v>0.89495033132880553</v>
      </c>
      <c r="AI96" s="12">
        <v>157</v>
      </c>
      <c r="AJ96" s="14">
        <v>8.2000000000000003E-2</v>
      </c>
      <c r="AK96" s="15">
        <v>0.2185</v>
      </c>
      <c r="AL96" s="30">
        <f>AI96*(1-AJ96)*AK96</f>
        <v>31.491531000000002</v>
      </c>
      <c r="AM96" s="19">
        <v>1.6</v>
      </c>
      <c r="AN96" s="19">
        <v>1056.24</v>
      </c>
      <c r="AO96" s="101">
        <f>AO94+AI96-AN96</f>
        <v>531.76000000000067</v>
      </c>
      <c r="AP96" s="102"/>
      <c r="AQ96" s="12"/>
      <c r="AR96" s="31"/>
      <c r="AS96" s="20"/>
      <c r="AT96" s="20"/>
      <c r="AU96" s="20"/>
      <c r="AV96" s="20"/>
    </row>
    <row r="97" spans="1:48" x14ac:dyDescent="0.2">
      <c r="A97" s="183"/>
      <c r="B97" s="33">
        <v>2</v>
      </c>
      <c r="C97" s="46" t="s">
        <v>53</v>
      </c>
      <c r="D97" s="34">
        <v>19107</v>
      </c>
      <c r="E97" s="34">
        <v>3</v>
      </c>
      <c r="F97" s="34">
        <v>15181</v>
      </c>
      <c r="G97" s="35">
        <v>1.2</v>
      </c>
      <c r="H97" s="35">
        <v>5.4</v>
      </c>
      <c r="I97" s="34">
        <v>15398</v>
      </c>
      <c r="J97" s="35">
        <v>5.8</v>
      </c>
      <c r="K97" s="34">
        <v>14273</v>
      </c>
      <c r="L97" s="36">
        <v>0.06</v>
      </c>
      <c r="M97" s="37">
        <f>ROUND(K97*(1-L97),0)</f>
        <v>13417</v>
      </c>
      <c r="N97" s="38">
        <v>0.61799999999999999</v>
      </c>
      <c r="O97" s="25">
        <f>M97*N97</f>
        <v>8291.7060000000001</v>
      </c>
      <c r="P97" s="36">
        <v>0.315</v>
      </c>
      <c r="Q97" s="25">
        <f>M97*P97</f>
        <v>4226.3550000000005</v>
      </c>
      <c r="R97" s="39">
        <v>6.7000000000000004E-2</v>
      </c>
      <c r="S97" s="25">
        <f>M97*R97</f>
        <v>898.93900000000008</v>
      </c>
      <c r="T97" s="28">
        <v>0.22900000000000001</v>
      </c>
      <c r="U97" s="25">
        <f>M97*T97</f>
        <v>3072.4929999999999</v>
      </c>
      <c r="V97" s="39">
        <v>0.503</v>
      </c>
      <c r="W97" s="25">
        <f>M97*V97</f>
        <v>6748.7510000000002</v>
      </c>
      <c r="X97" s="39">
        <v>0.4</v>
      </c>
      <c r="Y97" s="25">
        <f>X97*M97</f>
        <v>5366.8</v>
      </c>
      <c r="Z97" s="40">
        <v>2.2699999999999999E-3</v>
      </c>
      <c r="AA97" s="18">
        <f>M97*Z97</f>
        <v>30.456589999999998</v>
      </c>
      <c r="AB97" s="27">
        <f>IF(M97&gt;0,(AD97+AL97)/M97,0)</f>
        <v>2.5087229186852504E-3</v>
      </c>
      <c r="AC97" s="40">
        <v>2.7E-4</v>
      </c>
      <c r="AD97" s="37">
        <f>AC97*M97</f>
        <v>3.6225900000000002</v>
      </c>
      <c r="AE97" s="28">
        <v>0.2092</v>
      </c>
      <c r="AF97" s="41">
        <f>AI97*(1-AJ97)*AE97</f>
        <v>29.349504800000002</v>
      </c>
      <c r="AG97" s="28">
        <f>IF(AND(AE97&gt;0,AC97&gt;0,Z97&gt;0),((Z97-AC97)*AE97)/((AE97-AC97)*Z97),0)</f>
        <v>0.88219585802297462</v>
      </c>
      <c r="AH97" s="29">
        <f t="shared" si="1"/>
        <v>0.89350230929618557</v>
      </c>
      <c r="AI97" s="34">
        <v>154</v>
      </c>
      <c r="AJ97" s="36">
        <v>8.8999999999999996E-2</v>
      </c>
      <c r="AK97" s="38">
        <v>0.21410000000000001</v>
      </c>
      <c r="AL97" s="41">
        <f>AI97*(1-AJ97)*AK97</f>
        <v>30.036945400000004</v>
      </c>
      <c r="AM97" s="42">
        <v>1.6</v>
      </c>
      <c r="AN97" s="42"/>
      <c r="AO97" s="121">
        <f>AO96+AI97-AN97</f>
        <v>685.76000000000067</v>
      </c>
      <c r="AP97" s="104"/>
      <c r="AQ97" s="43"/>
      <c r="AR97" s="44"/>
      <c r="AS97" s="45"/>
      <c r="AT97" s="45"/>
      <c r="AU97" s="45"/>
      <c r="AV97" s="45"/>
    </row>
    <row r="98" spans="1:48" x14ac:dyDescent="0.2">
      <c r="A98" s="183"/>
      <c r="B98" s="33">
        <v>3</v>
      </c>
      <c r="C98" s="11" t="s">
        <v>54</v>
      </c>
      <c r="D98" s="43">
        <v>17395</v>
      </c>
      <c r="E98" s="43">
        <v>2</v>
      </c>
      <c r="F98" s="43">
        <v>15991</v>
      </c>
      <c r="G98" s="37">
        <v>1.5</v>
      </c>
      <c r="H98" s="37">
        <v>8.5</v>
      </c>
      <c r="I98" s="43">
        <v>16562</v>
      </c>
      <c r="J98" s="37">
        <v>4.8</v>
      </c>
      <c r="K98" s="43">
        <v>14340</v>
      </c>
      <c r="L98" s="39">
        <v>6.7000000000000004E-2</v>
      </c>
      <c r="M98" s="37">
        <f>ROUND(K98*(1-L98),0)</f>
        <v>13379</v>
      </c>
      <c r="N98" s="28">
        <v>0.45900000000000002</v>
      </c>
      <c r="O98" s="25">
        <f>M98*N98</f>
        <v>6140.9610000000002</v>
      </c>
      <c r="P98" s="39">
        <v>0.46400000000000002</v>
      </c>
      <c r="Q98" s="25">
        <f>M98*P98</f>
        <v>6207.8560000000007</v>
      </c>
      <c r="R98" s="39">
        <v>7.6999999999999999E-2</v>
      </c>
      <c r="S98" s="25">
        <f>M98*R98</f>
        <v>1030.183</v>
      </c>
      <c r="T98" s="28">
        <v>0.23200000000000001</v>
      </c>
      <c r="U98" s="25">
        <f>M98*T98</f>
        <v>3103.9280000000003</v>
      </c>
      <c r="V98" s="39">
        <v>0.51700000000000002</v>
      </c>
      <c r="W98" s="25">
        <f>M98*V98</f>
        <v>6916.9430000000002</v>
      </c>
      <c r="X98" s="39">
        <v>0.4</v>
      </c>
      <c r="Y98" s="25">
        <f>X98*M98</f>
        <v>5351.6</v>
      </c>
      <c r="Z98" s="47">
        <v>2.2499999999999998E-3</v>
      </c>
      <c r="AA98" s="18">
        <f>M98*Z98</f>
        <v>30.102749999999997</v>
      </c>
      <c r="AB98" s="27">
        <f>IF(M98&gt;0,(AD98+AL98)/M98,0)</f>
        <v>2.2367733163913598E-3</v>
      </c>
      <c r="AC98" s="47">
        <v>2.7E-4</v>
      </c>
      <c r="AD98" s="37">
        <f>AC98*M98</f>
        <v>3.61233</v>
      </c>
      <c r="AE98" s="28">
        <v>0.21429999999999999</v>
      </c>
      <c r="AF98" s="41">
        <f>AI98*(1-AJ98)*AE98</f>
        <v>24.984379799999999</v>
      </c>
      <c r="AG98" s="28">
        <f>IF(AND(AE98&gt;0,AC98&gt;0,Z98&gt;0),((Z98-AC98)*AE98)/((AE98-AC98)*Z98),0)</f>
        <v>0.88111012474886696</v>
      </c>
      <c r="AH98" s="29">
        <f t="shared" si="1"/>
        <v>0.88034354133150516</v>
      </c>
      <c r="AI98" s="43">
        <v>127</v>
      </c>
      <c r="AJ98" s="39">
        <v>8.2000000000000003E-2</v>
      </c>
      <c r="AK98" s="28">
        <v>0.22570000000000001</v>
      </c>
      <c r="AL98" s="41">
        <f>AI98*(1-AJ98)*AK98</f>
        <v>26.313460200000002</v>
      </c>
      <c r="AM98" s="18">
        <v>1.55</v>
      </c>
      <c r="AN98" s="18"/>
      <c r="AO98" s="121">
        <f>AO97+AI98-AN98</f>
        <v>812.76000000000067</v>
      </c>
      <c r="AP98" s="104"/>
      <c r="AQ98" s="43"/>
      <c r="AR98" s="48"/>
      <c r="AS98" s="41"/>
      <c r="AT98" s="41"/>
      <c r="AU98" s="41"/>
      <c r="AV98" s="41"/>
    </row>
    <row r="99" spans="1:48" s="22" customFormat="1" ht="13.5" thickBot="1" x14ac:dyDescent="0.25">
      <c r="A99" s="184"/>
      <c r="B99" s="49" t="s">
        <v>38</v>
      </c>
      <c r="C99" s="50"/>
      <c r="D99" s="51">
        <f>SUM(D96:D98)</f>
        <v>41000</v>
      </c>
      <c r="E99" s="51"/>
      <c r="F99" s="51">
        <f>SUM(F96:F98)</f>
        <v>41739</v>
      </c>
      <c r="G99" s="52"/>
      <c r="H99" s="52"/>
      <c r="I99" s="51">
        <f>SUM(I96:I98)</f>
        <v>43154</v>
      </c>
      <c r="J99" s="52"/>
      <c r="K99" s="51">
        <f>SUM(K96:K98)</f>
        <v>42874</v>
      </c>
      <c r="L99" s="21">
        <f>IF(K99&gt;0,(K96*L96+K97*L97+K98*L98)/K99,0)</f>
        <v>6.3339156598404625E-2</v>
      </c>
      <c r="M99" s="52">
        <f>M96+M97+M98</f>
        <v>40159</v>
      </c>
      <c r="N99" s="53">
        <f>IF(M99&gt;0,O99/M99,0)</f>
        <v>0.49581655419706666</v>
      </c>
      <c r="O99" s="54">
        <f>O96+O97+O98</f>
        <v>19911.496999999999</v>
      </c>
      <c r="P99" s="21">
        <f>IF(M99&gt;0,Q99/M99,0)</f>
        <v>0.42287111232849428</v>
      </c>
      <c r="Q99" s="54">
        <f>Q96+Q97+Q98</f>
        <v>16982.081000000002</v>
      </c>
      <c r="R99" s="21">
        <f>IF(M99&gt;0,S99/M99,0)</f>
        <v>8.1312333474439114E-2</v>
      </c>
      <c r="S99" s="54">
        <f>S96+S97+S98</f>
        <v>3265.4220000000005</v>
      </c>
      <c r="T99" s="21">
        <f>IF(M99&gt;0,U99/M99,0)</f>
        <v>0.22833569062974676</v>
      </c>
      <c r="U99" s="54">
        <f>U96+U97+U98</f>
        <v>9169.7330000000002</v>
      </c>
      <c r="V99" s="21">
        <f>IF(M99&gt;0,W99/M99,0)</f>
        <v>0.51198989018650864</v>
      </c>
      <c r="W99" s="54">
        <f>W96+W97+W98</f>
        <v>20561.002</v>
      </c>
      <c r="X99" s="21">
        <f>IF(M99&gt;0,Y99/M99,0)</f>
        <v>0.40332752309569464</v>
      </c>
      <c r="Y99" s="54">
        <f>Y96+Y97+Y98</f>
        <v>16197.230000000001</v>
      </c>
      <c r="Z99" s="55">
        <f>IF(M99&gt;0,AA99/M99,0)</f>
        <v>2.2833021240568738E-3</v>
      </c>
      <c r="AA99" s="56">
        <f>SUM(AA96:AA98)</f>
        <v>91.695129999999992</v>
      </c>
      <c r="AB99" s="55">
        <f>IF(M99&gt;0,(AB96*M96+AB97*M97+AB98*M98)/M99,0)</f>
        <v>2.4606812072013747E-3</v>
      </c>
      <c r="AC99" s="55">
        <f>IF(K99&gt;0,(K96*AC96+K97*AC97+K98*AC98)/K99,0)</f>
        <v>2.7332625833838687E-4</v>
      </c>
      <c r="AD99" s="52">
        <f>SUM(AD96:AD98)</f>
        <v>10.976559999999999</v>
      </c>
      <c r="AE99" s="53">
        <f>IF(K99&gt;0,(K96*AE96+K97*AE97+K98*AE98)/K99,0)</f>
        <v>0.2126021808088818</v>
      </c>
      <c r="AF99" s="58">
        <f>SUM(AF96:AF98)</f>
        <v>85.2200864</v>
      </c>
      <c r="AG99" s="53">
        <f>IF(AND(AA99&gt;0),((AA96*AG96+AA97*AG97+AA98*AG98)/AA99),0)</f>
        <v>0.88142636167143706</v>
      </c>
      <c r="AH99" s="57">
        <f t="shared" si="1"/>
        <v>0.8900310960936455</v>
      </c>
      <c r="AI99" s="51">
        <f>SUM(AI96:AI98)</f>
        <v>438</v>
      </c>
      <c r="AJ99" s="21">
        <f>IF(AI99&gt;0,(AJ96*AI96+AJ97*AI97+AJ98*AI98)/AI99,0)</f>
        <v>8.4461187214611877E-2</v>
      </c>
      <c r="AK99" s="53">
        <f>IF(K99&gt;0,(AK96*K96+AK97*K97+AK98*K98)/K99,0)</f>
        <v>0.219443387600877</v>
      </c>
      <c r="AL99" s="58">
        <f>SUM(AL96:AL98)</f>
        <v>87.841936599999997</v>
      </c>
      <c r="AM99" s="56"/>
      <c r="AN99" s="56">
        <f>SUM(AN96:AN98)</f>
        <v>1056.24</v>
      </c>
      <c r="AO99" s="105"/>
      <c r="AP99" s="106">
        <f>AO98</f>
        <v>812.76000000000067</v>
      </c>
      <c r="AQ99" s="51">
        <f>SUM(AQ96:AQ98)</f>
        <v>0</v>
      </c>
      <c r="AR99" s="59"/>
      <c r="AS99" s="58"/>
      <c r="AT99" s="58"/>
      <c r="AU99" s="58"/>
      <c r="AV99" s="58"/>
    </row>
    <row r="100" spans="1:48" x14ac:dyDescent="0.2">
      <c r="A100" s="191">
        <v>25</v>
      </c>
      <c r="B100" s="33">
        <v>1</v>
      </c>
      <c r="C100" s="11" t="s">
        <v>50</v>
      </c>
      <c r="D100" s="12">
        <v>5993</v>
      </c>
      <c r="E100" s="12">
        <v>0</v>
      </c>
      <c r="F100" s="12">
        <v>12881</v>
      </c>
      <c r="G100" s="13">
        <v>1.2</v>
      </c>
      <c r="H100" s="13">
        <v>7</v>
      </c>
      <c r="I100" s="12">
        <v>13600</v>
      </c>
      <c r="J100" s="13">
        <v>5.0999999999999996</v>
      </c>
      <c r="K100" s="12">
        <v>14482</v>
      </c>
      <c r="L100" s="14">
        <v>6.2E-2</v>
      </c>
      <c r="M100" s="24">
        <f>ROUND(K100*(1-L100),0)</f>
        <v>13584</v>
      </c>
      <c r="N100" s="15">
        <v>0.46700000000000003</v>
      </c>
      <c r="O100" s="25">
        <f>M100*N100</f>
        <v>6343.7280000000001</v>
      </c>
      <c r="P100" s="14">
        <v>0.443</v>
      </c>
      <c r="Q100" s="25">
        <f>M100*P100</f>
        <v>6017.7120000000004</v>
      </c>
      <c r="R100" s="16">
        <v>0.09</v>
      </c>
      <c r="S100" s="25">
        <f>M100*R100</f>
        <v>1222.56</v>
      </c>
      <c r="T100" s="26">
        <v>0.24199999999999999</v>
      </c>
      <c r="U100" s="25">
        <f>M100*T100</f>
        <v>3287.328</v>
      </c>
      <c r="V100" s="16">
        <v>0.498</v>
      </c>
      <c r="W100" s="25">
        <f>M100*V100</f>
        <v>6764.8320000000003</v>
      </c>
      <c r="X100" s="16">
        <v>0.41</v>
      </c>
      <c r="Y100" s="25">
        <f>X100*M100</f>
        <v>5569.44</v>
      </c>
      <c r="Z100" s="17">
        <v>2.2899999999999999E-3</v>
      </c>
      <c r="AA100" s="18">
        <f>M100*Z100</f>
        <v>31.10736</v>
      </c>
      <c r="AB100" s="27">
        <f>IF(M100&gt;0,(AD100+AL100)/M100,0)</f>
        <v>2.7483953180212017E-3</v>
      </c>
      <c r="AC100" s="17">
        <v>2.9E-4</v>
      </c>
      <c r="AD100" s="24">
        <f>AC100*M100</f>
        <v>3.9393600000000002</v>
      </c>
      <c r="AE100" s="117">
        <v>0.1938</v>
      </c>
      <c r="AF100" s="30">
        <f>AI100*(1-AJ100)*AE100</f>
        <v>31.709555999999999</v>
      </c>
      <c r="AG100" s="28">
        <f>IF(AND(AE100&gt;0,AC100&gt;0,Z100&gt;0),((Z100-AC100)*AE100)/((AE100-AC100)*Z100),0)</f>
        <v>0.87467129306701152</v>
      </c>
      <c r="AH100" s="60">
        <f t="shared" si="1"/>
        <v>0.89575663934184624</v>
      </c>
      <c r="AI100" s="12">
        <v>180</v>
      </c>
      <c r="AJ100" s="14">
        <v>9.0999999999999998E-2</v>
      </c>
      <c r="AK100" s="15">
        <v>0.2041</v>
      </c>
      <c r="AL100" s="30">
        <f>AI100*(1-AJ100)*AK100</f>
        <v>33.394842000000004</v>
      </c>
      <c r="AM100" s="19">
        <v>1.6</v>
      </c>
      <c r="AN100" s="19">
        <v>907.16</v>
      </c>
      <c r="AO100" s="101">
        <f>AO98+AI100-AN100+AP100</f>
        <v>15.000000000000711</v>
      </c>
      <c r="AP100" s="131">
        <v>-70.599999999999994</v>
      </c>
      <c r="AQ100" s="12"/>
      <c r="AR100" s="31"/>
      <c r="AS100" s="20"/>
      <c r="AT100" s="20"/>
      <c r="AU100" s="20"/>
      <c r="AV100" s="20"/>
    </row>
    <row r="101" spans="1:48" x14ac:dyDescent="0.2">
      <c r="A101" s="191"/>
      <c r="B101" s="33">
        <v>2</v>
      </c>
      <c r="C101" s="11" t="s">
        <v>55</v>
      </c>
      <c r="D101" s="34">
        <v>22082</v>
      </c>
      <c r="E101" s="34">
        <v>2</v>
      </c>
      <c r="F101" s="34">
        <v>15005</v>
      </c>
      <c r="G101" s="35">
        <v>1.5</v>
      </c>
      <c r="H101" s="35">
        <v>5.6</v>
      </c>
      <c r="I101" s="34">
        <v>15206</v>
      </c>
      <c r="J101" s="35">
        <v>5.3</v>
      </c>
      <c r="K101" s="34">
        <v>14551</v>
      </c>
      <c r="L101" s="36">
        <v>6.2E-2</v>
      </c>
      <c r="M101" s="37">
        <f>ROUND(K101*(1-L101),0)</f>
        <v>13649</v>
      </c>
      <c r="N101" s="38">
        <v>0.39800000000000002</v>
      </c>
      <c r="O101" s="25">
        <f>M101*N101</f>
        <v>5432.3020000000006</v>
      </c>
      <c r="P101" s="36">
        <v>0.47799999999999998</v>
      </c>
      <c r="Q101" s="25">
        <f>M101*P101</f>
        <v>6524.2219999999998</v>
      </c>
      <c r="R101" s="39">
        <v>0.124</v>
      </c>
      <c r="S101" s="25">
        <f>M101*R101</f>
        <v>1692.4759999999999</v>
      </c>
      <c r="T101" s="28">
        <v>0.23100000000000001</v>
      </c>
      <c r="U101" s="25">
        <f>M101*T101</f>
        <v>3152.9190000000003</v>
      </c>
      <c r="V101" s="39">
        <v>0.50800000000000001</v>
      </c>
      <c r="W101" s="25">
        <f>M101*V101</f>
        <v>6933.692</v>
      </c>
      <c r="X101" s="39">
        <v>0.41</v>
      </c>
      <c r="Y101" s="25">
        <f>X101*M101</f>
        <v>5596.0899999999992</v>
      </c>
      <c r="Z101" s="40">
        <v>2.2699999999999999E-3</v>
      </c>
      <c r="AA101" s="18">
        <f>M101*Z101</f>
        <v>30.983229999999999</v>
      </c>
      <c r="AB101" s="27">
        <f>IF(M101&gt;0,(AD101+AL101)/M101,0)</f>
        <v>2.4290198549344272E-3</v>
      </c>
      <c r="AC101" s="40">
        <v>2.7999999999999998E-4</v>
      </c>
      <c r="AD101" s="37">
        <f>AC101*M101</f>
        <v>3.8217199999999996</v>
      </c>
      <c r="AE101" s="28">
        <v>0.21249999999999999</v>
      </c>
      <c r="AF101" s="41">
        <f>AI101*(1-AJ101)*AE101</f>
        <v>28.776750000000003</v>
      </c>
      <c r="AG101" s="28">
        <f>IF(AND(AE101&gt;0,AC101&gt;0,Z101&gt;0),((Z101-AC101)*AE101)/((AE101-AC101)*Z101),0)</f>
        <v>0.87780862433091422</v>
      </c>
      <c r="AH101" s="29">
        <f t="shared" si="1"/>
        <v>0.88587233903644058</v>
      </c>
      <c r="AI101" s="34">
        <v>148</v>
      </c>
      <c r="AJ101" s="36">
        <v>8.5000000000000006E-2</v>
      </c>
      <c r="AK101" s="38">
        <v>0.21659999999999999</v>
      </c>
      <c r="AL101" s="41">
        <f>AI101*(1-AJ101)*AK101</f>
        <v>29.331972</v>
      </c>
      <c r="AM101" s="42">
        <v>1.54</v>
      </c>
      <c r="AN101" s="42"/>
      <c r="AO101" s="121">
        <f>AO100+AI101-AN101</f>
        <v>163.00000000000071</v>
      </c>
      <c r="AP101" s="104"/>
      <c r="AQ101" s="43"/>
      <c r="AR101" s="44"/>
      <c r="AS101" s="45"/>
      <c r="AT101" s="45"/>
      <c r="AU101" s="45"/>
      <c r="AV101" s="45"/>
    </row>
    <row r="102" spans="1:48" x14ac:dyDescent="0.2">
      <c r="A102" s="191"/>
      <c r="B102" s="33">
        <v>3</v>
      </c>
      <c r="C102" s="11" t="s">
        <v>54</v>
      </c>
      <c r="D102" s="43">
        <v>19175</v>
      </c>
      <c r="E102" s="43">
        <v>0</v>
      </c>
      <c r="F102" s="43">
        <v>15785</v>
      </c>
      <c r="G102" s="37">
        <v>1.1000000000000001</v>
      </c>
      <c r="H102" s="37">
        <v>5.3</v>
      </c>
      <c r="I102" s="43">
        <v>16051</v>
      </c>
      <c r="J102" s="37">
        <v>5.3</v>
      </c>
      <c r="K102" s="43">
        <v>14612</v>
      </c>
      <c r="L102" s="39">
        <v>6.5000000000000002E-2</v>
      </c>
      <c r="M102" s="37">
        <f>ROUND(K102*(1-L102),0)</f>
        <v>13662</v>
      </c>
      <c r="N102" s="28">
        <v>0.47799999999999998</v>
      </c>
      <c r="O102" s="25">
        <f>M102*N102</f>
        <v>6530.4359999999997</v>
      </c>
      <c r="P102" s="39">
        <v>0.41199999999999998</v>
      </c>
      <c r="Q102" s="25">
        <f>M102*P102</f>
        <v>5628.7439999999997</v>
      </c>
      <c r="R102" s="39">
        <v>0.11</v>
      </c>
      <c r="S102" s="25">
        <f>M102*R102</f>
        <v>1502.82</v>
      </c>
      <c r="T102" s="28">
        <v>0.22500000000000001</v>
      </c>
      <c r="U102" s="25">
        <f>M102*T102</f>
        <v>3073.9500000000003</v>
      </c>
      <c r="V102" s="39">
        <v>0.51700000000000002</v>
      </c>
      <c r="W102" s="25">
        <f>M102*V102</f>
        <v>7063.2539999999999</v>
      </c>
      <c r="X102" s="39">
        <v>0.4</v>
      </c>
      <c r="Y102" s="25">
        <f>X102*M102</f>
        <v>5464.8</v>
      </c>
      <c r="Z102" s="47">
        <v>2.2899999999999999E-3</v>
      </c>
      <c r="AA102" s="18">
        <f>M102*Z102</f>
        <v>31.285979999999999</v>
      </c>
      <c r="AB102" s="27">
        <f>IF(M102&gt;0,(AD102+AL102)/M102,0)</f>
        <v>2.5846464646464649E-3</v>
      </c>
      <c r="AC102" s="47">
        <v>2.7999999999999998E-4</v>
      </c>
      <c r="AD102" s="37">
        <f>AC102*M102</f>
        <v>3.8253599999999999</v>
      </c>
      <c r="AE102" s="28">
        <v>0.20699999999999999</v>
      </c>
      <c r="AF102" s="41">
        <f>AI102*(1-AJ102)*AE102</f>
        <v>30.470400000000001</v>
      </c>
      <c r="AG102" s="28">
        <f>IF(AND(AE102&gt;0,AC102&gt;0,Z102&gt;0),((Z102-AC102)*AE102)/((AE102-AC102)*Z102),0)</f>
        <v>0.87891813241039929</v>
      </c>
      <c r="AH102" s="29">
        <f t="shared" si="1"/>
        <v>0.89283671307106272</v>
      </c>
      <c r="AI102" s="43">
        <v>160</v>
      </c>
      <c r="AJ102" s="39">
        <v>0.08</v>
      </c>
      <c r="AK102" s="28">
        <v>0.21390000000000001</v>
      </c>
      <c r="AL102" s="41">
        <f>AI102*(1-AJ102)*AK102</f>
        <v>31.486080000000005</v>
      </c>
      <c r="AM102" s="18">
        <v>1.65</v>
      </c>
      <c r="AN102" s="18"/>
      <c r="AO102" s="121">
        <f>AO101+AI102-AN102</f>
        <v>323.00000000000068</v>
      </c>
      <c r="AP102" s="104"/>
      <c r="AQ102" s="43"/>
      <c r="AR102" s="48"/>
      <c r="AS102" s="41"/>
      <c r="AT102" s="41"/>
      <c r="AU102" s="41"/>
      <c r="AV102" s="41"/>
    </row>
    <row r="103" spans="1:48" s="22" customFormat="1" ht="13.5" thickBot="1" x14ac:dyDescent="0.25">
      <c r="A103" s="191"/>
      <c r="B103" s="66" t="s">
        <v>38</v>
      </c>
      <c r="C103" s="50"/>
      <c r="D103" s="51">
        <f>SUM(D100:D102)</f>
        <v>47250</v>
      </c>
      <c r="E103" s="51"/>
      <c r="F103" s="51">
        <f>SUM(F100:F102)</f>
        <v>43671</v>
      </c>
      <c r="G103" s="52"/>
      <c r="H103" s="52"/>
      <c r="I103" s="51">
        <f>SUM(I100:I102)</f>
        <v>44857</v>
      </c>
      <c r="J103" s="52"/>
      <c r="K103" s="51">
        <f>SUM(K100:K102)</f>
        <v>43645</v>
      </c>
      <c r="L103" s="21"/>
      <c r="M103" s="52">
        <f>M100+M101+M102</f>
        <v>40895</v>
      </c>
      <c r="N103" s="53">
        <f>IF(M103&gt;0,O103/M103,0)</f>
        <v>0.44764558014427192</v>
      </c>
      <c r="O103" s="54">
        <f>O100+O101+O102</f>
        <v>18306.466</v>
      </c>
      <c r="P103" s="21">
        <f>IF(M103&gt;0,Q103/M103,0)</f>
        <v>0.44432517422667805</v>
      </c>
      <c r="Q103" s="54">
        <f>Q100+Q101+Q102</f>
        <v>18170.678</v>
      </c>
      <c r="R103" s="21">
        <f>IF(M103&gt;0,S103/M103,0)</f>
        <v>0.10802924562905</v>
      </c>
      <c r="S103" s="54">
        <f>S100+S101+S102</f>
        <v>4417.8559999999998</v>
      </c>
      <c r="T103" s="21">
        <f>IF(M103&gt;0,U103/M103,0)</f>
        <v>0.23264939479153932</v>
      </c>
      <c r="U103" s="54">
        <f>U100+U101+U102</f>
        <v>9514.1970000000001</v>
      </c>
      <c r="V103" s="21">
        <f>IF(M103&gt;0,W103/M103,0)</f>
        <v>0.50768499816603507</v>
      </c>
      <c r="W103" s="54">
        <f>W100+W101+W102</f>
        <v>20761.778000000002</v>
      </c>
      <c r="X103" s="21">
        <f>IF(M103&gt;0,Y103/M103,0)</f>
        <v>0.40665924929698005</v>
      </c>
      <c r="Y103" s="54">
        <f>Y100+Y101+Y102</f>
        <v>16630.329999999998</v>
      </c>
      <c r="Z103" s="55">
        <f>IF(M103&gt;0,AA103/M103,0)</f>
        <v>2.2833248563394058E-3</v>
      </c>
      <c r="AA103" s="56">
        <f>SUM(AA100:AA102)</f>
        <v>93.376570000000001</v>
      </c>
      <c r="AB103" s="55">
        <f>IF(M103&gt;0,(AB100*M100+AB101*M101+AB102*M102)/M103,0)</f>
        <v>2.5870970534295152E-3</v>
      </c>
      <c r="AC103" s="55">
        <f>IF(K103&gt;0,(K100*AC100+K101*AC101+K102*AC102)/K103,0)</f>
        <v>2.8331813495245732E-4</v>
      </c>
      <c r="AD103" s="52">
        <f>SUM(AD100:AD102)</f>
        <v>11.58644</v>
      </c>
      <c r="AE103" s="53">
        <f>IF(K103&gt;0,(K100*AE100+K101*AE101+K102*AE102)/K103,0)</f>
        <v>0.20445373124069194</v>
      </c>
      <c r="AF103" s="58">
        <f>SUM(AF100:AF102)</f>
        <v>90.956705999999997</v>
      </c>
      <c r="AG103" s="53">
        <f>IF(AND(AA103&gt;0),((AA100*AG100+AA101*AG101+AA102*AG102)/AA103),0)</f>
        <v>0.87713520009311163</v>
      </c>
      <c r="AH103" s="57">
        <f t="shared" si="1"/>
        <v>0.89168220813584498</v>
      </c>
      <c r="AI103" s="51">
        <f>SUM(AI100:AI102)</f>
        <v>488</v>
      </c>
      <c r="AJ103" s="21">
        <f>IF(AI103&gt;0,(AJ100*AI100+AJ101*AI101+AJ102*AI102)/AI103,0)</f>
        <v>8.5573770491803286E-2</v>
      </c>
      <c r="AK103" s="53">
        <f>IF(K103&gt;0,(AK100*K100+AK101*K101+AK102*K102)/K103,0)</f>
        <v>0.21154839271394207</v>
      </c>
      <c r="AL103" s="58">
        <f>SUM(AL100:AL102)</f>
        <v>94.212894000000006</v>
      </c>
      <c r="AM103" s="56"/>
      <c r="AN103" s="56">
        <f>SUM(AN100:AN102)</f>
        <v>907.16</v>
      </c>
      <c r="AO103" s="122"/>
      <c r="AP103" s="106">
        <f>AO102</f>
        <v>323.00000000000068</v>
      </c>
      <c r="AQ103" s="51">
        <f>SUM(AQ100:AQ102)</f>
        <v>0</v>
      </c>
      <c r="AR103" s="59"/>
      <c r="AS103" s="58"/>
      <c r="AT103" s="58"/>
      <c r="AU103" s="58"/>
      <c r="AV103" s="58"/>
    </row>
    <row r="104" spans="1:48" x14ac:dyDescent="0.2">
      <c r="A104" s="182">
        <v>26</v>
      </c>
      <c r="B104" s="23">
        <v>1</v>
      </c>
      <c r="C104" s="11" t="s">
        <v>50</v>
      </c>
      <c r="D104" s="12">
        <v>4295</v>
      </c>
      <c r="E104" s="12">
        <v>0</v>
      </c>
      <c r="F104" s="12">
        <v>15349</v>
      </c>
      <c r="G104" s="13">
        <v>1.6</v>
      </c>
      <c r="H104" s="13">
        <v>5.6</v>
      </c>
      <c r="I104" s="12">
        <v>16241</v>
      </c>
      <c r="J104" s="13">
        <v>4.7</v>
      </c>
      <c r="K104" s="12">
        <v>15594</v>
      </c>
      <c r="L104" s="14">
        <v>6.9000000000000006E-2</v>
      </c>
      <c r="M104" s="24">
        <f>ROUND(K104*(1-L104),0)</f>
        <v>14518</v>
      </c>
      <c r="N104" s="15">
        <v>0.49199999999999999</v>
      </c>
      <c r="O104" s="25">
        <f>M104*N104</f>
        <v>7142.8559999999998</v>
      </c>
      <c r="P104" s="14">
        <v>0.41599999999999998</v>
      </c>
      <c r="Q104" s="25">
        <f>M104*P104</f>
        <v>6039.4879999999994</v>
      </c>
      <c r="R104" s="16">
        <v>9.1999999999999998E-2</v>
      </c>
      <c r="S104" s="25">
        <f>M104*R104</f>
        <v>1335.6559999999999</v>
      </c>
      <c r="T104" s="26">
        <v>0.249</v>
      </c>
      <c r="U104" s="25">
        <f>M104*T104</f>
        <v>3614.982</v>
      </c>
      <c r="V104" s="16">
        <v>0.48699999999999999</v>
      </c>
      <c r="W104" s="25">
        <f>M104*V104</f>
        <v>7070.2659999999996</v>
      </c>
      <c r="X104" s="16">
        <v>0.41</v>
      </c>
      <c r="Y104" s="25">
        <f>X104*M104</f>
        <v>5952.3799999999992</v>
      </c>
      <c r="Z104" s="17">
        <v>2.2599999999999999E-3</v>
      </c>
      <c r="AA104" s="18">
        <f>M104*Z104</f>
        <v>32.810679999999998</v>
      </c>
      <c r="AB104" s="27">
        <f>IF(M104&gt;0,(AD104+AL104)/M104,0)</f>
        <v>2.5222601735776277E-3</v>
      </c>
      <c r="AC104" s="17">
        <v>2.7999999999999998E-4</v>
      </c>
      <c r="AD104" s="24">
        <f>AC104*M104</f>
        <v>4.0650399999999998</v>
      </c>
      <c r="AE104" s="117">
        <v>0.2049</v>
      </c>
      <c r="AF104" s="30">
        <f>AI104*(1-AJ104)*AE104</f>
        <v>32.129754300000002</v>
      </c>
      <c r="AG104" s="28">
        <f>IF(AND(AE104&gt;0,AC104&gt;0,Z104&gt;0),((Z104-AC104)*AE104)/((AE104-AC104)*Z104),0)</f>
        <v>0.8773050498095758</v>
      </c>
      <c r="AH104" s="60">
        <f t="shared" si="1"/>
        <v>0.89018909490645726</v>
      </c>
      <c r="AI104" s="12">
        <v>171</v>
      </c>
      <c r="AJ104" s="14">
        <v>8.3000000000000004E-2</v>
      </c>
      <c r="AK104" s="15">
        <v>0.20760000000000001</v>
      </c>
      <c r="AL104" s="30">
        <f>AI104*(1-AJ104)*AK104</f>
        <v>32.553133200000005</v>
      </c>
      <c r="AM104" s="19">
        <v>1.62</v>
      </c>
      <c r="AN104" s="19">
        <v>452.2</v>
      </c>
      <c r="AO104" s="101">
        <f>AO102+AI104-AN104</f>
        <v>41.800000000000693</v>
      </c>
      <c r="AP104" s="102"/>
      <c r="AQ104" s="12"/>
      <c r="AR104" s="31"/>
      <c r="AS104" s="20"/>
      <c r="AT104" s="20"/>
      <c r="AU104" s="20"/>
      <c r="AV104" s="20"/>
    </row>
    <row r="105" spans="1:48" x14ac:dyDescent="0.2">
      <c r="A105" s="183"/>
      <c r="B105" s="33">
        <v>2</v>
      </c>
      <c r="C105" s="11" t="s">
        <v>55</v>
      </c>
      <c r="D105" s="34">
        <v>20135</v>
      </c>
      <c r="E105" s="34">
        <v>4</v>
      </c>
      <c r="F105" s="34">
        <v>17175</v>
      </c>
      <c r="G105" s="35">
        <v>1.4</v>
      </c>
      <c r="H105" s="35">
        <v>6.9</v>
      </c>
      <c r="I105" s="34">
        <v>16512</v>
      </c>
      <c r="J105" s="35">
        <v>4.5</v>
      </c>
      <c r="K105" s="34">
        <v>15908</v>
      </c>
      <c r="L105" s="36">
        <v>6.3E-2</v>
      </c>
      <c r="M105" s="37">
        <f>ROUND(K105*(1-L105),0)</f>
        <v>14906</v>
      </c>
      <c r="N105" s="38">
        <v>0.40100000000000002</v>
      </c>
      <c r="O105" s="25">
        <f>M105*N105</f>
        <v>5977.3060000000005</v>
      </c>
      <c r="P105" s="36">
        <v>0.56899999999999995</v>
      </c>
      <c r="Q105" s="25">
        <f>M105*P105</f>
        <v>8481.5139999999992</v>
      </c>
      <c r="R105" s="39">
        <v>0.03</v>
      </c>
      <c r="S105" s="25">
        <f>M105*R105</f>
        <v>447.18</v>
      </c>
      <c r="T105" s="28">
        <v>0.23699999999999999</v>
      </c>
      <c r="U105" s="25">
        <f>M105*T105</f>
        <v>3532.7219999999998</v>
      </c>
      <c r="V105" s="39">
        <v>0.498</v>
      </c>
      <c r="W105" s="25">
        <f>M105*V105</f>
        <v>7423.1880000000001</v>
      </c>
      <c r="X105" s="39">
        <v>0.4</v>
      </c>
      <c r="Y105" s="25">
        <f>X105*M105</f>
        <v>5962.4000000000005</v>
      </c>
      <c r="Z105" s="40">
        <v>2.2699999999999999E-3</v>
      </c>
      <c r="AA105" s="18">
        <f>M105*Z105</f>
        <v>33.836619999999996</v>
      </c>
      <c r="AB105" s="27">
        <f>IF(M105&gt;0,(AD105+AL105)/M105,0)</f>
        <v>2.3545132429894002E-3</v>
      </c>
      <c r="AC105" s="40">
        <v>2.7999999999999998E-4</v>
      </c>
      <c r="AD105" s="37">
        <f>AC105*M105</f>
        <v>4.1736800000000001</v>
      </c>
      <c r="AE105" s="28">
        <v>0.21199999999999999</v>
      </c>
      <c r="AF105" s="41">
        <f>AI105*(1-AJ105)*AE105</f>
        <v>30.293952000000001</v>
      </c>
      <c r="AG105" s="28">
        <f>IF(AND(AE105&gt;0,AC105&gt;0,Z105&gt;0),((Z105-AC105)*AE105)/((AE105-AC105)*Z105),0)</f>
        <v>0.87781135586773651</v>
      </c>
      <c r="AH105" s="29">
        <f t="shared" si="1"/>
        <v>0.88222096004187645</v>
      </c>
      <c r="AI105" s="34">
        <v>156</v>
      </c>
      <c r="AJ105" s="36">
        <v>8.4000000000000005E-2</v>
      </c>
      <c r="AK105" s="38">
        <v>0.21640000000000001</v>
      </c>
      <c r="AL105" s="41">
        <f>AI105*(1-AJ105)*AK105</f>
        <v>30.922694400000005</v>
      </c>
      <c r="AM105" s="42">
        <v>1.52</v>
      </c>
      <c r="AN105" s="42"/>
      <c r="AO105" s="121">
        <f>AO104+AI105-AN105</f>
        <v>197.80000000000069</v>
      </c>
      <c r="AP105" s="104"/>
      <c r="AQ105" s="43"/>
      <c r="AR105" s="44"/>
      <c r="AS105" s="45"/>
      <c r="AT105" s="45"/>
      <c r="AU105" s="45"/>
      <c r="AV105" s="45"/>
    </row>
    <row r="106" spans="1:48" x14ac:dyDescent="0.2">
      <c r="A106" s="183"/>
      <c r="B106" s="33">
        <v>3</v>
      </c>
      <c r="C106" s="46" t="s">
        <v>51</v>
      </c>
      <c r="D106" s="43">
        <v>23000</v>
      </c>
      <c r="E106" s="43">
        <v>1</v>
      </c>
      <c r="F106" s="43">
        <v>17282</v>
      </c>
      <c r="G106" s="37">
        <v>1.6</v>
      </c>
      <c r="H106" s="37">
        <v>8.1999999999999993</v>
      </c>
      <c r="I106" s="43">
        <v>17964</v>
      </c>
      <c r="J106" s="37">
        <v>3.9</v>
      </c>
      <c r="K106" s="43">
        <v>15644</v>
      </c>
      <c r="L106" s="39">
        <v>6.3E-2</v>
      </c>
      <c r="M106" s="37">
        <f>ROUND(K106*(1-L106),0)</f>
        <v>14658</v>
      </c>
      <c r="N106" s="28">
        <v>0.376</v>
      </c>
      <c r="O106" s="25">
        <f>M106*N106</f>
        <v>5511.4080000000004</v>
      </c>
      <c r="P106" s="39">
        <v>0.58099999999999996</v>
      </c>
      <c r="Q106" s="25">
        <f>M106*P106</f>
        <v>8516.2979999999989</v>
      </c>
      <c r="R106" s="39">
        <v>4.2999999999999997E-2</v>
      </c>
      <c r="S106" s="25">
        <f>M106*R106</f>
        <v>630.29399999999998</v>
      </c>
      <c r="T106" s="28">
        <v>0.23799999999999999</v>
      </c>
      <c r="U106" s="25">
        <f>M106*T106</f>
        <v>3488.6039999999998</v>
      </c>
      <c r="V106" s="39">
        <v>0.50900000000000001</v>
      </c>
      <c r="W106" s="25">
        <f>M106*V106</f>
        <v>7460.9220000000005</v>
      </c>
      <c r="X106" s="39">
        <v>0.4</v>
      </c>
      <c r="Y106" s="25">
        <f>X106*M106</f>
        <v>5863.2000000000007</v>
      </c>
      <c r="Z106" s="47">
        <v>2.3400000000000001E-3</v>
      </c>
      <c r="AA106" s="18">
        <f>M106*Z106</f>
        <v>34.299720000000001</v>
      </c>
      <c r="AB106" s="27">
        <f>IF(M106&gt;0,(AD106+AL106)/M106,0)</f>
        <v>2.9619778960294722E-3</v>
      </c>
      <c r="AC106" s="47">
        <v>2.7999999999999998E-4</v>
      </c>
      <c r="AD106" s="37">
        <f>AC106*M106</f>
        <v>4.1042399999999999</v>
      </c>
      <c r="AE106" s="28">
        <v>0.18690000000000001</v>
      </c>
      <c r="AF106" s="41">
        <f>AI106*(1-AJ106)*AE106</f>
        <v>36.373730400000007</v>
      </c>
      <c r="AG106" s="28">
        <f>IF(AND(AE106&gt;0,AC106&gt;0,Z106&gt;0),((Z106-AC106)*AE106)/((AE106-AC106)*Z106),0)</f>
        <v>0.88166272337315099</v>
      </c>
      <c r="AH106" s="29">
        <f t="shared" si="1"/>
        <v>0.90672541918866567</v>
      </c>
      <c r="AI106" s="43">
        <v>212</v>
      </c>
      <c r="AJ106" s="39">
        <v>8.2000000000000003E-2</v>
      </c>
      <c r="AK106" s="28">
        <v>0.20200000000000001</v>
      </c>
      <c r="AL106" s="41">
        <f>AI106*(1-AJ106)*AK106</f>
        <v>39.312432000000008</v>
      </c>
      <c r="AM106" s="18">
        <v>1.6</v>
      </c>
      <c r="AN106" s="18"/>
      <c r="AO106" s="121">
        <f>AO105+AI106-AN106</f>
        <v>409.80000000000069</v>
      </c>
      <c r="AP106" s="104"/>
      <c r="AQ106" s="43"/>
      <c r="AR106" s="48"/>
      <c r="AS106" s="41"/>
      <c r="AT106" s="41"/>
      <c r="AU106" s="41"/>
      <c r="AV106" s="41"/>
    </row>
    <row r="107" spans="1:48" s="22" customFormat="1" ht="13.5" thickBot="1" x14ac:dyDescent="0.25">
      <c r="A107" s="184"/>
      <c r="B107" s="49" t="s">
        <v>38</v>
      </c>
      <c r="C107" s="50"/>
      <c r="D107" s="51">
        <f>SUM(D104:D106)</f>
        <v>47430</v>
      </c>
      <c r="E107" s="51"/>
      <c r="F107" s="51">
        <f>SUM(F104:F106)</f>
        <v>49806</v>
      </c>
      <c r="G107" s="52"/>
      <c r="H107" s="52"/>
      <c r="I107" s="51">
        <f>SUM(I104:I106)</f>
        <v>50717</v>
      </c>
      <c r="J107" s="52"/>
      <c r="K107" s="51">
        <f>SUM(K104:K106)</f>
        <v>47146</v>
      </c>
      <c r="L107" s="21">
        <f>IF(K107&gt;0,(K104*L104+K105*L105+K106*L106)/K107,0)</f>
        <v>6.4984558605183901E-2</v>
      </c>
      <c r="M107" s="52">
        <f>M104+M105+M106</f>
        <v>44082</v>
      </c>
      <c r="N107" s="53">
        <f>IF(M107&gt;0,O107/M107,0)</f>
        <v>0.42265709359829406</v>
      </c>
      <c r="O107" s="54">
        <f>O104+O105+O106</f>
        <v>18631.57</v>
      </c>
      <c r="P107" s="21">
        <f>IF(M107&gt;0,Q107/M107,0)</f>
        <v>0.52260106165781939</v>
      </c>
      <c r="Q107" s="54">
        <f>Q104+Q105+Q106</f>
        <v>23037.299999999996</v>
      </c>
      <c r="R107" s="21">
        <f>IF(M107&gt;0,S107/M107,0)</f>
        <v>5.4741844743886395E-2</v>
      </c>
      <c r="S107" s="54">
        <f>S104+S105+S106</f>
        <v>2413.13</v>
      </c>
      <c r="T107" s="21">
        <f>IF(M107&gt;0,U107/M107,0)</f>
        <v>0.24128460596161697</v>
      </c>
      <c r="U107" s="54">
        <f>U104+U105+U106</f>
        <v>10636.307999999999</v>
      </c>
      <c r="V107" s="21">
        <f>IF(M107&gt;0,W107/M107,0)</f>
        <v>0.49803493489406109</v>
      </c>
      <c r="W107" s="54">
        <f>W104+W105+W106</f>
        <v>21954.376</v>
      </c>
      <c r="X107" s="21">
        <f>IF(M107&gt;0,Y107/M107,0)</f>
        <v>0.40329340774012068</v>
      </c>
      <c r="Y107" s="54">
        <f>Y104+Y105+Y106</f>
        <v>17777.98</v>
      </c>
      <c r="Z107" s="55">
        <f>IF(M107&gt;0,AA107/M107,0)</f>
        <v>2.289982759402931E-3</v>
      </c>
      <c r="AA107" s="56">
        <f>SUM(AA104:AA106)</f>
        <v>100.94702000000001</v>
      </c>
      <c r="AB107" s="55">
        <f>IF(M107&gt;0,(AB104*M104+AB105*M105+AB106*M106)/M107,0)</f>
        <v>2.6117512726282839E-3</v>
      </c>
      <c r="AC107" s="55">
        <f>IF(K107&gt;0,(K104*AC104+K105*AC105+K106*AC106)/K107,0)</f>
        <v>2.7999999999999998E-4</v>
      </c>
      <c r="AD107" s="52">
        <f>SUM(AD104:AD106)</f>
        <v>12.342960000000001</v>
      </c>
      <c r="AE107" s="53">
        <f>IF(K107&gt;0,(K104*AE104+K105*AE105+K106*AE106)/K107,0)</f>
        <v>0.20132291604802105</v>
      </c>
      <c r="AF107" s="58">
        <f>SUM(AF104:AF106)</f>
        <v>98.79743670000002</v>
      </c>
      <c r="AG107" s="53">
        <f>IF(AND(AA107&gt;0),((AA104*AG104+AA105*AG105+AA106*AG106)/AA107),0)</f>
        <v>0.8789554072819975</v>
      </c>
      <c r="AH107" s="57">
        <f t="shared" si="1"/>
        <v>0.89399159131615846</v>
      </c>
      <c r="AI107" s="51">
        <f>SUM(AI104:AI106)</f>
        <v>539</v>
      </c>
      <c r="AJ107" s="21">
        <f>IF(AI107&gt;0,(AJ104*AI104+AJ105*AI105+AJ106*AI106)/AI107,0)</f>
        <v>8.2896103896103898E-2</v>
      </c>
      <c r="AK107" s="53">
        <f>IF(K107&gt;0,(AK104*K104+AK105*K105+AK106*K106)/K107,0)</f>
        <v>0.20871110168413012</v>
      </c>
      <c r="AL107" s="58">
        <f>SUM(AL104:AL106)</f>
        <v>102.78825960000002</v>
      </c>
      <c r="AM107" s="56"/>
      <c r="AN107" s="56">
        <f>SUM(AN104:AN106)</f>
        <v>452.2</v>
      </c>
      <c r="AO107" s="105"/>
      <c r="AP107" s="106">
        <f>AO106</f>
        <v>409.80000000000069</v>
      </c>
      <c r="AQ107" s="51">
        <f>SUM(AQ104:AQ106)</f>
        <v>0</v>
      </c>
      <c r="AR107" s="59"/>
      <c r="AS107" s="58"/>
      <c r="AT107" s="58"/>
      <c r="AU107" s="58"/>
      <c r="AV107" s="58"/>
    </row>
    <row r="108" spans="1:48" x14ac:dyDescent="0.2">
      <c r="A108" s="182">
        <v>27</v>
      </c>
      <c r="B108" s="23">
        <v>1</v>
      </c>
      <c r="C108" s="46" t="s">
        <v>53</v>
      </c>
      <c r="D108" s="12">
        <v>5636</v>
      </c>
      <c r="E108" s="12">
        <v>0</v>
      </c>
      <c r="F108" s="12">
        <v>10551</v>
      </c>
      <c r="G108" s="13">
        <v>1.8</v>
      </c>
      <c r="H108" s="13">
        <v>8.1999999999999993</v>
      </c>
      <c r="I108" s="12">
        <v>11030</v>
      </c>
      <c r="J108" s="13">
        <v>5.2</v>
      </c>
      <c r="K108" s="12">
        <v>15376</v>
      </c>
      <c r="L108" s="14">
        <v>6.5000000000000002E-2</v>
      </c>
      <c r="M108" s="24">
        <f>ROUND(K108*(1-L108),0)</f>
        <v>14377</v>
      </c>
      <c r="N108" s="15">
        <v>0.38200000000000001</v>
      </c>
      <c r="O108" s="25">
        <f>M108*N108</f>
        <v>5492.0140000000001</v>
      </c>
      <c r="P108" s="14">
        <v>0.54600000000000004</v>
      </c>
      <c r="Q108" s="25">
        <f>M108*P108</f>
        <v>7849.8420000000006</v>
      </c>
      <c r="R108" s="16">
        <v>7.1999999999999995E-2</v>
      </c>
      <c r="S108" s="25">
        <f>M108*R108</f>
        <v>1035.144</v>
      </c>
      <c r="T108" s="26">
        <v>0.247</v>
      </c>
      <c r="U108" s="25">
        <f>M108*T108</f>
        <v>3551.1190000000001</v>
      </c>
      <c r="V108" s="16">
        <v>0.498</v>
      </c>
      <c r="W108" s="25">
        <f>M108*V108</f>
        <v>7159.7460000000001</v>
      </c>
      <c r="X108" s="16">
        <v>0.4</v>
      </c>
      <c r="Y108" s="25">
        <f>X108*M108</f>
        <v>5750.8</v>
      </c>
      <c r="Z108" s="17">
        <v>2.6700000000000001E-3</v>
      </c>
      <c r="AA108" s="18">
        <f>M108*Z108</f>
        <v>38.386589999999998</v>
      </c>
      <c r="AB108" s="27">
        <f>IF(M108&gt;0,(AD108+AL108)/M108,0)</f>
        <v>2.847426138971969E-3</v>
      </c>
      <c r="AC108" s="17">
        <v>2.9999999999999997E-4</v>
      </c>
      <c r="AD108" s="24">
        <f>AC108*M108</f>
        <v>4.3130999999999995</v>
      </c>
      <c r="AE108" s="117">
        <v>0.20050000000000001</v>
      </c>
      <c r="AF108" s="30">
        <f>AI108*(1-AJ108)*AE108</f>
        <v>35.185344000000001</v>
      </c>
      <c r="AG108" s="28">
        <f>IF(AND(AE108&gt;0,AC108&gt;0,Z108&gt;0),((Z108-AC108)*AE108)/((AE108-AC108)*Z108),0)</f>
        <v>0.88897057998181594</v>
      </c>
      <c r="AH108" s="60">
        <f t="shared" si="1"/>
        <v>0.89592956397270418</v>
      </c>
      <c r="AI108" s="12">
        <v>192</v>
      </c>
      <c r="AJ108" s="14">
        <v>8.5999999999999993E-2</v>
      </c>
      <c r="AK108" s="15">
        <v>0.2087</v>
      </c>
      <c r="AL108" s="30">
        <f>AI108*(1-AJ108)*AK108</f>
        <v>36.624345599999998</v>
      </c>
      <c r="AM108" s="19">
        <v>1.6</v>
      </c>
      <c r="AN108" s="19">
        <v>399.22</v>
      </c>
      <c r="AO108" s="101">
        <f>AO106+AI108-AN108</f>
        <v>202.58000000000061</v>
      </c>
      <c r="AP108" s="102"/>
      <c r="AQ108" s="12"/>
      <c r="AR108" s="31"/>
      <c r="AS108" s="20"/>
      <c r="AT108" s="20"/>
      <c r="AU108" s="20"/>
      <c r="AV108" s="20"/>
    </row>
    <row r="109" spans="1:48" x14ac:dyDescent="0.2">
      <c r="A109" s="183"/>
      <c r="B109" s="33">
        <v>2</v>
      </c>
      <c r="C109" s="11" t="s">
        <v>55</v>
      </c>
      <c r="D109" s="34">
        <v>18459</v>
      </c>
      <c r="E109" s="34">
        <v>1</v>
      </c>
      <c r="F109" s="34">
        <v>16984</v>
      </c>
      <c r="G109" s="35">
        <v>1.6</v>
      </c>
      <c r="H109" s="35">
        <v>6</v>
      </c>
      <c r="I109" s="34">
        <v>17303</v>
      </c>
      <c r="J109" s="35">
        <v>4.9000000000000004</v>
      </c>
      <c r="K109" s="34">
        <v>15169</v>
      </c>
      <c r="L109" s="36">
        <v>0.06</v>
      </c>
      <c r="M109" s="37">
        <f>ROUND(K109*(1-L109),0)</f>
        <v>14259</v>
      </c>
      <c r="N109" s="38">
        <v>0.248</v>
      </c>
      <c r="O109" s="25">
        <f>M109*N109</f>
        <v>3536.232</v>
      </c>
      <c r="P109" s="36">
        <v>0.65</v>
      </c>
      <c r="Q109" s="25">
        <f>M109*P109</f>
        <v>9268.35</v>
      </c>
      <c r="R109" s="39">
        <v>0.10199999999999999</v>
      </c>
      <c r="S109" s="25">
        <f>M109*R109</f>
        <v>1454.4179999999999</v>
      </c>
      <c r="T109" s="28">
        <v>0.248</v>
      </c>
      <c r="U109" s="25">
        <f>M109*T109</f>
        <v>3536.232</v>
      </c>
      <c r="V109" s="39">
        <v>0.496</v>
      </c>
      <c r="W109" s="25">
        <f>M109*V109</f>
        <v>7072.4639999999999</v>
      </c>
      <c r="X109" s="39">
        <v>0.4</v>
      </c>
      <c r="Y109" s="25">
        <f>X109*M109</f>
        <v>5703.6</v>
      </c>
      <c r="Z109" s="40">
        <v>2.5600000000000002E-3</v>
      </c>
      <c r="AA109" s="18">
        <f>M109*Z109</f>
        <v>36.503040000000006</v>
      </c>
      <c r="AB109" s="27">
        <f>IF(M109&gt;0,(AD109+AL109)/M109,0)</f>
        <v>2.4189104144750687E-3</v>
      </c>
      <c r="AC109" s="40">
        <v>2.9E-4</v>
      </c>
      <c r="AD109" s="37">
        <f>AC109*M109</f>
        <v>4.1351100000000001</v>
      </c>
      <c r="AE109" s="28">
        <v>0.20330000000000001</v>
      </c>
      <c r="AF109" s="41">
        <f>AI109*(1-AJ109)*AE109</f>
        <v>28.987327200000003</v>
      </c>
      <c r="AG109" s="28">
        <f>IF(AND(AE109&gt;0,AC109&gt;0,Z109&gt;0),((Z109-AC109)*AE109)/((AE109-AC109)*Z109),0)</f>
        <v>0.88798542867346442</v>
      </c>
      <c r="AH109" s="29">
        <f t="shared" si="1"/>
        <v>0.88131178200020788</v>
      </c>
      <c r="AI109" s="34">
        <v>156</v>
      </c>
      <c r="AJ109" s="36">
        <v>8.5999999999999993E-2</v>
      </c>
      <c r="AK109" s="38">
        <v>0.21290000000000001</v>
      </c>
      <c r="AL109" s="41">
        <f>AI109*(1-AJ109)*AK109</f>
        <v>30.356133600000003</v>
      </c>
      <c r="AM109" s="42">
        <v>1.5</v>
      </c>
      <c r="AN109" s="42"/>
      <c r="AO109" s="121">
        <f>AO108+AI109-AN109</f>
        <v>358.58000000000061</v>
      </c>
      <c r="AP109" s="104"/>
      <c r="AQ109" s="43"/>
      <c r="AR109" s="44"/>
      <c r="AS109" s="45"/>
      <c r="AT109" s="45"/>
      <c r="AU109" s="45"/>
      <c r="AV109" s="45"/>
    </row>
    <row r="110" spans="1:48" x14ac:dyDescent="0.2">
      <c r="A110" s="183"/>
      <c r="B110" s="33">
        <v>3</v>
      </c>
      <c r="C110" s="46" t="s">
        <v>51</v>
      </c>
      <c r="D110" s="43">
        <v>15119</v>
      </c>
      <c r="E110" s="43">
        <v>1</v>
      </c>
      <c r="F110" s="43">
        <v>14819</v>
      </c>
      <c r="G110" s="37">
        <v>1.2</v>
      </c>
      <c r="H110" s="37">
        <v>7</v>
      </c>
      <c r="I110" s="43">
        <v>15864</v>
      </c>
      <c r="J110" s="37">
        <v>4.5999999999999996</v>
      </c>
      <c r="K110" s="43">
        <v>14924</v>
      </c>
      <c r="L110" s="39">
        <v>0.06</v>
      </c>
      <c r="M110" s="37">
        <f>ROUND(K110*(1-L110),0)</f>
        <v>14029</v>
      </c>
      <c r="N110" s="28">
        <v>0.245</v>
      </c>
      <c r="O110" s="25">
        <f>M110*N110</f>
        <v>3437.105</v>
      </c>
      <c r="P110" s="39">
        <v>0.70599999999999996</v>
      </c>
      <c r="Q110" s="25">
        <f>M110*P110</f>
        <v>9904.4740000000002</v>
      </c>
      <c r="R110" s="39">
        <v>4.9000000000000002E-2</v>
      </c>
      <c r="S110" s="25">
        <f>M110*R110</f>
        <v>687.42100000000005</v>
      </c>
      <c r="T110" s="28">
        <v>0.23</v>
      </c>
      <c r="U110" s="25">
        <f>M110*T110</f>
        <v>3226.67</v>
      </c>
      <c r="V110" s="39">
        <v>0.50600000000000001</v>
      </c>
      <c r="W110" s="25">
        <f>M110*V110</f>
        <v>7098.674</v>
      </c>
      <c r="X110" s="39">
        <v>0.4</v>
      </c>
      <c r="Y110" s="25">
        <f>X110*M110</f>
        <v>5611.6</v>
      </c>
      <c r="Z110" s="47">
        <v>2.1800000000000001E-3</v>
      </c>
      <c r="AA110" s="18">
        <f>M110*Z110</f>
        <v>30.583220000000001</v>
      </c>
      <c r="AB110" s="27">
        <f>IF(M110&gt;0,(AD110+AL110)/M110,0)</f>
        <v>2.6595700335020319E-3</v>
      </c>
      <c r="AC110" s="47">
        <v>2.9999999999999997E-4</v>
      </c>
      <c r="AD110" s="37">
        <f>AC110*M110</f>
        <v>4.2086999999999994</v>
      </c>
      <c r="AE110" s="28">
        <v>0.18060000000000001</v>
      </c>
      <c r="AF110" s="41">
        <f>AI110*(1-AJ110)*AE110</f>
        <v>31.431624000000006</v>
      </c>
      <c r="AG110" s="28">
        <f>IF(AND(AE110&gt;0,AC110&gt;0,Z110&gt;0),((Z110-AC110)*AE110)/((AE110-AC110)*Z110),0)</f>
        <v>0.86382023844051969</v>
      </c>
      <c r="AH110" s="29">
        <f t="shared" si="1"/>
        <v>0.88860139139830208</v>
      </c>
      <c r="AI110" s="43">
        <v>190</v>
      </c>
      <c r="AJ110" s="39">
        <v>8.4000000000000005E-2</v>
      </c>
      <c r="AK110" s="28">
        <v>0.19020000000000001</v>
      </c>
      <c r="AL110" s="41">
        <f>AI110*(1-AJ110)*AK110</f>
        <v>33.102408000000004</v>
      </c>
      <c r="AM110" s="18">
        <v>1.6</v>
      </c>
      <c r="AN110" s="18"/>
      <c r="AO110" s="121">
        <f>AO109+AI110-AN110</f>
        <v>548.58000000000061</v>
      </c>
      <c r="AP110" s="104"/>
      <c r="AQ110" s="43"/>
      <c r="AR110" s="48"/>
      <c r="AS110" s="41"/>
      <c r="AT110" s="41"/>
      <c r="AU110" s="41"/>
      <c r="AV110" s="41"/>
    </row>
    <row r="111" spans="1:48" s="22" customFormat="1" ht="13.5" thickBot="1" x14ac:dyDescent="0.25">
      <c r="A111" s="184"/>
      <c r="B111" s="49" t="s">
        <v>38</v>
      </c>
      <c r="C111" s="50"/>
      <c r="D111" s="51">
        <f>SUM(D108:D110)</f>
        <v>39214</v>
      </c>
      <c r="E111" s="51"/>
      <c r="F111" s="51">
        <f>SUM(F108:F110)</f>
        <v>42354</v>
      </c>
      <c r="G111" s="52"/>
      <c r="H111" s="52"/>
      <c r="I111" s="51">
        <f>SUM(I108:I110)</f>
        <v>44197</v>
      </c>
      <c r="J111" s="52"/>
      <c r="K111" s="51">
        <f>SUM(K108:K110)</f>
        <v>45469</v>
      </c>
      <c r="L111" s="21">
        <f>IF(K111&gt;0,(K108*L108+K109*L109+K110*L110)/K111,0)</f>
        <v>6.1690822318502717E-2</v>
      </c>
      <c r="M111" s="52">
        <f>M108+M109+M110</f>
        <v>42665</v>
      </c>
      <c r="N111" s="53">
        <f>IF(M111&gt;0,O111/M111,0)</f>
        <v>0.292168076878003</v>
      </c>
      <c r="O111" s="54">
        <f>O108+O109+O110</f>
        <v>12465.350999999999</v>
      </c>
      <c r="P111" s="21">
        <f>IF(M111&gt;0,Q111/M111,0)</f>
        <v>0.63336847533106777</v>
      </c>
      <c r="Q111" s="54">
        <f>Q108+Q109+Q110</f>
        <v>27022.666000000005</v>
      </c>
      <c r="R111" s="21">
        <f>IF(M111&gt;0,S111/M111,0)</f>
        <v>7.4463447790929338E-2</v>
      </c>
      <c r="S111" s="54">
        <f>S108+S109+S110</f>
        <v>3176.9830000000002</v>
      </c>
      <c r="T111" s="21">
        <f>IF(M111&gt;0,U111/M111,0)</f>
        <v>0.24174431032462207</v>
      </c>
      <c r="U111" s="54">
        <f>U108+U109+U110</f>
        <v>10314.021000000001</v>
      </c>
      <c r="V111" s="21">
        <f>IF(M111&gt;0,W111/M111,0)</f>
        <v>0.49996212352045</v>
      </c>
      <c r="W111" s="54">
        <f>W108+W109+W110</f>
        <v>21330.883999999998</v>
      </c>
      <c r="X111" s="21">
        <f>IF(M111&gt;0,Y111/M111,0)</f>
        <v>0.4</v>
      </c>
      <c r="Y111" s="54">
        <f>Y108+Y109+Y110</f>
        <v>17066</v>
      </c>
      <c r="Z111" s="55">
        <f>IF(M111&gt;0,AA111/M111,0)</f>
        <v>2.4721164889253489E-3</v>
      </c>
      <c r="AA111" s="56">
        <f>SUM(AA108:AA110)</f>
        <v>105.47285000000001</v>
      </c>
      <c r="AB111" s="55">
        <f>IF(M111&gt;0,(AB108*M108+AB109*M109+AB110*M110)/M111,0)</f>
        <v>2.6424422172741124E-3</v>
      </c>
      <c r="AC111" s="55">
        <f>IF(K111&gt;0,(K108*AC108+K109*AC109+K110*AC110)/K111,0)</f>
        <v>2.9666388088587831E-4</v>
      </c>
      <c r="AD111" s="52">
        <f>SUM(AD108:AD110)</f>
        <v>12.65691</v>
      </c>
      <c r="AE111" s="53">
        <f>IF(K111&gt;0,(K108*AE108+K109*AE109+K110*AE110)/K111,0)</f>
        <v>0.19490246321669713</v>
      </c>
      <c r="AF111" s="58">
        <f>SUM(AF108:AF110)</f>
        <v>95.604295199999996</v>
      </c>
      <c r="AG111" s="53">
        <f>IF(AND(AA111&gt;0),((AA108*AG108+AA109*AG109+AA110*AG110)/AA111),0)</f>
        <v>0.88133696198393852</v>
      </c>
      <c r="AH111" s="57">
        <f t="shared" si="1"/>
        <v>0.88902384110630528</v>
      </c>
      <c r="AI111" s="51">
        <f>SUM(AI108:AI110)</f>
        <v>538</v>
      </c>
      <c r="AJ111" s="21">
        <f>IF(AI111&gt;0,(AJ108*AI108+AJ109*AI109+AJ110*AI110)/AI111,0)</f>
        <v>8.529368029739777E-2</v>
      </c>
      <c r="AK111" s="53">
        <f>IF(K111&gt;0,(AK108*K108+AK109*K109+AK110*K110)/K111,0)</f>
        <v>0.20402903296751634</v>
      </c>
      <c r="AL111" s="58">
        <f>SUM(AL108:AL110)</f>
        <v>100.08288720000002</v>
      </c>
      <c r="AM111" s="56"/>
      <c r="AN111" s="56">
        <f>SUM(AN108:AN110)</f>
        <v>399.22</v>
      </c>
      <c r="AO111" s="105"/>
      <c r="AP111" s="106">
        <f>AO110</f>
        <v>548.58000000000061</v>
      </c>
      <c r="AQ111" s="51">
        <f>SUM(AQ108:AQ110)</f>
        <v>0</v>
      </c>
      <c r="AR111" s="59"/>
      <c r="AS111" s="58"/>
      <c r="AT111" s="58"/>
      <c r="AU111" s="58"/>
      <c r="AV111" s="58"/>
    </row>
    <row r="112" spans="1:48" x14ac:dyDescent="0.2">
      <c r="A112" s="182">
        <v>28</v>
      </c>
      <c r="B112" s="23">
        <v>1</v>
      </c>
      <c r="C112" s="46" t="s">
        <v>53</v>
      </c>
      <c r="D112" s="12">
        <v>14873</v>
      </c>
      <c r="E112" s="12">
        <v>0</v>
      </c>
      <c r="F112" s="12">
        <v>15329</v>
      </c>
      <c r="G112" s="13">
        <v>2.4</v>
      </c>
      <c r="H112" s="13">
        <v>8.1999999999999993</v>
      </c>
      <c r="I112" s="12">
        <v>16145</v>
      </c>
      <c r="J112" s="13">
        <v>4</v>
      </c>
      <c r="K112" s="12">
        <v>14836</v>
      </c>
      <c r="L112" s="14">
        <v>6.4000000000000001E-2</v>
      </c>
      <c r="M112" s="24">
        <f>ROUND(K112*(1-L112),0)</f>
        <v>13886</v>
      </c>
      <c r="N112" s="15">
        <v>0.34699999999999998</v>
      </c>
      <c r="O112" s="25">
        <f>M112*N112</f>
        <v>4818.442</v>
      </c>
      <c r="P112" s="14">
        <v>0.54900000000000004</v>
      </c>
      <c r="Q112" s="25">
        <f>M112*P112</f>
        <v>7623.4140000000007</v>
      </c>
      <c r="R112" s="16">
        <v>0.104</v>
      </c>
      <c r="S112" s="25">
        <f>M112*R112</f>
        <v>1444.144</v>
      </c>
      <c r="T112" s="26">
        <v>0.246</v>
      </c>
      <c r="U112" s="25">
        <f>M112*T112</f>
        <v>3415.9560000000001</v>
      </c>
      <c r="V112" s="16">
        <v>0.49399999999999999</v>
      </c>
      <c r="W112" s="25">
        <f>M112*V112</f>
        <v>6859.6840000000002</v>
      </c>
      <c r="X112" s="16">
        <v>0.4</v>
      </c>
      <c r="Y112" s="25">
        <f>X112*M112</f>
        <v>5554.4000000000005</v>
      </c>
      <c r="Z112" s="17">
        <v>2.1099999999999999E-3</v>
      </c>
      <c r="AA112" s="18">
        <f>M112*Z112</f>
        <v>29.29946</v>
      </c>
      <c r="AB112" s="27">
        <f>IF(M112&gt;0,(AD112+AL112)/M112,0)</f>
        <v>2.4850787051706757E-3</v>
      </c>
      <c r="AC112" s="17">
        <v>2.9999999999999997E-4</v>
      </c>
      <c r="AD112" s="24">
        <f>AC112*M112</f>
        <v>4.1657999999999999</v>
      </c>
      <c r="AE112" s="117">
        <v>0.18149999999999999</v>
      </c>
      <c r="AF112" s="30">
        <f>AI112*(1-AJ112)*AE112</f>
        <v>28.6677435</v>
      </c>
      <c r="AG112" s="28">
        <f>IF(AND(AE112&gt;0,AC112&gt;0,Z112&gt;0),((Z112-AC112)*AE112)/((AE112-AC112)*Z112),0)</f>
        <v>0.85924013684441791</v>
      </c>
      <c r="AH112" s="60">
        <f t="shared" si="1"/>
        <v>0.8806547841907868</v>
      </c>
      <c r="AI112" s="12">
        <v>173</v>
      </c>
      <c r="AJ112" s="14">
        <v>8.6999999999999994E-2</v>
      </c>
      <c r="AK112" s="15">
        <v>0.19209999999999999</v>
      </c>
      <c r="AL112" s="30">
        <f>AI112*(1-AJ112)*AK112</f>
        <v>30.342002900000001</v>
      </c>
      <c r="AM112" s="19">
        <v>1.6</v>
      </c>
      <c r="AN112" s="19"/>
      <c r="AO112" s="101">
        <f>AO110+AI112-AN112</f>
        <v>721.58000000000061</v>
      </c>
      <c r="AP112" s="102"/>
      <c r="AQ112" s="12"/>
      <c r="AR112" s="31"/>
      <c r="AS112" s="20"/>
      <c r="AT112" s="20"/>
      <c r="AU112" s="20"/>
      <c r="AV112" s="20"/>
    </row>
    <row r="113" spans="1:48" x14ac:dyDescent="0.2">
      <c r="A113" s="183"/>
      <c r="B113" s="33">
        <v>2</v>
      </c>
      <c r="C113" s="11" t="s">
        <v>54</v>
      </c>
      <c r="D113" s="34">
        <v>20000</v>
      </c>
      <c r="E113" s="34">
        <v>1</v>
      </c>
      <c r="F113" s="34">
        <v>15519</v>
      </c>
      <c r="G113" s="35">
        <v>1.1000000000000001</v>
      </c>
      <c r="H113" s="35">
        <v>8.1999999999999993</v>
      </c>
      <c r="I113" s="34">
        <v>16036</v>
      </c>
      <c r="J113" s="35">
        <v>4.2</v>
      </c>
      <c r="K113" s="34">
        <v>14738</v>
      </c>
      <c r="L113" s="36">
        <v>7.1999999999999995E-2</v>
      </c>
      <c r="M113" s="37">
        <f>ROUND(K113*(1-L113),0)</f>
        <v>13677</v>
      </c>
      <c r="N113" s="38">
        <v>0.39900000000000002</v>
      </c>
      <c r="O113" s="25">
        <f>M113*N113</f>
        <v>5457.1230000000005</v>
      </c>
      <c r="P113" s="36">
        <v>0.55300000000000005</v>
      </c>
      <c r="Q113" s="25">
        <f>M113*P113</f>
        <v>7563.3810000000003</v>
      </c>
      <c r="R113" s="39">
        <v>4.8000000000000001E-2</v>
      </c>
      <c r="S113" s="25">
        <f>M113*R113</f>
        <v>656.49599999999998</v>
      </c>
      <c r="T113" s="28">
        <v>0.23599999999999999</v>
      </c>
      <c r="U113" s="25">
        <f>M113*T113</f>
        <v>3227.7719999999999</v>
      </c>
      <c r="V113" s="39">
        <v>0.50700000000000001</v>
      </c>
      <c r="W113" s="25">
        <f>M113*V113</f>
        <v>6934.2390000000005</v>
      </c>
      <c r="X113" s="39">
        <v>0.39</v>
      </c>
      <c r="Y113" s="25">
        <f>X113*M113</f>
        <v>5334.03</v>
      </c>
      <c r="Z113" s="40">
        <v>2.1199999999999999E-3</v>
      </c>
      <c r="AA113" s="18">
        <f>M113*Z113</f>
        <v>28.995239999999999</v>
      </c>
      <c r="AB113" s="27">
        <f>IF(M113&gt;0,(AD113+AL113)/M113,0)</f>
        <v>2.4838640418220373E-3</v>
      </c>
      <c r="AC113" s="40">
        <v>2.7999999999999998E-4</v>
      </c>
      <c r="AD113" s="37">
        <f>AC113*M113</f>
        <v>3.8295599999999999</v>
      </c>
      <c r="AE113" s="28">
        <v>0.18959999999999999</v>
      </c>
      <c r="AF113" s="41">
        <f>AI113*(1-AJ113)*AE113</f>
        <v>29.382880800000002</v>
      </c>
      <c r="AG113" s="28">
        <f>IF(AND(AE113&gt;0,AC113&gt;0,Z113&gt;0),((Z113-AC113)*AE113)/((AE113-AC113)*Z113),0)</f>
        <v>0.86920816905787956</v>
      </c>
      <c r="AH113" s="29">
        <f t="shared" si="1"/>
        <v>0.88855156172573579</v>
      </c>
      <c r="AI113" s="34">
        <v>169</v>
      </c>
      <c r="AJ113" s="36">
        <v>8.3000000000000004E-2</v>
      </c>
      <c r="AK113" s="38">
        <v>0.19450000000000001</v>
      </c>
      <c r="AL113" s="41">
        <f>AI113*(1-AJ113)*AK113</f>
        <v>30.142248500000004</v>
      </c>
      <c r="AM113" s="42">
        <v>1.6</v>
      </c>
      <c r="AN113" s="42"/>
      <c r="AO113" s="121">
        <f>AO112+AI113-AN113</f>
        <v>890.58000000000061</v>
      </c>
      <c r="AP113" s="104"/>
      <c r="AQ113" s="43"/>
      <c r="AR113" s="44"/>
      <c r="AS113" s="45"/>
      <c r="AT113" s="45"/>
      <c r="AU113" s="45"/>
      <c r="AV113" s="45"/>
    </row>
    <row r="114" spans="1:48" x14ac:dyDescent="0.2">
      <c r="A114" s="183"/>
      <c r="B114" s="33">
        <v>3</v>
      </c>
      <c r="C114" s="46" t="s">
        <v>51</v>
      </c>
      <c r="D114" s="43">
        <v>13775</v>
      </c>
      <c r="E114" s="43">
        <v>0</v>
      </c>
      <c r="F114" s="43">
        <v>16273</v>
      </c>
      <c r="G114" s="37">
        <v>1.5</v>
      </c>
      <c r="H114" s="37">
        <v>8.6999999999999993</v>
      </c>
      <c r="I114" s="43">
        <v>17032</v>
      </c>
      <c r="J114" s="37">
        <v>3.3</v>
      </c>
      <c r="K114" s="43">
        <v>14694</v>
      </c>
      <c r="L114" s="39">
        <v>5.8000000000000003E-2</v>
      </c>
      <c r="M114" s="37">
        <f>ROUND(K114*(1-L114),0)</f>
        <v>13842</v>
      </c>
      <c r="N114" s="28">
        <v>0.28599999999999998</v>
      </c>
      <c r="O114" s="25">
        <f>M114*N114</f>
        <v>3958.8119999999999</v>
      </c>
      <c r="P114" s="39">
        <v>0.64</v>
      </c>
      <c r="Q114" s="25">
        <f>M114*P114</f>
        <v>8858.880000000001</v>
      </c>
      <c r="R114" s="39">
        <v>7.3999999999999996E-2</v>
      </c>
      <c r="S114" s="25">
        <f>M114*R114</f>
        <v>1024.308</v>
      </c>
      <c r="T114" s="28">
        <v>0.23200000000000001</v>
      </c>
      <c r="U114" s="25">
        <f>M114*T114</f>
        <v>3211.3440000000001</v>
      </c>
      <c r="V114" s="39">
        <v>0.50600000000000001</v>
      </c>
      <c r="W114" s="25">
        <f>M114*V114</f>
        <v>7004.0519999999997</v>
      </c>
      <c r="X114" s="39">
        <v>0.4</v>
      </c>
      <c r="Y114" s="25">
        <f>X114*M114</f>
        <v>5536.8</v>
      </c>
      <c r="Z114" s="47">
        <v>2.16E-3</v>
      </c>
      <c r="AA114" s="18">
        <f>M114*Z114</f>
        <v>29.898720000000001</v>
      </c>
      <c r="AB114" s="27">
        <f>IF(M114&gt;0,(AD114+AL114)/M114,0)</f>
        <v>2.4270117035110534E-3</v>
      </c>
      <c r="AC114" s="47">
        <v>2.9999999999999997E-4</v>
      </c>
      <c r="AD114" s="37">
        <f>AC114*M114</f>
        <v>4.1525999999999996</v>
      </c>
      <c r="AE114" s="28">
        <v>0.19789999999999999</v>
      </c>
      <c r="AF114" s="41">
        <f>AI114*(1-AJ114)*AE114</f>
        <v>27.6141744</v>
      </c>
      <c r="AG114" s="28">
        <f>IF(AND(AE114&gt;0,AC114&gt;0,Z114&gt;0),((Z114-AC114)*AE114)/((AE114-AC114)*Z114),0)</f>
        <v>0.8624184660368871</v>
      </c>
      <c r="AH114" s="29">
        <f t="shared" si="1"/>
        <v>0.87763902975838703</v>
      </c>
      <c r="AI114" s="43">
        <v>152</v>
      </c>
      <c r="AJ114" s="39">
        <v>8.2000000000000003E-2</v>
      </c>
      <c r="AK114" s="28">
        <v>0.21099999999999999</v>
      </c>
      <c r="AL114" s="41">
        <f>AI114*(1-AJ114)*AK114</f>
        <v>29.442095999999999</v>
      </c>
      <c r="AM114" s="18">
        <v>1.6</v>
      </c>
      <c r="AN114" s="18"/>
      <c r="AO114" s="121">
        <f>AO113+AI114-AN114</f>
        <v>1042.5800000000006</v>
      </c>
      <c r="AP114" s="104"/>
      <c r="AQ114" s="43"/>
      <c r="AR114" s="48"/>
      <c r="AS114" s="41"/>
      <c r="AT114" s="41"/>
      <c r="AU114" s="41"/>
      <c r="AV114" s="41"/>
    </row>
    <row r="115" spans="1:48" s="22" customFormat="1" ht="13.5" thickBot="1" x14ac:dyDescent="0.25">
      <c r="A115" s="184"/>
      <c r="B115" s="49" t="s">
        <v>38</v>
      </c>
      <c r="C115" s="50"/>
      <c r="D115" s="51">
        <f>SUM(D112:D114)</f>
        <v>48648</v>
      </c>
      <c r="E115" s="51"/>
      <c r="F115" s="51">
        <f>SUM(F112:F114)</f>
        <v>47121</v>
      </c>
      <c r="G115" s="52"/>
      <c r="H115" s="52"/>
      <c r="I115" s="51">
        <f>SUM(I112:I114)</f>
        <v>49213</v>
      </c>
      <c r="J115" s="52"/>
      <c r="K115" s="51">
        <f>SUM(K112:K114)</f>
        <v>44268</v>
      </c>
      <c r="L115" s="21">
        <f>IF(K115&gt;0,(K112*L112+K113*L113+K114*L114)/K115,0)</f>
        <v>6.4671817113942348E-2</v>
      </c>
      <c r="M115" s="52">
        <f>M112+M113+M114</f>
        <v>41405</v>
      </c>
      <c r="N115" s="53">
        <f>IF(M115&gt;0,O115/M115,0)</f>
        <v>0.34378401159280281</v>
      </c>
      <c r="O115" s="54">
        <f>O112+O113+O114</f>
        <v>14234.377</v>
      </c>
      <c r="P115" s="21">
        <f>IF(M115&gt;0,Q115/M115,0)</f>
        <v>0.58074326772128981</v>
      </c>
      <c r="Q115" s="54">
        <f>Q112+Q113+Q114</f>
        <v>24045.675000000003</v>
      </c>
      <c r="R115" s="21">
        <f>IF(M115&gt;0,S115/M115,0)</f>
        <v>7.5472720685907491E-2</v>
      </c>
      <c r="S115" s="54">
        <f>S112+S113+S114</f>
        <v>3124.9479999999999</v>
      </c>
      <c r="T115" s="21">
        <f>IF(M115&gt;0,U115/M115,0)</f>
        <v>0.23801647144064728</v>
      </c>
      <c r="U115" s="54">
        <f>U112+U113+U114</f>
        <v>9855.0720000000001</v>
      </c>
      <c r="V115" s="21">
        <f>IF(M115&gt;0,W115/M115,0)</f>
        <v>0.50230588093225448</v>
      </c>
      <c r="W115" s="54">
        <f>W112+W113+W114</f>
        <v>20797.974999999999</v>
      </c>
      <c r="X115" s="21">
        <f>IF(M115&gt;0,Y115/M115,0)</f>
        <v>0.3966967757517208</v>
      </c>
      <c r="Y115" s="54">
        <f>Y112+Y113+Y114</f>
        <v>16425.23</v>
      </c>
      <c r="Z115" s="55">
        <f>IF(M115&gt;0,AA115/M115,0)</f>
        <v>2.1300185967878275E-3</v>
      </c>
      <c r="AA115" s="56">
        <f>SUM(AA112:AA114)</f>
        <v>88.193420000000003</v>
      </c>
      <c r="AB115" s="55">
        <f>IF(M115&gt;0,(AB112*M112+AB113*M113+AB114*M114)/M115,0)</f>
        <v>2.4652652433281006E-3</v>
      </c>
      <c r="AC115" s="55">
        <f>IF(K115&gt;0,(K112*AC112+K113*AC113+K114*AC114)/K115,0)</f>
        <v>2.9334146561850547E-4</v>
      </c>
      <c r="AD115" s="52">
        <f>SUM(AD112:AD114)</f>
        <v>12.147959999999999</v>
      </c>
      <c r="AE115" s="53">
        <f>IF(K115&gt;0,(K112*AE112+K113*AE113+K114*AE114)/K115,0)</f>
        <v>0.18964040390349687</v>
      </c>
      <c r="AF115" s="58">
        <f>SUM(AF112:AF114)</f>
        <v>85.664798700000006</v>
      </c>
      <c r="AG115" s="53">
        <f>IF(AND(AA115&gt;0),((AA112*AG112+AA113*AG113+AA114*AG114)/AA115),0)</f>
        <v>0.86359480934663535</v>
      </c>
      <c r="AH115" s="57">
        <f t="shared" si="1"/>
        <v>0.88230964700439962</v>
      </c>
      <c r="AI115" s="51">
        <f>SUM(AI112:AI114)</f>
        <v>494</v>
      </c>
      <c r="AJ115" s="21">
        <f>IF(AI115&gt;0,(AJ112*AI112+AJ113*AI113+AJ114*AI114)/AI115,0)</f>
        <v>8.4093117408906889E-2</v>
      </c>
      <c r="AK115" s="53">
        <f>IF(K115&gt;0,(AK112*K112+AK113*K113+AK114*K114)/K115,0)</f>
        <v>0.19917255353754401</v>
      </c>
      <c r="AL115" s="58">
        <f>SUM(AL112:AL114)</f>
        <v>89.926347399999997</v>
      </c>
      <c r="AM115" s="56"/>
      <c r="AN115" s="56">
        <f>SUM(AN112:AN114)</f>
        <v>0</v>
      </c>
      <c r="AO115" s="105"/>
      <c r="AP115" s="106">
        <f>AO114</f>
        <v>1042.5800000000006</v>
      </c>
      <c r="AQ115" s="51">
        <f>SUM(AQ112:AQ114)</f>
        <v>0</v>
      </c>
      <c r="AR115" s="59"/>
      <c r="AS115" s="58"/>
      <c r="AT115" s="58"/>
      <c r="AU115" s="58"/>
      <c r="AV115" s="58"/>
    </row>
    <row r="116" spans="1:48" x14ac:dyDescent="0.2">
      <c r="A116" s="183">
        <v>29</v>
      </c>
      <c r="B116" s="33">
        <v>1</v>
      </c>
      <c r="C116" s="46" t="s">
        <v>53</v>
      </c>
      <c r="D116" s="12">
        <v>13607</v>
      </c>
      <c r="E116" s="12">
        <v>0</v>
      </c>
      <c r="F116" s="12">
        <v>16099</v>
      </c>
      <c r="G116" s="13">
        <v>1.5</v>
      </c>
      <c r="H116" s="13">
        <v>8.1</v>
      </c>
      <c r="I116" s="12">
        <v>16853</v>
      </c>
      <c r="J116" s="13">
        <v>2.9</v>
      </c>
      <c r="K116" s="12">
        <v>13936</v>
      </c>
      <c r="L116" s="14">
        <v>6.0999999999999999E-2</v>
      </c>
      <c r="M116" s="24">
        <f>ROUND(K116*(1-L116),0)</f>
        <v>13086</v>
      </c>
      <c r="N116" s="15">
        <v>0.39</v>
      </c>
      <c r="O116" s="25">
        <f>M116*N116</f>
        <v>5103.54</v>
      </c>
      <c r="P116" s="14">
        <v>0.45300000000000001</v>
      </c>
      <c r="Q116" s="25">
        <f>M116*P116</f>
        <v>5927.9580000000005</v>
      </c>
      <c r="R116" s="16">
        <v>0.157</v>
      </c>
      <c r="S116" s="25">
        <f>M116*R116</f>
        <v>2054.502</v>
      </c>
      <c r="T116" s="26">
        <v>0.22800000000000001</v>
      </c>
      <c r="U116" s="25">
        <f>M116*T116</f>
        <v>2983.6080000000002</v>
      </c>
      <c r="V116" s="16">
        <v>0.52700000000000002</v>
      </c>
      <c r="W116" s="25">
        <f>M116*V116</f>
        <v>6896.3220000000001</v>
      </c>
      <c r="X116" s="16">
        <v>0.4</v>
      </c>
      <c r="Y116" s="25">
        <f>X116*M116</f>
        <v>5234.4000000000005</v>
      </c>
      <c r="Z116" s="17">
        <v>2.0999999999999999E-3</v>
      </c>
      <c r="AA116" s="18">
        <f>M116*Z116</f>
        <v>27.480599999999999</v>
      </c>
      <c r="AB116" s="27">
        <f>IF(M116&gt;0,(AD116+AL116)/M116,0)</f>
        <v>2.8990072520250648E-3</v>
      </c>
      <c r="AC116" s="17">
        <v>2.9E-4</v>
      </c>
      <c r="AD116" s="24">
        <f>AC116*M116</f>
        <v>3.79494</v>
      </c>
      <c r="AE116" s="117">
        <v>0.18390000000000001</v>
      </c>
      <c r="AF116" s="30">
        <f>AI116*(1-AJ116)*AE116</f>
        <v>31.534988100000003</v>
      </c>
      <c r="AG116" s="28">
        <f>IF(AND(AE116&gt;0,AC116&gt;0,Z116&gt;0),((Z116-AC116)*AE116)/((AE116-AC116)*Z116),0)</f>
        <v>0.86326608416908523</v>
      </c>
      <c r="AH116" s="60">
        <f t="shared" si="1"/>
        <v>0.90127851686361693</v>
      </c>
      <c r="AI116" s="12">
        <v>187</v>
      </c>
      <c r="AJ116" s="14">
        <v>8.3000000000000004E-2</v>
      </c>
      <c r="AK116" s="15">
        <v>0.1991</v>
      </c>
      <c r="AL116" s="30">
        <f>AI116*(1-AJ116)*AK116</f>
        <v>34.1414689</v>
      </c>
      <c r="AM116" s="19">
        <v>1.62</v>
      </c>
      <c r="AN116" s="19"/>
      <c r="AO116" s="101">
        <f>AO114+AI116-AN116</f>
        <v>1229.5800000000006</v>
      </c>
      <c r="AP116" s="120"/>
      <c r="AQ116" s="12"/>
      <c r="AR116" s="31"/>
      <c r="AS116" s="20"/>
      <c r="AT116" s="20"/>
      <c r="AU116" s="20"/>
      <c r="AV116" s="20"/>
    </row>
    <row r="117" spans="1:48" x14ac:dyDescent="0.2">
      <c r="A117" s="183"/>
      <c r="B117" s="33">
        <v>2</v>
      </c>
      <c r="C117" s="11" t="s">
        <v>54</v>
      </c>
      <c r="D117" s="34">
        <v>18451</v>
      </c>
      <c r="E117" s="34">
        <v>0</v>
      </c>
      <c r="F117" s="34">
        <v>15082</v>
      </c>
      <c r="G117" s="35">
        <v>0.8</v>
      </c>
      <c r="H117" s="35">
        <v>8.5</v>
      </c>
      <c r="I117" s="34">
        <v>15958</v>
      </c>
      <c r="J117" s="35">
        <v>1.9</v>
      </c>
      <c r="K117" s="34">
        <v>13279</v>
      </c>
      <c r="L117" s="36">
        <v>0.06</v>
      </c>
      <c r="M117" s="37">
        <f>ROUND(K117*(1-L117),0)</f>
        <v>12482</v>
      </c>
      <c r="N117" s="38">
        <v>0.33300000000000002</v>
      </c>
      <c r="O117" s="25">
        <f>M117*N117</f>
        <v>4156.5060000000003</v>
      </c>
      <c r="P117" s="36">
        <v>0.55200000000000005</v>
      </c>
      <c r="Q117" s="25">
        <f>M117*P117</f>
        <v>6890.0640000000003</v>
      </c>
      <c r="R117" s="39">
        <v>0.115</v>
      </c>
      <c r="S117" s="25">
        <f>M117*R117</f>
        <v>1435.43</v>
      </c>
      <c r="T117" s="28">
        <v>0.215</v>
      </c>
      <c r="U117" s="25">
        <f>M117*T117</f>
        <v>2683.63</v>
      </c>
      <c r="V117" s="39">
        <v>0.52900000000000003</v>
      </c>
      <c r="W117" s="25">
        <f>M117*V117</f>
        <v>6602.9780000000001</v>
      </c>
      <c r="X117" s="39">
        <v>0.39</v>
      </c>
      <c r="Y117" s="25">
        <f>X117*M117</f>
        <v>4867.9800000000005</v>
      </c>
      <c r="Z117" s="40">
        <v>2.0100000000000001E-3</v>
      </c>
      <c r="AA117" s="18">
        <f>M117*Z117</f>
        <v>25.088820000000002</v>
      </c>
      <c r="AB117" s="27">
        <f>IF(M117&gt;0,(AD117+AL117)/M117,0)</f>
        <v>3.0466065133792656E-3</v>
      </c>
      <c r="AC117" s="40">
        <v>3.1E-4</v>
      </c>
      <c r="AD117" s="37">
        <f>AC117*M117</f>
        <v>3.8694199999999999</v>
      </c>
      <c r="AE117" s="28">
        <v>0.16070000000000001</v>
      </c>
      <c r="AF117" s="41">
        <f>AI117*(1-AJ117)*AE117</f>
        <v>28.9669785</v>
      </c>
      <c r="AG117" s="28">
        <f>IF(AND(AE117&gt;0,AC117&gt;0,Z117&gt;0),((Z117-AC117)*AE117)/((AE117-AC117)*Z117),0)</f>
        <v>0.8474058412966653</v>
      </c>
      <c r="AH117" s="29">
        <f t="shared" si="1"/>
        <v>0.89971928024447889</v>
      </c>
      <c r="AI117" s="34">
        <v>197</v>
      </c>
      <c r="AJ117" s="36">
        <v>8.5000000000000006E-2</v>
      </c>
      <c r="AK117" s="38">
        <v>0.1895</v>
      </c>
      <c r="AL117" s="41">
        <f>AI117*(1-AJ117)*AK117</f>
        <v>34.158322499999997</v>
      </c>
      <c r="AM117" s="42">
        <v>1.7</v>
      </c>
      <c r="AN117" s="42"/>
      <c r="AO117" s="121">
        <f>AO116+AI117-AN117</f>
        <v>1426.5800000000006</v>
      </c>
      <c r="AP117" s="104"/>
      <c r="AQ117" s="43"/>
      <c r="AR117" s="44"/>
      <c r="AS117" s="45"/>
      <c r="AT117" s="45"/>
      <c r="AU117" s="45"/>
      <c r="AV117" s="45"/>
    </row>
    <row r="118" spans="1:48" x14ac:dyDescent="0.2">
      <c r="A118" s="183"/>
      <c r="B118" s="33">
        <v>3</v>
      </c>
      <c r="C118" s="11" t="s">
        <v>52</v>
      </c>
      <c r="D118" s="43">
        <v>11900</v>
      </c>
      <c r="E118" s="43">
        <v>0</v>
      </c>
      <c r="F118" s="43">
        <v>14999</v>
      </c>
      <c r="G118" s="37">
        <v>1.4</v>
      </c>
      <c r="H118" s="37">
        <v>9.5</v>
      </c>
      <c r="I118" s="43">
        <v>16162</v>
      </c>
      <c r="J118" s="37">
        <v>1.4</v>
      </c>
      <c r="K118" s="43">
        <v>12976</v>
      </c>
      <c r="L118" s="39">
        <v>6.2E-2</v>
      </c>
      <c r="M118" s="37">
        <f>ROUND(K118*(1-L118),0)</f>
        <v>12171</v>
      </c>
      <c r="N118" s="28">
        <v>0.29399999999999998</v>
      </c>
      <c r="O118" s="25">
        <f>M118*N118</f>
        <v>3578.2739999999999</v>
      </c>
      <c r="P118" s="39">
        <v>0.29199999999999998</v>
      </c>
      <c r="Q118" s="25">
        <f>M118*P118</f>
        <v>3553.9319999999998</v>
      </c>
      <c r="R118" s="39">
        <v>0.41399999999999998</v>
      </c>
      <c r="S118" s="25">
        <f>M118*R118</f>
        <v>5038.7939999999999</v>
      </c>
      <c r="T118" s="28">
        <v>0.2</v>
      </c>
      <c r="U118" s="25">
        <f>M118*T118</f>
        <v>2434.2000000000003</v>
      </c>
      <c r="V118" s="39">
        <v>0.53800000000000003</v>
      </c>
      <c r="W118" s="25">
        <f>M118*V118</f>
        <v>6547.9980000000005</v>
      </c>
      <c r="X118" s="39">
        <v>0.4</v>
      </c>
      <c r="Y118" s="25">
        <f>X118*M118</f>
        <v>4868.4000000000005</v>
      </c>
      <c r="Z118" s="47">
        <v>1.92E-3</v>
      </c>
      <c r="AA118" s="18">
        <f>M118*Z118</f>
        <v>23.368320000000001</v>
      </c>
      <c r="AB118" s="27">
        <f>IF(M118&gt;0,(AD118+AL118)/M118,0)</f>
        <v>2.4866345575548432E-3</v>
      </c>
      <c r="AC118" s="47">
        <v>3.1E-4</v>
      </c>
      <c r="AD118" s="37">
        <f>AC118*M118</f>
        <v>3.7730100000000002</v>
      </c>
      <c r="AE118" s="28">
        <v>0.17849999999999999</v>
      </c>
      <c r="AF118" s="41">
        <f>AI118*(1-AJ118)*AE118</f>
        <v>25.179923999999996</v>
      </c>
      <c r="AG118" s="28">
        <f>IF(AND(AE118&gt;0,AC118&gt;0,Z118&gt;0),((Z118-AC118)*AE118)/((AE118-AC118)*Z118),0)</f>
        <v>0.84000049104888053</v>
      </c>
      <c r="AH118" s="29">
        <f t="shared" si="1"/>
        <v>0.87678080614637466</v>
      </c>
      <c r="AI118" s="43">
        <v>154</v>
      </c>
      <c r="AJ118" s="39">
        <v>8.4000000000000005E-2</v>
      </c>
      <c r="AK118" s="28">
        <v>0.18779999999999999</v>
      </c>
      <c r="AL118" s="41">
        <f>AI118*(1-AJ118)*AK118</f>
        <v>26.491819199999998</v>
      </c>
      <c r="AM118" s="18">
        <v>1.6</v>
      </c>
      <c r="AN118" s="18"/>
      <c r="AO118" s="121">
        <f>AO117+AI118-AN118</f>
        <v>1580.5800000000006</v>
      </c>
      <c r="AP118" s="104"/>
      <c r="AQ118" s="43"/>
      <c r="AR118" s="48"/>
      <c r="AS118" s="41"/>
      <c r="AT118" s="41"/>
      <c r="AU118" s="41"/>
      <c r="AV118" s="41"/>
    </row>
    <row r="119" spans="1:48" s="22" customFormat="1" ht="13.5" thickBot="1" x14ac:dyDescent="0.25">
      <c r="A119" s="184"/>
      <c r="B119" s="49" t="s">
        <v>38</v>
      </c>
      <c r="C119" s="50"/>
      <c r="D119" s="51">
        <f>SUM(D116:D118)</f>
        <v>43958</v>
      </c>
      <c r="E119" s="51"/>
      <c r="F119" s="51">
        <f>SUM(F116:F118)</f>
        <v>46180</v>
      </c>
      <c r="G119" s="52"/>
      <c r="H119" s="52"/>
      <c r="I119" s="51">
        <f>SUM(I116:I118)</f>
        <v>48973</v>
      </c>
      <c r="J119" s="52"/>
      <c r="K119" s="51">
        <f>SUM(K116:K118)</f>
        <v>40191</v>
      </c>
      <c r="L119" s="21">
        <f>IF(K119&gt;0,(K116*L116+K117*L117+K118*L118)/K119,0)</f>
        <v>6.0992460998731061E-2</v>
      </c>
      <c r="M119" s="52">
        <f>M116+M117+M118</f>
        <v>37739</v>
      </c>
      <c r="N119" s="53">
        <f>IF(M119&gt;0,O119/M119,0)</f>
        <v>0.3401870743792893</v>
      </c>
      <c r="O119" s="54">
        <f>O116+O117+O118</f>
        <v>12838.32</v>
      </c>
      <c r="P119" s="21">
        <f>IF(M119&gt;0,Q119/M119,0)</f>
        <v>0.43382055698349192</v>
      </c>
      <c r="Q119" s="54">
        <f>Q116+Q117+Q118</f>
        <v>16371.954000000002</v>
      </c>
      <c r="R119" s="21">
        <f>IF(M119&gt;0,S119/M119,0)</f>
        <v>0.22599236863721875</v>
      </c>
      <c r="S119" s="54">
        <f>S116+S117+S118</f>
        <v>8528.7259999999987</v>
      </c>
      <c r="T119" s="21">
        <f>IF(M119&gt;0,U119/M119,0)</f>
        <v>0.21467018203979968</v>
      </c>
      <c r="U119" s="54">
        <f>U116+U117+U118</f>
        <v>8101.4380000000001</v>
      </c>
      <c r="V119" s="21">
        <f>IF(M119&gt;0,W119/M119,0)</f>
        <v>0.53120904104507272</v>
      </c>
      <c r="W119" s="54">
        <f>W116+W117+W118</f>
        <v>20047.297999999999</v>
      </c>
      <c r="X119" s="21">
        <f>IF(M119&gt;0,Y119/M119,0)</f>
        <v>0.39669254617239469</v>
      </c>
      <c r="Y119" s="54">
        <f>Y116+Y117+Y118</f>
        <v>14970.780000000002</v>
      </c>
      <c r="Z119" s="55">
        <f>IF(M119&gt;0,AA119/M119,0)</f>
        <v>2.0121820927952519E-3</v>
      </c>
      <c r="AA119" s="56">
        <f>SUM(AA116:AA118)</f>
        <v>75.937740000000005</v>
      </c>
      <c r="AB119" s="55">
        <f>IF(M119&gt;0,(AB116*M116+AB117*M117+AB118*M118)/M119,0)</f>
        <v>2.8148329473488961E-3</v>
      </c>
      <c r="AC119" s="55">
        <f>IF(K119&gt;0,(K116*AC116+K117*AC117+K118*AC118)/K119,0)</f>
        <v>3.0306511408026676E-4</v>
      </c>
      <c r="AD119" s="52">
        <f>SUM(AD116:AD118)</f>
        <v>11.437370000000001</v>
      </c>
      <c r="AE119" s="53">
        <f>IF(K119&gt;0,(K116*AE116+K117*AE117+K118*AE118)/K119,0)</f>
        <v>0.17449134632131572</v>
      </c>
      <c r="AF119" s="58">
        <f>SUM(AF116:AF118)</f>
        <v>85.681890600000003</v>
      </c>
      <c r="AG119" s="53">
        <f>IF(AND(AA119&gt;0),((AA116*AG116+AA117*AG117+AA118*AG118)/AA119),0)</f>
        <v>0.85086654997692757</v>
      </c>
      <c r="AH119" s="57">
        <f t="shared" si="1"/>
        <v>0.89374150951948306</v>
      </c>
      <c r="AI119" s="51">
        <f>SUM(AI116:AI118)</f>
        <v>538</v>
      </c>
      <c r="AJ119" s="21">
        <f>IF(AI119&gt;0,(AJ116*AI116+AJ117*AI117+AJ118*AI118)/AI119,0)</f>
        <v>8.401858736059481E-2</v>
      </c>
      <c r="AK119" s="53">
        <f>IF(K119&gt;0,(AK116*K116+AK117*K117+AK118*K118)/K119,0)</f>
        <v>0.1922798860441392</v>
      </c>
      <c r="AL119" s="58">
        <f>SUM(AL116:AL118)</f>
        <v>94.791610599999998</v>
      </c>
      <c r="AM119" s="56"/>
      <c r="AN119" s="56">
        <f>SUM(AN116:AN118)</f>
        <v>0</v>
      </c>
      <c r="AO119" s="105"/>
      <c r="AP119" s="106">
        <f>AO118</f>
        <v>1580.5800000000006</v>
      </c>
      <c r="AQ119" s="51">
        <f>SUM(AQ116:AQ118)</f>
        <v>0</v>
      </c>
      <c r="AR119" s="59"/>
      <c r="AS119" s="58"/>
      <c r="AT119" s="58"/>
      <c r="AU119" s="58"/>
      <c r="AV119" s="58"/>
    </row>
    <row r="120" spans="1:48" x14ac:dyDescent="0.2">
      <c r="A120" s="182">
        <v>30</v>
      </c>
      <c r="B120" s="23">
        <v>1</v>
      </c>
      <c r="C120" s="11" t="s">
        <v>50</v>
      </c>
      <c r="D120" s="12">
        <v>5880</v>
      </c>
      <c r="E120" s="12">
        <v>0</v>
      </c>
      <c r="F120" s="12">
        <v>8602</v>
      </c>
      <c r="G120" s="13">
        <v>1.5</v>
      </c>
      <c r="H120" s="13">
        <v>8</v>
      </c>
      <c r="I120" s="12">
        <v>9031</v>
      </c>
      <c r="J120" s="13">
        <v>3.1</v>
      </c>
      <c r="K120" s="12">
        <v>12979</v>
      </c>
      <c r="L120" s="14">
        <v>6.2E-2</v>
      </c>
      <c r="M120" s="37">
        <f>ROUND(K120*(1-L120),0)</f>
        <v>12174</v>
      </c>
      <c r="N120" s="15">
        <v>0.154</v>
      </c>
      <c r="O120" s="25">
        <f>M120*N120</f>
        <v>1874.796</v>
      </c>
      <c r="P120" s="14">
        <v>0.48699999999999999</v>
      </c>
      <c r="Q120" s="25">
        <f>M120*P120</f>
        <v>5928.7380000000003</v>
      </c>
      <c r="R120" s="16">
        <v>0.35899999999999999</v>
      </c>
      <c r="S120" s="25">
        <f>M120*R120</f>
        <v>4370.4659999999994</v>
      </c>
      <c r="T120" s="26">
        <v>0.19700000000000001</v>
      </c>
      <c r="U120" s="25">
        <f>M120*T120</f>
        <v>2398.2780000000002</v>
      </c>
      <c r="V120" s="16">
        <v>0.53400000000000003</v>
      </c>
      <c r="W120" s="25">
        <f>M120*V120</f>
        <v>6500.9160000000002</v>
      </c>
      <c r="X120" s="16">
        <v>0.41</v>
      </c>
      <c r="Y120" s="25">
        <f>X120*M120</f>
        <v>4991.34</v>
      </c>
      <c r="Z120" s="17">
        <v>2.14E-3</v>
      </c>
      <c r="AA120" s="18">
        <f>M120*Z120</f>
        <v>26.05236</v>
      </c>
      <c r="AB120" s="27">
        <f>IF(M120&gt;0,(AD120+AL120)/M120,0)</f>
        <v>2.74359444718252E-3</v>
      </c>
      <c r="AC120" s="17">
        <v>3.1E-4</v>
      </c>
      <c r="AD120" s="24">
        <f>AC120*M120</f>
        <v>3.7739400000000001</v>
      </c>
      <c r="AE120" s="117">
        <v>0.1782</v>
      </c>
      <c r="AF120" s="30">
        <f>AI120*(1-AJ120)*AE120</f>
        <v>27.525841200000002</v>
      </c>
      <c r="AG120" s="28">
        <f>IF(AND(AE120&gt;0,AC120&gt;0,Z120&gt;0),((Z120-AC120)*AE120)/((AE120-AC120)*Z120),0)</f>
        <v>0.85663039692175624</v>
      </c>
      <c r="AH120" s="60">
        <f t="shared" si="1"/>
        <v>0.88844550460581007</v>
      </c>
      <c r="AI120" s="132">
        <v>169</v>
      </c>
      <c r="AJ120" s="14">
        <v>8.5999999999999993E-2</v>
      </c>
      <c r="AK120" s="15">
        <v>0.1918</v>
      </c>
      <c r="AL120" s="30">
        <f>AI120*(1-AJ120)*AK120</f>
        <v>29.626578800000001</v>
      </c>
      <c r="AM120" s="19">
        <v>1.48</v>
      </c>
      <c r="AN120" s="19">
        <v>398.44</v>
      </c>
      <c r="AO120" s="101">
        <f>AO118+AI120-AN120</f>
        <v>1351.1400000000006</v>
      </c>
      <c r="AP120" s="102"/>
      <c r="AQ120" s="12"/>
      <c r="AR120" s="31"/>
      <c r="AS120" s="20"/>
      <c r="AT120" s="20"/>
      <c r="AU120" s="20"/>
      <c r="AV120" s="20"/>
    </row>
    <row r="121" spans="1:48" x14ac:dyDescent="0.2">
      <c r="A121" s="183"/>
      <c r="B121" s="33">
        <v>2</v>
      </c>
      <c r="C121" s="11" t="s">
        <v>54</v>
      </c>
      <c r="D121" s="34">
        <v>18610</v>
      </c>
      <c r="E121" s="34">
        <v>1</v>
      </c>
      <c r="F121" s="34">
        <v>14472</v>
      </c>
      <c r="G121" s="35">
        <v>1.2</v>
      </c>
      <c r="H121" s="35">
        <v>7.6</v>
      </c>
      <c r="I121" s="34">
        <v>14973</v>
      </c>
      <c r="J121" s="35">
        <v>2.2000000000000002</v>
      </c>
      <c r="K121" s="34">
        <v>13686</v>
      </c>
      <c r="L121" s="36">
        <v>6.7000000000000004E-2</v>
      </c>
      <c r="M121" s="37">
        <f>ROUND(K121*(1-L121),0)</f>
        <v>12769</v>
      </c>
      <c r="N121" s="38">
        <v>0.26900000000000002</v>
      </c>
      <c r="O121" s="25">
        <f>M121*N121</f>
        <v>3434.8610000000003</v>
      </c>
      <c r="P121" s="36">
        <v>0.40500000000000003</v>
      </c>
      <c r="Q121" s="25">
        <f>M121*P121</f>
        <v>5171.4450000000006</v>
      </c>
      <c r="R121" s="39">
        <v>0.32600000000000001</v>
      </c>
      <c r="S121" s="25">
        <f>M121*R121</f>
        <v>4162.6940000000004</v>
      </c>
      <c r="T121" s="28">
        <v>0.21199999999999999</v>
      </c>
      <c r="U121" s="25">
        <f>M121*T121</f>
        <v>2707.0279999999998</v>
      </c>
      <c r="V121" s="39">
        <v>0.51900000000000002</v>
      </c>
      <c r="W121" s="25">
        <f>M121*V121</f>
        <v>6627.1109999999999</v>
      </c>
      <c r="X121" s="39">
        <v>0.39</v>
      </c>
      <c r="Y121" s="25">
        <f>X121*M121</f>
        <v>4979.91</v>
      </c>
      <c r="Z121" s="40">
        <v>2.0899999999999998E-3</v>
      </c>
      <c r="AA121" s="18">
        <f>M121*Z121</f>
        <v>26.687209999999997</v>
      </c>
      <c r="AB121" s="27">
        <f>IF(M121&gt;0,(AD121+AL121)/M121,0)</f>
        <v>1.9020318584070796E-3</v>
      </c>
      <c r="AC121" s="40">
        <v>2.9999999999999997E-4</v>
      </c>
      <c r="AD121" s="37">
        <f>AC121*M121</f>
        <v>3.8306999999999998</v>
      </c>
      <c r="AE121" s="28">
        <v>0.1908</v>
      </c>
      <c r="AF121" s="41">
        <f>AI121*(1-AJ121)*AE121</f>
        <v>19.792447200000002</v>
      </c>
      <c r="AG121" s="28">
        <f>IF(AND(AE121&gt;0,AC121&gt;0,Z121&gt;0),((Z121-AC121)*AE121)/((AE121-AC121)*Z121),0)</f>
        <v>0.85780808499416039</v>
      </c>
      <c r="AH121" s="29">
        <f t="shared" si="1"/>
        <v>0.84355723736451305</v>
      </c>
      <c r="AI121" s="34">
        <v>113</v>
      </c>
      <c r="AJ121" s="36">
        <v>8.2000000000000003E-2</v>
      </c>
      <c r="AK121" s="38">
        <v>0.19719999999999999</v>
      </c>
      <c r="AL121" s="41">
        <f>AI121*(1-AJ121)*AK121</f>
        <v>20.4563448</v>
      </c>
      <c r="AM121" s="42">
        <v>1.5</v>
      </c>
      <c r="AN121" s="42"/>
      <c r="AO121" s="121">
        <f>AO120+AI121-AN121</f>
        <v>1464.1400000000006</v>
      </c>
      <c r="AP121" s="104"/>
      <c r="AQ121" s="43"/>
      <c r="AR121" s="44"/>
      <c r="AS121" s="45"/>
      <c r="AT121" s="45"/>
      <c r="AU121" s="45"/>
      <c r="AV121" s="45"/>
    </row>
    <row r="122" spans="1:48" x14ac:dyDescent="0.2">
      <c r="A122" s="183"/>
      <c r="B122" s="33">
        <v>3</v>
      </c>
      <c r="C122" s="11" t="s">
        <v>52</v>
      </c>
      <c r="D122" s="43">
        <v>14700</v>
      </c>
      <c r="E122" s="43">
        <v>0</v>
      </c>
      <c r="F122" s="43">
        <v>17129</v>
      </c>
      <c r="G122" s="37">
        <v>2.1</v>
      </c>
      <c r="H122" s="37">
        <v>8.1</v>
      </c>
      <c r="I122" s="43">
        <v>17098</v>
      </c>
      <c r="J122" s="37">
        <v>1.4</v>
      </c>
      <c r="K122" s="43">
        <v>14334</v>
      </c>
      <c r="L122" s="39">
        <v>6.3E-2</v>
      </c>
      <c r="M122" s="37">
        <f>ROUND(K122*(1-L122),0)</f>
        <v>13431</v>
      </c>
      <c r="N122" s="28">
        <v>0.26800000000000002</v>
      </c>
      <c r="O122" s="25">
        <f>M122*N122</f>
        <v>3599.5080000000003</v>
      </c>
      <c r="P122" s="39">
        <v>0.35199999999999998</v>
      </c>
      <c r="Q122" s="25">
        <f>M122*P122</f>
        <v>4727.7119999999995</v>
      </c>
      <c r="R122" s="39">
        <v>0.38</v>
      </c>
      <c r="S122" s="25">
        <f>M122*R122</f>
        <v>5103.78</v>
      </c>
      <c r="T122" s="28">
        <v>0.23300000000000001</v>
      </c>
      <c r="U122" s="25">
        <f>M122*T122</f>
        <v>3129.4230000000002</v>
      </c>
      <c r="V122" s="39">
        <v>0.501</v>
      </c>
      <c r="W122" s="25">
        <f>M122*V122</f>
        <v>6728.9309999999996</v>
      </c>
      <c r="X122" s="39">
        <v>0.4</v>
      </c>
      <c r="Y122" s="25">
        <f>X122*M122</f>
        <v>5372.4000000000005</v>
      </c>
      <c r="Z122" s="47">
        <v>2.32E-3</v>
      </c>
      <c r="AA122" s="18">
        <f>M122*Z122</f>
        <v>31.15992</v>
      </c>
      <c r="AB122" s="27">
        <f>IF(M122&gt;0,(AD122+AL122)/M122,0)</f>
        <v>2.7206132678132674E-3</v>
      </c>
      <c r="AC122" s="47">
        <v>2.9E-4</v>
      </c>
      <c r="AD122" s="37">
        <f>AC122*M122</f>
        <v>3.89499</v>
      </c>
      <c r="AE122" s="28">
        <v>0.1956</v>
      </c>
      <c r="AF122" s="41">
        <f>AI122*(1-AJ122)*AE122</f>
        <v>31.209544799999996</v>
      </c>
      <c r="AG122" s="28">
        <f>IF(AND(AE122&gt;0,AC122&gt;0,Z122&gt;0),((Z122-AC122)*AE122)/((AE122-AC122)*Z122),0)</f>
        <v>0.87629921662997312</v>
      </c>
      <c r="AH122" s="29">
        <f t="shared" si="1"/>
        <v>0.89467449764645335</v>
      </c>
      <c r="AI122" s="43">
        <v>174</v>
      </c>
      <c r="AJ122" s="39">
        <v>8.3000000000000004E-2</v>
      </c>
      <c r="AK122" s="28">
        <v>0.2046</v>
      </c>
      <c r="AL122" s="41">
        <f>AI122*(1-AJ122)*AK122</f>
        <v>32.645566799999997</v>
      </c>
      <c r="AM122" s="18">
        <v>1.6</v>
      </c>
      <c r="AN122" s="18"/>
      <c r="AO122" s="121">
        <f>AO121+AI122-AN122</f>
        <v>1638.1400000000006</v>
      </c>
      <c r="AP122" s="104"/>
      <c r="AQ122" s="43"/>
      <c r="AR122" s="48"/>
      <c r="AS122" s="41"/>
      <c r="AT122" s="41"/>
      <c r="AU122" s="41"/>
      <c r="AV122" s="41"/>
    </row>
    <row r="123" spans="1:48" s="22" customFormat="1" ht="13.5" thickBot="1" x14ac:dyDescent="0.25">
      <c r="A123" s="184"/>
      <c r="B123" s="49" t="s">
        <v>38</v>
      </c>
      <c r="C123" s="50"/>
      <c r="D123" s="51">
        <f>SUM(D120:D122)</f>
        <v>39190</v>
      </c>
      <c r="E123" s="51"/>
      <c r="F123" s="51">
        <f>SUM(F120:F122)</f>
        <v>40203</v>
      </c>
      <c r="G123" s="52"/>
      <c r="H123" s="52"/>
      <c r="I123" s="51">
        <f>SUM(I120:I122)</f>
        <v>41102</v>
      </c>
      <c r="J123" s="52"/>
      <c r="K123" s="51">
        <f>SUM(K120:K122)</f>
        <v>40999</v>
      </c>
      <c r="L123" s="21">
        <f>IF(K123&gt;0,(K120*L120+K121*L121+K122*L122)/K123,0)</f>
        <v>6.4018683382521535E-2</v>
      </c>
      <c r="M123" s="52">
        <f>M120+M121+M122</f>
        <v>38374</v>
      </c>
      <c r="N123" s="53">
        <f>IF(M123&gt;0,O123/M123,0)</f>
        <v>0.23216670141241469</v>
      </c>
      <c r="O123" s="54">
        <f>O120+O121+O122</f>
        <v>8909.1650000000009</v>
      </c>
      <c r="P123" s="21">
        <f>IF(M123&gt;0,Q123/M123,0)</f>
        <v>0.41246403815083132</v>
      </c>
      <c r="Q123" s="54">
        <f>Q120+Q121+Q122</f>
        <v>15827.895</v>
      </c>
      <c r="R123" s="21">
        <f>IF(M123&gt;0,S123/M123,0)</f>
        <v>0.35536926043675404</v>
      </c>
      <c r="S123" s="54">
        <f>S120+S121+S122</f>
        <v>13636.939999999999</v>
      </c>
      <c r="T123" s="21">
        <f>IF(M123&gt;0,U123/M123,0)</f>
        <v>0.21459136394433734</v>
      </c>
      <c r="U123" s="54">
        <f>U120+U121+U122</f>
        <v>8234.7290000000012</v>
      </c>
      <c r="V123" s="21">
        <f>IF(M123&gt;0,W123/M123,0)</f>
        <v>0.51745864387345597</v>
      </c>
      <c r="W123" s="54">
        <f>W120+W121+W122</f>
        <v>19856.957999999999</v>
      </c>
      <c r="X123" s="21">
        <f>IF(M123&gt;0,Y123/M123,0)</f>
        <v>0.39984494709959872</v>
      </c>
      <c r="Y123" s="54">
        <f>Y120+Y121+Y122</f>
        <v>15343.650000000001</v>
      </c>
      <c r="Z123" s="55">
        <f>IF(M123&gt;0,AA123/M123,0)</f>
        <v>2.186362901964872E-3</v>
      </c>
      <c r="AA123" s="56">
        <f>SUM(AA120:AA122)</f>
        <v>83.89949</v>
      </c>
      <c r="AB123" s="55">
        <f>IF(M123&gt;0,(AB120*M120+AB121*M121+AB122*M122)/M123,0)</f>
        <v>2.4555198936780111E-3</v>
      </c>
      <c r="AC123" s="55">
        <f>IF(K123&gt;0,(K120*AC120+K121*AC121+K122*AC122)/K123,0)</f>
        <v>2.9966950413424717E-4</v>
      </c>
      <c r="AD123" s="52">
        <f>SUM(AD120:AD122)</f>
        <v>11.49963</v>
      </c>
      <c r="AE123" s="53">
        <f>IF(K123&gt;0,(K120*AE120+K121*AE121+K122*AE122)/K123,0)</f>
        <v>0.188489402180541</v>
      </c>
      <c r="AF123" s="58">
        <f>SUM(AF120:AF122)</f>
        <v>78.527833200000003</v>
      </c>
      <c r="AG123" s="53">
        <f>IF(AND(AA123&gt;0),((AA120*AG120+AA121*AG121+AA122*AG122)/AA123),0)</f>
        <v>0.86430991985455596</v>
      </c>
      <c r="AH123" s="57">
        <f t="shared" si="1"/>
        <v>0.87929114256916319</v>
      </c>
      <c r="AI123" s="51">
        <f>SUM(AI120:AI122)</f>
        <v>456</v>
      </c>
      <c r="AJ123" s="21">
        <f>IF(AI123&gt;0,(AJ120*AI120+AJ121*AI121+AJ122*AI122)/AI123,0)</f>
        <v>8.3864035087719294E-2</v>
      </c>
      <c r="AK123" s="53">
        <f>IF(K123&gt;0,(AK120*K120+AK121*K121+AK122*K122)/K123,0)</f>
        <v>0.19807770433425204</v>
      </c>
      <c r="AL123" s="58">
        <f>SUM(AL120:AL122)</f>
        <v>82.728490399999998</v>
      </c>
      <c r="AM123" s="56"/>
      <c r="AN123" s="56">
        <f>SUM(AN120:AN122)</f>
        <v>398.44</v>
      </c>
      <c r="AO123" s="105"/>
      <c r="AP123" s="106">
        <f>AO122</f>
        <v>1638.1400000000006</v>
      </c>
      <c r="AQ123" s="51">
        <f>SUM(AQ120:AQ122)</f>
        <v>0</v>
      </c>
      <c r="AR123" s="59"/>
      <c r="AS123" s="58"/>
      <c r="AT123" s="58"/>
      <c r="AU123" s="58"/>
      <c r="AV123" s="58"/>
    </row>
    <row r="124" spans="1:48" x14ac:dyDescent="0.2">
      <c r="A124" s="182">
        <v>31</v>
      </c>
      <c r="B124" s="23">
        <v>1</v>
      </c>
      <c r="C124" s="11" t="s">
        <v>50</v>
      </c>
      <c r="D124" s="12">
        <v>4134</v>
      </c>
      <c r="E124" s="12">
        <v>1</v>
      </c>
      <c r="F124" s="12">
        <v>5407</v>
      </c>
      <c r="G124" s="13">
        <v>1.2</v>
      </c>
      <c r="H124" s="13">
        <v>7.8</v>
      </c>
      <c r="I124" s="12">
        <v>5941</v>
      </c>
      <c r="J124" s="13">
        <v>5</v>
      </c>
      <c r="K124" s="12">
        <v>14727</v>
      </c>
      <c r="L124" s="14">
        <v>6.5000000000000002E-2</v>
      </c>
      <c r="M124" s="24">
        <f>ROUND(K124*(1-L124),0)</f>
        <v>13770</v>
      </c>
      <c r="N124" s="15">
        <v>0.28599999999999998</v>
      </c>
      <c r="O124" s="25">
        <f>M124*N124</f>
        <v>3938.22</v>
      </c>
      <c r="P124" s="14">
        <v>0.36599999999999999</v>
      </c>
      <c r="Q124" s="25">
        <f>M124*P124</f>
        <v>5039.82</v>
      </c>
      <c r="R124" s="16">
        <v>0.34799999999999998</v>
      </c>
      <c r="S124" s="25">
        <f>M124*R124</f>
        <v>4791.96</v>
      </c>
      <c r="T124" s="26">
        <v>0.24099999999999999</v>
      </c>
      <c r="U124" s="25">
        <f>M124*T124</f>
        <v>3318.5699999999997</v>
      </c>
      <c r="V124" s="16">
        <v>0.505</v>
      </c>
      <c r="W124" s="25">
        <f>M124*V124</f>
        <v>6953.85</v>
      </c>
      <c r="X124" s="16">
        <v>0.43</v>
      </c>
      <c r="Y124" s="25">
        <f>X124*M124</f>
        <v>5921.0999999999995</v>
      </c>
      <c r="Z124" s="17">
        <v>2.5100000000000001E-3</v>
      </c>
      <c r="AA124" s="18">
        <f>M124*Z124</f>
        <v>34.5627</v>
      </c>
      <c r="AB124" s="27">
        <f>IF(M124&gt;0,(AD124+AL124)/M124,0)</f>
        <v>2.3922099491648511E-3</v>
      </c>
      <c r="AC124" s="17">
        <v>2.9999999999999997E-4</v>
      </c>
      <c r="AD124" s="24">
        <f>AC124*M124</f>
        <v>4.1309999999999993</v>
      </c>
      <c r="AE124" s="117">
        <v>0.20810000000000001</v>
      </c>
      <c r="AF124" s="30">
        <f>AI124*(1-AJ124)*AE124</f>
        <v>27.730365500000001</v>
      </c>
      <c r="AG124" s="28">
        <f>IF(AND(AE124&gt;0,AC124&gt;0,Z124&gt;0),((Z124-AC124)*AE124)/((AE124-AC124)*Z124),0)</f>
        <v>0.8817492302205997</v>
      </c>
      <c r="AH124" s="60">
        <f t="shared" si="1"/>
        <v>0.87580822200435171</v>
      </c>
      <c r="AI124" s="12">
        <v>145</v>
      </c>
      <c r="AJ124" s="14">
        <v>8.1000000000000003E-2</v>
      </c>
      <c r="AK124" s="15">
        <v>0.2162</v>
      </c>
      <c r="AL124" s="30">
        <f>AI124*(1-AJ124)*AK124</f>
        <v>28.809730999999999</v>
      </c>
      <c r="AM124" s="19">
        <v>1.5</v>
      </c>
      <c r="AN124" s="19">
        <v>409.62</v>
      </c>
      <c r="AO124" s="101">
        <f>AO122+AI124-AN124+AP124</f>
        <v>1258.5200000000004</v>
      </c>
      <c r="AP124" s="133">
        <v>-115</v>
      </c>
      <c r="AQ124" s="12"/>
      <c r="AR124" s="31"/>
      <c r="AS124" s="20"/>
      <c r="AT124" s="20"/>
      <c r="AU124" s="20"/>
      <c r="AV124" s="20"/>
    </row>
    <row r="125" spans="1:48" x14ac:dyDescent="0.2">
      <c r="A125" s="183"/>
      <c r="B125" s="33">
        <v>2</v>
      </c>
      <c r="C125" s="11" t="s">
        <v>51</v>
      </c>
      <c r="D125" s="34">
        <v>17206</v>
      </c>
      <c r="E125" s="34">
        <v>0</v>
      </c>
      <c r="F125" s="34">
        <v>12839</v>
      </c>
      <c r="G125" s="35">
        <v>1.1000000000000001</v>
      </c>
      <c r="H125" s="35">
        <v>7.1</v>
      </c>
      <c r="I125" s="34">
        <v>13758</v>
      </c>
      <c r="J125" s="35">
        <v>4.5999999999999996</v>
      </c>
      <c r="K125" s="34">
        <v>14573</v>
      </c>
      <c r="L125" s="36">
        <v>6.5000000000000002E-2</v>
      </c>
      <c r="M125" s="37">
        <f>ROUND(K125*(1-L125),0)</f>
        <v>13626</v>
      </c>
      <c r="N125" s="38">
        <v>0.25800000000000001</v>
      </c>
      <c r="O125" s="25">
        <f>M125*N125</f>
        <v>3515.5080000000003</v>
      </c>
      <c r="P125" s="36">
        <v>0.57799999999999996</v>
      </c>
      <c r="Q125" s="25">
        <f>M125*P125</f>
        <v>7875.8279999999995</v>
      </c>
      <c r="R125" s="39">
        <v>0.16400000000000001</v>
      </c>
      <c r="S125" s="25">
        <f>M125*R125</f>
        <v>2234.6640000000002</v>
      </c>
      <c r="T125" s="28">
        <v>0.22600000000000001</v>
      </c>
      <c r="U125" s="25">
        <f>M125*T125</f>
        <v>3079.4760000000001</v>
      </c>
      <c r="V125" s="39">
        <v>0.51900000000000002</v>
      </c>
      <c r="W125" s="25">
        <f>M125*V125</f>
        <v>7071.8940000000002</v>
      </c>
      <c r="X125" s="39">
        <v>0.4</v>
      </c>
      <c r="Y125" s="25">
        <f>X125*M125</f>
        <v>5450.4000000000005</v>
      </c>
      <c r="Z125" s="40">
        <v>2.3900000000000002E-3</v>
      </c>
      <c r="AA125" s="18">
        <f>M125*Z125</f>
        <v>32.566140000000004</v>
      </c>
      <c r="AB125" s="27">
        <f>IF(M125&gt;0,(AD125+AL125)/M125,0)</f>
        <v>2.0361402906208721E-3</v>
      </c>
      <c r="AC125" s="40">
        <v>2.9E-4</v>
      </c>
      <c r="AD125" s="37">
        <f>AC125*M125</f>
        <v>3.9515400000000001</v>
      </c>
      <c r="AE125" s="28">
        <v>0.2109</v>
      </c>
      <c r="AF125" s="41">
        <f>AI125*(1-AJ125)*AE125</f>
        <v>23.039137800000002</v>
      </c>
      <c r="AG125" s="28">
        <f>IF(AND(AE125&gt;0,AC125&gt;0,Z125&gt;0),((Z125-AC125)*AE125)/((AE125-AC125)*Z125),0)</f>
        <v>0.87987096258944197</v>
      </c>
      <c r="AH125" s="29">
        <f t="shared" si="1"/>
        <v>0.85871704356074519</v>
      </c>
      <c r="AI125" s="34">
        <v>119</v>
      </c>
      <c r="AJ125" s="36">
        <v>8.2000000000000003E-2</v>
      </c>
      <c r="AK125" s="38">
        <v>0.21779999999999999</v>
      </c>
      <c r="AL125" s="41">
        <f>AI125*(1-AJ125)*AK125</f>
        <v>23.792907599999999</v>
      </c>
      <c r="AM125" s="42">
        <v>1.55</v>
      </c>
      <c r="AN125" s="42"/>
      <c r="AO125" s="121">
        <f>AO124+AI125-AN125</f>
        <v>1377.5200000000004</v>
      </c>
      <c r="AP125" s="104"/>
      <c r="AQ125" s="43"/>
      <c r="AR125" s="44"/>
      <c r="AS125" s="45"/>
      <c r="AT125" s="45"/>
      <c r="AU125" s="45"/>
      <c r="AV125" s="45"/>
    </row>
    <row r="126" spans="1:48" x14ac:dyDescent="0.2">
      <c r="A126" s="183"/>
      <c r="B126" s="33">
        <v>3</v>
      </c>
      <c r="C126" s="46" t="s">
        <v>52</v>
      </c>
      <c r="D126" s="43">
        <v>11800</v>
      </c>
      <c r="E126" s="43">
        <v>0</v>
      </c>
      <c r="F126" s="43">
        <v>16306</v>
      </c>
      <c r="G126" s="37">
        <v>1.2</v>
      </c>
      <c r="H126" s="37">
        <v>7.9</v>
      </c>
      <c r="I126" s="43">
        <v>17054</v>
      </c>
      <c r="J126" s="37">
        <v>3.2</v>
      </c>
      <c r="K126" s="43">
        <v>14171</v>
      </c>
      <c r="L126" s="39">
        <v>6.5000000000000002E-2</v>
      </c>
      <c r="M126" s="37">
        <f>ROUND(K126*(1-L126),0)</f>
        <v>13250</v>
      </c>
      <c r="N126" s="28">
        <v>0.313</v>
      </c>
      <c r="O126" s="25">
        <f>M126*N126</f>
        <v>4147.25</v>
      </c>
      <c r="P126" s="39">
        <v>0.373</v>
      </c>
      <c r="Q126" s="25">
        <f>M126*P126</f>
        <v>4942.25</v>
      </c>
      <c r="R126" s="39">
        <v>0.314</v>
      </c>
      <c r="S126" s="25">
        <f>M126*R126</f>
        <v>4160.5</v>
      </c>
      <c r="T126" s="28">
        <v>0.22500000000000001</v>
      </c>
      <c r="U126" s="25">
        <f>M126*T126</f>
        <v>2981.25</v>
      </c>
      <c r="V126" s="39">
        <v>0.51700000000000002</v>
      </c>
      <c r="W126" s="25">
        <f>M126*V126</f>
        <v>6850.25</v>
      </c>
      <c r="X126" s="39">
        <v>0.41</v>
      </c>
      <c r="Y126" s="25">
        <f>X126*M126</f>
        <v>5432.5</v>
      </c>
      <c r="Z126" s="47">
        <v>2.5000000000000001E-3</v>
      </c>
      <c r="AA126" s="18">
        <f>M126*Z126</f>
        <v>33.125</v>
      </c>
      <c r="AB126" s="27">
        <f>IF(M126&gt;0,(AD126+AL126)/M126,0)</f>
        <v>2.6559761509433962E-3</v>
      </c>
      <c r="AC126" s="47">
        <v>2.9E-4</v>
      </c>
      <c r="AD126" s="37">
        <f>AC126*M126</f>
        <v>3.8424999999999998</v>
      </c>
      <c r="AE126" s="28">
        <v>0.20419999999999999</v>
      </c>
      <c r="AF126" s="41">
        <f>AI126*(1-AJ126)*AE126</f>
        <v>28.992316000000002</v>
      </c>
      <c r="AG126" s="28">
        <f>IF(AND(AE126&gt;0,AC126&gt;0,Z126&gt;0),((Z126-AC126)*AE126)/((AE126-AC126)*Z126),0)</f>
        <v>0.88525722132313278</v>
      </c>
      <c r="AH126" s="29">
        <f t="shared" si="1"/>
        <v>0.89198380928725418</v>
      </c>
      <c r="AI126" s="43">
        <v>155</v>
      </c>
      <c r="AJ126" s="39">
        <v>8.4000000000000005E-2</v>
      </c>
      <c r="AK126" s="28">
        <v>0.2208</v>
      </c>
      <c r="AL126" s="41">
        <f>AI126*(1-AJ126)*AK126</f>
        <v>31.349184000000005</v>
      </c>
      <c r="AM126" s="18">
        <v>1.55</v>
      </c>
      <c r="AN126" s="18"/>
      <c r="AO126" s="121">
        <f>AO125+AI126-AN126</f>
        <v>1532.5200000000004</v>
      </c>
      <c r="AP126" s="104"/>
      <c r="AQ126" s="43"/>
      <c r="AR126" s="48"/>
      <c r="AS126" s="41"/>
      <c r="AT126" s="41"/>
      <c r="AU126" s="41"/>
      <c r="AV126" s="41"/>
    </row>
    <row r="127" spans="1:48" s="22" customFormat="1" ht="13.5" thickBot="1" x14ac:dyDescent="0.25">
      <c r="A127" s="184"/>
      <c r="B127" s="49" t="s">
        <v>38</v>
      </c>
      <c r="C127" s="50"/>
      <c r="D127" s="51">
        <f>SUM(D124:D126)</f>
        <v>33140</v>
      </c>
      <c r="E127" s="61"/>
      <c r="F127" s="51">
        <f>SUM(F124:F126)</f>
        <v>34552</v>
      </c>
      <c r="G127" s="62"/>
      <c r="H127" s="62"/>
      <c r="I127" s="51">
        <f>SUM(I124:I126)</f>
        <v>36753</v>
      </c>
      <c r="J127" s="52"/>
      <c r="K127" s="51">
        <f>SUM(K124:K126)</f>
        <v>43471</v>
      </c>
      <c r="L127" s="21">
        <f>IF(K127&gt;0,(K124*L124+K125*L125+K126*L126)/K127,0)</f>
        <v>6.4999999999999988E-2</v>
      </c>
      <c r="M127" s="52">
        <f>M124+M125+M126</f>
        <v>40646</v>
      </c>
      <c r="N127" s="53">
        <f>IF(M127&gt;0,O127/M127,0)</f>
        <v>0.28541499778575996</v>
      </c>
      <c r="O127" s="54">
        <f>O124+O125+O126</f>
        <v>11600.977999999999</v>
      </c>
      <c r="P127" s="21">
        <f>IF(M127&gt;0,Q127/M127,0)</f>
        <v>0.4393519165477538</v>
      </c>
      <c r="Q127" s="54">
        <f>Q124+Q125+Q126</f>
        <v>17857.898000000001</v>
      </c>
      <c r="R127" s="21">
        <f>IF(M127&gt;0,S127/M127,0)</f>
        <v>0.27523308566648624</v>
      </c>
      <c r="S127" s="54">
        <f>S124+S125+S126</f>
        <v>11187.124</v>
      </c>
      <c r="T127" s="21">
        <f>IF(M127&gt;0,U127/M127,0)</f>
        <v>0.23075569551739408</v>
      </c>
      <c r="U127" s="54">
        <f>U124+U125+U126</f>
        <v>9379.2960000000003</v>
      </c>
      <c r="V127" s="21">
        <f>IF(M127&gt;0,W127/M127,0)</f>
        <v>0.51360512719578799</v>
      </c>
      <c r="W127" s="54">
        <f>W124+W125+W126</f>
        <v>20875.993999999999</v>
      </c>
      <c r="X127" s="21">
        <f>IF(M127&gt;0,Y127/M127,0)</f>
        <v>0.41342321507651431</v>
      </c>
      <c r="Y127" s="54">
        <f>Y124+Y125+Y126</f>
        <v>16804</v>
      </c>
      <c r="Z127" s="55">
        <f>IF(M127&gt;0,AA127/M127,0)</f>
        <v>2.4665118338827929E-3</v>
      </c>
      <c r="AA127" s="56">
        <f>SUM(AA124:AA126)</f>
        <v>100.25384</v>
      </c>
      <c r="AB127" s="55">
        <f>IF(M127&gt;0,(AB124*M124+AB125*M125+AB126*M126)/M127,0)</f>
        <v>2.3588265167544162E-3</v>
      </c>
      <c r="AC127" s="55">
        <f>IF(K127&gt;0,(K124*AC124+K125*AC125+K126*AC126)/K127,0)</f>
        <v>2.9338777575855168E-4</v>
      </c>
      <c r="AD127" s="52">
        <f>SUM(AD124:AD126)</f>
        <v>11.925039999999999</v>
      </c>
      <c r="AE127" s="53">
        <f>IF(K127&gt;0,(K124*AE124+K125*AE125+K126*AE126)/K127,0)</f>
        <v>0.20776730694025902</v>
      </c>
      <c r="AF127" s="58">
        <f>SUM(AF124:AF126)</f>
        <v>79.761819300000013</v>
      </c>
      <c r="AG127" s="53">
        <f>IF(AND(AA127&gt;0),((AA124*AG124+AA125*AG125+AA126*AG126)/AA127),0)</f>
        <v>0.88229817955398837</v>
      </c>
      <c r="AH127" s="57">
        <f t="shared" si="1"/>
        <v>0.87680003541156304</v>
      </c>
      <c r="AI127" s="51">
        <f>SUM(AI124:AI126)</f>
        <v>419</v>
      </c>
      <c r="AJ127" s="21">
        <f>IF(AI127&gt;0,(AJ124*AI124+AJ125*AI125+AJ126*AI126)/AI127,0)</f>
        <v>8.2393794749403351E-2</v>
      </c>
      <c r="AK127" s="53">
        <f>IF(K127&gt;0,(AK124*K124+AK125*K125+AK126*K126)/K127,0)</f>
        <v>0.21823591819833912</v>
      </c>
      <c r="AL127" s="58">
        <f>SUM(AL124:AL126)</f>
        <v>83.9518226</v>
      </c>
      <c r="AM127" s="63"/>
      <c r="AN127" s="56">
        <f>SUM(AN124:AN126)</f>
        <v>409.62</v>
      </c>
      <c r="AO127" s="105"/>
      <c r="AP127" s="106">
        <f>AO126</f>
        <v>1532.5200000000004</v>
      </c>
      <c r="AQ127" s="51">
        <f>SUM(AQ124:AQ126)</f>
        <v>0</v>
      </c>
      <c r="AR127" s="64"/>
      <c r="AS127" s="65"/>
      <c r="AT127" s="65"/>
      <c r="AU127" s="65"/>
      <c r="AV127" s="65"/>
    </row>
    <row r="128" spans="1:48" s="78" customFormat="1" ht="13.5" thickBot="1" x14ac:dyDescent="0.25">
      <c r="A128" s="67"/>
      <c r="B128" s="68" t="s">
        <v>39</v>
      </c>
      <c r="C128" s="68"/>
      <c r="D128" s="69">
        <f>SUM(D127,D123,D119,D115,D111,D107,D103,D99,D95,D91,D87,D83,D79,D75,D71,D67,D63,D59,D55,D51,D47,D43,D39,D35,D31,D27,D23,D19,D15,D11,D7)</f>
        <v>1371403</v>
      </c>
      <c r="E128" s="69"/>
      <c r="F128" s="69">
        <f>SUM(F127,F123,F119,F115,F111,F107,F103,F99,F95,F91,F87,F83,F79,F75,F71,F67,F63,F59,F55,F51,F47,F43,F39,F35,F31,F27,F23,F19,F15,F11,F7)</f>
        <v>1370100</v>
      </c>
      <c r="G128" s="75"/>
      <c r="H128" s="69"/>
      <c r="I128" s="69">
        <f>SUM(I127,I123,I119,I115,I111,I107,I103,I99,I95,I91,I87,I83,I79,I75,I71,I67,I63,I59,I55,I51,I47,I43,I39,I35,I31,I27,I23,I19,I15,I11,I7)</f>
        <v>1441733</v>
      </c>
      <c r="J128" s="75"/>
      <c r="K128" s="69">
        <f>SUM(K127,K123,K119,K115,K111,K107,K103,K99,K95,K91,K87,K83,K79,K75,K71,K67,K63,K59,K55,K51,K47,K43,K39,K35,K31,K27,K23,K19,K15,K11,K7)</f>
        <v>1409129</v>
      </c>
      <c r="L128" s="70">
        <f>1-M128/K128</f>
        <v>6.7615527038333623E-2</v>
      </c>
      <c r="M128" s="69">
        <f>SUM(M127,M123,M119,M115,M111,M107,M103,M99,M95,M91,M87,M83,M79,M75,M71,M67,M63,M59,M55,M51,M47,M43,M39,M35,M31,M27,M23,M19,M15,M11,M7)</f>
        <v>1313850</v>
      </c>
      <c r="N128" s="71">
        <f>IF(AND(M128&gt;0),(O128/M128),0)</f>
        <v>0.43656418236480565</v>
      </c>
      <c r="O128" s="69">
        <f>SUM(O127,O123,O119,O115,O111,O107,O103,O99,O95,O91,O87,O83,O79,O75,O71,O67,O63,O59,O55,O51,O47,O43,O39,O35,O31,O27,O23,O19,O15,O11,O7)</f>
        <v>573579.85099999991</v>
      </c>
      <c r="P128" s="71">
        <f>Q128/M128</f>
        <v>0.47051109563496596</v>
      </c>
      <c r="Q128" s="69">
        <f>SUM(Q127,Q123,Q119,Q115,Q111,Q107,Q103,Q99,Q95,Q91,Q87,Q83,Q79,Q75,Q71,Q67,Q63,Q59,Q55,Q51,Q47,Q43,Q39,Q35,Q31,Q27,Q23,Q19,Q15,Q11,Q7)</f>
        <v>618181.00300000003</v>
      </c>
      <c r="R128" s="71">
        <f>S128/M128</f>
        <v>9.3059660539635422E-2</v>
      </c>
      <c r="S128" s="69">
        <f>SUM(S127,S123,S119,S115,S111,S107,S103,S99,S95,S91,S87,S83,S79,S75,S71,S67,S63,S59,S55,S51,S47,S43,S39,S35,S31,S27,S23,S19,S15,S11,S7)</f>
        <v>122266.435</v>
      </c>
      <c r="T128" s="71">
        <f>U128/M128</f>
        <v>0.23042084865091148</v>
      </c>
      <c r="U128" s="69">
        <f>SUM(U127,U123,U119,U115,U111,U107,U103,U99,U95,U91,U87,U83,U79,U75,U71,U67,U63,U59,U55,U51,U47,U43,U39,U35,U31,U27,U23,U19,U15,U11,U7)</f>
        <v>302738.43200000003</v>
      </c>
      <c r="V128" s="71">
        <f>W128/M128</f>
        <v>0.50734300338699245</v>
      </c>
      <c r="W128" s="69">
        <f>SUM(W127,W123,W119,W115,W111,W107,W103,W99,W95,W91,W87,W83,W79,W75,W71,W67,W63,W59,W55,W51,W47,W43,W39,W35,W31,W27,W23,W19,W15,W11,W7)</f>
        <v>666572.6050000001</v>
      </c>
      <c r="X128" s="71">
        <f>IF(AND(M128&gt;0),(Y128/M128),0)</f>
        <v>0.40080242797884091</v>
      </c>
      <c r="Y128" s="69">
        <f>SUM(Y127,Y123,Y119,Y115,Y111,Y107,Y103,Y99,Y95,Y91,Y87,Y83,Y79,Y75,Y71,Y67,Y63,Y59,Y55,Y51,Y47,Y43,Y39,Y35,Y31,Y27,Y23,Y19,Y15,Y11,Y7)</f>
        <v>526594.27000000014</v>
      </c>
      <c r="Z128" s="72">
        <f>IF(AND(M128&gt;0),(AA128/M128),0)</f>
        <v>2.4740976367165195E-3</v>
      </c>
      <c r="AA128" s="69">
        <f>SUM(AA127,AA123,AA119,AA115,AA111,AA107,AA103,AA99,AA95,AA91,AA87,AA83,AA79,AA75,AA71,AA67,AA63,AA59,AA55,AA51,AA47,AA43,AA39,AA35,AA31,AA27,AA23,AA19,AA15,AA11,AA7)</f>
        <v>3250.5931799999989</v>
      </c>
      <c r="AB128" s="73">
        <f>(AD128+AL128)/M128</f>
        <v>2.6447357709023099E-3</v>
      </c>
      <c r="AC128" s="74">
        <f>AD128/(M128-AI128)</f>
        <v>2.8707539945455382E-4</v>
      </c>
      <c r="AD128" s="75">
        <f>SUM(AD127,AD123,AD119,AD115,AD111,AD107,AD103,AD99,AD95,AD91,AD87,AD83,AD79,AD75,AD71,AD67,AD63,AD59,AD55,AD51,AD47,AD43,AD39,AD35,AD31,AD27,AD23,AD19,AD15,AD11,AD7)</f>
        <v>372.62960999999996</v>
      </c>
      <c r="AE128" s="71">
        <f>AF128/AI128</f>
        <v>0.19209868363234364</v>
      </c>
      <c r="AF128" s="69">
        <f>SUM(AF127,AF123,AF119,AF115,AF111,AF107,AF103,AF99,AF95,AF91,AF87,AF83,AF79,AF75,AF71,AF67,AF63,AF59,AF55,AF51,AF47,AF43,AF39,AF35,AF31,AF27,AF23,AF19,AF15,AF11,AF7)</f>
        <v>3040.9221619</v>
      </c>
      <c r="AG128" s="76">
        <f>((Z128-AC128)*AE128)/((AE128-AC128)*Z128)</f>
        <v>0.88529062795581026</v>
      </c>
      <c r="AH128" s="77">
        <f>((AB128-AC128)*AK128)/((AK128-AC128)*AB128)</f>
        <v>0.89276185639353101</v>
      </c>
      <c r="AI128" s="69">
        <f>SUM(AI127,AI123,AI119,AI115,AI111,AI107,AI103,AI99,AI95,AI91,AI87,AI83,AI79,AI75,AI71,AI67,AI63,AI59,AI55,AI51,AI47,AI43,AI39,AI35,AI31,AI27,AI23,AI19,AI15,AI11,AI7)</f>
        <v>15830</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8.6532217308907131E-2</v>
      </c>
      <c r="AK128" s="71">
        <f>AL128/AI128</f>
        <v>0.19596692878079594</v>
      </c>
      <c r="AL128" s="69">
        <f>SUM(AL127,AL123,AL119,AL115,AL111,AL107,AL103,AL99,AL95,AL91,AL87,AL83,AL79,AL75,AL71,AL67,AL63,AL59,AL55,AL51,AL47,AL43,AL39,AL35,AL31,AL27,AL23,AL19,AL15,AL11,AL7)</f>
        <v>3102.1564825999999</v>
      </c>
      <c r="AM128" s="69"/>
      <c r="AN128" s="107">
        <f>SUM(AN127,AN123,AN119,AN115,AN111,AN107,AN103,AN99,AN95,AN91,AN87,AN83,AN79,AN75,AN71,AN67,AN63,AN59,AN55,AN51,AN47,AN43,AN39,AN35,AN31,AN27,AN23,AN19,AN15,AN11,AN7)</f>
        <v>15641.140000000001</v>
      </c>
      <c r="AO128" s="108"/>
      <c r="AP128" s="109"/>
      <c r="AQ128" s="69">
        <f>SUM(AQ127,AQ123,AQ119,AQ115,AQ111,AQ107,AQ103,AQ99,AQ95,AQ91,AQ87,AQ83,AQ79,AQ75,AQ71,AQ67,AQ63,AQ59,AQ55,AQ51,AQ47,AQ43,AQ39,AQ35,AQ31,AQ27,AQ23,AQ19,AQ15,AQ11,AQ7)</f>
        <v>0</v>
      </c>
      <c r="AR128" s="69"/>
      <c r="AS128" s="69"/>
      <c r="AT128" s="69"/>
      <c r="AU128" s="69"/>
      <c r="AV128" s="69"/>
    </row>
    <row r="131" spans="34:34" x14ac:dyDescent="0.2">
      <c r="AH131" s="80"/>
    </row>
    <row r="132" spans="34:34" x14ac:dyDescent="0.2">
      <c r="AH132" s="80"/>
    </row>
  </sheetData>
  <protectedRanges>
    <protectedRange sqref="Q1:Q3 U1:U3 W1:W3 Y1:Y3 AL1:AL1048576 O1:O3 S1:S3 AD1:AD3 AH1:AH1048576 AA1:AB3 AA128:AB1048576 O128:O1048576 Q128:Q1048576 S128:S1048576 U128:U1048576 W128:W1048576 Y128:Y1048576 AD128:AD1048576 M1:M1048576" name="Range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AK93" name="Range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
    <protectedRange sqref="O4:O127" name="Range1_1_1_1_1_5_1"/>
    <protectedRange sqref="Q4:Q127" name="Range1_1_1_1_1_7_1"/>
    <protectedRange sqref="S4:S127" name="Range1_1_1_1_1_8_1"/>
    <protectedRange sqref="U4:U127" name="Range1_1_1_1_1_10_1"/>
    <protectedRange sqref="W4:W127" name="Range1_1_1_1_1_12_1"/>
    <protectedRange sqref="Y4:Y127" name="Range1_1_1_1_1_16_1"/>
    <protectedRange sqref="AD4:AD127" name="Range1_1_1_1_1_18_1"/>
    <protectedRange sqref="AB4:AB6" name="Range1_1_1_1_1_2_1_31"/>
    <protectedRange sqref="AB8:AB10" name="Range1_1_1_1_1_2_1_1_2_1"/>
    <protectedRange sqref="AB12:AB14" name="Range1_1_1_1_1_2_1_2_1_1"/>
    <protectedRange sqref="AB16:AB18" name="Range1_1_1_1_1_2_1_3_1_1"/>
    <protectedRange sqref="AB20:AB22" name="Range1_1_1_1_1_2_1_4_1_1"/>
    <protectedRange sqref="AB24:AB26" name="Range1_1_1_1_1_2_1_5_1_1"/>
    <protectedRange sqref="AB28:AB30" name="Range1_1_1_1_1_2_1_6_1_1"/>
    <protectedRange sqref="AB32:AB34" name="Range1_1_1_1_1_2_1_7_1_1"/>
    <protectedRange sqref="AB36:AB38" name="Range1_1_1_1_1_2_1_8_1_1"/>
    <protectedRange sqref="AB40:AB42" name="Range1_1_1_1_1_2_1_9_1_1"/>
    <protectedRange sqref="AB44:AB46" name="Range1_1_1_1_1_2_1_10_1_1"/>
    <protectedRange sqref="AB48:AB50" name="Range1_1_1_1_1_2_1_11_1_1"/>
    <protectedRange sqref="AB52:AB54" name="Range1_1_1_1_1_2_1_12_1_1"/>
    <protectedRange sqref="AB56:AB58" name="Range1_1_1_1_1_2_1_13_1_1"/>
    <protectedRange sqref="AB60:AB62" name="Range1_1_1_1_1_2_1_14_1_1"/>
    <protectedRange sqref="AB64:AB66" name="Range1_1_1_1_1_2_1_15_1_1"/>
    <protectedRange sqref="AB68:AB70" name="Range1_1_1_1_1_2_1_16_1_1"/>
    <protectedRange sqref="AB72:AB74" name="Range1_1_1_1_1_2_1_17_1_1"/>
    <protectedRange sqref="AB76:AB78" name="Range1_1_1_1_1_2_1_18_1_1"/>
    <protectedRange sqref="AB80:AB82" name="Range1_1_1_1_1_2_1_19_1_1"/>
    <protectedRange sqref="AB84:AB86" name="Range1_1_1_1_1_2_1_20_1_1"/>
    <protectedRange sqref="AB88:AB90" name="Range1_1_1_1_1_2_1_21_1_1"/>
    <protectedRange sqref="AB92:AB94" name="Range1_1_1_1_1_2_1_22_1_1"/>
    <protectedRange sqref="AB96:AB98" name="Range1_1_1_1_1_2_1_23_1_1"/>
    <protectedRange sqref="AB100:AB102" name="Range1_1_1_1_1_2_1_24_1_1"/>
    <protectedRange sqref="AB104:AB106" name="Range1_1_1_1_1_2_1_25_1_1"/>
    <protectedRange sqref="AB108:AB110" name="Range1_1_1_1_1_2_1_26_1_1"/>
    <protectedRange sqref="AB112:AB114" name="Range1_1_1_1_1_2_1_27_1_1"/>
    <protectedRange sqref="AB116:AB118" name="Range1_1_1_1_1_2_1_28_1_1"/>
    <protectedRange sqref="AB120:AB122" name="Range1_1_1_1_1_2_1_29_1_1"/>
    <protectedRange sqref="AB124:AB126" name="Range1_1_1_1_1_2_1_30_1_1"/>
  </protectedRanges>
  <mergeCells count="36">
    <mergeCell ref="A76:A79"/>
    <mergeCell ref="A32:A35"/>
    <mergeCell ref="A36:A39"/>
    <mergeCell ref="A124:A127"/>
    <mergeCell ref="A80:A83"/>
    <mergeCell ref="A84:A87"/>
    <mergeCell ref="A88:A91"/>
    <mergeCell ref="A92:A95"/>
    <mergeCell ref="A96:A99"/>
    <mergeCell ref="A100:A103"/>
    <mergeCell ref="A104:A107"/>
    <mergeCell ref="A108:A111"/>
    <mergeCell ref="A112:A115"/>
    <mergeCell ref="A116:A119"/>
    <mergeCell ref="A120:A123"/>
    <mergeCell ref="A60:A63"/>
    <mergeCell ref="A64:A67"/>
    <mergeCell ref="A68:A71"/>
    <mergeCell ref="A72:A75"/>
    <mergeCell ref="C1:C2"/>
    <mergeCell ref="A8:A11"/>
    <mergeCell ref="A12:A15"/>
    <mergeCell ref="A24:A27"/>
    <mergeCell ref="A40:A43"/>
    <mergeCell ref="A44:A47"/>
    <mergeCell ref="A48:A51"/>
    <mergeCell ref="A52:A55"/>
    <mergeCell ref="A56:A59"/>
    <mergeCell ref="A28:A31"/>
    <mergeCell ref="AS1:AT1"/>
    <mergeCell ref="AU1:AV1"/>
    <mergeCell ref="A4:A7"/>
    <mergeCell ref="A16:A19"/>
    <mergeCell ref="A20:A23"/>
    <mergeCell ref="A1:A2"/>
    <mergeCell ref="B1:B2"/>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32"/>
  <sheetViews>
    <sheetView zoomScale="110" zoomScaleNormal="110" workbookViewId="0">
      <pane xSplit="3" ySplit="2" topLeftCell="Z3" activePane="bottomRight" state="frozen"/>
      <selection pane="topRight" activeCell="D1" sqref="D1"/>
      <selection pane="bottomLeft" activeCell="A3" sqref="A3"/>
      <selection pane="bottomRight" activeCell="AI92" sqref="AI92"/>
    </sheetView>
  </sheetViews>
  <sheetFormatPr defaultColWidth="9.140625" defaultRowHeight="12.75" x14ac:dyDescent="0.2"/>
  <cols>
    <col min="1" max="1" width="3.28515625" style="79" bestFit="1" customWidth="1"/>
    <col min="2" max="2" width="5.85546875" style="22" customWidth="1"/>
    <col min="3" max="3" width="10.710937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8.42578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7.5703125" style="32" bestFit="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2.28515625" style="82" customWidth="1"/>
    <col min="39" max="39" width="11.7109375" style="32" bestFit="1" customWidth="1"/>
    <col min="40" max="40" width="11.7109375" style="173" customWidth="1"/>
    <col min="41" max="41" width="11.85546875" style="32" customWidth="1"/>
    <col min="42" max="42" width="12" style="110" customWidth="1"/>
    <col min="43" max="43" width="11.5703125" style="111" customWidth="1"/>
    <col min="44" max="44" width="11.5703125" style="112" customWidth="1"/>
    <col min="45" max="45" width="12.140625" style="83" customWidth="1"/>
    <col min="46" max="46" width="14.85546875" style="32" customWidth="1"/>
    <col min="47" max="47" width="6.42578125" style="32" bestFit="1" customWidth="1"/>
    <col min="48" max="48" width="10.42578125" style="32" customWidth="1"/>
    <col min="49" max="49" width="6.42578125" style="32" bestFit="1" customWidth="1"/>
    <col min="50" max="50" width="11.140625" style="32" customWidth="1"/>
    <col min="51" max="16384" width="9.140625" style="32"/>
  </cols>
  <sheetData>
    <row r="1" spans="1:50" s="22" customFormat="1" ht="66" customHeight="1" x14ac:dyDescent="0.2">
      <c r="A1" s="185" t="s">
        <v>47</v>
      </c>
      <c r="B1" s="187" t="s">
        <v>46</v>
      </c>
      <c r="C1" s="189" t="s">
        <v>45</v>
      </c>
      <c r="D1" s="169" t="s">
        <v>0</v>
      </c>
      <c r="E1" s="169" t="s">
        <v>1</v>
      </c>
      <c r="F1" s="169" t="s">
        <v>2</v>
      </c>
      <c r="G1" s="2" t="s">
        <v>48</v>
      </c>
      <c r="H1" s="169" t="s">
        <v>3</v>
      </c>
      <c r="I1" s="169" t="s">
        <v>4</v>
      </c>
      <c r="J1" s="124" t="s">
        <v>49</v>
      </c>
      <c r="K1" s="169" t="s">
        <v>5</v>
      </c>
      <c r="L1" s="169" t="s">
        <v>6</v>
      </c>
      <c r="M1" s="169" t="s">
        <v>7</v>
      </c>
      <c r="N1" s="169" t="s">
        <v>8</v>
      </c>
      <c r="O1" s="169"/>
      <c r="P1" s="1" t="s">
        <v>9</v>
      </c>
      <c r="Q1" s="1"/>
      <c r="R1" s="1" t="s">
        <v>10</v>
      </c>
      <c r="S1" s="1"/>
      <c r="T1" s="169" t="s">
        <v>11</v>
      </c>
      <c r="U1" s="169"/>
      <c r="V1" s="169" t="s">
        <v>12</v>
      </c>
      <c r="W1" s="169"/>
      <c r="X1" s="169" t="s">
        <v>13</v>
      </c>
      <c r="Y1" s="169"/>
      <c r="Z1" s="169" t="s">
        <v>14</v>
      </c>
      <c r="AA1" s="169" t="s">
        <v>15</v>
      </c>
      <c r="AB1" s="169" t="s">
        <v>16</v>
      </c>
      <c r="AC1" s="169" t="s">
        <v>17</v>
      </c>
      <c r="AD1" s="169" t="s">
        <v>18</v>
      </c>
      <c r="AE1" s="114" t="s">
        <v>43</v>
      </c>
      <c r="AF1" s="3" t="s">
        <v>44</v>
      </c>
      <c r="AG1" s="169" t="s">
        <v>19</v>
      </c>
      <c r="AH1" s="169" t="s">
        <v>20</v>
      </c>
      <c r="AI1" s="169" t="s">
        <v>21</v>
      </c>
      <c r="AJ1" s="2" t="s">
        <v>22</v>
      </c>
      <c r="AK1" s="3" t="s">
        <v>23</v>
      </c>
      <c r="AL1" s="149" t="s">
        <v>59</v>
      </c>
      <c r="AM1" s="169" t="s">
        <v>24</v>
      </c>
      <c r="AN1" s="148" t="s">
        <v>58</v>
      </c>
      <c r="AO1" s="169" t="s">
        <v>25</v>
      </c>
      <c r="AP1" s="93" t="s">
        <v>40</v>
      </c>
      <c r="AQ1" s="94" t="s">
        <v>41</v>
      </c>
      <c r="AR1" s="95" t="s">
        <v>41</v>
      </c>
      <c r="AS1" s="4" t="s">
        <v>26</v>
      </c>
      <c r="AT1" s="169" t="s">
        <v>27</v>
      </c>
      <c r="AU1" s="181" t="s">
        <v>28</v>
      </c>
      <c r="AV1" s="181"/>
      <c r="AW1" s="181" t="s">
        <v>29</v>
      </c>
      <c r="AX1" s="181"/>
    </row>
    <row r="2" spans="1:50"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9"/>
      <c r="AM2" s="5" t="s">
        <v>30</v>
      </c>
      <c r="AN2" s="171"/>
      <c r="AO2" s="5" t="s">
        <v>34</v>
      </c>
      <c r="AP2" s="96" t="s">
        <v>42</v>
      </c>
      <c r="AQ2" s="97" t="s">
        <v>42</v>
      </c>
      <c r="AR2" s="98" t="s">
        <v>42</v>
      </c>
      <c r="AS2" s="10" t="s">
        <v>35</v>
      </c>
      <c r="AT2" s="5" t="s">
        <v>32</v>
      </c>
      <c r="AU2" s="5" t="s">
        <v>36</v>
      </c>
      <c r="AV2" s="5" t="s">
        <v>37</v>
      </c>
      <c r="AW2" s="5" t="s">
        <v>36</v>
      </c>
      <c r="AX2" s="5" t="s">
        <v>37</v>
      </c>
    </row>
    <row r="3" spans="1:50" s="22" customFormat="1" ht="13.5" thickBot="1" x14ac:dyDescent="0.25">
      <c r="A3" s="84"/>
      <c r="B3" s="85"/>
      <c r="C3" s="91"/>
      <c r="D3" s="170"/>
      <c r="E3" s="170"/>
      <c r="F3" s="170"/>
      <c r="G3" s="88"/>
      <c r="H3" s="170"/>
      <c r="I3" s="170"/>
      <c r="J3" s="88"/>
      <c r="K3" s="170"/>
      <c r="L3" s="170"/>
      <c r="M3" s="170"/>
      <c r="N3" s="170"/>
      <c r="O3" s="6"/>
      <c r="P3" s="170"/>
      <c r="Q3" s="6"/>
      <c r="R3" s="170"/>
      <c r="S3" s="6"/>
      <c r="T3" s="91"/>
      <c r="U3" s="6"/>
      <c r="V3" s="170"/>
      <c r="W3" s="6"/>
      <c r="X3" s="170"/>
      <c r="Y3" s="91"/>
      <c r="Z3" s="86"/>
      <c r="AA3" s="87"/>
      <c r="AB3" s="92"/>
      <c r="AC3" s="86"/>
      <c r="AD3" s="86"/>
      <c r="AE3" s="116"/>
      <c r="AF3" s="119"/>
      <c r="AG3" s="92"/>
      <c r="AH3" s="92"/>
      <c r="AI3" s="170"/>
      <c r="AJ3" s="88"/>
      <c r="AK3" s="89"/>
      <c r="AL3" s="89"/>
      <c r="AM3" s="170"/>
      <c r="AN3" s="172"/>
      <c r="AO3" s="170"/>
      <c r="AP3" s="99"/>
      <c r="AQ3" s="123">
        <f>Септември!AR127</f>
        <v>2263.2200000000003</v>
      </c>
      <c r="AR3" s="100"/>
      <c r="AS3" s="90"/>
      <c r="AT3" s="170"/>
      <c r="AU3" s="170"/>
      <c r="AV3" s="170"/>
      <c r="AW3" s="170"/>
      <c r="AX3" s="170"/>
    </row>
    <row r="4" spans="1:50" x14ac:dyDescent="0.2">
      <c r="A4" s="182">
        <v>1</v>
      </c>
      <c r="B4" s="23">
        <v>1</v>
      </c>
      <c r="C4" s="11" t="s">
        <v>54</v>
      </c>
      <c r="D4" s="12">
        <v>10654</v>
      </c>
      <c r="E4" s="12">
        <v>0</v>
      </c>
      <c r="F4" s="12">
        <v>14805</v>
      </c>
      <c r="G4" s="13">
        <v>1.5</v>
      </c>
      <c r="H4" s="13">
        <v>5.4</v>
      </c>
      <c r="I4" s="12">
        <v>15003</v>
      </c>
      <c r="J4" s="13">
        <v>2</v>
      </c>
      <c r="K4" s="12">
        <v>14936</v>
      </c>
      <c r="L4" s="14">
        <v>6.8000000000000005E-2</v>
      </c>
      <c r="M4" s="24">
        <f>ROUND(K4*(1-L4),0)</f>
        <v>13920</v>
      </c>
      <c r="N4" s="15">
        <v>0.51600000000000001</v>
      </c>
      <c r="O4" s="25">
        <f>M4*N4</f>
        <v>7182.72</v>
      </c>
      <c r="P4" s="14">
        <v>0.374</v>
      </c>
      <c r="Q4" s="25">
        <f>M4*P4</f>
        <v>5206.08</v>
      </c>
      <c r="R4" s="16">
        <v>0.11</v>
      </c>
      <c r="S4" s="25">
        <f>M4*R4</f>
        <v>1531.2</v>
      </c>
      <c r="T4" s="26">
        <v>0.24</v>
      </c>
      <c r="U4" s="25">
        <f>M4*T4</f>
        <v>3340.7999999999997</v>
      </c>
      <c r="V4" s="16">
        <v>0.49399999999999999</v>
      </c>
      <c r="W4" s="25">
        <f>M4*V4</f>
        <v>6876.48</v>
      </c>
      <c r="X4" s="16">
        <v>0.4</v>
      </c>
      <c r="Y4" s="130">
        <f>X4*M4</f>
        <v>5568</v>
      </c>
      <c r="Z4" s="17">
        <v>2.9099999999999998E-3</v>
      </c>
      <c r="AA4" s="19">
        <f>M4*Z4</f>
        <v>40.507199999999997</v>
      </c>
      <c r="AB4" s="27">
        <f>IF(M4&gt;0,(AD4+AM4)/M4,0)</f>
        <v>2.9883288074712641E-3</v>
      </c>
      <c r="AC4" s="17">
        <v>3.4000000000000002E-4</v>
      </c>
      <c r="AD4" s="24">
        <f>AC4*M4</f>
        <v>4.7328000000000001</v>
      </c>
      <c r="AE4" s="117">
        <v>0.2132</v>
      </c>
      <c r="AF4" s="30">
        <f>AI4*(1-AJ4)*AE4</f>
        <v>37.444316000000001</v>
      </c>
      <c r="AG4" s="28">
        <f>IF(AND(AE4&gt;0,AC4&gt;0,Z4&gt;0),((Z4-AC4)*AE4)/((AE4-AC4)*Z4),0)</f>
        <v>0.88457218060819864</v>
      </c>
      <c r="AH4" s="60">
        <f t="shared" ref="AH4:AH35" si="0">IF(AND(AB4&gt;0,AK4&gt;0,AC4&gt;0),((AK4*(AB4-AC4))/(AB4*(AK4-AC4))),0)</f>
        <v>0.88766188447951988</v>
      </c>
      <c r="AI4" s="12">
        <v>193</v>
      </c>
      <c r="AJ4" s="14">
        <v>0.09</v>
      </c>
      <c r="AK4" s="15">
        <v>0.2099</v>
      </c>
      <c r="AL4" s="150">
        <v>0.2137</v>
      </c>
      <c r="AM4" s="30">
        <f>AI4*(1-AJ4)*AK4</f>
        <v>36.864736999999998</v>
      </c>
      <c r="AN4" s="153">
        <f>AI4*(1-AJ4)*AL4</f>
        <v>37.532131</v>
      </c>
      <c r="AO4" s="19">
        <v>1.65</v>
      </c>
      <c r="AP4" s="19"/>
      <c r="AQ4" s="113">
        <f>AQ3+AI4-AP4</f>
        <v>2456.2200000000003</v>
      </c>
      <c r="AR4" s="102"/>
      <c r="AS4" s="12"/>
      <c r="AT4" s="31"/>
      <c r="AU4" s="20"/>
      <c r="AV4" s="20"/>
      <c r="AW4" s="20"/>
      <c r="AX4" s="20"/>
    </row>
    <row r="5" spans="1:50" x14ac:dyDescent="0.2">
      <c r="A5" s="183"/>
      <c r="B5" s="33">
        <v>2</v>
      </c>
      <c r="C5" s="11" t="s">
        <v>52</v>
      </c>
      <c r="D5" s="34">
        <v>21246</v>
      </c>
      <c r="E5" s="34">
        <v>2</v>
      </c>
      <c r="F5" s="34">
        <v>15772</v>
      </c>
      <c r="G5" s="35">
        <v>1.6</v>
      </c>
      <c r="H5" s="35">
        <v>4.9000000000000004</v>
      </c>
      <c r="I5" s="34">
        <v>15883</v>
      </c>
      <c r="J5" s="35">
        <v>1.4</v>
      </c>
      <c r="K5" s="34">
        <v>15084</v>
      </c>
      <c r="L5" s="36">
        <v>6.6000000000000003E-2</v>
      </c>
      <c r="M5" s="37">
        <f>ROUND(K5*(1-L5),0)</f>
        <v>14088</v>
      </c>
      <c r="N5" s="38">
        <v>0.50800000000000001</v>
      </c>
      <c r="O5" s="25">
        <f>M5*N5</f>
        <v>7156.7039999999997</v>
      </c>
      <c r="P5" s="36">
        <v>0.33900000000000002</v>
      </c>
      <c r="Q5" s="25">
        <f>M5*P5</f>
        <v>4775.8320000000003</v>
      </c>
      <c r="R5" s="39">
        <v>0.153</v>
      </c>
      <c r="S5" s="25">
        <f>M5*R5</f>
        <v>2155.4639999999999</v>
      </c>
      <c r="T5" s="28">
        <v>0.23400000000000001</v>
      </c>
      <c r="U5" s="25">
        <f>M5*T5</f>
        <v>3296.5920000000001</v>
      </c>
      <c r="V5" s="39">
        <v>0.502</v>
      </c>
      <c r="W5" s="25">
        <f>M5*V5</f>
        <v>7072.1760000000004</v>
      </c>
      <c r="X5" s="39">
        <v>0.4</v>
      </c>
      <c r="Y5" s="25">
        <f>X5*M5</f>
        <v>5635.2000000000007</v>
      </c>
      <c r="Z5" s="40">
        <v>2.9399999999999999E-3</v>
      </c>
      <c r="AA5" s="18">
        <f>M5*Z5</f>
        <v>41.41872</v>
      </c>
      <c r="AB5" s="27">
        <f>IF(M5&gt;0,(AD5+AM5)/M5,0)</f>
        <v>2.927489608177172E-3</v>
      </c>
      <c r="AC5" s="40">
        <v>3.5E-4</v>
      </c>
      <c r="AD5" s="37">
        <f>AC5*M5</f>
        <v>4.9307999999999996</v>
      </c>
      <c r="AE5" s="28">
        <v>0.21679999999999999</v>
      </c>
      <c r="AF5" s="41">
        <f>AI5*(1-AJ5)*AE5</f>
        <v>37.416211199999999</v>
      </c>
      <c r="AG5" s="28">
        <f>IF(AND(AE5&gt;0,AC5&gt;0,Z5&gt;0),((Z5-AC5)*AE5)/((AE5-AC5)*Z5),0)</f>
        <v>0.88237688237688217</v>
      </c>
      <c r="AH5" s="29">
        <f t="shared" si="0"/>
        <v>0.88191069727776217</v>
      </c>
      <c r="AI5" s="34">
        <v>188</v>
      </c>
      <c r="AJ5" s="36">
        <v>8.2000000000000003E-2</v>
      </c>
      <c r="AK5" s="38">
        <v>0.2104</v>
      </c>
      <c r="AL5" s="151">
        <v>0.21199999999999999</v>
      </c>
      <c r="AM5" s="41">
        <f>AI5*(1-AJ5)*AK5</f>
        <v>36.311673599999999</v>
      </c>
      <c r="AN5" s="174">
        <f>AI5*(1-AJ5)*AL5</f>
        <v>36.587808000000003</v>
      </c>
      <c r="AO5" s="42">
        <v>1.58</v>
      </c>
      <c r="AP5" s="42"/>
      <c r="AQ5" s="113">
        <f>AQ4+AI5-AP5</f>
        <v>2644.2200000000003</v>
      </c>
      <c r="AR5" s="103"/>
      <c r="AS5" s="43"/>
      <c r="AT5" s="44"/>
      <c r="AU5" s="45"/>
      <c r="AV5" s="45"/>
      <c r="AW5" s="45"/>
      <c r="AX5" s="45"/>
    </row>
    <row r="6" spans="1:50" x14ac:dyDescent="0.2">
      <c r="A6" s="183"/>
      <c r="B6" s="33">
        <v>3</v>
      </c>
      <c r="C6" s="46" t="s">
        <v>60</v>
      </c>
      <c r="D6" s="43">
        <v>16500</v>
      </c>
      <c r="E6" s="43">
        <v>1</v>
      </c>
      <c r="F6" s="43">
        <v>17321</v>
      </c>
      <c r="G6" s="37">
        <v>0.5</v>
      </c>
      <c r="H6" s="37">
        <v>4.3</v>
      </c>
      <c r="I6" s="43">
        <v>17610</v>
      </c>
      <c r="J6" s="37">
        <v>0.6</v>
      </c>
      <c r="K6" s="43">
        <v>15279</v>
      </c>
      <c r="L6" s="39">
        <v>7.0000000000000007E-2</v>
      </c>
      <c r="M6" s="37">
        <f>ROUND(K6*(1-L6),0)</f>
        <v>14209</v>
      </c>
      <c r="N6" s="28">
        <v>0.52300000000000002</v>
      </c>
      <c r="O6" s="25">
        <f>M6*N6</f>
        <v>7431.3070000000007</v>
      </c>
      <c r="P6" s="39">
        <v>0.4</v>
      </c>
      <c r="Q6" s="25">
        <f>M6*P6</f>
        <v>5683.6</v>
      </c>
      <c r="R6" s="39">
        <v>7.6999999999999999E-2</v>
      </c>
      <c r="S6" s="25">
        <f>M6*R6</f>
        <v>1094.0930000000001</v>
      </c>
      <c r="T6" s="28">
        <v>0.23599999999999999</v>
      </c>
      <c r="U6" s="25">
        <f>M6*T6</f>
        <v>3353.3239999999996</v>
      </c>
      <c r="V6" s="39">
        <v>0.50600000000000001</v>
      </c>
      <c r="W6" s="25">
        <f>M6*V6</f>
        <v>7189.7539999999999</v>
      </c>
      <c r="X6" s="39">
        <v>0.4</v>
      </c>
      <c r="Y6" s="25">
        <f>X6*M6</f>
        <v>5683.6</v>
      </c>
      <c r="Z6" s="47">
        <v>2.8900000000000002E-3</v>
      </c>
      <c r="AA6" s="18">
        <f>M6*Z6</f>
        <v>41.064010000000003</v>
      </c>
      <c r="AB6" s="27">
        <f>IF(M6&gt;0,(AD6+AM6)/M6,0)</f>
        <v>2.8696937504398621E-3</v>
      </c>
      <c r="AC6" s="47">
        <v>3.5E-4</v>
      </c>
      <c r="AD6" s="37">
        <f>AC6*M6</f>
        <v>4.9731499999999995</v>
      </c>
      <c r="AE6" s="28">
        <v>0.2208</v>
      </c>
      <c r="AF6" s="41">
        <f>AI6*(1-AJ6)*AE6</f>
        <v>37.130831999999998</v>
      </c>
      <c r="AG6" s="28">
        <f>IF(AND(AE6&gt;0,AC6&gt;0,Z6&gt;0),((Z6-AC6)*AE6)/((AE6-AC6)*Z6),0)</f>
        <v>0.88028811780872873</v>
      </c>
      <c r="AH6" s="29">
        <f t="shared" si="0"/>
        <v>0.87948160238933593</v>
      </c>
      <c r="AI6" s="43">
        <v>185</v>
      </c>
      <c r="AJ6" s="39">
        <v>9.0999999999999998E-2</v>
      </c>
      <c r="AK6" s="28">
        <v>0.21290000000000001</v>
      </c>
      <c r="AL6" s="152">
        <v>0.21579999999999999</v>
      </c>
      <c r="AM6" s="41">
        <f>AI6*(1-AJ6)*AK6</f>
        <v>35.802328500000002</v>
      </c>
      <c r="AN6" s="154">
        <f>AI6*(1-AJ6)*AL6</f>
        <v>36.290006999999996</v>
      </c>
      <c r="AO6" s="18">
        <v>1.6</v>
      </c>
      <c r="AP6" s="18"/>
      <c r="AQ6" s="113">
        <f>AQ5+AI6-AP6</f>
        <v>2829.2200000000003</v>
      </c>
      <c r="AR6" s="104"/>
      <c r="AS6" s="43"/>
      <c r="AT6" s="48"/>
      <c r="AU6" s="41"/>
      <c r="AV6" s="41"/>
      <c r="AW6" s="41"/>
      <c r="AX6" s="41"/>
    </row>
    <row r="7" spans="1:50" s="22" customFormat="1" ht="13.5" thickBot="1" x14ac:dyDescent="0.25">
      <c r="A7" s="184"/>
      <c r="B7" s="49" t="s">
        <v>38</v>
      </c>
      <c r="C7" s="50"/>
      <c r="D7" s="51">
        <f>SUM(D4:D6)</f>
        <v>48400</v>
      </c>
      <c r="E7" s="51"/>
      <c r="F7" s="51">
        <f>SUM(F4:F6)</f>
        <v>47898</v>
      </c>
      <c r="G7" s="52"/>
      <c r="H7" s="52"/>
      <c r="I7" s="51">
        <f>SUM(I4:I6)</f>
        <v>48496</v>
      </c>
      <c r="J7" s="52"/>
      <c r="K7" s="51">
        <f>SUM(K4:K6)</f>
        <v>45299</v>
      </c>
      <c r="L7" s="21">
        <f>IF(K7&gt;0,(K4*L4+K5*L5+K6*L6)/K7,0)</f>
        <v>6.8008609461577524E-2</v>
      </c>
      <c r="M7" s="52">
        <f>M4+M5+M6</f>
        <v>42217</v>
      </c>
      <c r="N7" s="53">
        <f>IF(M7&gt;0,O7/M7,0)</f>
        <v>0.51568635857592915</v>
      </c>
      <c r="O7" s="54">
        <f>O4+O5+O6</f>
        <v>21770.731</v>
      </c>
      <c r="P7" s="21">
        <f>IF(M7&gt;0,Q7/M7,0)</f>
        <v>0.37107117985645593</v>
      </c>
      <c r="Q7" s="54">
        <f>Q4+Q5+Q6</f>
        <v>15665.512000000001</v>
      </c>
      <c r="R7" s="21">
        <f>IF(M7&gt;0,S7/M7,0)</f>
        <v>0.11324246156761493</v>
      </c>
      <c r="S7" s="54">
        <f>S4+S5+S6</f>
        <v>4780.7569999999996</v>
      </c>
      <c r="T7" s="21">
        <f>IF(M7&gt;0,U7/M7,0)</f>
        <v>0.23665149110547884</v>
      </c>
      <c r="U7" s="54">
        <f>U4+U5+U6</f>
        <v>9990.7160000000003</v>
      </c>
      <c r="V7" s="21">
        <f>IF(M7&gt;0,W7/M7,0)</f>
        <v>0.50070848236492405</v>
      </c>
      <c r="W7" s="54">
        <f>W4+W5+W6</f>
        <v>21138.41</v>
      </c>
      <c r="X7" s="21">
        <f>IF(M7&gt;0,Y7/M7,0)</f>
        <v>0.40000000000000008</v>
      </c>
      <c r="Y7" s="54">
        <f>Y4+Y5+Y6</f>
        <v>16886.800000000003</v>
      </c>
      <c r="Z7" s="55">
        <f>IF(M7&gt;0,AA7/M7,0)</f>
        <v>2.9132797214392304E-3</v>
      </c>
      <c r="AA7" s="56">
        <f>SUM(AA4:AA6)</f>
        <v>122.98992999999999</v>
      </c>
      <c r="AB7" s="55">
        <f>IF(M7&gt;0,(AB4*M4+AB5*M5+AB6*M6)/M7,0)</f>
        <v>2.9280974275765685E-3</v>
      </c>
      <c r="AC7" s="55">
        <f>IF(K7&gt;0,(K4*AC4+K5*AC5+K6*AC6)/K7,0)</f>
        <v>3.4670279697123554E-4</v>
      </c>
      <c r="AD7" s="52">
        <f>SUM(AD4:AD6)</f>
        <v>14.636749999999999</v>
      </c>
      <c r="AE7" s="53">
        <f>IF(K7&gt;0,(K4*AE4+K5*AE5+K6*AE6)/K7,0)</f>
        <v>0.21696217576546942</v>
      </c>
      <c r="AF7" s="58">
        <f>SUM(AF4:AF6)</f>
        <v>111.99135920000001</v>
      </c>
      <c r="AG7" s="53">
        <f>IF(AND(AA7&gt;0),((AA4*AG4+AA5*AG5+AA6*AG6)/AA7),0)</f>
        <v>0.88240251321837715</v>
      </c>
      <c r="AH7" s="57">
        <f t="shared" si="0"/>
        <v>0.88304494350216223</v>
      </c>
      <c r="AI7" s="51">
        <f>SUM(AI4:AI6)</f>
        <v>566</v>
      </c>
      <c r="AJ7" s="21">
        <f>IF(AI7&gt;0,(AJ4*AI4+AJ5*AI5+AJ6*AI6)/AI7,0)</f>
        <v>8.76696113074205E-2</v>
      </c>
      <c r="AK7" s="53">
        <f>IF(K7&gt;0,(AK4*K4+AK5*K5+AK6*K6)/K7,0)</f>
        <v>0.21107837038345217</v>
      </c>
      <c r="AL7" s="155">
        <f>IF(K7&gt;0,(AL4*K4+AL5*K5+AL6*K6)/K7,0)</f>
        <v>0.21384223492792337</v>
      </c>
      <c r="AM7" s="58">
        <f>SUM(AM4:AM6)</f>
        <v>108.9787391</v>
      </c>
      <c r="AN7" s="156">
        <f>SUM(AN4:AN6)</f>
        <v>110.40994599999999</v>
      </c>
      <c r="AO7" s="56"/>
      <c r="AP7" s="56">
        <f>SUM(AP4:AP6)</f>
        <v>0</v>
      </c>
      <c r="AQ7" s="105"/>
      <c r="AR7" s="106">
        <f>AQ6</f>
        <v>2829.2200000000003</v>
      </c>
      <c r="AS7" s="51">
        <f>SUM(AS4:AS6)</f>
        <v>0</v>
      </c>
      <c r="AT7" s="59"/>
      <c r="AU7" s="58"/>
      <c r="AV7" s="58"/>
      <c r="AW7" s="58"/>
      <c r="AX7" s="58"/>
    </row>
    <row r="8" spans="1:50" x14ac:dyDescent="0.2">
      <c r="A8" s="182">
        <v>2</v>
      </c>
      <c r="B8" s="23">
        <v>1</v>
      </c>
      <c r="C8" s="11" t="s">
        <v>54</v>
      </c>
      <c r="D8" s="12">
        <v>6124</v>
      </c>
      <c r="E8" s="12">
        <v>0</v>
      </c>
      <c r="F8" s="12">
        <v>6871</v>
      </c>
      <c r="G8" s="13">
        <v>1.5</v>
      </c>
      <c r="H8" s="13">
        <v>3.9</v>
      </c>
      <c r="I8" s="12">
        <v>7210</v>
      </c>
      <c r="J8" s="13">
        <v>4</v>
      </c>
      <c r="K8" s="12">
        <v>15540</v>
      </c>
      <c r="L8" s="14">
        <v>7.0000000000000007E-2</v>
      </c>
      <c r="M8" s="24">
        <f>ROUND(K8*(1-L8),0)</f>
        <v>14452</v>
      </c>
      <c r="N8" s="15">
        <v>0.53900000000000003</v>
      </c>
      <c r="O8" s="25">
        <f>M8*N8</f>
        <v>7789.6280000000006</v>
      </c>
      <c r="P8" s="14">
        <v>0.40699999999999997</v>
      </c>
      <c r="Q8" s="25">
        <f>M8*P8</f>
        <v>5881.9639999999999</v>
      </c>
      <c r="R8" s="16">
        <v>5.3999999999999999E-2</v>
      </c>
      <c r="S8" s="25">
        <f>M8*R8</f>
        <v>780.40800000000002</v>
      </c>
      <c r="T8" s="26">
        <v>0.24399999999999999</v>
      </c>
      <c r="U8" s="25">
        <f>M8*T8</f>
        <v>3526.288</v>
      </c>
      <c r="V8" s="16">
        <v>0.496</v>
      </c>
      <c r="W8" s="25">
        <f>M8*V8</f>
        <v>7168.192</v>
      </c>
      <c r="X8" s="16">
        <v>0.41</v>
      </c>
      <c r="Y8" s="25">
        <f>X8*M8</f>
        <v>5925.32</v>
      </c>
      <c r="Z8" s="17">
        <v>2.8700000000000002E-3</v>
      </c>
      <c r="AA8" s="18">
        <f>M8*Z8</f>
        <v>41.477240000000002</v>
      </c>
      <c r="AB8" s="27">
        <f>IF(M8&gt;0,(AD8+AM8)/M8,0)</f>
        <v>2.7551758926100192E-3</v>
      </c>
      <c r="AC8" s="17">
        <v>3.5E-4</v>
      </c>
      <c r="AD8" s="24">
        <f>AC8*M8</f>
        <v>5.0582000000000003</v>
      </c>
      <c r="AE8" s="117">
        <v>0.21890000000000001</v>
      </c>
      <c r="AF8" s="30">
        <f>AI8*(1-AJ8)*AE8</f>
        <v>35.975777200000003</v>
      </c>
      <c r="AG8" s="28">
        <f>IF(AND(AE8&gt;0,AC8&gt;0,Z8&gt;0),((Z8-AC8)*AE8)/((AE8-AC8)*Z8),0)</f>
        <v>0.8794549441719538</v>
      </c>
      <c r="AH8" s="60">
        <f t="shared" si="0"/>
        <v>0.87441338794957735</v>
      </c>
      <c r="AI8" s="12">
        <v>181</v>
      </c>
      <c r="AJ8" s="14">
        <v>9.1999999999999998E-2</v>
      </c>
      <c r="AK8" s="15">
        <v>0.21149999999999999</v>
      </c>
      <c r="AL8" s="150">
        <v>0.21379999999999999</v>
      </c>
      <c r="AM8" s="30">
        <f>AI8*(1-AJ8)*AK8</f>
        <v>34.759602000000001</v>
      </c>
      <c r="AN8" s="153">
        <f t="shared" ref="AN8:AN70" si="1">AI8*(1-AJ8)*AL8</f>
        <v>35.137602399999999</v>
      </c>
      <c r="AO8" s="19">
        <v>1.65</v>
      </c>
      <c r="AP8" s="19">
        <v>1003.36</v>
      </c>
      <c r="AQ8" s="101">
        <f>AQ6+AI8-AP8</f>
        <v>2006.8600000000001</v>
      </c>
      <c r="AR8" s="102"/>
      <c r="AS8" s="12"/>
      <c r="AT8" s="31"/>
      <c r="AU8" s="20"/>
      <c r="AV8" s="20"/>
      <c r="AW8" s="20"/>
      <c r="AX8" s="20"/>
    </row>
    <row r="9" spans="1:50" x14ac:dyDescent="0.2">
      <c r="A9" s="183"/>
      <c r="B9" s="33">
        <v>2</v>
      </c>
      <c r="C9" s="11" t="s">
        <v>52</v>
      </c>
      <c r="D9" s="34">
        <v>20246</v>
      </c>
      <c r="E9" s="34">
        <v>1</v>
      </c>
      <c r="F9" s="34">
        <v>17093</v>
      </c>
      <c r="G9" s="35">
        <v>1</v>
      </c>
      <c r="H9" s="35">
        <v>5.9</v>
      </c>
      <c r="I9" s="34">
        <v>16846</v>
      </c>
      <c r="J9" s="35">
        <v>3.2</v>
      </c>
      <c r="K9" s="34">
        <v>16481</v>
      </c>
      <c r="L9" s="36">
        <v>6.4000000000000001E-2</v>
      </c>
      <c r="M9" s="37">
        <f>ROUND(K9*(1-L9),0)</f>
        <v>15426</v>
      </c>
      <c r="N9" s="38">
        <v>0.41</v>
      </c>
      <c r="O9" s="25">
        <f>M9*N9</f>
        <v>6324.66</v>
      </c>
      <c r="P9" s="36">
        <v>0.372</v>
      </c>
      <c r="Q9" s="25">
        <f>M9*P9</f>
        <v>5738.4719999999998</v>
      </c>
      <c r="R9" s="39">
        <v>0.218</v>
      </c>
      <c r="S9" s="25">
        <f>M9*R9</f>
        <v>3362.8679999999999</v>
      </c>
      <c r="T9" s="28">
        <v>0.25</v>
      </c>
      <c r="U9" s="25">
        <f>M9*T9</f>
        <v>3856.5</v>
      </c>
      <c r="V9" s="39">
        <v>0.49099999999999999</v>
      </c>
      <c r="W9" s="25">
        <f>M9*V9</f>
        <v>7574.1660000000002</v>
      </c>
      <c r="X9" s="39">
        <v>0.4</v>
      </c>
      <c r="Y9" s="25">
        <f>X9*M9</f>
        <v>6170.4000000000005</v>
      </c>
      <c r="Z9" s="40">
        <v>2.8700000000000002E-3</v>
      </c>
      <c r="AA9" s="18">
        <f>M9*Z9</f>
        <v>44.272620000000003</v>
      </c>
      <c r="AB9" s="27">
        <f>IF(M9&gt;0,(AD9+AM9)/M9,0)</f>
        <v>2.8690546998573836E-3</v>
      </c>
      <c r="AC9" s="40">
        <v>3.6999999999999999E-4</v>
      </c>
      <c r="AD9" s="37">
        <f>AC9*M9</f>
        <v>5.7076200000000004</v>
      </c>
      <c r="AE9" s="28">
        <v>0.2185</v>
      </c>
      <c r="AF9" s="41">
        <f>AI9*(1-AJ9)*AE9</f>
        <v>39.342672999999998</v>
      </c>
      <c r="AG9" s="28">
        <f>IF(AND(AE9&gt;0,AC9&gt;0,Z9&gt;0),((Z9-AC9)*AE9)/((AE9-AC9)*Z9),0)</f>
        <v>0.87255769702911867</v>
      </c>
      <c r="AH9" s="29">
        <f t="shared" si="0"/>
        <v>0.87254556486796997</v>
      </c>
      <c r="AI9" s="34">
        <v>197</v>
      </c>
      <c r="AJ9" s="36">
        <v>8.5999999999999993E-2</v>
      </c>
      <c r="AK9" s="38">
        <v>0.21410000000000001</v>
      </c>
      <c r="AL9" s="151">
        <v>0.2205</v>
      </c>
      <c r="AM9" s="41">
        <f>AI9*(1-AJ9)*AK9</f>
        <v>38.550417799999998</v>
      </c>
      <c r="AN9" s="174">
        <f t="shared" si="1"/>
        <v>39.702788999999996</v>
      </c>
      <c r="AO9" s="42">
        <v>1.6</v>
      </c>
      <c r="AP9" s="42"/>
      <c r="AQ9" s="113">
        <f>AQ8+AI9-AP9</f>
        <v>2203.86</v>
      </c>
      <c r="AR9" s="104"/>
      <c r="AS9" s="43"/>
      <c r="AT9" s="44"/>
      <c r="AU9" s="45"/>
      <c r="AV9" s="45"/>
      <c r="AW9" s="45"/>
      <c r="AX9" s="45"/>
    </row>
    <row r="10" spans="1:50" x14ac:dyDescent="0.2">
      <c r="A10" s="183"/>
      <c r="B10" s="33">
        <v>3</v>
      </c>
      <c r="C10" s="11" t="s">
        <v>57</v>
      </c>
      <c r="D10" s="43">
        <v>14500</v>
      </c>
      <c r="E10" s="43">
        <v>0</v>
      </c>
      <c r="F10" s="43">
        <v>16335</v>
      </c>
      <c r="G10" s="37">
        <v>0.8</v>
      </c>
      <c r="H10" s="37">
        <v>5.7</v>
      </c>
      <c r="I10" s="43">
        <v>16245</v>
      </c>
      <c r="J10" s="37">
        <v>2.7</v>
      </c>
      <c r="K10" s="43">
        <v>16545</v>
      </c>
      <c r="L10" s="39">
        <v>6.6000000000000003E-2</v>
      </c>
      <c r="M10" s="37">
        <f>ROUND(K10*(1-L10),0)</f>
        <v>15453</v>
      </c>
      <c r="N10" s="28">
        <v>0.36299999999999999</v>
      </c>
      <c r="O10" s="25">
        <f>M10*N10</f>
        <v>5609.4389999999994</v>
      </c>
      <c r="P10" s="39">
        <v>0.39900000000000002</v>
      </c>
      <c r="Q10" s="25">
        <f>M10*P10</f>
        <v>6165.7470000000003</v>
      </c>
      <c r="R10" s="39">
        <v>0.23799999999999999</v>
      </c>
      <c r="S10" s="25">
        <f>M10*R10</f>
        <v>3677.8139999999999</v>
      </c>
      <c r="T10" s="28">
        <v>0.255</v>
      </c>
      <c r="U10" s="25">
        <f>M10*T10</f>
        <v>3940.5149999999999</v>
      </c>
      <c r="V10" s="39">
        <v>0.49099999999999999</v>
      </c>
      <c r="W10" s="25">
        <f>M10*V10</f>
        <v>7587.4229999999998</v>
      </c>
      <c r="X10" s="39">
        <v>0.4</v>
      </c>
      <c r="Y10" s="25">
        <f>X10*M10</f>
        <v>6181.2000000000007</v>
      </c>
      <c r="Z10" s="47">
        <v>2.8300000000000001E-3</v>
      </c>
      <c r="AA10" s="18">
        <f>M10*Z10</f>
        <v>43.731990000000003</v>
      </c>
      <c r="AB10" s="27">
        <f>IF(M10&gt;0,(AD10+AM10)/M10,0)</f>
        <v>2.7506328868180936E-3</v>
      </c>
      <c r="AC10" s="47">
        <v>3.6999999999999999E-4</v>
      </c>
      <c r="AD10" s="37">
        <f>AC10*M10</f>
        <v>5.7176099999999996</v>
      </c>
      <c r="AE10" s="28">
        <v>0.2175</v>
      </c>
      <c r="AF10" s="41">
        <f>AI10*(1-AJ10)*AE10</f>
        <v>38.468137500000005</v>
      </c>
      <c r="AG10" s="28">
        <f>IF(AND(AE10&gt;0,AC10&gt;0,Z10&gt;0),((Z10-AC10)*AE10)/((AE10-AC10)*Z10),0)</f>
        <v>0.87073920803335647</v>
      </c>
      <c r="AH10" s="29">
        <f t="shared" si="0"/>
        <v>0.86702781179817767</v>
      </c>
      <c r="AI10" s="43">
        <v>195</v>
      </c>
      <c r="AJ10" s="39">
        <v>9.2999999999999999E-2</v>
      </c>
      <c r="AK10" s="28">
        <v>0.20799999999999999</v>
      </c>
      <c r="AL10" s="152">
        <v>0.2064</v>
      </c>
      <c r="AM10" s="41">
        <f>AI10*(1-AJ10)*AK10</f>
        <v>36.78792</v>
      </c>
      <c r="AN10" s="154">
        <f t="shared" si="1"/>
        <v>36.504936000000001</v>
      </c>
      <c r="AO10" s="18">
        <v>1.6</v>
      </c>
      <c r="AP10" s="18"/>
      <c r="AQ10" s="113">
        <f>AQ9+AI10-AP10</f>
        <v>2398.86</v>
      </c>
      <c r="AR10" s="104"/>
      <c r="AS10" s="43"/>
      <c r="AT10" s="48"/>
      <c r="AU10" s="41"/>
      <c r="AV10" s="41"/>
      <c r="AW10" s="41"/>
      <c r="AX10" s="41"/>
    </row>
    <row r="11" spans="1:50" s="22" customFormat="1" ht="13.5" thickBot="1" x14ac:dyDescent="0.25">
      <c r="A11" s="184"/>
      <c r="B11" s="49" t="s">
        <v>38</v>
      </c>
      <c r="C11" s="50"/>
      <c r="D11" s="51">
        <f>SUM(D8:D10)</f>
        <v>40870</v>
      </c>
      <c r="E11" s="51"/>
      <c r="F11" s="51">
        <f>SUM(F8:F10)</f>
        <v>40299</v>
      </c>
      <c r="G11" s="52"/>
      <c r="H11" s="52"/>
      <c r="I11" s="51">
        <f>SUM(I8:I10)</f>
        <v>40301</v>
      </c>
      <c r="J11" s="52"/>
      <c r="K11" s="51">
        <f>SUM(K8:K10)</f>
        <v>48566</v>
      </c>
      <c r="L11" s="21">
        <f>IF(K11&gt;0,(K8*L8+K9*L9+K10*L10)/K11,0)</f>
        <v>6.6601202487336822E-2</v>
      </c>
      <c r="M11" s="52">
        <f>M8+M9+M10</f>
        <v>45331</v>
      </c>
      <c r="N11" s="53">
        <f>IF(M11&gt;0,O11/M11,0)</f>
        <v>0.43510460832542847</v>
      </c>
      <c r="O11" s="54">
        <f>O8+O9+O10</f>
        <v>19723.726999999999</v>
      </c>
      <c r="P11" s="21">
        <f>IF(M11&gt;0,Q11/M11,0)</f>
        <v>0.39236246718581108</v>
      </c>
      <c r="Q11" s="54">
        <f>Q8+Q9+Q10</f>
        <v>17786.183000000001</v>
      </c>
      <c r="R11" s="21">
        <f>IF(M11&gt;0,S11/M11,0)</f>
        <v>0.17253292448876045</v>
      </c>
      <c r="S11" s="54">
        <f>S8+S9+S10</f>
        <v>7821.09</v>
      </c>
      <c r="T11" s="21">
        <f>IF(M11&gt;0,U11/M11,0)</f>
        <v>0.24979159956762481</v>
      </c>
      <c r="U11" s="54">
        <f>U8+U9+U10</f>
        <v>11323.303</v>
      </c>
      <c r="V11" s="21">
        <f>IF(M11&gt;0,W11/M11,0)</f>
        <v>0.49259405263506206</v>
      </c>
      <c r="W11" s="54">
        <f>W8+W9+W10</f>
        <v>22329.780999999999</v>
      </c>
      <c r="X11" s="21">
        <f>IF(M11&gt;0,Y11/M11,0)</f>
        <v>0.40318810527012422</v>
      </c>
      <c r="Y11" s="54">
        <f>Y8+Y9+Y10</f>
        <v>18276.920000000002</v>
      </c>
      <c r="Z11" s="55">
        <f>IF(M11&gt;0,AA11/M11,0)</f>
        <v>2.8563642981624055E-3</v>
      </c>
      <c r="AA11" s="56">
        <f>SUM(AA8:AA10)</f>
        <v>129.48185000000001</v>
      </c>
      <c r="AB11" s="55">
        <f>IF(M11&gt;0,(AB8*M8+AB9*M9+AB10*M10)/M11,0)</f>
        <v>2.7923798239615277E-3</v>
      </c>
      <c r="AC11" s="55">
        <f>IF(K11&gt;0,(K8*AC8+K9*AC9+K10*AC10)/K11,0)</f>
        <v>3.6360046122801959E-4</v>
      </c>
      <c r="AD11" s="52">
        <f>SUM(AD8:AD10)</f>
        <v>16.483430000000002</v>
      </c>
      <c r="AE11" s="53">
        <f>IF(K11&gt;0,(K8*AE8+K9*AE9+K10*AE10)/K11,0)</f>
        <v>0.21828732034756826</v>
      </c>
      <c r="AF11" s="58">
        <f>SUM(AF8:AF10)</f>
        <v>113.78658770000001</v>
      </c>
      <c r="AG11" s="53">
        <f>IF(AND(AA11&gt;0),((AA8*AG8+AA9*AG9+AA10*AG10)/AA11),0)</f>
        <v>0.87415292163013347</v>
      </c>
      <c r="AH11" s="57">
        <f t="shared" si="0"/>
        <v>0.87128839777688671</v>
      </c>
      <c r="AI11" s="51">
        <f>SUM(AI8:AI10)</f>
        <v>573</v>
      </c>
      <c r="AJ11" s="21">
        <f>IF(AI11&gt;0,(AJ8*AI8+AJ9*AI9+AJ10*AI10)/AI11,0)</f>
        <v>9.027748691099477E-2</v>
      </c>
      <c r="AK11" s="53">
        <f>IF(K11&gt;0,(AK8*K8+AK9*K9+AK10*K10)/K11,0)</f>
        <v>0.2111899703496273</v>
      </c>
      <c r="AL11" s="155">
        <f>IF(K11&gt;0,(AL8*K8+AL9*K9+AL10*K10)/K11,0)</f>
        <v>0.21355270147840053</v>
      </c>
      <c r="AM11" s="58">
        <f>SUM(AM8:AM10)</f>
        <v>110.09793979999999</v>
      </c>
      <c r="AN11" s="156">
        <f>SUM(AN8:AN10)</f>
        <v>111.34532739999999</v>
      </c>
      <c r="AO11" s="56"/>
      <c r="AP11" s="56">
        <f>SUM(AP8:AP10)</f>
        <v>1003.36</v>
      </c>
      <c r="AQ11" s="105"/>
      <c r="AR11" s="106">
        <f>AQ10</f>
        <v>2398.86</v>
      </c>
      <c r="AS11" s="51">
        <f>SUM(AS8:AS10)</f>
        <v>0</v>
      </c>
      <c r="AT11" s="59"/>
      <c r="AU11" s="58"/>
      <c r="AV11" s="58"/>
      <c r="AW11" s="58"/>
      <c r="AX11" s="58"/>
    </row>
    <row r="12" spans="1:50" x14ac:dyDescent="0.2">
      <c r="A12" s="182">
        <v>3</v>
      </c>
      <c r="B12" s="23">
        <v>1</v>
      </c>
      <c r="C12" s="11" t="s">
        <v>53</v>
      </c>
      <c r="D12" s="12">
        <v>3995</v>
      </c>
      <c r="E12" s="12">
        <v>0</v>
      </c>
      <c r="F12" s="12">
        <v>11354</v>
      </c>
      <c r="G12" s="13">
        <v>0.7</v>
      </c>
      <c r="H12" s="13">
        <v>5</v>
      </c>
      <c r="I12" s="12">
        <v>11850</v>
      </c>
      <c r="J12" s="13">
        <v>4.5</v>
      </c>
      <c r="K12" s="12">
        <v>16290</v>
      </c>
      <c r="L12" s="14">
        <v>6.9000000000000006E-2</v>
      </c>
      <c r="M12" s="24">
        <f>ROUND(K12*(1-L12),0)</f>
        <v>15166</v>
      </c>
      <c r="N12" s="15">
        <v>0.27800000000000002</v>
      </c>
      <c r="O12" s="25">
        <f>M12*N12</f>
        <v>4216.1480000000001</v>
      </c>
      <c r="P12" s="14">
        <v>0.53700000000000003</v>
      </c>
      <c r="Q12" s="25">
        <f>M12*P12</f>
        <v>8144.1420000000007</v>
      </c>
      <c r="R12" s="16">
        <v>0.185</v>
      </c>
      <c r="S12" s="25">
        <f>M12*R12</f>
        <v>2805.71</v>
      </c>
      <c r="T12" s="26">
        <v>0.255</v>
      </c>
      <c r="U12" s="25">
        <f>M12*T12</f>
        <v>3867.33</v>
      </c>
      <c r="V12" s="16">
        <v>0.48599999999999999</v>
      </c>
      <c r="W12" s="25">
        <f>M12*V12</f>
        <v>7370.6759999999995</v>
      </c>
      <c r="X12" s="16">
        <v>0.41</v>
      </c>
      <c r="Y12" s="25">
        <f>X12*M12</f>
        <v>6218.0599999999995</v>
      </c>
      <c r="Z12" s="17">
        <v>2.8E-3</v>
      </c>
      <c r="AA12" s="18">
        <f>M12*Z12</f>
        <v>42.464799999999997</v>
      </c>
      <c r="AB12" s="27">
        <f>IF(M12&gt;0,(AD12+AM12)/M12,0)</f>
        <v>2.8303312673084533E-3</v>
      </c>
      <c r="AC12" s="17">
        <v>3.8999999999999999E-4</v>
      </c>
      <c r="AD12" s="24">
        <f>AC12*M12</f>
        <v>5.9147400000000001</v>
      </c>
      <c r="AE12" s="117">
        <v>0.21340000000000001</v>
      </c>
      <c r="AF12" s="30">
        <f>AI12*(1-AJ12)*AE12</f>
        <v>38.117508000000001</v>
      </c>
      <c r="AG12" s="28">
        <f>IF(AND(AE12&gt;0,AC12&gt;0,Z12&gt;0),((Z12-AC12)*AE12)/((AE12-AC12)*Z12),0)</f>
        <v>0.86229016746363352</v>
      </c>
      <c r="AH12" s="60">
        <f t="shared" si="0"/>
        <v>0.86383288243898282</v>
      </c>
      <c r="AI12" s="12">
        <v>195</v>
      </c>
      <c r="AJ12" s="14">
        <v>8.4000000000000005E-2</v>
      </c>
      <c r="AK12" s="15">
        <v>0.2072</v>
      </c>
      <c r="AL12" s="150">
        <v>0.21110000000000001</v>
      </c>
      <c r="AM12" s="30">
        <f>AI12*(1-AJ12)*AK12</f>
        <v>37.010064</v>
      </c>
      <c r="AN12" s="153">
        <f>AI12*(1-AJ12)*AL12</f>
        <v>37.706682000000001</v>
      </c>
      <c r="AO12" s="19">
        <v>1.6</v>
      </c>
      <c r="AP12" s="19">
        <v>1006.64</v>
      </c>
      <c r="AQ12" s="101">
        <f>AQ10+AI12-AP12</f>
        <v>1587.2200000000003</v>
      </c>
      <c r="AR12" s="102"/>
      <c r="AS12" s="12"/>
      <c r="AT12" s="31"/>
      <c r="AU12" s="20"/>
      <c r="AV12" s="20"/>
      <c r="AW12" s="20"/>
      <c r="AX12" s="20"/>
    </row>
    <row r="13" spans="1:50" x14ac:dyDescent="0.2">
      <c r="A13" s="183"/>
      <c r="B13" s="33">
        <v>2</v>
      </c>
      <c r="C13" s="11" t="s">
        <v>52</v>
      </c>
      <c r="D13" s="34">
        <v>20335</v>
      </c>
      <c r="E13" s="34">
        <v>2</v>
      </c>
      <c r="F13" s="34">
        <v>15387</v>
      </c>
      <c r="G13" s="35">
        <v>1.1000000000000001</v>
      </c>
      <c r="H13" s="35">
        <v>5.8</v>
      </c>
      <c r="I13" s="34">
        <v>15198</v>
      </c>
      <c r="J13" s="35">
        <v>4.5</v>
      </c>
      <c r="K13" s="34">
        <v>16178</v>
      </c>
      <c r="L13" s="36">
        <v>6.9000000000000006E-2</v>
      </c>
      <c r="M13" s="37">
        <f>ROUND(K13*(1-L13),0)</f>
        <v>15062</v>
      </c>
      <c r="N13" s="38">
        <v>0.42699999999999999</v>
      </c>
      <c r="O13" s="25">
        <f>M13*N13</f>
        <v>6431.4740000000002</v>
      </c>
      <c r="P13" s="36">
        <v>0.36699999999999999</v>
      </c>
      <c r="Q13" s="25">
        <f>M13*P13</f>
        <v>5527.7539999999999</v>
      </c>
      <c r="R13" s="39">
        <v>0.20899999999999999</v>
      </c>
      <c r="S13" s="25">
        <f>M13*R13</f>
        <v>3147.9580000000001</v>
      </c>
      <c r="T13" s="28">
        <v>0.26600000000000001</v>
      </c>
      <c r="U13" s="25">
        <f>M13*T13</f>
        <v>4006.4920000000002</v>
      </c>
      <c r="V13" s="39">
        <v>0.47799999999999998</v>
      </c>
      <c r="W13" s="25">
        <f>M13*V13</f>
        <v>7199.6359999999995</v>
      </c>
      <c r="X13" s="39">
        <v>0.41</v>
      </c>
      <c r="Y13" s="25">
        <f>X13*M13</f>
        <v>6175.42</v>
      </c>
      <c r="Z13" s="40">
        <v>2.6800000000000001E-3</v>
      </c>
      <c r="AA13" s="18">
        <f>M13*Z13</f>
        <v>40.366160000000001</v>
      </c>
      <c r="AB13" s="27">
        <f>IF(M13&gt;0,(AD13+AM13)/M13,0)</f>
        <v>2.6946264905059096E-3</v>
      </c>
      <c r="AC13" s="40">
        <v>3.8999999999999999E-4</v>
      </c>
      <c r="AD13" s="37">
        <f>AC13*M13</f>
        <v>5.87418</v>
      </c>
      <c r="AE13" s="28">
        <v>0.21790000000000001</v>
      </c>
      <c r="AF13" s="41">
        <f>AI13*(1-AJ13)*AE13</f>
        <v>35.444267700000005</v>
      </c>
      <c r="AG13" s="28">
        <f>IF(AND(AE13&gt;0,AC13&gt;0,Z13&gt;0),((Z13-AC13)*AE13)/((AE13-AC13)*Z13),0)</f>
        <v>0.85600970825153355</v>
      </c>
      <c r="AH13" s="29">
        <f t="shared" si="0"/>
        <v>0.85683341983939387</v>
      </c>
      <c r="AI13" s="34">
        <v>177</v>
      </c>
      <c r="AJ13" s="36">
        <v>8.1000000000000003E-2</v>
      </c>
      <c r="AK13" s="38">
        <v>0.21340000000000001</v>
      </c>
      <c r="AL13" s="151">
        <v>0.22259999999999999</v>
      </c>
      <c r="AM13" s="41">
        <f>AI13*(1-AJ13)*AK13</f>
        <v>34.712284200000006</v>
      </c>
      <c r="AN13" s="174">
        <f t="shared" si="1"/>
        <v>36.208783799999999</v>
      </c>
      <c r="AO13" s="42">
        <v>1.55</v>
      </c>
      <c r="AP13" s="42"/>
      <c r="AQ13" s="113">
        <f>AQ12+AI13-AP13</f>
        <v>1764.2200000000003</v>
      </c>
      <c r="AR13" s="104"/>
      <c r="AS13" s="43"/>
      <c r="AT13" s="44"/>
      <c r="AU13" s="45"/>
      <c r="AV13" s="45"/>
      <c r="AW13" s="45"/>
      <c r="AX13" s="45"/>
    </row>
    <row r="14" spans="1:50" x14ac:dyDescent="0.2">
      <c r="A14" s="183"/>
      <c r="B14" s="33">
        <v>3</v>
      </c>
      <c r="C14" s="11" t="s">
        <v>57</v>
      </c>
      <c r="D14" s="43">
        <v>19800</v>
      </c>
      <c r="E14" s="43">
        <v>1</v>
      </c>
      <c r="F14" s="43">
        <v>17706</v>
      </c>
      <c r="G14" s="37">
        <v>0.9</v>
      </c>
      <c r="H14" s="37">
        <v>4.9000000000000004</v>
      </c>
      <c r="I14" s="43">
        <v>17651</v>
      </c>
      <c r="J14" s="37">
        <v>3.3</v>
      </c>
      <c r="K14" s="43">
        <v>16342</v>
      </c>
      <c r="L14" s="39">
        <v>6.8000000000000005E-2</v>
      </c>
      <c r="M14" s="37">
        <f>ROUND(K14*(1-L14),0)</f>
        <v>15231</v>
      </c>
      <c r="N14" s="28">
        <v>0.317</v>
      </c>
      <c r="O14" s="25">
        <f>M14*N14</f>
        <v>4828.2269999999999</v>
      </c>
      <c r="P14" s="39">
        <v>0.49199999999999999</v>
      </c>
      <c r="Q14" s="25">
        <f>M14*P14</f>
        <v>7493.652</v>
      </c>
      <c r="R14" s="39">
        <v>0.191</v>
      </c>
      <c r="S14" s="25">
        <f>M14*R14</f>
        <v>2909.1210000000001</v>
      </c>
      <c r="T14" s="28">
        <v>0.26300000000000001</v>
      </c>
      <c r="U14" s="25">
        <f>M14*T14</f>
        <v>4005.7530000000002</v>
      </c>
      <c r="V14" s="39">
        <v>0.47699999999999998</v>
      </c>
      <c r="W14" s="25">
        <f>M14*V14</f>
        <v>7265.1869999999999</v>
      </c>
      <c r="X14" s="39">
        <v>0.41</v>
      </c>
      <c r="Y14" s="25">
        <f>X14*M14</f>
        <v>6244.71</v>
      </c>
      <c r="Z14" s="47">
        <v>2.7799999999999999E-3</v>
      </c>
      <c r="AA14" s="18">
        <f>M14*Z14</f>
        <v>42.342179999999999</v>
      </c>
      <c r="AB14" s="27">
        <f>IF(M14&gt;0,(AD14+AM14)/M14,0)</f>
        <v>2.6682971571137817E-3</v>
      </c>
      <c r="AC14" s="47">
        <v>3.8999999999999999E-4</v>
      </c>
      <c r="AD14" s="37">
        <f>AC14*M14</f>
        <v>5.9400899999999996</v>
      </c>
      <c r="AE14" s="28">
        <v>0.21429999999999999</v>
      </c>
      <c r="AF14" s="41">
        <f>AI14*(1-AJ14)*AE14</f>
        <v>35.093768000000004</v>
      </c>
      <c r="AG14" s="28">
        <f>IF(AND(AE14&gt;0,AC14&gt;0,Z14&gt;0),((Z14-AC14)*AE14)/((AE14-AC14)*Z14),0)</f>
        <v>0.86127965469240231</v>
      </c>
      <c r="AH14" s="29">
        <f t="shared" si="0"/>
        <v>0.85541374870067466</v>
      </c>
      <c r="AI14" s="43">
        <v>178</v>
      </c>
      <c r="AJ14" s="39">
        <v>0.08</v>
      </c>
      <c r="AK14" s="28">
        <v>0.21190000000000001</v>
      </c>
      <c r="AL14" s="152">
        <v>0.21790000000000001</v>
      </c>
      <c r="AM14" s="41">
        <f>AI14*(1-AJ14)*AK14</f>
        <v>34.700744000000007</v>
      </c>
      <c r="AN14" s="154">
        <f t="shared" si="1"/>
        <v>35.683304000000007</v>
      </c>
      <c r="AO14" s="18">
        <v>1.55</v>
      </c>
      <c r="AP14" s="18"/>
      <c r="AQ14" s="113">
        <f>AQ13+AI14-AP14</f>
        <v>1942.2200000000003</v>
      </c>
      <c r="AR14" s="104"/>
      <c r="AS14" s="43"/>
      <c r="AT14" s="48"/>
      <c r="AU14" s="41"/>
      <c r="AV14" s="41"/>
      <c r="AW14" s="41"/>
      <c r="AX14" s="41"/>
    </row>
    <row r="15" spans="1:50" s="22" customFormat="1" ht="13.5" thickBot="1" x14ac:dyDescent="0.25">
      <c r="A15" s="184"/>
      <c r="B15" s="49" t="s">
        <v>38</v>
      </c>
      <c r="C15" s="50"/>
      <c r="D15" s="51">
        <f>SUM(D12:D14)</f>
        <v>44130</v>
      </c>
      <c r="E15" s="51"/>
      <c r="F15" s="51">
        <f>SUM(F12:F14)</f>
        <v>44447</v>
      </c>
      <c r="G15" s="52"/>
      <c r="H15" s="52"/>
      <c r="I15" s="51">
        <f>SUM(I12:I14)</f>
        <v>44699</v>
      </c>
      <c r="J15" s="52"/>
      <c r="K15" s="51">
        <f>SUM(K12:K14)</f>
        <v>48810</v>
      </c>
      <c r="L15" s="21">
        <f>IF(K15&gt;0,(K12*L12+K13*L13+K14*L14)/K15,0)</f>
        <v>6.8665191559106761E-2</v>
      </c>
      <c r="M15" s="52">
        <f>M12+M13+M14</f>
        <v>45459</v>
      </c>
      <c r="N15" s="53">
        <f>IF(M15&gt;0,O15/M15,0)</f>
        <v>0.34043531533909671</v>
      </c>
      <c r="O15" s="54">
        <f>O12+O13+O14</f>
        <v>15475.848999999998</v>
      </c>
      <c r="P15" s="21">
        <f>IF(M15&gt;0,Q15/M15,0)</f>
        <v>0.46559642755010017</v>
      </c>
      <c r="Q15" s="54">
        <f>Q12+Q13+Q14</f>
        <v>21165.548000000003</v>
      </c>
      <c r="R15" s="21">
        <f>IF(M15&gt;0,S15/M15,0)</f>
        <v>0.19496225169933348</v>
      </c>
      <c r="S15" s="54">
        <f>S12+S13+S14</f>
        <v>8862.7890000000007</v>
      </c>
      <c r="T15" s="21">
        <f>IF(M15&gt;0,U15/M15,0)</f>
        <v>0.26132504014606572</v>
      </c>
      <c r="U15" s="54">
        <f>U12+U13+U14</f>
        <v>11879.575000000001</v>
      </c>
      <c r="V15" s="21">
        <f>IF(M15&gt;0,W15/M15,0)</f>
        <v>0.48033390527728276</v>
      </c>
      <c r="W15" s="54">
        <f>W12+W13+W14</f>
        <v>21835.498999999996</v>
      </c>
      <c r="X15" s="21">
        <f>IF(M15&gt;0,Y15/M15,0)</f>
        <v>0.41</v>
      </c>
      <c r="Y15" s="54">
        <f>Y12+Y13+Y14</f>
        <v>18638.189999999999</v>
      </c>
      <c r="Z15" s="55">
        <f>IF(M15&gt;0,AA15/M15,0)</f>
        <v>2.7535392331551507E-3</v>
      </c>
      <c r="AA15" s="56">
        <f>SUM(AA12:AA14)</f>
        <v>125.17314</v>
      </c>
      <c r="AB15" s="55">
        <f>IF(M15&gt;0,(AB12*M12+AB13*M13+AB14*M14)/M15,0)</f>
        <v>2.7310786026969363E-3</v>
      </c>
      <c r="AC15" s="55">
        <f>IF(K15&gt;0,(K12*AC12+K13*AC13+K14*AC14)/K15,0)</f>
        <v>3.9000000000000005E-4</v>
      </c>
      <c r="AD15" s="52">
        <f>SUM(AD12:AD14)</f>
        <v>17.729010000000002</v>
      </c>
      <c r="AE15" s="53">
        <f>IF(K15&gt;0,(K12*AE12+K13*AE13+K14*AE14)/K15,0)</f>
        <v>0.21519284572833436</v>
      </c>
      <c r="AF15" s="58">
        <f>SUM(AF12:AF14)</f>
        <v>108.65554370000001</v>
      </c>
      <c r="AG15" s="53">
        <f>IF(AND(AA15&gt;0),((AA12*AG12+AA13*AG13+AA14*AG14)/AA15),0)</f>
        <v>0.85992300358901252</v>
      </c>
      <c r="AH15" s="57">
        <f t="shared" si="0"/>
        <v>0.85878790035604102</v>
      </c>
      <c r="AI15" s="51">
        <f>SUM(AI12:AI14)</f>
        <v>550</v>
      </c>
      <c r="AJ15" s="21">
        <f>IF(AI15&gt;0,(AJ12*AI12+AJ13*AI13+AJ14*AI14)/AI15,0)</f>
        <v>8.1740000000000007E-2</v>
      </c>
      <c r="AK15" s="53">
        <f>IF(K15&gt;0,(AK12*K12+AK13*K13+AK14*K14)/K15,0)</f>
        <v>0.21082858020897358</v>
      </c>
      <c r="AL15" s="155">
        <f>IF(K15&gt;0,(AL12*K12+AL13*K13+AL14*K14)/K15,0)</f>
        <v>0.21718835484531857</v>
      </c>
      <c r="AM15" s="58">
        <f>SUM(AM12:AM14)</f>
        <v>106.42309220000001</v>
      </c>
      <c r="AN15" s="156">
        <f>SUM(AN12:AN14)</f>
        <v>109.5987698</v>
      </c>
      <c r="AO15" s="56"/>
      <c r="AP15" s="56">
        <f>SUM(AP12:AP14)</f>
        <v>1006.64</v>
      </c>
      <c r="AQ15" s="105"/>
      <c r="AR15" s="106">
        <f>AQ14</f>
        <v>1942.2200000000003</v>
      </c>
      <c r="AS15" s="51">
        <f>SUM(AS12:AS14)</f>
        <v>0</v>
      </c>
      <c r="AT15" s="59"/>
      <c r="AU15" s="58"/>
      <c r="AV15" s="58"/>
      <c r="AW15" s="58"/>
      <c r="AX15" s="58"/>
    </row>
    <row r="16" spans="1:50" x14ac:dyDescent="0.2">
      <c r="A16" s="182">
        <v>4</v>
      </c>
      <c r="B16" s="23">
        <v>1</v>
      </c>
      <c r="C16" s="11" t="s">
        <v>53</v>
      </c>
      <c r="D16" s="12">
        <v>6022</v>
      </c>
      <c r="E16" s="12">
        <v>0</v>
      </c>
      <c r="F16" s="12">
        <v>11245</v>
      </c>
      <c r="G16" s="13">
        <v>0.9</v>
      </c>
      <c r="H16" s="13">
        <v>4.0999999999999996</v>
      </c>
      <c r="I16" s="12">
        <v>11838</v>
      </c>
      <c r="J16" s="13">
        <v>5.0999999999999996</v>
      </c>
      <c r="K16" s="12">
        <v>16416</v>
      </c>
      <c r="L16" s="14">
        <v>6.7000000000000004E-2</v>
      </c>
      <c r="M16" s="24">
        <f>ROUND(K16*(1-L16),0)</f>
        <v>15316</v>
      </c>
      <c r="N16" s="15">
        <v>0.26700000000000002</v>
      </c>
      <c r="O16" s="25">
        <f>M16*N16</f>
        <v>4089.3720000000003</v>
      </c>
      <c r="P16" s="14">
        <v>0.57499999999999996</v>
      </c>
      <c r="Q16" s="25">
        <f>M16*P16</f>
        <v>8806.6999999999989</v>
      </c>
      <c r="R16" s="16">
        <v>0.158</v>
      </c>
      <c r="S16" s="25">
        <f>M16*R16</f>
        <v>2419.9279999999999</v>
      </c>
      <c r="T16" s="26">
        <v>0.26100000000000001</v>
      </c>
      <c r="U16" s="25">
        <f>M16*T16</f>
        <v>3997.4760000000001</v>
      </c>
      <c r="V16" s="16">
        <v>0.48</v>
      </c>
      <c r="W16" s="25">
        <f>M16*V16</f>
        <v>7351.6799999999994</v>
      </c>
      <c r="X16" s="16">
        <v>0.41</v>
      </c>
      <c r="Y16" s="25">
        <f>X16*M16</f>
        <v>6279.5599999999995</v>
      </c>
      <c r="Z16" s="17">
        <v>2.8999999999999998E-3</v>
      </c>
      <c r="AA16" s="18">
        <f>M16*Z16</f>
        <v>44.416399999999996</v>
      </c>
      <c r="AB16" s="27">
        <f>IF(M16&gt;0,(AD16+AM16)/M16,0)</f>
        <v>2.8614079394097673E-3</v>
      </c>
      <c r="AC16" s="17">
        <v>4.2999999999999999E-4</v>
      </c>
      <c r="AD16" s="24">
        <f>AC16*M16</f>
        <v>6.5858799999999995</v>
      </c>
      <c r="AE16" s="117">
        <v>0.2074</v>
      </c>
      <c r="AF16" s="30">
        <f>AI16*(1-AJ16)*AE16</f>
        <v>37.492527600000003</v>
      </c>
      <c r="AG16" s="28">
        <f>IF(AND(AE16&gt;0,AC16&gt;0,Z16&gt;0),((Z16-AC16)*AE16)/((AE16-AC16)*Z16),0)</f>
        <v>0.85349367641154072</v>
      </c>
      <c r="AH16" s="60">
        <f t="shared" si="0"/>
        <v>0.85150173486977865</v>
      </c>
      <c r="AI16" s="12">
        <v>198</v>
      </c>
      <c r="AJ16" s="14">
        <v>8.6999999999999994E-2</v>
      </c>
      <c r="AK16" s="15">
        <v>0.20599999999999999</v>
      </c>
      <c r="AL16" s="150">
        <v>0.2127</v>
      </c>
      <c r="AM16" s="30">
        <f>AI16*(1-AJ16)*AK16</f>
        <v>37.239443999999999</v>
      </c>
      <c r="AN16" s="153">
        <f>AI16*(1-AJ16)*AL16</f>
        <v>38.450629800000002</v>
      </c>
      <c r="AO16" s="19">
        <v>1.6</v>
      </c>
      <c r="AP16" s="19">
        <v>827.9</v>
      </c>
      <c r="AQ16" s="101">
        <f>AQ14+AI16-AP16</f>
        <v>1312.3200000000002</v>
      </c>
      <c r="AR16" s="102"/>
      <c r="AS16" s="12"/>
      <c r="AT16" s="31"/>
      <c r="AU16" s="20"/>
      <c r="AV16" s="20"/>
      <c r="AW16" s="20"/>
      <c r="AX16" s="20"/>
    </row>
    <row r="17" spans="1:50" x14ac:dyDescent="0.2">
      <c r="A17" s="183"/>
      <c r="B17" s="33">
        <v>2</v>
      </c>
      <c r="C17" s="46" t="s">
        <v>60</v>
      </c>
      <c r="D17" s="34">
        <v>23578</v>
      </c>
      <c r="E17" s="34">
        <v>1</v>
      </c>
      <c r="F17" s="34">
        <v>17119</v>
      </c>
      <c r="G17" s="35">
        <v>1.4</v>
      </c>
      <c r="H17" s="35">
        <v>5.4</v>
      </c>
      <c r="I17" s="34">
        <v>17110</v>
      </c>
      <c r="J17" s="35">
        <v>4.7</v>
      </c>
      <c r="K17" s="34">
        <v>16679</v>
      </c>
      <c r="L17" s="36">
        <v>7.2999999999999995E-2</v>
      </c>
      <c r="M17" s="37">
        <f>ROUND(K17*(1-L17),0)</f>
        <v>15461</v>
      </c>
      <c r="N17" s="38">
        <v>0.45800000000000002</v>
      </c>
      <c r="O17" s="25">
        <f>M17*N17</f>
        <v>7081.1379999999999</v>
      </c>
      <c r="P17" s="36">
        <v>0.35199999999999998</v>
      </c>
      <c r="Q17" s="25">
        <f>M17*P17</f>
        <v>5442.2719999999999</v>
      </c>
      <c r="R17" s="39">
        <v>0.19</v>
      </c>
      <c r="S17" s="25">
        <f>M17*R17</f>
        <v>2937.59</v>
      </c>
      <c r="T17" s="28">
        <v>0.23799999999999999</v>
      </c>
      <c r="U17" s="25">
        <f>M17*T17</f>
        <v>3679.7179999999998</v>
      </c>
      <c r="V17" s="39">
        <v>0.53700000000000003</v>
      </c>
      <c r="W17" s="25">
        <f>M17*V17</f>
        <v>8302.5570000000007</v>
      </c>
      <c r="X17" s="39">
        <v>0.4</v>
      </c>
      <c r="Y17" s="25">
        <f>X17*M17</f>
        <v>6184.4000000000005</v>
      </c>
      <c r="Z17" s="40">
        <v>2.9399999999999999E-3</v>
      </c>
      <c r="AA17" s="18">
        <f>M17*Z17</f>
        <v>45.45534</v>
      </c>
      <c r="AB17" s="27">
        <f>IF(M17&gt;0,(AD17+AM17)/M17,0)</f>
        <v>2.7529177284781065E-3</v>
      </c>
      <c r="AC17" s="40">
        <v>4.0999999999999999E-4</v>
      </c>
      <c r="AD17" s="37">
        <f>AC17*M17</f>
        <v>6.33901</v>
      </c>
      <c r="AE17" s="28">
        <v>0.21429999999999999</v>
      </c>
      <c r="AF17" s="41">
        <f>AI17*(1-AJ17)*AE17</f>
        <v>36.513505500000001</v>
      </c>
      <c r="AG17" s="28">
        <f>IF(AND(AE17&gt;0,AC17&gt;0,Z17&gt;0),((Z17-AC17)*AE17)/((AE17-AC17)*Z17),0)</f>
        <v>0.86219377180017842</v>
      </c>
      <c r="AH17" s="29">
        <f t="shared" si="0"/>
        <v>0.85271156540608939</v>
      </c>
      <c r="AI17" s="34">
        <v>185</v>
      </c>
      <c r="AJ17" s="36">
        <v>7.9000000000000001E-2</v>
      </c>
      <c r="AK17" s="38">
        <v>0.21260000000000001</v>
      </c>
      <c r="AL17" s="151">
        <v>0.22639999999999999</v>
      </c>
      <c r="AM17" s="41">
        <f>AI17*(1-AJ17)*AK17</f>
        <v>36.223851000000003</v>
      </c>
      <c r="AN17" s="174">
        <f t="shared" si="1"/>
        <v>38.575164000000001</v>
      </c>
      <c r="AO17" s="42">
        <v>1.6</v>
      </c>
      <c r="AP17" s="42"/>
      <c r="AQ17" s="113">
        <f>AQ16+AI17-AP17</f>
        <v>1497.3200000000002</v>
      </c>
      <c r="AR17" s="104"/>
      <c r="AS17" s="43"/>
      <c r="AT17" s="44"/>
      <c r="AU17" s="45"/>
      <c r="AV17" s="45"/>
      <c r="AW17" s="45"/>
      <c r="AX17" s="45"/>
    </row>
    <row r="18" spans="1:50" x14ac:dyDescent="0.2">
      <c r="A18" s="183"/>
      <c r="B18" s="33">
        <v>3</v>
      </c>
      <c r="C18" s="46" t="s">
        <v>57</v>
      </c>
      <c r="D18" s="43">
        <v>17400</v>
      </c>
      <c r="E18" s="43">
        <v>2</v>
      </c>
      <c r="F18" s="43">
        <v>18683</v>
      </c>
      <c r="G18" s="37">
        <v>1.5</v>
      </c>
      <c r="H18" s="37">
        <v>4.9000000000000004</v>
      </c>
      <c r="I18" s="43">
        <v>17961</v>
      </c>
      <c r="J18" s="37">
        <v>4.5</v>
      </c>
      <c r="K18" s="43">
        <v>16710</v>
      </c>
      <c r="L18" s="39">
        <v>7.2999999999999995E-2</v>
      </c>
      <c r="M18" s="37">
        <f>ROUND(K18*(1-L18),0)</f>
        <v>15490</v>
      </c>
      <c r="N18" s="28">
        <v>0.35799999999999998</v>
      </c>
      <c r="O18" s="25">
        <f>M18*N18</f>
        <v>5545.42</v>
      </c>
      <c r="P18" s="39">
        <v>0.51500000000000001</v>
      </c>
      <c r="Q18" s="25">
        <f>M18*P18</f>
        <v>7977.35</v>
      </c>
      <c r="R18" s="39">
        <v>0.127</v>
      </c>
      <c r="S18" s="25">
        <f>M18*R18</f>
        <v>1967.23</v>
      </c>
      <c r="T18" s="28">
        <v>0.248</v>
      </c>
      <c r="U18" s="25">
        <f>M18*T18</f>
        <v>3841.52</v>
      </c>
      <c r="V18" s="39">
        <v>0.49</v>
      </c>
      <c r="W18" s="25">
        <f>M18*V18</f>
        <v>7590.0999999999995</v>
      </c>
      <c r="X18" s="39">
        <v>0.41</v>
      </c>
      <c r="Y18" s="25">
        <f>X18*M18</f>
        <v>6350.9</v>
      </c>
      <c r="Z18" s="47">
        <v>3.0599999999999998E-3</v>
      </c>
      <c r="AA18" s="18">
        <f>M18*Z18</f>
        <v>47.3994</v>
      </c>
      <c r="AB18" s="27">
        <f>IF(M18&gt;0,(AD18+AM18)/M18,0)</f>
        <v>2.8994300451904453E-3</v>
      </c>
      <c r="AC18" s="47">
        <v>4.2000000000000002E-4</v>
      </c>
      <c r="AD18" s="37">
        <f>AC18*M18</f>
        <v>6.5058000000000007</v>
      </c>
      <c r="AE18" s="28">
        <v>0.21460000000000001</v>
      </c>
      <c r="AF18" s="41">
        <f>AI18*(1-AJ18)*AE18</f>
        <v>38.640446799999999</v>
      </c>
      <c r="AG18" s="28">
        <f>IF(AND(AE18&gt;0,AC18&gt;0,Z18&gt;0),((Z18-AC18)*AE18)/((AE18-AC18)*Z18),0)</f>
        <v>0.86443691306011616</v>
      </c>
      <c r="AH18" s="29">
        <f t="shared" si="0"/>
        <v>0.85683109417671333</v>
      </c>
      <c r="AI18" s="43">
        <v>197</v>
      </c>
      <c r="AJ18" s="39">
        <v>8.5999999999999993E-2</v>
      </c>
      <c r="AK18" s="28">
        <v>0.21329999999999999</v>
      </c>
      <c r="AL18" s="152">
        <v>0.22370000000000001</v>
      </c>
      <c r="AM18" s="41">
        <f>AI18*(1-AJ18)*AK18</f>
        <v>38.406371399999998</v>
      </c>
      <c r="AN18" s="154">
        <f t="shared" si="1"/>
        <v>40.278974599999998</v>
      </c>
      <c r="AO18" s="18">
        <v>1.6</v>
      </c>
      <c r="AP18" s="18"/>
      <c r="AQ18" s="113">
        <f>AQ17+AI18-AP18</f>
        <v>1694.3200000000002</v>
      </c>
      <c r="AR18" s="104"/>
      <c r="AS18" s="43"/>
      <c r="AT18" s="48"/>
      <c r="AU18" s="41"/>
      <c r="AV18" s="41"/>
      <c r="AW18" s="41"/>
      <c r="AX18" s="41"/>
    </row>
    <row r="19" spans="1:50" s="22" customFormat="1" ht="13.5" thickBot="1" x14ac:dyDescent="0.25">
      <c r="A19" s="184"/>
      <c r="B19" s="49" t="s">
        <v>38</v>
      </c>
      <c r="C19" s="50"/>
      <c r="D19" s="51">
        <f>SUM(D16:D18)</f>
        <v>47000</v>
      </c>
      <c r="E19" s="51"/>
      <c r="F19" s="51">
        <f>SUM(F16:F18)</f>
        <v>47047</v>
      </c>
      <c r="G19" s="52"/>
      <c r="H19" s="52"/>
      <c r="I19" s="51">
        <f>SUM(I16:I18)</f>
        <v>46909</v>
      </c>
      <c r="J19" s="52"/>
      <c r="K19" s="51">
        <f>SUM(K16:K18)</f>
        <v>49805</v>
      </c>
      <c r="L19" s="21">
        <f>IF(K19&gt;0,(K16*L16+K17*L17+K18*L18)/K19,0)</f>
        <v>7.1022367232205605E-2</v>
      </c>
      <c r="M19" s="52">
        <f>M16+M17+M18</f>
        <v>46267</v>
      </c>
      <c r="N19" s="53">
        <f>IF(M19&gt;0,O19/M19,0)</f>
        <v>0.36129271402943786</v>
      </c>
      <c r="O19" s="54">
        <f>O16+O17+O18</f>
        <v>16715.93</v>
      </c>
      <c r="P19" s="21">
        <f>IF(M19&gt;0,Q19/M19,0)</f>
        <v>0.48039254760412387</v>
      </c>
      <c r="Q19" s="54">
        <f>Q16+Q17+Q18</f>
        <v>22226.322</v>
      </c>
      <c r="R19" s="21">
        <f>IF(M19&gt;0,S19/M19,0)</f>
        <v>0.15831473836643828</v>
      </c>
      <c r="S19" s="54">
        <f>S16+S17+S18</f>
        <v>7324.7479999999996</v>
      </c>
      <c r="T19" s="21">
        <f>IF(M19&gt;0,U19/M19,0)</f>
        <v>0.24896176540514839</v>
      </c>
      <c r="U19" s="54">
        <f>U16+U17+U18</f>
        <v>11518.714</v>
      </c>
      <c r="V19" s="21">
        <f>IF(M19&gt;0,W19/M19,0)</f>
        <v>0.5023955951325999</v>
      </c>
      <c r="W19" s="54">
        <f>W16+W17+W18</f>
        <v>23244.337</v>
      </c>
      <c r="X19" s="21">
        <f>IF(M19&gt;0,Y19/M19,0)</f>
        <v>0.40665830937817454</v>
      </c>
      <c r="Y19" s="54">
        <f>Y16+Y17+Y18</f>
        <v>18814.86</v>
      </c>
      <c r="Z19" s="55">
        <f>IF(M19&gt;0,AA19/M19,0)</f>
        <v>2.9669340998984156E-3</v>
      </c>
      <c r="AA19" s="56">
        <f>SUM(AA16:AA18)</f>
        <v>137.27114</v>
      </c>
      <c r="AB19" s="55">
        <f>IF(M19&gt;0,(AB16*M16+AB17*M17+AB18*M18)/M19,0)</f>
        <v>2.8378835109257139E-3</v>
      </c>
      <c r="AC19" s="55">
        <f>IF(K19&gt;0,(K16*AC16+K17*AC17+K18*AC18)/K19,0)</f>
        <v>4.1994719405682161E-4</v>
      </c>
      <c r="AD19" s="52">
        <f>SUM(AD16:AD18)</f>
        <v>19.430689999999998</v>
      </c>
      <c r="AE19" s="53">
        <f>IF(K19&gt;0,(K16*AE16+K17*AE17+K18*AE18)/K19,0)</f>
        <v>0.21212637486196168</v>
      </c>
      <c r="AF19" s="58">
        <f>SUM(AF16:AF18)</f>
        <v>112.6464799</v>
      </c>
      <c r="AG19" s="53">
        <f>IF(AND(AA19&gt;0),((AA16*AG16+AA17*AG17+AA18*AG18)/AA19),0)</f>
        <v>0.86015326010206328</v>
      </c>
      <c r="AH19" s="57">
        <f t="shared" si="0"/>
        <v>0.85372287609920117</v>
      </c>
      <c r="AI19" s="51">
        <f>SUM(AI16:AI18)</f>
        <v>580</v>
      </c>
      <c r="AJ19" s="21">
        <f>IF(AI19&gt;0,(AJ16*AI16+AJ17*AI17+AJ18*AI18)/AI19,0)</f>
        <v>8.4108620689655175E-2</v>
      </c>
      <c r="AK19" s="53">
        <f>IF(K19&gt;0,(AK16*K16+AK17*K17+AK18*K18)/K19,0)</f>
        <v>0.210659459893585</v>
      </c>
      <c r="AL19" s="155">
        <f>IF(K19&gt;0,(AL16*K16+AL17*K17+AL18*K18)/K19,0)</f>
        <v>0.22097853227587594</v>
      </c>
      <c r="AM19" s="58">
        <f>SUM(AM16:AM18)</f>
        <v>111.8696664</v>
      </c>
      <c r="AN19" s="156">
        <f>SUM(AN16:AN18)</f>
        <v>117.3047684</v>
      </c>
      <c r="AO19" s="56"/>
      <c r="AP19" s="56">
        <f>SUM(AP16:AP18)</f>
        <v>827.9</v>
      </c>
      <c r="AQ19" s="105"/>
      <c r="AR19" s="106">
        <f>AQ18</f>
        <v>1694.3200000000002</v>
      </c>
      <c r="AS19" s="51">
        <f>SUM(AS16:AS18)</f>
        <v>0</v>
      </c>
      <c r="AT19" s="59"/>
      <c r="AU19" s="58"/>
      <c r="AV19" s="58"/>
      <c r="AW19" s="58"/>
      <c r="AX19" s="58"/>
    </row>
    <row r="20" spans="1:50" x14ac:dyDescent="0.2">
      <c r="A20" s="182">
        <v>5</v>
      </c>
      <c r="B20" s="23">
        <v>1</v>
      </c>
      <c r="C20" s="11" t="s">
        <v>53</v>
      </c>
      <c r="D20" s="12">
        <v>646</v>
      </c>
      <c r="E20" s="12">
        <v>0</v>
      </c>
      <c r="F20" s="12">
        <v>12914</v>
      </c>
      <c r="G20" s="13">
        <v>1</v>
      </c>
      <c r="H20" s="13">
        <v>3.7</v>
      </c>
      <c r="I20" s="12">
        <v>12625</v>
      </c>
      <c r="J20" s="13">
        <v>5.7</v>
      </c>
      <c r="K20" s="12">
        <v>16664</v>
      </c>
      <c r="L20" s="14">
        <v>7.4999999999999997E-2</v>
      </c>
      <c r="M20" s="24">
        <f>ROUND(K20*(1-L20),0)</f>
        <v>15414</v>
      </c>
      <c r="N20" s="15">
        <v>0.191</v>
      </c>
      <c r="O20" s="25">
        <f>M20*N20</f>
        <v>2944.0740000000001</v>
      </c>
      <c r="P20" s="14">
        <v>0.67600000000000005</v>
      </c>
      <c r="Q20" s="25">
        <f>M20*P20</f>
        <v>10419.864000000001</v>
      </c>
      <c r="R20" s="16">
        <v>0.13300000000000001</v>
      </c>
      <c r="S20" s="25">
        <f>M20*R20</f>
        <v>2050.0619999999999</v>
      </c>
      <c r="T20" s="26">
        <v>0.23400000000000001</v>
      </c>
      <c r="U20" s="25">
        <f>M20*T20</f>
        <v>3606.8760000000002</v>
      </c>
      <c r="V20" s="16">
        <v>0.51900000000000002</v>
      </c>
      <c r="W20" s="25">
        <f>M20*V20</f>
        <v>7999.866</v>
      </c>
      <c r="X20" s="16">
        <v>0.4</v>
      </c>
      <c r="Y20" s="25">
        <f>X20*M20</f>
        <v>6165.6</v>
      </c>
      <c r="Z20" s="17">
        <v>2.99E-3</v>
      </c>
      <c r="AA20" s="18">
        <f>M20*Z20</f>
        <v>46.087859999999999</v>
      </c>
      <c r="AB20" s="27">
        <f>IF(M20&gt;0,(AD20+AM20)/M20,0)</f>
        <v>3.099946749708057E-3</v>
      </c>
      <c r="AC20" s="17">
        <v>4.0000000000000002E-4</v>
      </c>
      <c r="AD20" s="24">
        <f>AC20*M20</f>
        <v>6.1656000000000004</v>
      </c>
      <c r="AE20" s="117">
        <v>0.2089</v>
      </c>
      <c r="AF20" s="30">
        <f>AI20*(1-AJ20)*AE20</f>
        <v>41.241873600000005</v>
      </c>
      <c r="AG20" s="28">
        <f>IF(AND(AE20&gt;0,AC20&gt;0,Z20&gt;0),((Z20-AC20)*AE20)/((AE20-AC20)*Z20),0)</f>
        <v>0.86788255014717319</v>
      </c>
      <c r="AH20" s="60">
        <f t="shared" si="0"/>
        <v>0.87262135343919212</v>
      </c>
      <c r="AI20" s="12">
        <v>216</v>
      </c>
      <c r="AJ20" s="14">
        <v>8.5999999999999993E-2</v>
      </c>
      <c r="AK20" s="15">
        <v>0.21079999999999999</v>
      </c>
      <c r="AL20" s="150">
        <v>0.22170000000000001</v>
      </c>
      <c r="AM20" s="30">
        <f>AI20*(1-AJ20)*AK20</f>
        <v>41.616979199999996</v>
      </c>
      <c r="AN20" s="153">
        <f>AI20*(1-AJ20)*AL20</f>
        <v>43.768900800000004</v>
      </c>
      <c r="AO20" s="19">
        <v>1.6</v>
      </c>
      <c r="AP20" s="19">
        <v>503.44</v>
      </c>
      <c r="AQ20" s="101">
        <f>AQ18+AI20-AP20</f>
        <v>1406.88</v>
      </c>
      <c r="AR20" s="102"/>
      <c r="AS20" s="12"/>
      <c r="AT20" s="31"/>
      <c r="AU20" s="20"/>
      <c r="AV20" s="20"/>
      <c r="AW20" s="20"/>
      <c r="AX20" s="20"/>
    </row>
    <row r="21" spans="1:50" x14ac:dyDescent="0.2">
      <c r="A21" s="183"/>
      <c r="B21" s="33">
        <v>2</v>
      </c>
      <c r="C21" s="46" t="s">
        <v>60</v>
      </c>
      <c r="D21" s="34">
        <v>14300</v>
      </c>
      <c r="E21" s="34">
        <v>5</v>
      </c>
      <c r="F21" s="34">
        <v>14025</v>
      </c>
      <c r="G21" s="35">
        <v>0.8</v>
      </c>
      <c r="H21" s="35">
        <v>4.5</v>
      </c>
      <c r="I21" s="34">
        <v>14832</v>
      </c>
      <c r="J21" s="35">
        <v>6</v>
      </c>
      <c r="K21" s="34">
        <v>16583</v>
      </c>
      <c r="L21" s="36">
        <v>7.6999999999999999E-2</v>
      </c>
      <c r="M21" s="37">
        <f>ROUND(K21*(1-L21),0)</f>
        <v>15306</v>
      </c>
      <c r="N21" s="38">
        <v>0.379</v>
      </c>
      <c r="O21" s="25">
        <f>M21*N21</f>
        <v>5800.9740000000002</v>
      </c>
      <c r="P21" s="36">
        <v>0.52300000000000002</v>
      </c>
      <c r="Q21" s="25">
        <f>M21*P21</f>
        <v>8005.0380000000005</v>
      </c>
      <c r="R21" s="39">
        <v>9.8000000000000004E-2</v>
      </c>
      <c r="S21" s="25">
        <f>M21*R21</f>
        <v>1499.9880000000001</v>
      </c>
      <c r="T21" s="28">
        <v>0.22600000000000001</v>
      </c>
      <c r="U21" s="25">
        <f>M21*T21</f>
        <v>3459.1559999999999</v>
      </c>
      <c r="V21" s="39">
        <v>0.53300000000000003</v>
      </c>
      <c r="W21" s="25">
        <f>M21*V21</f>
        <v>8158.0980000000009</v>
      </c>
      <c r="X21" s="39">
        <v>0.39</v>
      </c>
      <c r="Y21" s="25">
        <f>X21*M21</f>
        <v>5969.34</v>
      </c>
      <c r="Z21" s="40">
        <v>2.8600000000000001E-3</v>
      </c>
      <c r="AA21" s="18">
        <f>M21*Z21</f>
        <v>43.77516</v>
      </c>
      <c r="AB21" s="27">
        <f>IF(M21&gt;0,(AD21+AM21)/M21,0)</f>
        <v>2.8897237161897298E-3</v>
      </c>
      <c r="AC21" s="40">
        <v>3.8999999999999999E-4</v>
      </c>
      <c r="AD21" s="37">
        <f>AC21*M21</f>
        <v>5.9693399999999999</v>
      </c>
      <c r="AE21" s="28">
        <v>0.21060000000000001</v>
      </c>
      <c r="AF21" s="41">
        <f>AI21*(1-AJ21)*AE21</f>
        <v>39.267633600000003</v>
      </c>
      <c r="AG21" s="28">
        <f>IF(AND(AE21&gt;0,AC21&gt;0,Z21&gt;0),((Z21-AC21)*AE21)/((AE21-AC21)*Z21),0)</f>
        <v>0.86523865744644957</v>
      </c>
      <c r="AH21" s="29">
        <f t="shared" si="0"/>
        <v>0.86668621148739644</v>
      </c>
      <c r="AI21" s="34">
        <v>204</v>
      </c>
      <c r="AJ21" s="36">
        <v>8.5999999999999993E-2</v>
      </c>
      <c r="AK21" s="38">
        <v>0.20519999999999999</v>
      </c>
      <c r="AL21" s="151">
        <v>0.21379999999999999</v>
      </c>
      <c r="AM21" s="41">
        <f>AI21*(1-AJ21)*AK21</f>
        <v>38.260771200000001</v>
      </c>
      <c r="AN21" s="174">
        <f t="shared" si="1"/>
        <v>39.864292800000001</v>
      </c>
      <c r="AO21" s="42">
        <v>1.6</v>
      </c>
      <c r="AP21" s="42"/>
      <c r="AQ21" s="121">
        <f>AQ20+AI21-AP21</f>
        <v>1610.88</v>
      </c>
      <c r="AR21" s="104"/>
      <c r="AS21" s="43"/>
      <c r="AT21" s="44"/>
      <c r="AU21" s="45"/>
      <c r="AV21" s="45"/>
      <c r="AW21" s="45"/>
      <c r="AX21" s="45"/>
    </row>
    <row r="22" spans="1:50" x14ac:dyDescent="0.2">
      <c r="A22" s="183"/>
      <c r="B22" s="33">
        <v>3</v>
      </c>
      <c r="C22" s="11" t="s">
        <v>54</v>
      </c>
      <c r="D22" s="43">
        <v>12468</v>
      </c>
      <c r="E22" s="43">
        <v>7</v>
      </c>
      <c r="F22" s="43">
        <v>19118</v>
      </c>
      <c r="G22" s="37">
        <v>1.4</v>
      </c>
      <c r="H22" s="37">
        <v>6.1</v>
      </c>
      <c r="I22" s="43">
        <v>19435</v>
      </c>
      <c r="J22" s="37">
        <v>4.9000000000000004</v>
      </c>
      <c r="K22" s="43">
        <v>16508</v>
      </c>
      <c r="L22" s="39">
        <v>7.8E-2</v>
      </c>
      <c r="M22" s="37">
        <f>ROUND(K22*(1-L22),0)</f>
        <v>15220</v>
      </c>
      <c r="N22" s="28">
        <v>0.38500000000000001</v>
      </c>
      <c r="O22" s="25">
        <f>M22*N22</f>
        <v>5859.7</v>
      </c>
      <c r="P22" s="39">
        <v>0.52700000000000002</v>
      </c>
      <c r="Q22" s="25">
        <f>M22*P22</f>
        <v>8020.9400000000005</v>
      </c>
      <c r="R22" s="39">
        <v>8.7999999999999995E-2</v>
      </c>
      <c r="S22" s="25">
        <f>M22*R22</f>
        <v>1339.36</v>
      </c>
      <c r="T22" s="28">
        <v>0.20799999999999999</v>
      </c>
      <c r="U22" s="25">
        <f>M22*T22</f>
        <v>3165.7599999999998</v>
      </c>
      <c r="V22" s="39">
        <v>0.54500000000000004</v>
      </c>
      <c r="W22" s="25">
        <f>M22*V22</f>
        <v>8294.9000000000015</v>
      </c>
      <c r="X22" s="39">
        <v>0.4</v>
      </c>
      <c r="Y22" s="25">
        <f>X22*M22</f>
        <v>6088</v>
      </c>
      <c r="Z22" s="47">
        <v>2.9199999999999999E-3</v>
      </c>
      <c r="AA22" s="18">
        <f>M22*Z22</f>
        <v>44.442399999999999</v>
      </c>
      <c r="AB22" s="27">
        <f>IF(M22&gt;0,(AD22+AM22)/M22,0)</f>
        <v>2.8483968462549277E-3</v>
      </c>
      <c r="AC22" s="47">
        <v>4.0999999999999999E-4</v>
      </c>
      <c r="AD22" s="37">
        <f>AC22*M22</f>
        <v>6.2401999999999997</v>
      </c>
      <c r="AE22" s="28">
        <v>0.21249999999999999</v>
      </c>
      <c r="AF22" s="41">
        <f>AI22*(1-AJ22)*AE22</f>
        <v>37.915312499999999</v>
      </c>
      <c r="AG22" s="28">
        <f>IF(AND(AE22&gt;0,AC22&gt;0,Z22&gt;0),((Z22-AC22)*AE22)/((AE22-AC22)*Z22),0)</f>
        <v>0.86125074842225802</v>
      </c>
      <c r="AH22" s="29">
        <f t="shared" si="0"/>
        <v>0.85775014031637398</v>
      </c>
      <c r="AI22" s="43">
        <v>195</v>
      </c>
      <c r="AJ22" s="39">
        <v>8.5000000000000006E-2</v>
      </c>
      <c r="AK22" s="28">
        <v>0.20799999999999999</v>
      </c>
      <c r="AL22" s="152">
        <v>0.21940000000000001</v>
      </c>
      <c r="AM22" s="41">
        <f>AI22*(1-AJ22)*AK22</f>
        <v>37.112400000000001</v>
      </c>
      <c r="AN22" s="154">
        <f t="shared" si="1"/>
        <v>39.146445000000007</v>
      </c>
      <c r="AO22" s="18">
        <v>1.6</v>
      </c>
      <c r="AP22" s="18"/>
      <c r="AQ22" s="121">
        <f>AQ21+AI22-AP22</f>
        <v>1805.88</v>
      </c>
      <c r="AR22" s="104"/>
      <c r="AS22" s="43"/>
      <c r="AT22" s="48"/>
      <c r="AU22" s="41"/>
      <c r="AV22" s="41"/>
      <c r="AW22" s="41"/>
      <c r="AX22" s="41"/>
    </row>
    <row r="23" spans="1:50" s="22" customFormat="1" ht="13.5" thickBot="1" x14ac:dyDescent="0.25">
      <c r="A23" s="184"/>
      <c r="B23" s="49" t="s">
        <v>38</v>
      </c>
      <c r="C23" s="50"/>
      <c r="D23" s="51">
        <f>SUM(D20:D22)</f>
        <v>27414</v>
      </c>
      <c r="E23" s="51"/>
      <c r="F23" s="51">
        <f>SUM(F20:F22)</f>
        <v>46057</v>
      </c>
      <c r="G23" s="52"/>
      <c r="H23" s="52"/>
      <c r="I23" s="51">
        <f>SUM(I20:I22)</f>
        <v>46892</v>
      </c>
      <c r="J23" s="52"/>
      <c r="K23" s="51">
        <f>SUM(K20:K22)</f>
        <v>49755</v>
      </c>
      <c r="L23" s="21">
        <f>IF(K23&gt;0,(K20*L20+K21*L21+K22*L22)/K23,0)</f>
        <v>7.6661943523263984E-2</v>
      </c>
      <c r="M23" s="52">
        <f>M20+M21+M22</f>
        <v>45940</v>
      </c>
      <c r="N23" s="53">
        <f>IF(M23&gt;0,O23/M23,0)</f>
        <v>0.31790918589464517</v>
      </c>
      <c r="O23" s="54">
        <f>O20+O21+O22</f>
        <v>14604.748</v>
      </c>
      <c r="P23" s="21">
        <f>IF(M23&gt;0,Q23/M23,0)</f>
        <v>0.57566047017849376</v>
      </c>
      <c r="Q23" s="54">
        <f>Q20+Q21+Q22</f>
        <v>26445.842000000004</v>
      </c>
      <c r="R23" s="21">
        <f>IF(M23&gt;0,S23/M23,0)</f>
        <v>0.10643034392686113</v>
      </c>
      <c r="S23" s="54">
        <f>S20+S21+S22</f>
        <v>4889.41</v>
      </c>
      <c r="T23" s="21">
        <f>IF(M23&gt;0,U23/M23,0)</f>
        <v>0.22272076621680451</v>
      </c>
      <c r="U23" s="54">
        <f>U20+U21+U22</f>
        <v>10231.791999999999</v>
      </c>
      <c r="V23" s="21">
        <f>IF(M23&gt;0,W23/M23,0)</f>
        <v>0.5322782760121898</v>
      </c>
      <c r="W23" s="54">
        <f>W20+W21+W22</f>
        <v>24452.864000000001</v>
      </c>
      <c r="X23" s="21">
        <f>IF(M23&gt;0,Y23/M23,0)</f>
        <v>0.39666826295167618</v>
      </c>
      <c r="Y23" s="54">
        <f>Y20+Y21+Y22</f>
        <v>18222.940000000002</v>
      </c>
      <c r="Z23" s="55">
        <f>IF(M23&gt;0,AA23/M23,0)</f>
        <v>2.9234962995211143E-3</v>
      </c>
      <c r="AA23" s="56">
        <f>SUM(AA20:AA22)</f>
        <v>134.30542</v>
      </c>
      <c r="AB23" s="55">
        <f>IF(M23&gt;0,(AB20*M20+AB21*M21+AB22*M22)/M23,0)</f>
        <v>2.9465670526774052E-3</v>
      </c>
      <c r="AC23" s="55">
        <f>IF(K23&gt;0,(K20*AC20+K21*AC21+K22*AC22)/K23,0)</f>
        <v>3.9998492613807659E-4</v>
      </c>
      <c r="AD23" s="52">
        <f>SUM(AD20:AD22)</f>
        <v>18.375140000000002</v>
      </c>
      <c r="AE23" s="53">
        <f>IF(K23&gt;0,(K20*AE20+K21*AE21+K22*AE22)/K23,0)</f>
        <v>0.21066102703245904</v>
      </c>
      <c r="AF23" s="58">
        <f>SUM(AF20:AF22)</f>
        <v>118.4248197</v>
      </c>
      <c r="AG23" s="53">
        <f>IF(AND(AA23&gt;0),((AA20*AG20+AA21*AG21+AA22*AG22)/AA23),0)</f>
        <v>0.8648263070634884</v>
      </c>
      <c r="AH23" s="57">
        <f t="shared" si="0"/>
        <v>0.86591904994153712</v>
      </c>
      <c r="AI23" s="51">
        <f>SUM(AI20:AI22)</f>
        <v>615</v>
      </c>
      <c r="AJ23" s="21">
        <f>IF(AI23&gt;0,(AJ20*AI20+AJ21*AI21+AJ22*AI22)/AI23,0)</f>
        <v>8.5682926829268286E-2</v>
      </c>
      <c r="AK23" s="53">
        <f>IF(K23&gt;0,(AK20*K20+AK21*K21+AK22*K22)/K23,0)</f>
        <v>0.20800455833584564</v>
      </c>
      <c r="AL23" s="155">
        <f>IF(K23&gt;0,(AL20*K20+AL21*K21+AL22*K22)/K23,0)</f>
        <v>0.21830387699728671</v>
      </c>
      <c r="AM23" s="58">
        <f>SUM(AM20:AM22)</f>
        <v>116.9901504</v>
      </c>
      <c r="AN23" s="156">
        <f>SUM(AN20:AN22)</f>
        <v>122.7796386</v>
      </c>
      <c r="AO23" s="56"/>
      <c r="AP23" s="56">
        <f>SUM(AP20:AP22)</f>
        <v>503.44</v>
      </c>
      <c r="AQ23" s="105"/>
      <c r="AR23" s="106">
        <f>AQ22</f>
        <v>1805.88</v>
      </c>
      <c r="AS23" s="51">
        <f>SUM(AS20:AS22)</f>
        <v>0</v>
      </c>
      <c r="AT23" s="59"/>
      <c r="AU23" s="58"/>
      <c r="AV23" s="58"/>
      <c r="AW23" s="58"/>
      <c r="AX23" s="58"/>
    </row>
    <row r="24" spans="1:50" x14ac:dyDescent="0.2">
      <c r="A24" s="182">
        <v>6</v>
      </c>
      <c r="B24" s="23">
        <v>1</v>
      </c>
      <c r="C24" s="11" t="s">
        <v>52</v>
      </c>
      <c r="D24" s="12">
        <v>7587</v>
      </c>
      <c r="E24" s="12">
        <v>9</v>
      </c>
      <c r="F24" s="12">
        <v>10073</v>
      </c>
      <c r="G24" s="13">
        <v>3</v>
      </c>
      <c r="H24" s="13">
        <v>8.1999999999999993</v>
      </c>
      <c r="I24" s="12">
        <v>9622</v>
      </c>
      <c r="J24" s="13">
        <v>7.3</v>
      </c>
      <c r="K24" s="12">
        <v>16672</v>
      </c>
      <c r="L24" s="14">
        <v>0.06</v>
      </c>
      <c r="M24" s="24">
        <f>ROUND(K24*(1-L24),0)</f>
        <v>15672</v>
      </c>
      <c r="N24" s="15">
        <v>0.442</v>
      </c>
      <c r="O24" s="25">
        <f>M24*N24</f>
        <v>6927.0240000000003</v>
      </c>
      <c r="P24" s="14">
        <v>0.41499999999999998</v>
      </c>
      <c r="Q24" s="25">
        <f>M24*P24</f>
        <v>6503.88</v>
      </c>
      <c r="R24" s="16">
        <v>0.14299999999999999</v>
      </c>
      <c r="S24" s="25">
        <f>M24*R24</f>
        <v>2241.096</v>
      </c>
      <c r="T24" s="26">
        <v>0.21199999999999999</v>
      </c>
      <c r="U24" s="25">
        <f>M24*T24</f>
        <v>3322.4639999999999</v>
      </c>
      <c r="V24" s="16">
        <v>0.53100000000000003</v>
      </c>
      <c r="W24" s="25">
        <f>M24*V24</f>
        <v>8321.8320000000003</v>
      </c>
      <c r="X24" s="16">
        <v>0.4</v>
      </c>
      <c r="Y24" s="25">
        <f>X24*M24</f>
        <v>6268.8</v>
      </c>
      <c r="Z24" s="17">
        <v>2.9299999999999999E-3</v>
      </c>
      <c r="AA24" s="18">
        <f>M24*Z24</f>
        <v>45.918959999999998</v>
      </c>
      <c r="AB24" s="27">
        <f>IF(M24&gt;0,(AD24+AM24)/M24,0)</f>
        <v>2.899417457886677E-3</v>
      </c>
      <c r="AC24" s="17">
        <v>4.2000000000000002E-4</v>
      </c>
      <c r="AD24" s="24">
        <f>AC24*M24</f>
        <v>6.5822400000000005</v>
      </c>
      <c r="AE24" s="117">
        <v>0.20730000000000001</v>
      </c>
      <c r="AF24" s="30">
        <f>AI24*(1-AJ24)*AE24</f>
        <v>38.652328800000006</v>
      </c>
      <c r="AG24" s="28">
        <f>IF(AND(AE24&gt;0,AC24&gt;0,Z24&gt;0),((Z24-AC24)*AE24)/((AE24-AC24)*Z24),0)</f>
        <v>0.85839443947324667</v>
      </c>
      <c r="AH24" s="60">
        <f t="shared" si="0"/>
        <v>0.85687021321873269</v>
      </c>
      <c r="AI24" s="12">
        <v>204</v>
      </c>
      <c r="AJ24" s="14">
        <v>8.5999999999999993E-2</v>
      </c>
      <c r="AK24" s="15">
        <v>0.2084</v>
      </c>
      <c r="AL24" s="150">
        <v>0.22009999999999999</v>
      </c>
      <c r="AM24" s="30">
        <f>AI24*(1-AJ24)*AK24</f>
        <v>38.857430400000005</v>
      </c>
      <c r="AN24" s="153">
        <f>AI24*(1-AJ24)*AL24</f>
        <v>41.038965600000004</v>
      </c>
      <c r="AO24" s="19">
        <v>1.6</v>
      </c>
      <c r="AP24" s="19">
        <v>872.4</v>
      </c>
      <c r="AQ24" s="101">
        <f>AQ22+AI24-AP24+AR24</f>
        <v>1262.48</v>
      </c>
      <c r="AR24" s="102">
        <v>125</v>
      </c>
      <c r="AS24" s="12"/>
      <c r="AT24" s="31"/>
      <c r="AU24" s="20"/>
      <c r="AV24" s="20"/>
      <c r="AW24" s="20"/>
      <c r="AX24" s="20"/>
    </row>
    <row r="25" spans="1:50" x14ac:dyDescent="0.2">
      <c r="A25" s="183"/>
      <c r="B25" s="33">
        <v>2</v>
      </c>
      <c r="C25" s="46" t="s">
        <v>60</v>
      </c>
      <c r="D25" s="34">
        <v>21800</v>
      </c>
      <c r="E25" s="34">
        <v>4</v>
      </c>
      <c r="F25" s="34">
        <v>15603</v>
      </c>
      <c r="G25" s="35">
        <v>1.5</v>
      </c>
      <c r="H25" s="35">
        <v>4.7</v>
      </c>
      <c r="I25" s="34">
        <v>16022</v>
      </c>
      <c r="J25" s="35">
        <v>7</v>
      </c>
      <c r="K25" s="34">
        <v>16509</v>
      </c>
      <c r="L25" s="36">
        <v>7.8E-2</v>
      </c>
      <c r="M25" s="37">
        <f>ROUND(K25*(1-L25),0)</f>
        <v>15221</v>
      </c>
      <c r="N25" s="38">
        <v>0.47399999999999998</v>
      </c>
      <c r="O25" s="25">
        <f>M25*N25</f>
        <v>7214.7539999999999</v>
      </c>
      <c r="P25" s="36">
        <v>0.44900000000000001</v>
      </c>
      <c r="Q25" s="25">
        <f>M25*P25</f>
        <v>6834.2290000000003</v>
      </c>
      <c r="R25" s="39">
        <v>7.6999999999999999E-2</v>
      </c>
      <c r="S25" s="25">
        <f>M25*R25</f>
        <v>1172.0170000000001</v>
      </c>
      <c r="T25" s="28">
        <v>0.22</v>
      </c>
      <c r="U25" s="25">
        <f>M25*T25</f>
        <v>3348.62</v>
      </c>
      <c r="V25" s="39">
        <v>0.53800000000000003</v>
      </c>
      <c r="W25" s="25">
        <f>M25*V25</f>
        <v>8188.8980000000001</v>
      </c>
      <c r="X25" s="39">
        <v>0.39</v>
      </c>
      <c r="Y25" s="25">
        <f>X25*M25</f>
        <v>5936.1900000000005</v>
      </c>
      <c r="Z25" s="40">
        <v>2.9499999999999999E-3</v>
      </c>
      <c r="AA25" s="18">
        <f>M25*Z25</f>
        <v>44.901949999999999</v>
      </c>
      <c r="AB25" s="27">
        <f>IF(M25&gt;0,(AD25+AM25)/M25,0)</f>
        <v>2.8625860718743843E-3</v>
      </c>
      <c r="AC25" s="40">
        <v>4.4000000000000002E-4</v>
      </c>
      <c r="AD25" s="37">
        <f>AC25*M25</f>
        <v>6.6972399999999999</v>
      </c>
      <c r="AE25" s="28">
        <v>0.20849999999999999</v>
      </c>
      <c r="AF25" s="41">
        <f>AI25*(1-AJ25)*AE25</f>
        <v>37.798756500000003</v>
      </c>
      <c r="AG25" s="28">
        <f>IF(AND(AE25&gt;0,AC25&gt;0,Z25&gt;0),((Z25-AC25)*AE25)/((AE25-AC25)*Z25),0)</f>
        <v>0.85264680820558614</v>
      </c>
      <c r="AH25" s="29">
        <f t="shared" si="0"/>
        <v>0.84812752219872478</v>
      </c>
      <c r="AI25" s="34">
        <v>199</v>
      </c>
      <c r="AJ25" s="36">
        <v>8.8999999999999996E-2</v>
      </c>
      <c r="AK25" s="38">
        <v>0.2034</v>
      </c>
      <c r="AL25" s="151">
        <v>0.21290000000000001</v>
      </c>
      <c r="AM25" s="41">
        <f>AI25*(1-AJ25)*AK25</f>
        <v>36.874182600000005</v>
      </c>
      <c r="AN25" s="174">
        <f t="shared" si="1"/>
        <v>38.596428100000004</v>
      </c>
      <c r="AO25" s="42">
        <v>1.6</v>
      </c>
      <c r="AP25" s="42"/>
      <c r="AQ25" s="121">
        <f>AQ24+AI25-AP25</f>
        <v>1461.48</v>
      </c>
      <c r="AR25" s="104"/>
      <c r="AS25" s="43"/>
      <c r="AT25" s="44"/>
      <c r="AU25" s="45"/>
      <c r="AV25" s="45"/>
      <c r="AW25" s="45"/>
      <c r="AX25" s="45"/>
    </row>
    <row r="26" spans="1:50" x14ac:dyDescent="0.2">
      <c r="A26" s="183"/>
      <c r="B26" s="33">
        <v>3</v>
      </c>
      <c r="C26" s="11" t="s">
        <v>54</v>
      </c>
      <c r="D26" s="43">
        <v>21049</v>
      </c>
      <c r="E26" s="43">
        <v>4</v>
      </c>
      <c r="F26" s="43">
        <v>17787</v>
      </c>
      <c r="G26" s="37">
        <v>1.6</v>
      </c>
      <c r="H26" s="37">
        <v>4.9000000000000004</v>
      </c>
      <c r="I26" s="43">
        <v>17336</v>
      </c>
      <c r="J26" s="37">
        <v>6.3</v>
      </c>
      <c r="K26" s="43">
        <v>16505</v>
      </c>
      <c r="L26" s="39">
        <v>7.0999999999999994E-2</v>
      </c>
      <c r="M26" s="37">
        <f>ROUND(K26*(1-L26),0)</f>
        <v>15333</v>
      </c>
      <c r="N26" s="28">
        <v>0.53100000000000003</v>
      </c>
      <c r="O26" s="25">
        <f>M26*N26</f>
        <v>8141.8230000000003</v>
      </c>
      <c r="P26" s="39">
        <v>0.41799999999999998</v>
      </c>
      <c r="Q26" s="25">
        <f>M26*P26</f>
        <v>6409.1939999999995</v>
      </c>
      <c r="R26" s="39">
        <v>5.0999999999999997E-2</v>
      </c>
      <c r="S26" s="25">
        <f>M26*R26</f>
        <v>781.98299999999995</v>
      </c>
      <c r="T26" s="28">
        <v>0.223</v>
      </c>
      <c r="U26" s="25">
        <f>M26*T26</f>
        <v>3419.259</v>
      </c>
      <c r="V26" s="39">
        <v>0.51400000000000001</v>
      </c>
      <c r="W26" s="25">
        <f>M26*V26</f>
        <v>7881.1620000000003</v>
      </c>
      <c r="X26" s="39">
        <v>0.4</v>
      </c>
      <c r="Y26" s="25">
        <f>X26*M26</f>
        <v>6133.2000000000007</v>
      </c>
      <c r="Z26" s="47">
        <v>3.0200000000000001E-3</v>
      </c>
      <c r="AA26" s="18">
        <f>M26*Z26</f>
        <v>46.305660000000003</v>
      </c>
      <c r="AB26" s="27">
        <f>IF(M26&gt;0,(AD26+AM26)/M26,0)</f>
        <v>2.9012948542359615E-3</v>
      </c>
      <c r="AC26" s="47">
        <v>4.0000000000000002E-4</v>
      </c>
      <c r="AD26" s="37">
        <f>AC26*M26</f>
        <v>6.1332000000000004</v>
      </c>
      <c r="AE26" s="28">
        <v>0.2132</v>
      </c>
      <c r="AF26" s="41">
        <f>AI26*(1-AJ26)*AE26</f>
        <v>38.3883656</v>
      </c>
      <c r="AG26" s="28">
        <f>IF(AND(AE26&gt;0,AC26&gt;0,Z26&gt;0),((Z26-AC26)*AE26)/((AE26-AC26)*Z26),0)</f>
        <v>0.86918040133446195</v>
      </c>
      <c r="AH26" s="29">
        <f t="shared" si="0"/>
        <v>0.86375259504047697</v>
      </c>
      <c r="AI26" s="43">
        <v>197</v>
      </c>
      <c r="AJ26" s="39">
        <v>8.5999999999999993E-2</v>
      </c>
      <c r="AK26" s="28">
        <v>0.21299999999999999</v>
      </c>
      <c r="AL26" s="152">
        <v>0.2253</v>
      </c>
      <c r="AM26" s="41">
        <f>AI26*(1-AJ26)*AK26</f>
        <v>38.352353999999998</v>
      </c>
      <c r="AN26" s="154">
        <f t="shared" si="1"/>
        <v>40.567067399999999</v>
      </c>
      <c r="AO26" s="18">
        <v>1.65</v>
      </c>
      <c r="AP26" s="18"/>
      <c r="AQ26" s="121">
        <f>AQ25+AI26-AP26</f>
        <v>1658.48</v>
      </c>
      <c r="AR26" s="104"/>
      <c r="AS26" s="43"/>
      <c r="AT26" s="48"/>
      <c r="AU26" s="41"/>
      <c r="AV26" s="41"/>
      <c r="AW26" s="41"/>
      <c r="AX26" s="41"/>
    </row>
    <row r="27" spans="1:50" s="22" customFormat="1" ht="13.5" thickBot="1" x14ac:dyDescent="0.25">
      <c r="A27" s="184"/>
      <c r="B27" s="49" t="s">
        <v>38</v>
      </c>
      <c r="C27" s="50"/>
      <c r="D27" s="51">
        <f>SUM(D24:D26)</f>
        <v>50436</v>
      </c>
      <c r="E27" s="51"/>
      <c r="F27" s="51">
        <f>SUM(F24:F26)</f>
        <v>43463</v>
      </c>
      <c r="G27" s="52"/>
      <c r="H27" s="52"/>
      <c r="I27" s="51">
        <f>SUM(I24:I26)</f>
        <v>42980</v>
      </c>
      <c r="J27" s="52"/>
      <c r="K27" s="51">
        <f>SUM(K24:K26)</f>
        <v>49686</v>
      </c>
      <c r="L27" s="21">
        <f>IF(K27&gt;0,(K24*L24+K25*L25+K26*L26)/K27,0)</f>
        <v>6.9634846838143527E-2</v>
      </c>
      <c r="M27" s="52">
        <f>M24+M25+M26</f>
        <v>46226</v>
      </c>
      <c r="N27" s="53">
        <f>IF(M27&gt;0,O27/M27,0)</f>
        <v>0.48205773806948476</v>
      </c>
      <c r="O27" s="54">
        <f>O24+O25+O26</f>
        <v>22283.601000000002</v>
      </c>
      <c r="P27" s="21">
        <f>IF(M27&gt;0,Q27/M27,0)</f>
        <v>0.42719039068922249</v>
      </c>
      <c r="Q27" s="54">
        <f>Q24+Q25+Q26</f>
        <v>19747.303</v>
      </c>
      <c r="R27" s="21">
        <f>IF(M27&gt;0,S27/M27,0)</f>
        <v>9.0751871241292789E-2</v>
      </c>
      <c r="S27" s="54">
        <f>S24+S25+S26</f>
        <v>4195.0960000000005</v>
      </c>
      <c r="T27" s="21">
        <f>IF(M27&gt;0,U27/M27,0)</f>
        <v>0.2182828494786484</v>
      </c>
      <c r="U27" s="54">
        <f>U24+U25+U26</f>
        <v>10090.343000000001</v>
      </c>
      <c r="V27" s="21">
        <f>IF(M27&gt;0,W27/M27,0)</f>
        <v>0.52766607536884003</v>
      </c>
      <c r="W27" s="54">
        <f>W24+W25+W26</f>
        <v>24391.892</v>
      </c>
      <c r="X27" s="21">
        <f>IF(M27&gt;0,Y27/M27,0)</f>
        <v>0.39670726431012854</v>
      </c>
      <c r="Y27" s="54">
        <f>Y24+Y25+Y26</f>
        <v>18338.190000000002</v>
      </c>
      <c r="Z27" s="55">
        <f>IF(M27&gt;0,AA27/M27,0)</f>
        <v>2.9664381516895256E-3</v>
      </c>
      <c r="AA27" s="56">
        <f>SUM(AA24:AA26)</f>
        <v>137.12657000000002</v>
      </c>
      <c r="AB27" s="55">
        <f>IF(M27&gt;0,(AB24*M24+AB25*M25+AB26*M26)/M27,0)</f>
        <v>2.8879125816639989E-3</v>
      </c>
      <c r="AC27" s="55">
        <f>IF(K27&gt;0,(K24*AC24+K25*AC25+K26*AC26)/K27,0)</f>
        <v>4.2000161011150025E-4</v>
      </c>
      <c r="AD27" s="52">
        <f>SUM(AD24:AD26)</f>
        <v>19.412680000000002</v>
      </c>
      <c r="AE27" s="53">
        <f>IF(K27&gt;0,(K24*AE24+K25*AE25+K26*AE26)/K27,0)</f>
        <v>0.20965861812180492</v>
      </c>
      <c r="AF27" s="58">
        <f>SUM(AF24:AF26)</f>
        <v>114.83945090000002</v>
      </c>
      <c r="AG27" s="53">
        <f>IF(AND(AA27&gt;0),((AA24*AG24+AA25*AG25+AA26*AG26)/AA27),0)</f>
        <v>0.86015464707502265</v>
      </c>
      <c r="AH27" s="57">
        <f t="shared" si="0"/>
        <v>0.8562925218410834</v>
      </c>
      <c r="AI27" s="51">
        <f>SUM(AI24:AI26)</f>
        <v>600</v>
      </c>
      <c r="AJ27" s="21">
        <f>IF(AI27&gt;0,(AJ24*AI24+AJ25*AI25+AJ26*AI26)/AI27,0)</f>
        <v>8.6994999999999989E-2</v>
      </c>
      <c r="AK27" s="53">
        <f>IF(K27&gt;0,(AK24*K24+AK25*K25+AK26*K26)/K27,0)</f>
        <v>0.2082667230205692</v>
      </c>
      <c r="AL27" s="155">
        <f>IF(K27&gt;0,(AL24*K24+AL25*K25+AL26*K26)/K27,0)</f>
        <v>0.21943504810208106</v>
      </c>
      <c r="AM27" s="58">
        <f>SUM(AM24:AM26)</f>
        <v>114.083967</v>
      </c>
      <c r="AN27" s="156">
        <f>SUM(AN24:AN26)</f>
        <v>120.20246110000001</v>
      </c>
      <c r="AO27" s="56"/>
      <c r="AP27" s="56">
        <f>SUM(AP24:AP26)</f>
        <v>872.4</v>
      </c>
      <c r="AQ27" s="105"/>
      <c r="AR27" s="106">
        <f>AQ26</f>
        <v>1658.48</v>
      </c>
      <c r="AS27" s="51">
        <f>SUM(AS24:AS26)</f>
        <v>0</v>
      </c>
      <c r="AT27" s="59"/>
      <c r="AU27" s="58"/>
      <c r="AV27" s="58"/>
      <c r="AW27" s="58"/>
      <c r="AX27" s="58"/>
    </row>
    <row r="28" spans="1:50" x14ac:dyDescent="0.2">
      <c r="A28" s="182">
        <v>7</v>
      </c>
      <c r="B28" s="23">
        <v>1</v>
      </c>
      <c r="C28" s="11" t="s">
        <v>52</v>
      </c>
      <c r="D28" s="12">
        <v>19290</v>
      </c>
      <c r="E28" s="12">
        <v>2</v>
      </c>
      <c r="F28" s="12">
        <v>18713</v>
      </c>
      <c r="G28" s="13">
        <v>1.4</v>
      </c>
      <c r="H28" s="13">
        <v>4.8</v>
      </c>
      <c r="I28" s="12">
        <v>18940</v>
      </c>
      <c r="J28" s="13">
        <v>5.8</v>
      </c>
      <c r="K28" s="12">
        <v>16639</v>
      </c>
      <c r="L28" s="14">
        <v>6.8000000000000005E-2</v>
      </c>
      <c r="M28" s="24">
        <f>ROUND(K28*(1-L28),0)</f>
        <v>15508</v>
      </c>
      <c r="N28" s="15">
        <v>0.55100000000000005</v>
      </c>
      <c r="O28" s="25">
        <f>M28*N28</f>
        <v>8544.9080000000013</v>
      </c>
      <c r="P28" s="14">
        <v>0.35</v>
      </c>
      <c r="Q28" s="25">
        <f>M28*P28</f>
        <v>5427.7999999999993</v>
      </c>
      <c r="R28" s="16">
        <v>9.9000000000000005E-2</v>
      </c>
      <c r="S28" s="25">
        <f>M28*R28</f>
        <v>1535.2920000000001</v>
      </c>
      <c r="T28" s="26">
        <v>0.22600000000000001</v>
      </c>
      <c r="U28" s="25">
        <f>M28*T28</f>
        <v>3504.808</v>
      </c>
      <c r="V28" s="16">
        <v>0.50800000000000001</v>
      </c>
      <c r="W28" s="25">
        <f>M28*V28</f>
        <v>7878.0640000000003</v>
      </c>
      <c r="X28" s="16">
        <v>0.4</v>
      </c>
      <c r="Y28" s="25">
        <f>X28*M28</f>
        <v>6203.2000000000007</v>
      </c>
      <c r="Z28" s="17">
        <v>3.1800000000000001E-3</v>
      </c>
      <c r="AA28" s="18">
        <f>M28*Z28</f>
        <v>49.315440000000002</v>
      </c>
      <c r="AB28" s="27">
        <f>IF(M28&gt;0,(AD28+AM28)/M28,0)</f>
        <v>2.4811604978075834E-3</v>
      </c>
      <c r="AC28" s="17">
        <v>4.2999999999999999E-4</v>
      </c>
      <c r="AD28" s="24">
        <f>AC28*M28</f>
        <v>6.6684399999999995</v>
      </c>
      <c r="AE28" s="117">
        <v>0.2107</v>
      </c>
      <c r="AF28" s="30">
        <f>AI28*(1-AJ28)*AE28</f>
        <v>32.487833000000002</v>
      </c>
      <c r="AG28" s="28">
        <f>IF(AND(AE28&gt;0,AC28&gt;0,Z28&gt;0),((Z28-AC28)*AE28)/((AE28-AC28)*Z28),0)</f>
        <v>0.86654834021427385</v>
      </c>
      <c r="AH28" s="60">
        <f t="shared" si="0"/>
        <v>0.8284207135693552</v>
      </c>
      <c r="AI28" s="12">
        <v>170</v>
      </c>
      <c r="AJ28" s="14">
        <v>9.2999999999999999E-2</v>
      </c>
      <c r="AK28" s="15">
        <v>0.20630000000000001</v>
      </c>
      <c r="AL28" s="150">
        <v>0.21970000000000001</v>
      </c>
      <c r="AM28" s="30">
        <f>AI28*(1-AJ28)*AK28</f>
        <v>31.809397000000001</v>
      </c>
      <c r="AN28" s="153">
        <f>AI28*(1-AJ28)*AL28</f>
        <v>33.875543</v>
      </c>
      <c r="AO28" s="19">
        <v>1.5</v>
      </c>
      <c r="AP28" s="19"/>
      <c r="AQ28" s="101">
        <f>AQ26+AI28-AP28</f>
        <v>1828.48</v>
      </c>
      <c r="AR28" s="102"/>
      <c r="AS28" s="12"/>
      <c r="AT28" s="31"/>
      <c r="AU28" s="20"/>
      <c r="AV28" s="20"/>
      <c r="AW28" s="20"/>
      <c r="AX28" s="20"/>
    </row>
    <row r="29" spans="1:50" x14ac:dyDescent="0.2">
      <c r="A29" s="183"/>
      <c r="B29" s="33">
        <v>2</v>
      </c>
      <c r="C29" s="46" t="s">
        <v>57</v>
      </c>
      <c r="D29" s="34">
        <v>19900</v>
      </c>
      <c r="E29" s="34">
        <v>4</v>
      </c>
      <c r="F29" s="34">
        <v>19177</v>
      </c>
      <c r="G29" s="35">
        <v>2.4</v>
      </c>
      <c r="H29" s="35">
        <v>5.5</v>
      </c>
      <c r="I29" s="34">
        <v>19475</v>
      </c>
      <c r="J29" s="35">
        <v>5</v>
      </c>
      <c r="K29" s="34">
        <v>16663</v>
      </c>
      <c r="L29" s="36">
        <v>7.0999999999999994E-2</v>
      </c>
      <c r="M29" s="37">
        <f>ROUND(K29*(1-L29),0)</f>
        <v>15480</v>
      </c>
      <c r="N29" s="38">
        <v>0.31</v>
      </c>
      <c r="O29" s="25">
        <f>M29*N29</f>
        <v>4798.8</v>
      </c>
      <c r="P29" s="36">
        <v>0.65300000000000002</v>
      </c>
      <c r="Q29" s="25">
        <f>M29*P29</f>
        <v>10108.44</v>
      </c>
      <c r="R29" s="39">
        <v>3.6999999999999998E-2</v>
      </c>
      <c r="S29" s="25">
        <f>M29*R29</f>
        <v>572.76</v>
      </c>
      <c r="T29" s="28">
        <v>0.22900000000000001</v>
      </c>
      <c r="U29" s="25">
        <f>M29*T29</f>
        <v>3544.92</v>
      </c>
      <c r="V29" s="39">
        <v>0.503</v>
      </c>
      <c r="W29" s="25">
        <f>M29*V29</f>
        <v>7786.44</v>
      </c>
      <c r="X29" s="39">
        <v>0.41</v>
      </c>
      <c r="Y29" s="25">
        <f>X29*M29</f>
        <v>6346.7999999999993</v>
      </c>
      <c r="Z29" s="40">
        <v>3.2499999999999999E-3</v>
      </c>
      <c r="AA29" s="18">
        <f>M29*Z29</f>
        <v>50.309999999999995</v>
      </c>
      <c r="AB29" s="27">
        <f>IF(M29&gt;0,(AD29+AM29)/M29,0)</f>
        <v>3.0454305232558141E-3</v>
      </c>
      <c r="AC29" s="40">
        <v>4.0999999999999999E-4</v>
      </c>
      <c r="AD29" s="37">
        <f>AC29*M29</f>
        <v>6.3468</v>
      </c>
      <c r="AE29" s="28">
        <v>0.2112</v>
      </c>
      <c r="AF29" s="41">
        <f>AI29*(1-AJ29)*AE29</f>
        <v>42.802847999999997</v>
      </c>
      <c r="AG29" s="28">
        <f>IF(AND(AE29&gt;0,AC29&gt;0,Z29&gt;0),((Z29-AC29)*AE29)/((AE29-AC29)*Z29),0)</f>
        <v>0.87554584037339378</v>
      </c>
      <c r="AH29" s="29">
        <f t="shared" si="0"/>
        <v>0.86713822576453126</v>
      </c>
      <c r="AI29" s="34">
        <v>229</v>
      </c>
      <c r="AJ29" s="36">
        <v>0.115</v>
      </c>
      <c r="AK29" s="38">
        <v>0.20130000000000001</v>
      </c>
      <c r="AL29" s="151">
        <v>0.19839999999999999</v>
      </c>
      <c r="AM29" s="41">
        <f>AI29*(1-AJ29)*AK29</f>
        <v>40.796464499999999</v>
      </c>
      <c r="AN29" s="174">
        <f t="shared" si="1"/>
        <v>40.208735999999995</v>
      </c>
      <c r="AO29" s="42">
        <v>1.55</v>
      </c>
      <c r="AP29" s="42"/>
      <c r="AQ29" s="121">
        <f>AQ28+AI29-AP29</f>
        <v>2057.48</v>
      </c>
      <c r="AR29" s="104"/>
      <c r="AS29" s="43"/>
      <c r="AT29" s="44"/>
      <c r="AU29" s="45"/>
      <c r="AV29" s="45"/>
      <c r="AW29" s="45"/>
      <c r="AX29" s="45"/>
    </row>
    <row r="30" spans="1:50" x14ac:dyDescent="0.2">
      <c r="A30" s="183"/>
      <c r="B30" s="33">
        <v>3</v>
      </c>
      <c r="C30" s="46" t="s">
        <v>54</v>
      </c>
      <c r="D30" s="43">
        <v>15360</v>
      </c>
      <c r="E30" s="43">
        <v>6</v>
      </c>
      <c r="F30" s="43">
        <v>19818</v>
      </c>
      <c r="G30" s="37">
        <v>2</v>
      </c>
      <c r="H30" s="37">
        <v>6.1</v>
      </c>
      <c r="I30" s="43">
        <v>20076</v>
      </c>
      <c r="J30" s="37">
        <v>4</v>
      </c>
      <c r="K30" s="43">
        <v>16645</v>
      </c>
      <c r="L30" s="39">
        <v>7.3999999999999996E-2</v>
      </c>
      <c r="M30" s="37">
        <f>ROUND(K30*(1-L30),0)</f>
        <v>15413</v>
      </c>
      <c r="N30" s="28">
        <v>0.33200000000000002</v>
      </c>
      <c r="O30" s="25">
        <f>M30*N30</f>
        <v>5117.116</v>
      </c>
      <c r="P30" s="39">
        <v>0.59399999999999997</v>
      </c>
      <c r="Q30" s="25">
        <f>M30*P30</f>
        <v>9155.3220000000001</v>
      </c>
      <c r="R30" s="39">
        <v>7.3999999999999996E-2</v>
      </c>
      <c r="S30" s="25">
        <f>M30*R30</f>
        <v>1140.5619999999999</v>
      </c>
      <c r="T30" s="28">
        <v>0.224</v>
      </c>
      <c r="U30" s="25">
        <f>M30*T30</f>
        <v>3452.5120000000002</v>
      </c>
      <c r="V30" s="39">
        <v>0.51400000000000001</v>
      </c>
      <c r="W30" s="25">
        <f>M30*V30</f>
        <v>7922.2820000000002</v>
      </c>
      <c r="X30" s="39">
        <v>0.4</v>
      </c>
      <c r="Y30" s="25">
        <f>X30*M30</f>
        <v>6165.2000000000007</v>
      </c>
      <c r="Z30" s="47">
        <v>3.31E-3</v>
      </c>
      <c r="AA30" s="18">
        <f>M30*Z30</f>
        <v>51.017029999999998</v>
      </c>
      <c r="AB30" s="27">
        <f>IF(M30&gt;0,(AD30+AM30)/M30,0)</f>
        <v>3.1616584701226239E-3</v>
      </c>
      <c r="AC30" s="47">
        <v>4.4000000000000002E-4</v>
      </c>
      <c r="AD30" s="37">
        <f>AC30*M30</f>
        <v>6.78172</v>
      </c>
      <c r="AE30" s="28">
        <v>0.21029999999999999</v>
      </c>
      <c r="AF30" s="41">
        <f>AI30*(1-AJ30)*AE30</f>
        <v>43.393301999999998</v>
      </c>
      <c r="AG30" s="28">
        <f>IF(AND(AE30&gt;0,AC30&gt;0,Z30&gt;0),((Z30-AC30)*AE30)/((AE30-AC30)*Z30),0)</f>
        <v>0.86888741537661562</v>
      </c>
      <c r="AH30" s="29">
        <f t="shared" si="0"/>
        <v>0.86269966484635241</v>
      </c>
      <c r="AI30" s="175">
        <v>228</v>
      </c>
      <c r="AJ30" s="39">
        <v>9.5000000000000001E-2</v>
      </c>
      <c r="AK30" s="28">
        <v>0.20330000000000001</v>
      </c>
      <c r="AL30" s="152">
        <v>0.2077</v>
      </c>
      <c r="AM30" s="41">
        <f>AI30*(1-AJ30)*AK30</f>
        <v>41.948922000000003</v>
      </c>
      <c r="AN30" s="154">
        <f t="shared" si="1"/>
        <v>42.856817999999997</v>
      </c>
      <c r="AO30" s="18">
        <v>1.7</v>
      </c>
      <c r="AP30" s="18"/>
      <c r="AQ30" s="121">
        <f>AQ29+AI30-AP30</f>
        <v>2285.48</v>
      </c>
      <c r="AR30" s="104"/>
      <c r="AS30" s="43"/>
      <c r="AT30" s="48"/>
      <c r="AU30" s="41"/>
      <c r="AV30" s="41"/>
      <c r="AW30" s="41"/>
      <c r="AX30" s="41"/>
    </row>
    <row r="31" spans="1:50" s="22" customFormat="1" ht="13.5" thickBot="1" x14ac:dyDescent="0.25">
      <c r="A31" s="184"/>
      <c r="B31" s="49" t="s">
        <v>38</v>
      </c>
      <c r="C31" s="50"/>
      <c r="D31" s="51">
        <f>SUM(D28:D30)</f>
        <v>54550</v>
      </c>
      <c r="E31" s="51"/>
      <c r="F31" s="51">
        <f>SUM(F28:F30)</f>
        <v>57708</v>
      </c>
      <c r="G31" s="52"/>
      <c r="H31" s="52"/>
      <c r="I31" s="51">
        <f>SUM(I28:I30)</f>
        <v>58491</v>
      </c>
      <c r="J31" s="52"/>
      <c r="K31" s="51">
        <f>SUM(K28:K30)</f>
        <v>49947</v>
      </c>
      <c r="L31" s="21">
        <f>IF(K31&gt;0,(K28*L28+K29*L29+K30*L30)/K31,0)</f>
        <v>7.1000360382004912E-2</v>
      </c>
      <c r="M31" s="52">
        <f>M28+M29+M30</f>
        <v>46401</v>
      </c>
      <c r="N31" s="53">
        <f>IF(M31&gt;0,O31/M31,0)</f>
        <v>0.39785401176698781</v>
      </c>
      <c r="O31" s="54">
        <f>O28+O29+O30</f>
        <v>18460.824000000001</v>
      </c>
      <c r="P31" s="21">
        <f>IF(M31&gt;0,Q31/M31,0)</f>
        <v>0.53213426434775113</v>
      </c>
      <c r="Q31" s="54">
        <f>Q28+Q29+Q30</f>
        <v>24691.561999999998</v>
      </c>
      <c r="R31" s="21">
        <f>IF(M31&gt;0,S31/M31,0)</f>
        <v>7.0011723885261098E-2</v>
      </c>
      <c r="S31" s="54">
        <f>S28+S29+S30</f>
        <v>3248.614</v>
      </c>
      <c r="T31" s="21">
        <f>IF(M31&gt;0,U31/M31,0)</f>
        <v>0.22633650136850497</v>
      </c>
      <c r="U31" s="54">
        <f>U28+U29+U30</f>
        <v>10502.24</v>
      </c>
      <c r="V31" s="21">
        <f>IF(M31&gt;0,W31/M31,0)</f>
        <v>0.50832494989332122</v>
      </c>
      <c r="W31" s="54">
        <f>W28+W29+W30</f>
        <v>23586.786</v>
      </c>
      <c r="X31" s="21">
        <f>IF(M31&gt;0,Y31/M31,0)</f>
        <v>0.40333613499709059</v>
      </c>
      <c r="Y31" s="54">
        <f>Y28+Y29+Y30</f>
        <v>18715.2</v>
      </c>
      <c r="Z31" s="55">
        <f>IF(M31&gt;0,AA31/M31,0)</f>
        <v>3.2465349884700763E-3</v>
      </c>
      <c r="AA31" s="56">
        <f>SUM(AA28:AA30)</f>
        <v>150.64247</v>
      </c>
      <c r="AB31" s="55">
        <f>IF(M31&gt;0,(AB28*M28+AB29*M29+AB30*M30)/M31,0)</f>
        <v>2.8954493114372536E-3</v>
      </c>
      <c r="AC31" s="55">
        <f>IF(K31&gt;0,(K28*AC28+K29*AC29+K30*AC30)/K31,0)</f>
        <v>4.2666025987546803E-4</v>
      </c>
      <c r="AD31" s="52">
        <f>SUM(AD28:AD30)</f>
        <v>19.796959999999999</v>
      </c>
      <c r="AE31" s="53">
        <f>IF(K31&gt;0,(K28*AE28+K29*AE29+K30*AE30)/K31,0)</f>
        <v>0.2107335055158468</v>
      </c>
      <c r="AF31" s="58">
        <f>SUM(AF28:AF30)</f>
        <v>118.68398300000001</v>
      </c>
      <c r="AG31" s="53">
        <f>IF(AND(AA31&gt;0),((AA28*AG28+AA29*AG29+AA30*AG30)/AA31),0)</f>
        <v>0.87034538961697394</v>
      </c>
      <c r="AH31" s="57">
        <f t="shared" si="0"/>
        <v>0.85443479613886641</v>
      </c>
      <c r="AI31" s="51">
        <f>SUM(AI28:AI30)</f>
        <v>627</v>
      </c>
      <c r="AJ31" s="21">
        <f>IF(AI31&gt;0,(AJ28*AI28+AJ29*AI29+AJ30*AI30)/AI31,0)</f>
        <v>0.10176236044657098</v>
      </c>
      <c r="AK31" s="53">
        <f>IF(K31&gt;0,(AK28*K28+AK29*K29+AK30*K30)/K31,0)</f>
        <v>0.20363217210242857</v>
      </c>
      <c r="AL31" s="155">
        <f>IF(L31&gt;0,(AL28*K28+AL29*K29+AL30*K30)/K31,0)</f>
        <v>0.20859499069013154</v>
      </c>
      <c r="AM31" s="58">
        <f>SUM(AM28:AM30)</f>
        <v>114.55478350000001</v>
      </c>
      <c r="AN31" s="156">
        <f>SUM(AN28:AN30)</f>
        <v>116.94109699999998</v>
      </c>
      <c r="AO31" s="56"/>
      <c r="AP31" s="56">
        <f>SUM(AP28:AP30)</f>
        <v>0</v>
      </c>
      <c r="AQ31" s="105"/>
      <c r="AR31" s="106">
        <f>AQ30</f>
        <v>2285.48</v>
      </c>
      <c r="AS31" s="51">
        <f>SUM(AS28:AS30)</f>
        <v>0</v>
      </c>
      <c r="AT31" s="59"/>
      <c r="AU31" s="58"/>
      <c r="AV31" s="58"/>
      <c r="AW31" s="58"/>
      <c r="AX31" s="58"/>
    </row>
    <row r="32" spans="1:50" x14ac:dyDescent="0.2">
      <c r="A32" s="182">
        <v>8</v>
      </c>
      <c r="B32" s="23">
        <v>1</v>
      </c>
      <c r="C32" s="11" t="s">
        <v>52</v>
      </c>
      <c r="D32" s="12">
        <v>19306</v>
      </c>
      <c r="E32" s="12">
        <v>3</v>
      </c>
      <c r="F32" s="12">
        <v>19664</v>
      </c>
      <c r="G32" s="13">
        <v>2.8</v>
      </c>
      <c r="H32" s="13">
        <v>6</v>
      </c>
      <c r="I32" s="12">
        <v>19849</v>
      </c>
      <c r="J32" s="13">
        <v>3</v>
      </c>
      <c r="K32" s="12">
        <v>16667</v>
      </c>
      <c r="L32" s="14">
        <v>8.4000000000000005E-2</v>
      </c>
      <c r="M32" s="24">
        <f>ROUND(K32*(1-L32),0)</f>
        <v>15267</v>
      </c>
      <c r="N32" s="15">
        <v>0.56000000000000005</v>
      </c>
      <c r="O32" s="25">
        <f>M32*N32</f>
        <v>8549.52</v>
      </c>
      <c r="P32" s="14">
        <v>0.40500000000000003</v>
      </c>
      <c r="Q32" s="25">
        <f>M32*P32</f>
        <v>6183.1350000000002</v>
      </c>
      <c r="R32" s="16">
        <v>3.4000000000000002E-2</v>
      </c>
      <c r="S32" s="25">
        <f>M32*R32</f>
        <v>519.07800000000009</v>
      </c>
      <c r="T32" s="26">
        <v>0.221</v>
      </c>
      <c r="U32" s="25">
        <f>M32*T32</f>
        <v>3374.0070000000001</v>
      </c>
      <c r="V32" s="16">
        <v>0.52900000000000003</v>
      </c>
      <c r="W32" s="25">
        <f>M32*V32</f>
        <v>8076.2430000000004</v>
      </c>
      <c r="X32" s="16">
        <v>0.4</v>
      </c>
      <c r="Y32" s="25">
        <f>X32*M32</f>
        <v>6106.8</v>
      </c>
      <c r="Z32" s="17">
        <v>3.4199999999999999E-3</v>
      </c>
      <c r="AA32" s="18">
        <f>M32*Z32</f>
        <v>52.213139999999996</v>
      </c>
      <c r="AB32" s="27">
        <f>IF(M32&gt;0,(AD32+AM32)/M32,0)</f>
        <v>3.6292563044475019E-3</v>
      </c>
      <c r="AC32" s="17">
        <v>4.6999999999999999E-4</v>
      </c>
      <c r="AD32" s="24">
        <f>AC32*M32</f>
        <v>7.1754899999999999</v>
      </c>
      <c r="AE32" s="117">
        <v>0.2089</v>
      </c>
      <c r="AF32" s="30">
        <f>AI32*(1-AJ32)*AE32</f>
        <v>49.805938000000005</v>
      </c>
      <c r="AG32" s="28">
        <f>IF(AND(AE32&gt;0,AC32&gt;0,Z32&gt;0),((Z32-AC32)*AE32)/((AE32-AC32)*Z32),0)</f>
        <v>0.86451816181853025</v>
      </c>
      <c r="AH32" s="60">
        <f t="shared" si="0"/>
        <v>0.87252400358575355</v>
      </c>
      <c r="AI32" s="12">
        <v>262</v>
      </c>
      <c r="AJ32" s="14">
        <v>0.09</v>
      </c>
      <c r="AK32" s="15">
        <v>0.20230000000000001</v>
      </c>
      <c r="AL32" s="150">
        <v>0.2107</v>
      </c>
      <c r="AM32" s="30">
        <f>AI32*(1-AJ32)*AK32</f>
        <v>48.232366000000006</v>
      </c>
      <c r="AN32" s="153">
        <f>AI32*(1-AJ32)*AL32</f>
        <v>50.235094000000004</v>
      </c>
      <c r="AO32" s="19">
        <v>1.6</v>
      </c>
      <c r="AP32" s="19"/>
      <c r="AQ32" s="101">
        <f>AQ30+AI32-AP32</f>
        <v>2547.48</v>
      </c>
      <c r="AR32" s="102"/>
      <c r="AS32" s="12"/>
      <c r="AT32" s="31"/>
      <c r="AU32" s="20"/>
      <c r="AV32" s="20"/>
      <c r="AW32" s="20"/>
      <c r="AX32" s="20"/>
    </row>
    <row r="33" spans="1:50" x14ac:dyDescent="0.2">
      <c r="A33" s="183"/>
      <c r="B33" s="33">
        <v>2</v>
      </c>
      <c r="C33" s="46" t="s">
        <v>57</v>
      </c>
      <c r="D33" s="34">
        <v>19300</v>
      </c>
      <c r="E33" s="34">
        <v>4</v>
      </c>
      <c r="F33" s="34">
        <v>18289</v>
      </c>
      <c r="G33" s="35">
        <v>3.3</v>
      </c>
      <c r="H33" s="35">
        <v>5</v>
      </c>
      <c r="I33" s="34">
        <v>17835</v>
      </c>
      <c r="J33" s="35">
        <v>2.2999999999999998</v>
      </c>
      <c r="K33" s="34">
        <v>16587</v>
      </c>
      <c r="L33" s="36">
        <v>7.6999999999999999E-2</v>
      </c>
      <c r="M33" s="37">
        <f>ROUND(K33*(1-L33),0)</f>
        <v>15310</v>
      </c>
      <c r="N33" s="38">
        <v>0.28599999999999998</v>
      </c>
      <c r="O33" s="25">
        <f>M33*N33</f>
        <v>4378.66</v>
      </c>
      <c r="P33" s="36">
        <v>0.63900000000000001</v>
      </c>
      <c r="Q33" s="25">
        <f>M33*P33</f>
        <v>9783.09</v>
      </c>
      <c r="R33" s="39">
        <v>7.4999999999999997E-2</v>
      </c>
      <c r="S33" s="25">
        <f>M33*R33</f>
        <v>1148.25</v>
      </c>
      <c r="T33" s="28">
        <v>0.217</v>
      </c>
      <c r="U33" s="25">
        <f>M33*T33</f>
        <v>3322.27</v>
      </c>
      <c r="V33" s="39">
        <v>0.503</v>
      </c>
      <c r="W33" s="25">
        <f>M33*V33</f>
        <v>7700.93</v>
      </c>
      <c r="X33" s="39">
        <v>0.4</v>
      </c>
      <c r="Y33" s="25">
        <f>X33*M33</f>
        <v>6124</v>
      </c>
      <c r="Z33" s="40">
        <v>3.3899999999999998E-3</v>
      </c>
      <c r="AA33" s="18">
        <f>M33*Z33</f>
        <v>51.9009</v>
      </c>
      <c r="AB33" s="27">
        <f>IF(M33&gt;0,(AD33+AM33)/M33,0)</f>
        <v>3.3165917700849119E-3</v>
      </c>
      <c r="AC33" s="40">
        <v>4.6000000000000001E-4</v>
      </c>
      <c r="AD33" s="37">
        <f>AC33*M33</f>
        <v>7.0426000000000002</v>
      </c>
      <c r="AE33" s="28">
        <v>0.2142</v>
      </c>
      <c r="AF33" s="41">
        <f>AI33*(1-AJ33)*AE33</f>
        <v>44.146619999999999</v>
      </c>
      <c r="AG33" s="28">
        <f>IF(AND(AE33&gt;0,AC33&gt;0,Z33&gt;0),((Z33-AC33)*AE33)/((AE33-AC33)*Z33),0)</f>
        <v>0.86616690031971677</v>
      </c>
      <c r="AH33" s="29">
        <f t="shared" si="0"/>
        <v>0.86317456132181647</v>
      </c>
      <c r="AI33" s="34">
        <v>225</v>
      </c>
      <c r="AJ33" s="36">
        <v>8.4000000000000005E-2</v>
      </c>
      <c r="AK33" s="38">
        <v>0.2122</v>
      </c>
      <c r="AL33" s="151">
        <v>0.22359999999999999</v>
      </c>
      <c r="AM33" s="41">
        <f>AI33*(1-AJ33)*AK33</f>
        <v>43.73442</v>
      </c>
      <c r="AN33" s="174">
        <f t="shared" si="1"/>
        <v>46.083959999999998</v>
      </c>
      <c r="AO33" s="42">
        <v>1.6</v>
      </c>
      <c r="AP33" s="42"/>
      <c r="AQ33" s="121">
        <f>AQ32+AI33-AP33</f>
        <v>2772.48</v>
      </c>
      <c r="AR33" s="104"/>
      <c r="AS33" s="43"/>
      <c r="AT33" s="44"/>
      <c r="AU33" s="45"/>
      <c r="AV33" s="45"/>
      <c r="AW33" s="45"/>
      <c r="AX33" s="45"/>
    </row>
    <row r="34" spans="1:50" x14ac:dyDescent="0.2">
      <c r="A34" s="183"/>
      <c r="B34" s="33">
        <v>3</v>
      </c>
      <c r="C34" s="46" t="s">
        <v>53</v>
      </c>
      <c r="D34" s="43">
        <v>17782</v>
      </c>
      <c r="E34" s="43">
        <v>4</v>
      </c>
      <c r="F34" s="43">
        <v>19495</v>
      </c>
      <c r="G34" s="37">
        <v>2.2999999999999998</v>
      </c>
      <c r="H34" s="37">
        <v>4.8</v>
      </c>
      <c r="I34" s="43">
        <v>19684</v>
      </c>
      <c r="J34" s="37">
        <v>1.7</v>
      </c>
      <c r="K34" s="43">
        <v>16593</v>
      </c>
      <c r="L34" s="39">
        <v>7.0000000000000007E-2</v>
      </c>
      <c r="M34" s="37">
        <f>ROUND(K34*(1-L34),0)</f>
        <v>15431</v>
      </c>
      <c r="N34" s="28">
        <v>0.313</v>
      </c>
      <c r="O34" s="25">
        <f>M34*N34</f>
        <v>4829.9030000000002</v>
      </c>
      <c r="P34" s="39">
        <v>0.56599999999999995</v>
      </c>
      <c r="Q34" s="25">
        <f>M34*P34</f>
        <v>8733.9459999999999</v>
      </c>
      <c r="R34" s="39">
        <v>0.121</v>
      </c>
      <c r="S34" s="25">
        <f>M34*R34</f>
        <v>1867.1509999999998</v>
      </c>
      <c r="T34" s="28">
        <v>0.21099999999999999</v>
      </c>
      <c r="U34" s="25">
        <f>M34*T34</f>
        <v>3255.9409999999998</v>
      </c>
      <c r="V34" s="39">
        <v>0.52900000000000003</v>
      </c>
      <c r="W34" s="25">
        <f>M34*V34</f>
        <v>8162.9990000000007</v>
      </c>
      <c r="X34" s="39">
        <v>0.4</v>
      </c>
      <c r="Y34" s="25">
        <f>X34*M34</f>
        <v>6172.4000000000005</v>
      </c>
      <c r="Z34" s="47">
        <v>3.32E-3</v>
      </c>
      <c r="AA34" s="18">
        <f>M34*Z34</f>
        <v>51.230919999999998</v>
      </c>
      <c r="AB34" s="27">
        <f>IF(M34&gt;0,(AD34+AM34)/M34,0)</f>
        <v>3.1440343982891581E-3</v>
      </c>
      <c r="AC34" s="47">
        <v>4.4999999999999999E-4</v>
      </c>
      <c r="AD34" s="37">
        <f>AC34*M34</f>
        <v>6.9439500000000001</v>
      </c>
      <c r="AE34" s="28">
        <v>0.21010000000000001</v>
      </c>
      <c r="AF34" s="41">
        <f>AI34*(1-AJ34)*AE34</f>
        <v>41.670813799999998</v>
      </c>
      <c r="AG34" s="28">
        <f>IF(AND(AE34&gt;0,AC34&gt;0,Z34&gt;0),((Z34-AC34)*AE34)/((AE34-AC34)*Z34),0)</f>
        <v>0.86631333346742556</v>
      </c>
      <c r="AH34" s="29">
        <f t="shared" si="0"/>
        <v>0.85871541106554583</v>
      </c>
      <c r="AI34" s="43">
        <v>217</v>
      </c>
      <c r="AJ34" s="39">
        <v>8.5999999999999993E-2</v>
      </c>
      <c r="AK34" s="28">
        <v>0.20960000000000001</v>
      </c>
      <c r="AL34" s="152">
        <v>0.2203</v>
      </c>
      <c r="AM34" s="41">
        <f>AI34*(1-AJ34)*AK34</f>
        <v>41.571644800000001</v>
      </c>
      <c r="AN34" s="154">
        <f t="shared" si="1"/>
        <v>43.693861399999996</v>
      </c>
      <c r="AO34" s="18">
        <v>1.6</v>
      </c>
      <c r="AP34" s="18"/>
      <c r="AQ34" s="121">
        <f>AQ33+AI34-AP34</f>
        <v>2989.48</v>
      </c>
      <c r="AR34" s="104"/>
      <c r="AS34" s="43"/>
      <c r="AT34" s="48"/>
      <c r="AU34" s="41"/>
      <c r="AV34" s="41"/>
      <c r="AW34" s="41"/>
      <c r="AX34" s="41"/>
    </row>
    <row r="35" spans="1:50" s="22" customFormat="1" ht="13.5" thickBot="1" x14ac:dyDescent="0.25">
      <c r="A35" s="184"/>
      <c r="B35" s="49" t="s">
        <v>38</v>
      </c>
      <c r="C35" s="50"/>
      <c r="D35" s="51">
        <f>SUM(D32:D34)</f>
        <v>56388</v>
      </c>
      <c r="E35" s="51"/>
      <c r="F35" s="51">
        <f>SUM(F32:F34)</f>
        <v>57448</v>
      </c>
      <c r="G35" s="52"/>
      <c r="H35" s="52"/>
      <c r="I35" s="51">
        <f>SUM(I32:I34)</f>
        <v>57368</v>
      </c>
      <c r="J35" s="52"/>
      <c r="K35" s="51">
        <f>SUM(K32:K34)</f>
        <v>49847</v>
      </c>
      <c r="L35" s="21">
        <f>IF(K35&gt;0,(K32*L32+K33*L33+K34*L34)/K35,0)</f>
        <v>7.7010391798904648E-2</v>
      </c>
      <c r="M35" s="52">
        <f>M32+M33+M34</f>
        <v>46008</v>
      </c>
      <c r="N35" s="53">
        <f>IF(M35&gt;0,O35/M35,0)</f>
        <v>0.38597815597287427</v>
      </c>
      <c r="O35" s="54">
        <f>O32+O33+O34</f>
        <v>17758.082999999999</v>
      </c>
      <c r="P35" s="21">
        <f>IF(M35&gt;0,Q35/M35,0)</f>
        <v>0.53686687097896024</v>
      </c>
      <c r="Q35" s="54">
        <f>Q32+Q33+Q34</f>
        <v>24700.171000000002</v>
      </c>
      <c r="R35" s="21">
        <f>IF(M35&gt;0,S35/M35,0)</f>
        <v>7.6823139454007996E-2</v>
      </c>
      <c r="S35" s="54">
        <f>S32+S33+S34</f>
        <v>3534.4789999999998</v>
      </c>
      <c r="T35" s="21">
        <f>IF(M35&gt;0,U35/M35,0)</f>
        <v>0.21631494522691708</v>
      </c>
      <c r="U35" s="54">
        <f>U32+U33+U34</f>
        <v>9952.2180000000008</v>
      </c>
      <c r="V35" s="21">
        <f>IF(M35&gt;0,W35/M35,0)</f>
        <v>0.52034802643018607</v>
      </c>
      <c r="W35" s="54">
        <f>W32+W33+W34</f>
        <v>23940.172000000002</v>
      </c>
      <c r="X35" s="21">
        <f>IF(M35&gt;0,Y35/M35,0)</f>
        <v>0.4</v>
      </c>
      <c r="Y35" s="54">
        <f>Y32+Y33+Y34</f>
        <v>18403.2</v>
      </c>
      <c r="Z35" s="55">
        <f>IF(M35&gt;0,AA35/M35,0)</f>
        <v>3.3764771344114066E-3</v>
      </c>
      <c r="AA35" s="56">
        <f>SUM(AA32:AA34)</f>
        <v>155.34495999999999</v>
      </c>
      <c r="AB35" s="55">
        <f>IF(M35&gt;0,(AB32*M32+AB33*M33+AB34*M34)/M35,0)</f>
        <v>3.3624689358372458E-3</v>
      </c>
      <c r="AC35" s="55">
        <f>IF(K35&gt;0,(K32*AC32+K33*AC33+K34*AC34)/K35,0)</f>
        <v>4.6001484542700663E-4</v>
      </c>
      <c r="AD35" s="52">
        <f>SUM(AD32:AD34)</f>
        <v>21.162040000000001</v>
      </c>
      <c r="AE35" s="53">
        <f>IF(K35&gt;0,(K32*AE32+K33*AE33+K34*AE34)/K35,0)</f>
        <v>0.21106307300339039</v>
      </c>
      <c r="AF35" s="58">
        <f>SUM(AF32:AF34)</f>
        <v>135.6233718</v>
      </c>
      <c r="AG35" s="53">
        <f>IF(AND(AA35&gt;0),((AA32*AG32+AA33*AG33+AA34*AG34)/AA35),0)</f>
        <v>0.86566103318820375</v>
      </c>
      <c r="AH35" s="57">
        <f t="shared" si="0"/>
        <v>0.86510439683839924</v>
      </c>
      <c r="AI35" s="51">
        <f>SUM(AI32:AI34)</f>
        <v>704</v>
      </c>
      <c r="AJ35" s="21">
        <f>IF(AI35&gt;0,(AJ32*AI32+AJ33*AI33+AJ34*AI34)/AI35,0)</f>
        <v>8.6849431818181819E-2</v>
      </c>
      <c r="AK35" s="53">
        <f>IF(K35&gt;0,(AK32*K32+AK33*K33+AK34*K34)/K35,0)</f>
        <v>0.20802432042048671</v>
      </c>
      <c r="AL35" s="155">
        <f>IF(L35&gt;0,(AL32*K32+AL33*K33+AL34*K34)/K35,0)</f>
        <v>0.21818821594077875</v>
      </c>
      <c r="AM35" s="58">
        <f>SUM(AM32:AM34)</f>
        <v>133.53843080000001</v>
      </c>
      <c r="AN35" s="156">
        <f>SUM(AN32:AN34)</f>
        <v>140.0129154</v>
      </c>
      <c r="AO35" s="56"/>
      <c r="AP35" s="56">
        <f>SUM(AP32:AP34)</f>
        <v>0</v>
      </c>
      <c r="AQ35" s="105"/>
      <c r="AR35" s="106">
        <f>AQ34</f>
        <v>2989.48</v>
      </c>
      <c r="AS35" s="51">
        <f>SUM(AS32:AS34)</f>
        <v>0</v>
      </c>
      <c r="AT35" s="59"/>
      <c r="AU35" s="58"/>
      <c r="AV35" s="58"/>
      <c r="AW35" s="58"/>
      <c r="AX35" s="58"/>
    </row>
    <row r="36" spans="1:50" x14ac:dyDescent="0.2">
      <c r="A36" s="182">
        <v>9</v>
      </c>
      <c r="B36" s="23">
        <v>1</v>
      </c>
      <c r="C36" s="46" t="s">
        <v>60</v>
      </c>
      <c r="D36" s="12">
        <v>10081</v>
      </c>
      <c r="E36" s="12">
        <v>4</v>
      </c>
      <c r="F36" s="12">
        <v>10662</v>
      </c>
      <c r="G36" s="13">
        <v>2.5</v>
      </c>
      <c r="H36" s="13">
        <v>4.5999999999999996</v>
      </c>
      <c r="I36" s="12">
        <v>10588</v>
      </c>
      <c r="J36" s="13">
        <v>3.6</v>
      </c>
      <c r="K36" s="12">
        <v>16304</v>
      </c>
      <c r="L36" s="14">
        <v>6.5000000000000002E-2</v>
      </c>
      <c r="M36" s="24">
        <f>ROUND(K36*(1-L36),0)</f>
        <v>15244</v>
      </c>
      <c r="N36" s="15">
        <v>0.60699999999999998</v>
      </c>
      <c r="O36" s="25">
        <f>M36*N36</f>
        <v>9253.1080000000002</v>
      </c>
      <c r="P36" s="14">
        <v>0.30199999999999999</v>
      </c>
      <c r="Q36" s="25">
        <f>M36*P36</f>
        <v>4603.6880000000001</v>
      </c>
      <c r="R36" s="16">
        <v>9.0999999999999998E-2</v>
      </c>
      <c r="S36" s="25">
        <f>M36*R36</f>
        <v>1387.204</v>
      </c>
      <c r="T36" s="26">
        <v>0.22</v>
      </c>
      <c r="U36" s="25">
        <f>M36*T36</f>
        <v>3353.68</v>
      </c>
      <c r="V36" s="16">
        <v>0.51</v>
      </c>
      <c r="W36" s="25">
        <f>M36*V36</f>
        <v>7774.4400000000005</v>
      </c>
      <c r="X36" s="16">
        <v>0.4</v>
      </c>
      <c r="Y36" s="25">
        <f>X36*M36</f>
        <v>6097.6</v>
      </c>
      <c r="Z36" s="17">
        <v>3.2599999999999999E-3</v>
      </c>
      <c r="AA36" s="18">
        <f>M36*Z36</f>
        <v>49.695439999999998</v>
      </c>
      <c r="AB36" s="27">
        <f>IF(M36&gt;0,(AD36+AM36)/M36,0)</f>
        <v>3.2485570191550777E-3</v>
      </c>
      <c r="AC36" s="17">
        <v>4.4999999999999999E-4</v>
      </c>
      <c r="AD36" s="24">
        <f>AC36*M36</f>
        <v>6.8597999999999999</v>
      </c>
      <c r="AE36" s="117">
        <v>0.20530000000000001</v>
      </c>
      <c r="AF36" s="30">
        <f>AI36*(1-AJ36)*AE36</f>
        <v>41.986313600000003</v>
      </c>
      <c r="AG36" s="28">
        <f>IF(AND(AE36&gt;0,AC36&gt;0,Z36&gt;0),((Z36-AC36)*AE36)/((AE36-AC36)*Z36),0)</f>
        <v>0.86385668999162935</v>
      </c>
      <c r="AH36" s="60">
        <f t="shared" ref="AH36:AH67" si="2">IF(AND(AB36&gt;0,AK36&gt;0,AC36&gt;0),((AK36*(AB36-AC36))/(AB36*(AK36-AC36))),0)</f>
        <v>0.86333938729152127</v>
      </c>
      <c r="AI36" s="12">
        <v>224</v>
      </c>
      <c r="AJ36" s="14">
        <v>8.6999999999999994E-2</v>
      </c>
      <c r="AK36" s="15">
        <v>0.20860000000000001</v>
      </c>
      <c r="AL36" s="150">
        <v>0.21729999999999999</v>
      </c>
      <c r="AM36" s="30">
        <f>AI36*(1-AJ36)*AK36</f>
        <v>42.661203200000003</v>
      </c>
      <c r="AN36" s="153">
        <f>AI36*(1-AJ36)*AL36</f>
        <v>44.440457600000002</v>
      </c>
      <c r="AO36" s="19">
        <v>1.6</v>
      </c>
      <c r="AP36" s="19">
        <v>833.92</v>
      </c>
      <c r="AQ36" s="101">
        <f>AQ34+AI36-AP36</f>
        <v>2379.56</v>
      </c>
      <c r="AR36" s="102"/>
      <c r="AS36" s="12"/>
      <c r="AT36" s="31"/>
      <c r="AU36" s="20"/>
      <c r="AV36" s="20"/>
      <c r="AW36" s="20"/>
      <c r="AX36" s="20"/>
    </row>
    <row r="37" spans="1:50" x14ac:dyDescent="0.2">
      <c r="A37" s="183"/>
      <c r="B37" s="33">
        <v>2</v>
      </c>
      <c r="C37" s="11" t="s">
        <v>57</v>
      </c>
      <c r="D37" s="34">
        <v>18911</v>
      </c>
      <c r="E37" s="34">
        <v>6</v>
      </c>
      <c r="F37" s="34">
        <v>17113</v>
      </c>
      <c r="G37" s="35">
        <v>1.9</v>
      </c>
      <c r="H37" s="35">
        <v>5.5</v>
      </c>
      <c r="I37" s="34">
        <v>18027</v>
      </c>
      <c r="J37" s="35">
        <v>2.7</v>
      </c>
      <c r="K37" s="34">
        <v>16032</v>
      </c>
      <c r="L37" s="36">
        <v>7.0999999999999994E-2</v>
      </c>
      <c r="M37" s="37">
        <f>ROUND(K37*(1-L37),0)</f>
        <v>14894</v>
      </c>
      <c r="N37" s="38">
        <v>0.29299999999999998</v>
      </c>
      <c r="O37" s="25">
        <f>M37*N37</f>
        <v>4363.942</v>
      </c>
      <c r="P37" s="36">
        <v>0.53</v>
      </c>
      <c r="Q37" s="25">
        <f>M37*P37</f>
        <v>7893.8200000000006</v>
      </c>
      <c r="R37" s="39">
        <v>0.17699999999999999</v>
      </c>
      <c r="S37" s="25">
        <f>M37*R37</f>
        <v>2636.2379999999998</v>
      </c>
      <c r="T37" s="28">
        <v>0.23200000000000001</v>
      </c>
      <c r="U37" s="25">
        <f>M37*T37</f>
        <v>3455.4080000000004</v>
      </c>
      <c r="V37" s="39">
        <v>0.502</v>
      </c>
      <c r="W37" s="25">
        <f>M37*V37</f>
        <v>7476.7880000000005</v>
      </c>
      <c r="X37" s="39">
        <v>0.4</v>
      </c>
      <c r="Y37" s="25">
        <f>X37*M37</f>
        <v>5957.6</v>
      </c>
      <c r="Z37" s="40">
        <v>3.0799999999999998E-3</v>
      </c>
      <c r="AA37" s="18">
        <f>M37*Z37</f>
        <v>45.873519999999999</v>
      </c>
      <c r="AB37" s="27">
        <f>IF(M37&gt;0,(AD37+AM37)/M37,0)</f>
        <v>3.0338043238888144E-3</v>
      </c>
      <c r="AC37" s="40">
        <v>4.0999999999999999E-4</v>
      </c>
      <c r="AD37" s="37">
        <f>AC37*M37</f>
        <v>6.1065399999999999</v>
      </c>
      <c r="AE37" s="28">
        <v>0.2145</v>
      </c>
      <c r="AF37" s="41">
        <f>AI37*(1-AJ37)*AE37</f>
        <v>40.475291999999996</v>
      </c>
      <c r="AG37" s="28">
        <f>IF(AND(AE37&gt;0,AC37&gt;0,Z37&gt;0),((Z37-AC37)*AE37)/((AE37-AC37)*Z37),0)</f>
        <v>0.86854326951949434</v>
      </c>
      <c r="AH37" s="29">
        <f t="shared" si="2"/>
        <v>0.86657171815039058</v>
      </c>
      <c r="AI37" s="34">
        <v>206</v>
      </c>
      <c r="AJ37" s="36">
        <v>8.4000000000000005E-2</v>
      </c>
      <c r="AK37" s="38">
        <v>0.20710000000000001</v>
      </c>
      <c r="AL37" s="151">
        <v>0.21340000000000001</v>
      </c>
      <c r="AM37" s="41">
        <f>AI37*(1-AJ37)*AK37</f>
        <v>39.0789416</v>
      </c>
      <c r="AN37" s="174">
        <f t="shared" si="1"/>
        <v>40.267726400000001</v>
      </c>
      <c r="AO37" s="42">
        <v>1.6</v>
      </c>
      <c r="AP37" s="42"/>
      <c r="AQ37" s="121">
        <f>AQ36+AI37-AP37</f>
        <v>2585.56</v>
      </c>
      <c r="AR37" s="104"/>
      <c r="AS37" s="43"/>
      <c r="AT37" s="44"/>
      <c r="AU37" s="45"/>
      <c r="AV37" s="45"/>
      <c r="AW37" s="45"/>
      <c r="AX37" s="45"/>
    </row>
    <row r="38" spans="1:50" x14ac:dyDescent="0.2">
      <c r="A38" s="183"/>
      <c r="B38" s="33">
        <v>3</v>
      </c>
      <c r="C38" s="46" t="s">
        <v>53</v>
      </c>
      <c r="D38" s="43">
        <v>20890</v>
      </c>
      <c r="E38" s="43">
        <v>2</v>
      </c>
      <c r="F38" s="43">
        <v>18238</v>
      </c>
      <c r="G38" s="37">
        <v>2</v>
      </c>
      <c r="H38" s="37">
        <v>5</v>
      </c>
      <c r="I38" s="43">
        <v>18136</v>
      </c>
      <c r="J38" s="37">
        <v>2.4</v>
      </c>
      <c r="K38" s="43">
        <v>16729</v>
      </c>
      <c r="L38" s="39">
        <v>7.2999999999999995E-2</v>
      </c>
      <c r="M38" s="37">
        <f>ROUND(K38*(1-L38),0)</f>
        <v>15508</v>
      </c>
      <c r="N38" s="28">
        <v>0.29399999999999998</v>
      </c>
      <c r="O38" s="25">
        <f>M38*N38</f>
        <v>4559.3519999999999</v>
      </c>
      <c r="P38" s="39">
        <v>0.58499999999999996</v>
      </c>
      <c r="Q38" s="25">
        <f>M38*P38</f>
        <v>9072.18</v>
      </c>
      <c r="R38" s="39">
        <v>0.121</v>
      </c>
      <c r="S38" s="25">
        <f>M38*R38</f>
        <v>1876.4679999999998</v>
      </c>
      <c r="T38" s="28">
        <v>0.23100000000000001</v>
      </c>
      <c r="U38" s="25">
        <f>M38*T38</f>
        <v>3582.348</v>
      </c>
      <c r="V38" s="39">
        <v>0.51300000000000001</v>
      </c>
      <c r="W38" s="25">
        <f>M38*V38</f>
        <v>7955.6040000000003</v>
      </c>
      <c r="X38" s="39">
        <v>0.4</v>
      </c>
      <c r="Y38" s="25">
        <f>X38*M38</f>
        <v>6203.2000000000007</v>
      </c>
      <c r="Z38" s="47">
        <v>3.0200000000000001E-3</v>
      </c>
      <c r="AA38" s="18">
        <f>M38*Z38</f>
        <v>46.834160000000004</v>
      </c>
      <c r="AB38" s="27">
        <f>IF(M38&gt;0,(AD38+AM38)/M38,0)</f>
        <v>3.0243801908692285E-3</v>
      </c>
      <c r="AC38" s="47">
        <v>4.2999999999999999E-4</v>
      </c>
      <c r="AD38" s="37">
        <f>AC38*M38</f>
        <v>6.6684399999999995</v>
      </c>
      <c r="AE38" s="28">
        <v>0.21310000000000001</v>
      </c>
      <c r="AF38" s="41">
        <f>AI38*(1-AJ38)*AE38</f>
        <v>40.557192000000001</v>
      </c>
      <c r="AG38" s="28">
        <f>IF(AND(AE38&gt;0,AC38&gt;0,Z38&gt;0),((Z38-AC38)*AE38)/((AE38-AC38)*Z38),0)</f>
        <v>0.85934991780630809</v>
      </c>
      <c r="AH38" s="29">
        <f t="shared" si="2"/>
        <v>0.85957052491486718</v>
      </c>
      <c r="AI38" s="43">
        <v>208</v>
      </c>
      <c r="AJ38" s="39">
        <v>8.5000000000000006E-2</v>
      </c>
      <c r="AK38" s="28">
        <v>0.2114</v>
      </c>
      <c r="AL38" s="152">
        <v>0.2175</v>
      </c>
      <c r="AM38" s="41">
        <f>AI38*(1-AJ38)*AK38</f>
        <v>40.233648000000002</v>
      </c>
      <c r="AN38" s="154">
        <f t="shared" si="1"/>
        <v>41.394599999999997</v>
      </c>
      <c r="AO38" s="18">
        <v>1.6</v>
      </c>
      <c r="AP38" s="18"/>
      <c r="AQ38" s="121">
        <f>AQ37+AI38-AP38</f>
        <v>2793.56</v>
      </c>
      <c r="AR38" s="104"/>
      <c r="AS38" s="43"/>
      <c r="AT38" s="48"/>
      <c r="AU38" s="41"/>
      <c r="AV38" s="41"/>
      <c r="AW38" s="41"/>
      <c r="AX38" s="41"/>
    </row>
    <row r="39" spans="1:50" s="22" customFormat="1" ht="13.5" thickBot="1" x14ac:dyDescent="0.25">
      <c r="A39" s="184"/>
      <c r="B39" s="49" t="s">
        <v>38</v>
      </c>
      <c r="C39" s="50"/>
      <c r="D39" s="51">
        <f>SUM(D36:D38)</f>
        <v>49882</v>
      </c>
      <c r="E39" s="51"/>
      <c r="F39" s="51">
        <f>SUM(F36:F38)</f>
        <v>46013</v>
      </c>
      <c r="G39" s="52"/>
      <c r="H39" s="52"/>
      <c r="I39" s="51">
        <f>SUM(I36:I38)</f>
        <v>46751</v>
      </c>
      <c r="J39" s="52"/>
      <c r="K39" s="51">
        <f>SUM(K36:K38)</f>
        <v>49065</v>
      </c>
      <c r="L39" s="21">
        <f>IF(K39&gt;0,(K36*L36+K37*L37+K38*L38)/K39,0)</f>
        <v>6.9688148374605116E-2</v>
      </c>
      <c r="M39" s="52">
        <f>M36+M37+M38</f>
        <v>45646</v>
      </c>
      <c r="N39" s="53">
        <f>IF(M39&gt;0,O39/M39,0)</f>
        <v>0.39820361039302454</v>
      </c>
      <c r="O39" s="54">
        <f>O36+O37+O38</f>
        <v>18176.401999999998</v>
      </c>
      <c r="P39" s="21">
        <f>IF(M39&gt;0,Q39/M39,0)</f>
        <v>0.47254278578626829</v>
      </c>
      <c r="Q39" s="54">
        <f>Q36+Q37+Q38</f>
        <v>21569.688000000002</v>
      </c>
      <c r="R39" s="21">
        <f>IF(M39&gt;0,S39/M39,0)</f>
        <v>0.12925360382070719</v>
      </c>
      <c r="S39" s="54">
        <f>S36+S37+S38</f>
        <v>5899.91</v>
      </c>
      <c r="T39" s="21">
        <f>IF(M39&gt;0,U39/M39,0)</f>
        <v>0.22765271874863077</v>
      </c>
      <c r="U39" s="54">
        <f>U36+U37+U38</f>
        <v>10391.436</v>
      </c>
      <c r="V39" s="21">
        <f>IF(M39&gt;0,W39/M39,0)</f>
        <v>0.5084088857731236</v>
      </c>
      <c r="W39" s="54">
        <f>W36+W37+W38</f>
        <v>23206.832000000002</v>
      </c>
      <c r="X39" s="21">
        <f>IF(M39&gt;0,Y39/M39,0)</f>
        <v>0.4</v>
      </c>
      <c r="Y39" s="54">
        <f>Y36+Y37+Y38</f>
        <v>18258.400000000001</v>
      </c>
      <c r="Z39" s="55">
        <f>IF(M39&gt;0,AA39/M39,0)</f>
        <v>3.1197283442141698E-3</v>
      </c>
      <c r="AA39" s="56">
        <f>SUM(AA36:AA38)</f>
        <v>142.40312</v>
      </c>
      <c r="AB39" s="55">
        <f>IF(M39&gt;0,(AB36*M36+AB37*M37+AB38*M38)/M39,0)</f>
        <v>3.1023216229242429E-3</v>
      </c>
      <c r="AC39" s="55">
        <f>IF(K39&gt;0,(K36*AC36+K37*AC37+K38*AC38)/K39,0)</f>
        <v>4.3011087333129518E-4</v>
      </c>
      <c r="AD39" s="52">
        <f>SUM(AD36:AD38)</f>
        <v>19.634779999999999</v>
      </c>
      <c r="AE39" s="53">
        <f>IF(K39&gt;0,(K36*AE36+K37*AE37+K38*AE38)/K39,0)</f>
        <v>0.21096555793335373</v>
      </c>
      <c r="AF39" s="58">
        <f>SUM(AF36:AF38)</f>
        <v>123.0187976</v>
      </c>
      <c r="AG39" s="53">
        <f>IF(AND(AA39&gt;0),((AA36*AG36+AA37*AG37+AA38*AG38)/AA39),0)</f>
        <v>0.86388421052693931</v>
      </c>
      <c r="AH39" s="57">
        <f t="shared" si="2"/>
        <v>0.86313412279138746</v>
      </c>
      <c r="AI39" s="51">
        <f>SUM(AI36:AI38)</f>
        <v>638</v>
      </c>
      <c r="AJ39" s="21">
        <f>IF(AI39&gt;0,(AJ36*AI36+AJ37*AI37+AJ38*AI38)/AI39,0)</f>
        <v>8.5379310344827583E-2</v>
      </c>
      <c r="AK39" s="53">
        <f>IF(K39&gt;0,(AK36*K36+AK37*K37+AK38*K38)/K39,0)</f>
        <v>0.20906455110567615</v>
      </c>
      <c r="AL39" s="155">
        <f>IF(L39&gt;0,(AL36*K36+AL37*K37+AL38*K38)/K39,0)</f>
        <v>0.21609386528075</v>
      </c>
      <c r="AM39" s="58">
        <f>SUM(AM36:AM38)</f>
        <v>121.9737928</v>
      </c>
      <c r="AN39" s="156">
        <f>SUM(AN36:AN38)</f>
        <v>126.102784</v>
      </c>
      <c r="AO39" s="56"/>
      <c r="AP39" s="56">
        <f>SUM(AP36:AP38)</f>
        <v>833.92</v>
      </c>
      <c r="AQ39" s="105"/>
      <c r="AR39" s="106">
        <f>AQ38</f>
        <v>2793.56</v>
      </c>
      <c r="AS39" s="51">
        <f>SUM(AS36:AS38)</f>
        <v>0</v>
      </c>
      <c r="AT39" s="59"/>
      <c r="AU39" s="58"/>
      <c r="AV39" s="58"/>
      <c r="AW39" s="58"/>
      <c r="AX39" s="58"/>
    </row>
    <row r="40" spans="1:50" x14ac:dyDescent="0.2">
      <c r="A40" s="182">
        <v>10</v>
      </c>
      <c r="B40" s="23">
        <v>1</v>
      </c>
      <c r="C40" s="46" t="s">
        <v>60</v>
      </c>
      <c r="D40" s="12">
        <v>9100</v>
      </c>
      <c r="E40" s="12">
        <v>1</v>
      </c>
      <c r="F40" s="12">
        <v>13369</v>
      </c>
      <c r="G40" s="13">
        <v>1.1000000000000001</v>
      </c>
      <c r="H40" s="13">
        <v>4.8</v>
      </c>
      <c r="I40" s="12">
        <v>13060</v>
      </c>
      <c r="J40" s="13">
        <v>3.5</v>
      </c>
      <c r="K40" s="12">
        <v>16642</v>
      </c>
      <c r="L40" s="14">
        <v>7.8E-2</v>
      </c>
      <c r="M40" s="24">
        <f>ROUND(K40*(1-L40),0)</f>
        <v>15344</v>
      </c>
      <c r="N40" s="15">
        <v>0.505</v>
      </c>
      <c r="O40" s="25">
        <f>M40*N40</f>
        <v>7748.72</v>
      </c>
      <c r="P40" s="14">
        <v>0.29499999999999998</v>
      </c>
      <c r="Q40" s="25">
        <f>M40*P40</f>
        <v>4526.4799999999996</v>
      </c>
      <c r="R40" s="16">
        <v>0.2</v>
      </c>
      <c r="S40" s="25">
        <f>M40*R40</f>
        <v>3068.8</v>
      </c>
      <c r="T40" s="26">
        <v>0.19700000000000001</v>
      </c>
      <c r="U40" s="25">
        <f>M40*T40</f>
        <v>3022.768</v>
      </c>
      <c r="V40" s="16">
        <v>0.54</v>
      </c>
      <c r="W40" s="25">
        <f>M40*V40</f>
        <v>8285.76</v>
      </c>
      <c r="X40" s="16">
        <v>0.4</v>
      </c>
      <c r="Y40" s="25">
        <f>X40*M40</f>
        <v>6137.6</v>
      </c>
      <c r="Z40" s="17">
        <v>2.9499999999999999E-3</v>
      </c>
      <c r="AA40" s="18">
        <f>M40*Z40</f>
        <v>45.264800000000001</v>
      </c>
      <c r="AB40" s="27">
        <f>IF(M40&gt;0,(AD40+AM40)/M40,0)</f>
        <v>2.5610608641814386E-3</v>
      </c>
      <c r="AC40" s="17">
        <v>4.4000000000000002E-4</v>
      </c>
      <c r="AD40" s="24">
        <f>AC40*M40</f>
        <v>6.75136</v>
      </c>
      <c r="AE40" s="117">
        <v>0.21299999999999999</v>
      </c>
      <c r="AF40" s="30">
        <f>AI40*(1-AJ40)*AE40</f>
        <v>33.472737000000002</v>
      </c>
      <c r="AG40" s="28">
        <f>IF(AND(AE40&gt;0,AC40&gt;0,Z40&gt;0),((Z40-AC40)*AE40)/((AE40-AC40)*Z40),0)</f>
        <v>0.852608715066693</v>
      </c>
      <c r="AH40" s="60">
        <f t="shared" si="2"/>
        <v>0.82995950880607627</v>
      </c>
      <c r="AI40" s="134">
        <v>171</v>
      </c>
      <c r="AJ40" s="14">
        <v>8.1000000000000003E-2</v>
      </c>
      <c r="AK40" s="15">
        <v>0.20710000000000001</v>
      </c>
      <c r="AL40" s="150">
        <v>0.21340000000000001</v>
      </c>
      <c r="AM40" s="30">
        <f>AI40*(1-AJ40)*AK40</f>
        <v>32.545557899999999</v>
      </c>
      <c r="AN40" s="153">
        <f>AI40*(1-AJ40)*AL40</f>
        <v>33.535596599999998</v>
      </c>
      <c r="AO40" s="19">
        <v>1.6</v>
      </c>
      <c r="AP40" s="19">
        <v>1009.4</v>
      </c>
      <c r="AQ40" s="101">
        <f>AQ38+AI40-AP40</f>
        <v>1955.1599999999999</v>
      </c>
      <c r="AR40" s="102"/>
      <c r="AS40" s="12"/>
      <c r="AT40" s="31"/>
      <c r="AU40" s="20"/>
      <c r="AV40" s="20"/>
      <c r="AW40" s="20"/>
      <c r="AX40" s="20"/>
    </row>
    <row r="41" spans="1:50" x14ac:dyDescent="0.2">
      <c r="A41" s="183"/>
      <c r="B41" s="33">
        <v>2</v>
      </c>
      <c r="C41" s="46" t="s">
        <v>54</v>
      </c>
      <c r="D41" s="34">
        <v>18780</v>
      </c>
      <c r="E41" s="34">
        <v>6</v>
      </c>
      <c r="F41" s="34">
        <v>17268</v>
      </c>
      <c r="G41" s="35">
        <v>1.4</v>
      </c>
      <c r="H41" s="35">
        <v>3.4</v>
      </c>
      <c r="I41" s="34">
        <v>16805</v>
      </c>
      <c r="J41" s="35">
        <v>3.3</v>
      </c>
      <c r="K41" s="34">
        <v>16603</v>
      </c>
      <c r="L41" s="36">
        <v>7.4999999999999997E-2</v>
      </c>
      <c r="M41" s="37">
        <f>ROUND(K41*(1-L41),0)</f>
        <v>15358</v>
      </c>
      <c r="N41" s="38">
        <v>0.58499999999999996</v>
      </c>
      <c r="O41" s="25">
        <f>M41*N41</f>
        <v>8984.43</v>
      </c>
      <c r="P41" s="36">
        <v>0.29399999999999998</v>
      </c>
      <c r="Q41" s="25">
        <f>M41*P41</f>
        <v>4515.2519999999995</v>
      </c>
      <c r="R41" s="39">
        <v>0.121</v>
      </c>
      <c r="S41" s="25">
        <f>M41*R41</f>
        <v>1858.318</v>
      </c>
      <c r="T41" s="28">
        <v>0.222</v>
      </c>
      <c r="U41" s="25">
        <f>M41*T41</f>
        <v>3409.4760000000001</v>
      </c>
      <c r="V41" s="39">
        <v>0.51200000000000001</v>
      </c>
      <c r="W41" s="25">
        <f>M41*V41</f>
        <v>7863.2960000000003</v>
      </c>
      <c r="X41" s="39">
        <v>0.4</v>
      </c>
      <c r="Y41" s="25">
        <f>X41*M41</f>
        <v>6143.2000000000007</v>
      </c>
      <c r="Z41" s="40">
        <v>2.8900000000000002E-3</v>
      </c>
      <c r="AA41" s="18">
        <f>M41*Z41</f>
        <v>44.384620000000005</v>
      </c>
      <c r="AB41" s="27">
        <f>IF(M41&gt;0,(AD41+AM41)/M41,0)</f>
        <v>3.4424845683031641E-3</v>
      </c>
      <c r="AC41" s="40">
        <v>4.2000000000000002E-4</v>
      </c>
      <c r="AD41" s="37">
        <f>AC41*M41</f>
        <v>6.4503599999999999</v>
      </c>
      <c r="AE41" s="28">
        <v>0.21490000000000001</v>
      </c>
      <c r="AF41" s="41">
        <f>AI41*(1-AJ41)*AE41</f>
        <v>47.729719800000005</v>
      </c>
      <c r="AG41" s="28">
        <f>IF(AND(AE41&gt;0,AC41&gt;0,Z41&gt;0),((Z41-AC41)*AE41)/((AE41-AC41)*Z41),0)</f>
        <v>0.85634491855412109</v>
      </c>
      <c r="AH41" s="29">
        <f t="shared" si="2"/>
        <v>0.87976304065645794</v>
      </c>
      <c r="AI41" s="43">
        <v>243</v>
      </c>
      <c r="AJ41" s="36">
        <v>8.5999999999999993E-2</v>
      </c>
      <c r="AK41" s="38">
        <v>0.20899999999999999</v>
      </c>
      <c r="AL41" s="151">
        <v>0.2109</v>
      </c>
      <c r="AM41" s="41">
        <f>AI41*(1-AJ41)*AK41</f>
        <v>46.419317999999997</v>
      </c>
      <c r="AN41" s="174">
        <f t="shared" si="1"/>
        <v>46.8413118</v>
      </c>
      <c r="AO41" s="42">
        <v>1.7</v>
      </c>
      <c r="AP41" s="42"/>
      <c r="AQ41" s="121">
        <f>AQ40+AI41-AP41</f>
        <v>2198.16</v>
      </c>
      <c r="AR41" s="104"/>
      <c r="AS41" s="43"/>
      <c r="AT41" s="44"/>
      <c r="AU41" s="45"/>
      <c r="AV41" s="45"/>
      <c r="AW41" s="45"/>
      <c r="AX41" s="45"/>
    </row>
    <row r="42" spans="1:50" x14ac:dyDescent="0.2">
      <c r="A42" s="183"/>
      <c r="B42" s="33">
        <v>3</v>
      </c>
      <c r="C42" s="46" t="s">
        <v>53</v>
      </c>
      <c r="D42" s="43">
        <v>18390</v>
      </c>
      <c r="E42" s="43">
        <v>3</v>
      </c>
      <c r="F42" s="43">
        <v>18075</v>
      </c>
      <c r="G42" s="37">
        <v>1.4</v>
      </c>
      <c r="H42" s="37">
        <v>5.2</v>
      </c>
      <c r="I42" s="43">
        <v>17568</v>
      </c>
      <c r="J42" s="37">
        <v>2.2999999999999998</v>
      </c>
      <c r="K42" s="43">
        <v>16579</v>
      </c>
      <c r="L42" s="39">
        <v>7.8E-2</v>
      </c>
      <c r="M42" s="37">
        <f>ROUND(K42*(1-L42),0)</f>
        <v>15286</v>
      </c>
      <c r="N42" s="28">
        <v>0.34499999999999997</v>
      </c>
      <c r="O42" s="25">
        <f>M42*N42</f>
        <v>5273.6699999999992</v>
      </c>
      <c r="P42" s="39">
        <v>0.45900000000000002</v>
      </c>
      <c r="Q42" s="25">
        <f>M42*P42</f>
        <v>7016.2740000000003</v>
      </c>
      <c r="R42" s="39">
        <v>0.19600000000000001</v>
      </c>
      <c r="S42" s="25">
        <f>M42*R42</f>
        <v>2996.056</v>
      </c>
      <c r="T42" s="28">
        <v>0.224</v>
      </c>
      <c r="U42" s="25">
        <f>M42*T42</f>
        <v>3424.0639999999999</v>
      </c>
      <c r="V42" s="39">
        <v>0.51500000000000001</v>
      </c>
      <c r="W42" s="25">
        <f>M42*V42</f>
        <v>7872.29</v>
      </c>
      <c r="X42" s="39">
        <v>0.4</v>
      </c>
      <c r="Y42" s="25">
        <f>X42*M42</f>
        <v>6114.4000000000005</v>
      </c>
      <c r="Z42" s="47">
        <v>3.0799999999999998E-3</v>
      </c>
      <c r="AA42" s="18">
        <f>M42*Z42</f>
        <v>47.080880000000001</v>
      </c>
      <c r="AB42" s="27">
        <f>IF(M42&gt;0,(AD42+AM42)/M42,0)</f>
        <v>3.0927312573596753E-3</v>
      </c>
      <c r="AC42" s="47">
        <v>4.2999999999999999E-4</v>
      </c>
      <c r="AD42" s="37">
        <f>AC42*M42</f>
        <v>6.5729800000000003</v>
      </c>
      <c r="AE42" s="28">
        <v>0.21179999999999999</v>
      </c>
      <c r="AF42" s="41">
        <f>AI42*(1-AJ42)*AE42</f>
        <v>41.848503000000001</v>
      </c>
      <c r="AG42" s="28">
        <f>IF(AND(AE42&gt;0,AC42&gt;0,Z42&gt;0),((Z42-AC42)*AE42)/((AE42-AC42)*Z42),0)</f>
        <v>0.86213994171604069</v>
      </c>
      <c r="AH42" s="29">
        <f t="shared" si="2"/>
        <v>0.86276523559860063</v>
      </c>
      <c r="AI42" s="43">
        <v>215</v>
      </c>
      <c r="AJ42" s="39">
        <v>8.1000000000000003E-2</v>
      </c>
      <c r="AK42" s="28">
        <v>0.20599999999999999</v>
      </c>
      <c r="AL42" s="152">
        <v>0.21240000000000001</v>
      </c>
      <c r="AM42" s="41">
        <f>AI42*(1-AJ42)*AK42</f>
        <v>40.702509999999997</v>
      </c>
      <c r="AN42" s="154">
        <f t="shared" si="1"/>
        <v>41.967054000000005</v>
      </c>
      <c r="AO42" s="18">
        <v>1.6</v>
      </c>
      <c r="AP42" s="18"/>
      <c r="AQ42" s="121">
        <f>AQ41+AI42-AP42</f>
        <v>2413.16</v>
      </c>
      <c r="AR42" s="104"/>
      <c r="AS42" s="43"/>
      <c r="AT42" s="48"/>
      <c r="AU42" s="41"/>
      <c r="AV42" s="41"/>
      <c r="AW42" s="41"/>
      <c r="AX42" s="41"/>
    </row>
    <row r="43" spans="1:50" s="22" customFormat="1" ht="13.5" thickBot="1" x14ac:dyDescent="0.25">
      <c r="A43" s="184"/>
      <c r="B43" s="49" t="s">
        <v>38</v>
      </c>
      <c r="C43" s="50"/>
      <c r="D43" s="51">
        <f>SUM(D40:D42)</f>
        <v>46270</v>
      </c>
      <c r="E43" s="51"/>
      <c r="F43" s="51">
        <f>SUM(F40:F42)</f>
        <v>48712</v>
      </c>
      <c r="G43" s="52"/>
      <c r="H43" s="52"/>
      <c r="I43" s="51">
        <f>SUM(I40:I42)</f>
        <v>47433</v>
      </c>
      <c r="J43" s="52"/>
      <c r="K43" s="51">
        <f>SUM(K40:K42)</f>
        <v>49824</v>
      </c>
      <c r="L43" s="21">
        <f>IF(K43&gt;0,(K40*L40+K41*L41+K42*L42)/K43,0)</f>
        <v>7.7000301059730242E-2</v>
      </c>
      <c r="M43" s="52">
        <f>M40+M41+M42</f>
        <v>45988</v>
      </c>
      <c r="N43" s="53">
        <f>IF(M43&gt;0,O43/M43,0)</f>
        <v>0.47853396538227361</v>
      </c>
      <c r="O43" s="54">
        <f>O40+O41+O42</f>
        <v>22006.82</v>
      </c>
      <c r="P43" s="21">
        <f>IF(M43&gt;0,Q43/M43,0)</f>
        <v>0.34917817691571718</v>
      </c>
      <c r="Q43" s="54">
        <f>Q40+Q41+Q42</f>
        <v>16058.006000000001</v>
      </c>
      <c r="R43" s="21">
        <f>IF(M43&gt;0,S43/M43,0)</f>
        <v>0.17228785770200924</v>
      </c>
      <c r="S43" s="54">
        <f>S40+S41+S42</f>
        <v>7923.1740000000009</v>
      </c>
      <c r="T43" s="21">
        <f>IF(M43&gt;0,U43/M43,0)</f>
        <v>0.21432347568931026</v>
      </c>
      <c r="U43" s="54">
        <f>U40+U41+U42</f>
        <v>9856.3080000000009</v>
      </c>
      <c r="V43" s="21">
        <f>IF(M43&gt;0,W43/M43,0)</f>
        <v>0.52233943637470648</v>
      </c>
      <c r="W43" s="54">
        <f>W40+W41+W42</f>
        <v>24021.346000000001</v>
      </c>
      <c r="X43" s="21">
        <f>IF(M43&gt;0,Y43/M43,0)</f>
        <v>0.4</v>
      </c>
      <c r="Y43" s="54">
        <f>Y40+Y41+Y42</f>
        <v>18395.2</v>
      </c>
      <c r="Z43" s="55">
        <f>IF(M43&gt;0,AA43/M43,0)</f>
        <v>2.9731734365486648E-3</v>
      </c>
      <c r="AA43" s="56">
        <f>SUM(AA40:AA42)</f>
        <v>136.7303</v>
      </c>
      <c r="AB43" s="55">
        <f>IF(M43&gt;0,(AB40*M40+AB41*M41+AB42*M42)/M43,0)</f>
        <v>3.0321406867008785E-3</v>
      </c>
      <c r="AC43" s="55">
        <f>IF(K43&gt;0,(K40*AC40+K41*AC41+K42*AC42)/K43,0)</f>
        <v>4.3000782755298652E-4</v>
      </c>
      <c r="AD43" s="52">
        <f>SUM(AD40:AD42)</f>
        <v>19.774699999999999</v>
      </c>
      <c r="AE43" s="53">
        <f>IF(K43&gt;0,(K40*AE40+K41*AE41+K42*AE42)/K43,0)</f>
        <v>0.213233841120745</v>
      </c>
      <c r="AF43" s="58">
        <f>SUM(AF40:AF42)</f>
        <v>123.05095980000002</v>
      </c>
      <c r="AG43" s="53">
        <f>IF(AND(AA43&gt;0),((AA40*AG40+AA41*AG41+AA42*AG42)/AA43),0)</f>
        <v>0.85710346502455115</v>
      </c>
      <c r="AH43" s="57">
        <f t="shared" si="2"/>
        <v>0.85996669236409262</v>
      </c>
      <c r="AI43" s="51">
        <f>SUM(AI40:AI42)</f>
        <v>629</v>
      </c>
      <c r="AJ43" s="21">
        <f>IF(AI43&gt;0,(AJ40*AI40+AJ41*AI41+AJ42*AI42)/AI43,0)</f>
        <v>8.2931637519872814E-2</v>
      </c>
      <c r="AK43" s="53">
        <f>IF(K43&gt;0,(AK40*K40+AK41*K41+AK42*K42)/K43,0)</f>
        <v>0.20736711624919715</v>
      </c>
      <c r="AL43" s="155">
        <f>IF(L43&gt;0,(AL40*K40+AL41*K41+AL42*K42)/K43,0)</f>
        <v>0.21223416626525371</v>
      </c>
      <c r="AM43" s="58">
        <f>SUM(AM40:AM42)</f>
        <v>119.6673859</v>
      </c>
      <c r="AN43" s="156">
        <f>SUM(AN40:AN42)</f>
        <v>122.3439624</v>
      </c>
      <c r="AO43" s="56"/>
      <c r="AP43" s="56">
        <f>SUM(AP40:AP42)</f>
        <v>1009.4</v>
      </c>
      <c r="AQ43" s="105"/>
      <c r="AR43" s="106">
        <f>AQ42</f>
        <v>2413.16</v>
      </c>
      <c r="AS43" s="51">
        <f>SUM(AS40:AS42)</f>
        <v>0</v>
      </c>
      <c r="AT43" s="59"/>
      <c r="AU43" s="58"/>
      <c r="AV43" s="58"/>
      <c r="AW43" s="58"/>
      <c r="AX43" s="58"/>
    </row>
    <row r="44" spans="1:50" x14ac:dyDescent="0.2">
      <c r="A44" s="182">
        <v>11</v>
      </c>
      <c r="B44" s="23">
        <v>1</v>
      </c>
      <c r="C44" s="46" t="s">
        <v>60</v>
      </c>
      <c r="D44" s="12">
        <v>8800</v>
      </c>
      <c r="E44" s="12">
        <v>1</v>
      </c>
      <c r="F44" s="12">
        <v>11340</v>
      </c>
      <c r="G44" s="13">
        <v>1.9</v>
      </c>
      <c r="H44" s="13">
        <v>5</v>
      </c>
      <c r="I44" s="12">
        <v>11792</v>
      </c>
      <c r="J44" s="13">
        <v>4.5</v>
      </c>
      <c r="K44" s="12">
        <v>16499</v>
      </c>
      <c r="L44" s="14">
        <v>7.1999999999999995E-2</v>
      </c>
      <c r="M44" s="24">
        <f>ROUND(K44*(1-L44),0)</f>
        <v>15311</v>
      </c>
      <c r="N44" s="15">
        <v>0.54200000000000004</v>
      </c>
      <c r="O44" s="25">
        <f>M44*N44</f>
        <v>8298.5619999999999</v>
      </c>
      <c r="P44" s="14">
        <v>0.32</v>
      </c>
      <c r="Q44" s="25">
        <f>M44*P44</f>
        <v>4899.5200000000004</v>
      </c>
      <c r="R44" s="16">
        <v>0.13800000000000001</v>
      </c>
      <c r="S44" s="25">
        <f>M44*R44</f>
        <v>2112.9180000000001</v>
      </c>
      <c r="T44" s="26">
        <v>0.223</v>
      </c>
      <c r="U44" s="25">
        <f>M44*T44</f>
        <v>3414.3530000000001</v>
      </c>
      <c r="V44" s="16">
        <v>0.502</v>
      </c>
      <c r="W44" s="25">
        <f>M44*V44</f>
        <v>7686.1220000000003</v>
      </c>
      <c r="X44" s="16">
        <v>0.4</v>
      </c>
      <c r="Y44" s="25">
        <f>X44*M44</f>
        <v>6124.4000000000005</v>
      </c>
      <c r="Z44" s="17">
        <v>3.4399999999999999E-3</v>
      </c>
      <c r="AA44" s="18">
        <f>M44*Z44</f>
        <v>52.669840000000001</v>
      </c>
      <c r="AB44" s="27">
        <f>IF(M44&gt;0,(AD44+AM44)/M44,0)</f>
        <v>2.6635189079746587E-3</v>
      </c>
      <c r="AC44" s="17">
        <v>5.1999999999999995E-4</v>
      </c>
      <c r="AD44" s="24">
        <f>AC44*M44</f>
        <v>7.9617199999999997</v>
      </c>
      <c r="AE44" s="117">
        <v>0.21279999999999999</v>
      </c>
      <c r="AF44" s="30">
        <f>AI44*(1-AJ44)*AE44</f>
        <v>33.209567999999997</v>
      </c>
      <c r="AG44" s="28">
        <f>IF(AND(AE44&gt;0,AC44&gt;0,Z44&gt;0),((Z44-AC44)*AE44)/((AE44-AC44)*Z44),0)</f>
        <v>0.85091651657968193</v>
      </c>
      <c r="AH44" s="60">
        <f t="shared" si="2"/>
        <v>0.80676440065414601</v>
      </c>
      <c r="AI44" s="134">
        <v>170</v>
      </c>
      <c r="AJ44" s="14">
        <v>8.2000000000000003E-2</v>
      </c>
      <c r="AK44" s="15">
        <v>0.21029999999999999</v>
      </c>
      <c r="AL44" s="150">
        <v>0.2177</v>
      </c>
      <c r="AM44" s="30">
        <f>AI44*(1-AJ44)*AK44</f>
        <v>32.819417999999999</v>
      </c>
      <c r="AN44" s="153">
        <f>AI44*(1-AJ44)*AL44</f>
        <v>33.974262000000003</v>
      </c>
      <c r="AO44" s="19">
        <v>1.75</v>
      </c>
      <c r="AP44" s="19">
        <v>874.44</v>
      </c>
      <c r="AQ44" s="101">
        <f>AQ42+AI44-AP44</f>
        <v>1708.7199999999998</v>
      </c>
      <c r="AR44" s="102"/>
      <c r="AS44" s="12"/>
      <c r="AT44" s="31"/>
      <c r="AU44" s="20"/>
      <c r="AV44" s="20"/>
      <c r="AW44" s="20"/>
      <c r="AX44" s="20"/>
    </row>
    <row r="45" spans="1:50" x14ac:dyDescent="0.2">
      <c r="A45" s="183"/>
      <c r="B45" s="33">
        <v>2</v>
      </c>
      <c r="C45" s="46" t="s">
        <v>54</v>
      </c>
      <c r="D45" s="34">
        <v>21974</v>
      </c>
      <c r="E45" s="34">
        <v>5</v>
      </c>
      <c r="F45" s="34">
        <v>17326</v>
      </c>
      <c r="G45" s="35">
        <v>1.8</v>
      </c>
      <c r="H45" s="35">
        <v>4.8</v>
      </c>
      <c r="I45" s="34">
        <v>16337</v>
      </c>
      <c r="J45" s="35">
        <v>3.8</v>
      </c>
      <c r="K45" s="34">
        <v>16339</v>
      </c>
      <c r="L45" s="36">
        <v>7.0999999999999994E-2</v>
      </c>
      <c r="M45" s="37">
        <f>ROUND(K45*(1-L45),0)</f>
        <v>15179</v>
      </c>
      <c r="N45" s="38">
        <v>0.54300000000000004</v>
      </c>
      <c r="O45" s="25">
        <f>M45*N45</f>
        <v>8242.1970000000001</v>
      </c>
      <c r="P45" s="36">
        <v>0.38500000000000001</v>
      </c>
      <c r="Q45" s="25">
        <f>M45*P45</f>
        <v>5843.915</v>
      </c>
      <c r="R45" s="39">
        <v>7.1999999999999995E-2</v>
      </c>
      <c r="S45" s="25">
        <f>M45*R45</f>
        <v>1092.8879999999999</v>
      </c>
      <c r="T45" s="28">
        <v>0.224</v>
      </c>
      <c r="U45" s="25">
        <f>M45*T45</f>
        <v>3400.096</v>
      </c>
      <c r="V45" s="39">
        <v>0.51300000000000001</v>
      </c>
      <c r="W45" s="25">
        <f>M45*V45</f>
        <v>7786.8270000000002</v>
      </c>
      <c r="X45" s="39">
        <v>0.39</v>
      </c>
      <c r="Y45" s="25">
        <f>X45*M45</f>
        <v>5919.81</v>
      </c>
      <c r="Z45" s="40">
        <v>3.3E-3</v>
      </c>
      <c r="AA45" s="18">
        <f>M45*Z45</f>
        <v>50.090699999999998</v>
      </c>
      <c r="AB45" s="27">
        <f>IF(M45&gt;0,(AD45+AM45)/M45,0)</f>
        <v>3.7151464325713155E-3</v>
      </c>
      <c r="AC45" s="40">
        <v>5.5000000000000003E-4</v>
      </c>
      <c r="AD45" s="37">
        <f>AC45*M45</f>
        <v>8.3484499999999997</v>
      </c>
      <c r="AE45" s="28">
        <v>0.20949999999999999</v>
      </c>
      <c r="AF45" s="41">
        <f>AI45*(1-AJ45)*AE45</f>
        <v>50.250460500000003</v>
      </c>
      <c r="AG45" s="28">
        <f>IF(AND(AE45&gt;0,AC45&gt;0,Z45&gt;0),((Z45-AC45)*AE45)/((AE45-AC45)*Z45),0)</f>
        <v>0.83552684055196602</v>
      </c>
      <c r="AH45" s="29">
        <f t="shared" si="2"/>
        <v>0.85430319818439182</v>
      </c>
      <c r="AI45" s="43">
        <v>261</v>
      </c>
      <c r="AJ45" s="36">
        <v>8.1000000000000003E-2</v>
      </c>
      <c r="AK45" s="38">
        <v>0.20030000000000001</v>
      </c>
      <c r="AL45" s="151">
        <v>0.21149999999999999</v>
      </c>
      <c r="AM45" s="41">
        <f>AI45*(1-AJ45)*AK45</f>
        <v>48.0437577</v>
      </c>
      <c r="AN45" s="174">
        <f t="shared" si="1"/>
        <v>50.730178500000001</v>
      </c>
      <c r="AO45" s="42">
        <v>1.75</v>
      </c>
      <c r="AP45" s="42"/>
      <c r="AQ45" s="121">
        <f>AQ44+AI45-AP45</f>
        <v>1969.7199999999998</v>
      </c>
      <c r="AR45" s="104"/>
      <c r="AS45" s="43"/>
      <c r="AT45" s="44"/>
      <c r="AU45" s="45"/>
      <c r="AV45" s="45"/>
      <c r="AW45" s="45"/>
      <c r="AX45" s="45"/>
    </row>
    <row r="46" spans="1:50" x14ac:dyDescent="0.2">
      <c r="A46" s="183"/>
      <c r="B46" s="33">
        <v>3</v>
      </c>
      <c r="C46" s="11" t="s">
        <v>52</v>
      </c>
      <c r="D46" s="43">
        <v>18836</v>
      </c>
      <c r="E46" s="43">
        <v>1</v>
      </c>
      <c r="F46" s="43">
        <v>16680</v>
      </c>
      <c r="G46" s="37">
        <v>1.2</v>
      </c>
      <c r="H46" s="37">
        <v>5.3</v>
      </c>
      <c r="I46" s="43">
        <v>17202</v>
      </c>
      <c r="J46" s="37">
        <v>3.6</v>
      </c>
      <c r="K46" s="43">
        <v>16534</v>
      </c>
      <c r="L46" s="39">
        <v>7.4999999999999997E-2</v>
      </c>
      <c r="M46" s="37">
        <f>ROUND(K46*(1-L46),0)</f>
        <v>15294</v>
      </c>
      <c r="N46" s="28">
        <v>0.41199999999999998</v>
      </c>
      <c r="O46" s="25">
        <f>M46*N46</f>
        <v>6301.1279999999997</v>
      </c>
      <c r="P46" s="39">
        <v>0.47599999999999998</v>
      </c>
      <c r="Q46" s="25">
        <f>M46*P46</f>
        <v>7279.9439999999995</v>
      </c>
      <c r="R46" s="39">
        <v>0.112</v>
      </c>
      <c r="S46" s="25">
        <f>M46*R46</f>
        <v>1712.9280000000001</v>
      </c>
      <c r="T46" s="28">
        <v>0.22500000000000001</v>
      </c>
      <c r="U46" s="25">
        <f>M46*T46</f>
        <v>3441.15</v>
      </c>
      <c r="V46" s="39">
        <v>0.51400000000000001</v>
      </c>
      <c r="W46" s="25">
        <f>M46*V46</f>
        <v>7861.116</v>
      </c>
      <c r="X46" s="39">
        <v>0.39</v>
      </c>
      <c r="Y46" s="25">
        <f>X46*M46</f>
        <v>5964.66</v>
      </c>
      <c r="Z46" s="47">
        <v>3.14E-3</v>
      </c>
      <c r="AA46" s="18">
        <f>M46*Z46</f>
        <v>48.023159999999997</v>
      </c>
      <c r="AB46" s="27">
        <f>IF(M46&gt;0,(AD46+AM46)/M46,0)</f>
        <v>2.9281661828167906E-3</v>
      </c>
      <c r="AC46" s="47">
        <v>4.8999999999999998E-4</v>
      </c>
      <c r="AD46" s="37">
        <f>AC46*M46</f>
        <v>7.4940600000000002</v>
      </c>
      <c r="AE46" s="28">
        <v>0.21479999999999999</v>
      </c>
      <c r="AF46" s="41">
        <f>AI46*(1-AJ46)*AE46</f>
        <v>38.901139200000003</v>
      </c>
      <c r="AG46" s="28">
        <f>IF(AND(AE46&gt;0,AC46&gt;0,Z46&gt;0),((Z46-AC46)*AE46)/((AE46-AC46)*Z46),0)</f>
        <v>0.84587865604530832</v>
      </c>
      <c r="AH46" s="29">
        <f t="shared" si="2"/>
        <v>0.834646058222827</v>
      </c>
      <c r="AI46" s="43">
        <v>196</v>
      </c>
      <c r="AJ46" s="39">
        <v>7.5999999999999998E-2</v>
      </c>
      <c r="AK46" s="28">
        <v>0.2059</v>
      </c>
      <c r="AL46" s="152">
        <v>0.22409999999999999</v>
      </c>
      <c r="AM46" s="41">
        <f>AI46*(1-AJ46)*AK46</f>
        <v>37.2893136</v>
      </c>
      <c r="AN46" s="154">
        <f t="shared" si="1"/>
        <v>40.585406400000004</v>
      </c>
      <c r="AO46" s="18">
        <v>1.6</v>
      </c>
      <c r="AP46" s="18"/>
      <c r="AQ46" s="121">
        <f>AQ45+AI46-AP46</f>
        <v>2165.7199999999998</v>
      </c>
      <c r="AR46" s="104"/>
      <c r="AS46" s="43"/>
      <c r="AT46" s="48"/>
      <c r="AU46" s="41"/>
      <c r="AV46" s="41"/>
      <c r="AW46" s="41"/>
      <c r="AX46" s="41"/>
    </row>
    <row r="47" spans="1:50" s="22" customFormat="1" ht="13.5" thickBot="1" x14ac:dyDescent="0.25">
      <c r="A47" s="184"/>
      <c r="B47" s="49" t="s">
        <v>38</v>
      </c>
      <c r="C47" s="50"/>
      <c r="D47" s="51">
        <f>SUM(D44:D46)</f>
        <v>49610</v>
      </c>
      <c r="E47" s="51"/>
      <c r="F47" s="51">
        <f>SUM(F44:F46)</f>
        <v>45346</v>
      </c>
      <c r="G47" s="52"/>
      <c r="H47" s="52"/>
      <c r="I47" s="51">
        <f>SUM(I44:I46)</f>
        <v>45331</v>
      </c>
      <c r="J47" s="52"/>
      <c r="K47" s="51">
        <f>SUM(K44:K46)</f>
        <v>49372</v>
      </c>
      <c r="L47" s="21">
        <f>IF(K47&gt;0,(K44*L44+K45*L45+K46*L46)/K47,0)</f>
        <v>7.2673721947662639E-2</v>
      </c>
      <c r="M47" s="52">
        <f>M44+M45+M46</f>
        <v>45784</v>
      </c>
      <c r="N47" s="53">
        <f>IF(M47&gt;0,O47/M47,0)</f>
        <v>0.49890544731784026</v>
      </c>
      <c r="O47" s="54">
        <f>O44+O45+O46</f>
        <v>22841.886999999999</v>
      </c>
      <c r="P47" s="21">
        <f>IF(M47&gt;0,Q47/M47,0)</f>
        <v>0.39366108247422682</v>
      </c>
      <c r="Q47" s="54">
        <f>Q44+Q45+Q46</f>
        <v>18023.379000000001</v>
      </c>
      <c r="R47" s="21">
        <f>IF(M47&gt;0,S47/M47,0)</f>
        <v>0.10743347020793291</v>
      </c>
      <c r="S47" s="54">
        <f>S44+S45+S46</f>
        <v>4918.7340000000004</v>
      </c>
      <c r="T47" s="21">
        <f>IF(M47&gt;0,U47/M47,0)</f>
        <v>0.22399962869124584</v>
      </c>
      <c r="U47" s="54">
        <f>U44+U45+U46</f>
        <v>10255.599</v>
      </c>
      <c r="V47" s="21">
        <f>IF(M47&gt;0,W47/M47,0)</f>
        <v>0.50965544731784029</v>
      </c>
      <c r="W47" s="54">
        <f>W44+W45+W46</f>
        <v>23334.065000000002</v>
      </c>
      <c r="X47" s="21">
        <f>IF(M47&gt;0,Y47/M47,0)</f>
        <v>0.3933441813734056</v>
      </c>
      <c r="Y47" s="54">
        <f>Y44+Y45+Y46</f>
        <v>18008.870000000003</v>
      </c>
      <c r="Z47" s="55">
        <f>IF(M47&gt;0,AA47/M47,0)</f>
        <v>3.2933710466538525E-3</v>
      </c>
      <c r="AA47" s="56">
        <f>SUM(AA44:AA46)</f>
        <v>150.78369999999998</v>
      </c>
      <c r="AB47" s="55">
        <f>IF(M47&gt;0,(AB44*M44+AB45*M45+AB46*M46)/M47,0)</f>
        <v>3.100574858029006E-3</v>
      </c>
      <c r="AC47" s="55">
        <f>IF(K47&gt;0,(K44*AC44+K45*AC45+K46*AC46)/K47,0)</f>
        <v>5.1988151178805804E-4</v>
      </c>
      <c r="AD47" s="52">
        <f>SUM(AD44:AD46)</f>
        <v>23.80423</v>
      </c>
      <c r="AE47" s="53">
        <f>IF(K47&gt;0,(K44*AE44+K45*AE45+K46*AE46)/K47,0)</f>
        <v>0.21237768168192497</v>
      </c>
      <c r="AF47" s="58">
        <f>SUM(AF44:AF46)</f>
        <v>122.3611677</v>
      </c>
      <c r="AG47" s="53">
        <f>IF(AND(AA47&gt;0),((AA44*AG44+AA45*AG45+AA46*AG46)/AA47),0)</f>
        <v>0.84419951979885344</v>
      </c>
      <c r="AH47" s="57">
        <f t="shared" si="2"/>
        <v>0.83443819605769254</v>
      </c>
      <c r="AI47" s="51">
        <f>SUM(AI44:AI46)</f>
        <v>627</v>
      </c>
      <c r="AJ47" s="21">
        <f>IF(AI47&gt;0,(AJ44*AI44+AJ45*AI45+AJ46*AI46)/AI47,0)</f>
        <v>7.9708133971291867E-2</v>
      </c>
      <c r="AK47" s="53">
        <f>IF(K47&gt;0,(AK44*K44+AK45*K45+AK46*K46)/K47,0)</f>
        <v>0.20551713521834236</v>
      </c>
      <c r="AL47" s="155">
        <f>IF(L47&gt;0,(AL44*K44+AL45*K45+AL46*K46)/K47,0)</f>
        <v>0.21779146479786113</v>
      </c>
      <c r="AM47" s="58">
        <f>SUM(AM44:AM46)</f>
        <v>118.1524893</v>
      </c>
      <c r="AN47" s="156">
        <f>SUM(AN44:AN46)</f>
        <v>125.28984690000001</v>
      </c>
      <c r="AO47" s="56"/>
      <c r="AP47" s="56">
        <f>SUM(AP44:AP46)</f>
        <v>874.44</v>
      </c>
      <c r="AQ47" s="105"/>
      <c r="AR47" s="106">
        <f>AQ46</f>
        <v>2165.7199999999998</v>
      </c>
      <c r="AS47" s="51">
        <f>SUM(AS44:AS46)</f>
        <v>0</v>
      </c>
      <c r="AT47" s="59"/>
      <c r="AU47" s="58"/>
      <c r="AV47" s="58"/>
      <c r="AW47" s="58"/>
      <c r="AX47" s="58"/>
    </row>
    <row r="48" spans="1:50" x14ac:dyDescent="0.2">
      <c r="A48" s="182">
        <v>12</v>
      </c>
      <c r="B48" s="23">
        <v>1</v>
      </c>
      <c r="C48" s="11" t="s">
        <v>57</v>
      </c>
      <c r="D48" s="12">
        <v>5900</v>
      </c>
      <c r="E48" s="12">
        <v>1</v>
      </c>
      <c r="F48" s="12">
        <v>14866</v>
      </c>
      <c r="G48" s="13">
        <v>0.7</v>
      </c>
      <c r="H48" s="13">
        <v>4.5</v>
      </c>
      <c r="I48" s="12">
        <v>14787</v>
      </c>
      <c r="J48" s="13">
        <v>4</v>
      </c>
      <c r="K48" s="12">
        <v>16585</v>
      </c>
      <c r="L48" s="14">
        <v>7.6999999999999999E-2</v>
      </c>
      <c r="M48" s="24">
        <f>ROUND(K48*(1-L48),0)</f>
        <v>15308</v>
      </c>
      <c r="N48" s="15">
        <v>0.26600000000000001</v>
      </c>
      <c r="O48" s="25">
        <f>M48*N48</f>
        <v>4071.9280000000003</v>
      </c>
      <c r="P48" s="14">
        <v>0.621</v>
      </c>
      <c r="Q48" s="25">
        <f>M48*P48</f>
        <v>9506.268</v>
      </c>
      <c r="R48" s="16">
        <v>0.113</v>
      </c>
      <c r="S48" s="25">
        <f>M48*R48</f>
        <v>1729.8040000000001</v>
      </c>
      <c r="T48" s="26">
        <v>0.221</v>
      </c>
      <c r="U48" s="25">
        <f>M48*T48</f>
        <v>3383.0680000000002</v>
      </c>
      <c r="V48" s="16">
        <v>0.52400000000000002</v>
      </c>
      <c r="W48" s="25">
        <f>M48*V48</f>
        <v>8021.3920000000007</v>
      </c>
      <c r="X48" s="16">
        <v>0.4</v>
      </c>
      <c r="Y48" s="25">
        <f>X48*M48</f>
        <v>6123.2000000000007</v>
      </c>
      <c r="Z48" s="17">
        <v>3.15E-3</v>
      </c>
      <c r="AA48" s="18">
        <f>M48*Z48</f>
        <v>48.220199999999998</v>
      </c>
      <c r="AB48" s="27">
        <f>IF(M48&gt;0,(AD48+AM48)/M48,0)</f>
        <v>3.1147543767964464E-3</v>
      </c>
      <c r="AC48" s="17">
        <v>5.0000000000000001E-4</v>
      </c>
      <c r="AD48" s="24">
        <f>AC48*M48</f>
        <v>7.6539999999999999</v>
      </c>
      <c r="AE48" s="117">
        <v>0.2084</v>
      </c>
      <c r="AF48" s="30">
        <f>AI48*(1-AJ48)*AE48</f>
        <v>40.690516800000005</v>
      </c>
      <c r="AG48" s="28">
        <f>IF(AND(AE48&gt;0,AC48&gt;0,Z48&gt;0),((Z48-AC48)*AE48)/((AE48-AC48)*Z48),0)</f>
        <v>0.84329309726135127</v>
      </c>
      <c r="AH48" s="60">
        <f t="shared" si="2"/>
        <v>0.84152620149084623</v>
      </c>
      <c r="AI48" s="12">
        <v>212</v>
      </c>
      <c r="AJ48" s="14">
        <v>7.9000000000000001E-2</v>
      </c>
      <c r="AK48" s="15">
        <v>0.20499999999999999</v>
      </c>
      <c r="AL48" s="150">
        <v>0.21840000000000001</v>
      </c>
      <c r="AM48" s="30">
        <f>AI48*(1-AJ48)*AK48</f>
        <v>40.02666</v>
      </c>
      <c r="AN48" s="153">
        <f>AI48*(1-AJ48)*AL48</f>
        <v>42.643036800000004</v>
      </c>
      <c r="AO48" s="19">
        <v>1.6</v>
      </c>
      <c r="AP48" s="19">
        <v>504.5</v>
      </c>
      <c r="AQ48" s="101">
        <f>AQ46+AI48-AP48</f>
        <v>1873.2199999999998</v>
      </c>
      <c r="AR48" s="102"/>
      <c r="AS48" s="12"/>
      <c r="AT48" s="31"/>
      <c r="AU48" s="20"/>
      <c r="AV48" s="20"/>
      <c r="AW48" s="20"/>
      <c r="AX48" s="20"/>
    </row>
    <row r="49" spans="1:50" x14ac:dyDescent="0.2">
      <c r="A49" s="183"/>
      <c r="B49" s="33">
        <v>2</v>
      </c>
      <c r="C49" s="11" t="s">
        <v>54</v>
      </c>
      <c r="D49" s="34">
        <v>19295</v>
      </c>
      <c r="E49" s="34">
        <v>6</v>
      </c>
      <c r="F49" s="34">
        <v>17046</v>
      </c>
      <c r="G49" s="35">
        <v>0.7</v>
      </c>
      <c r="H49" s="35">
        <v>4.4000000000000004</v>
      </c>
      <c r="I49" s="34">
        <v>16557</v>
      </c>
      <c r="J49" s="35">
        <v>3.7</v>
      </c>
      <c r="K49" s="34">
        <v>16641</v>
      </c>
      <c r="L49" s="36">
        <v>7.3999999999999996E-2</v>
      </c>
      <c r="M49" s="37">
        <f>ROUND(K49*(1-L49),0)</f>
        <v>15410</v>
      </c>
      <c r="N49" s="38">
        <v>0.35699999999999998</v>
      </c>
      <c r="O49" s="25">
        <f>M49*N49</f>
        <v>5501.37</v>
      </c>
      <c r="P49" s="36">
        <v>0.57699999999999996</v>
      </c>
      <c r="Q49" s="25">
        <f>M49*P49</f>
        <v>8891.57</v>
      </c>
      <c r="R49" s="39">
        <v>6.6000000000000003E-2</v>
      </c>
      <c r="S49" s="25">
        <f>M49*R49</f>
        <v>1017.0600000000001</v>
      </c>
      <c r="T49" s="28">
        <v>0.23100000000000001</v>
      </c>
      <c r="U49" s="25">
        <f>M49*T49</f>
        <v>3559.71</v>
      </c>
      <c r="V49" s="39">
        <v>0.505</v>
      </c>
      <c r="W49" s="25">
        <f>M49*V49</f>
        <v>7782.05</v>
      </c>
      <c r="X49" s="39">
        <v>0.41</v>
      </c>
      <c r="Y49" s="25">
        <f>X49*M49</f>
        <v>6318.0999999999995</v>
      </c>
      <c r="Z49" s="40">
        <v>3.15E-3</v>
      </c>
      <c r="AA49" s="18">
        <f>M49*Z49</f>
        <v>48.541499999999999</v>
      </c>
      <c r="AB49" s="27">
        <f>IF(M49&gt;0,(AD49+AM49)/M49,0)</f>
        <v>3.138346333549643E-3</v>
      </c>
      <c r="AC49" s="40">
        <v>5.1000000000000004E-4</v>
      </c>
      <c r="AD49" s="37">
        <f>AC49*M49</f>
        <v>7.8591000000000006</v>
      </c>
      <c r="AE49" s="28">
        <v>0.21029999999999999</v>
      </c>
      <c r="AF49" s="41">
        <f>AI49*(1-AJ49)*AE49</f>
        <v>41.4488682</v>
      </c>
      <c r="AG49" s="28">
        <f>IF(AND(AE49&gt;0,AC49&gt;0,Z49&gt;0),((Z49-AC49)*AE49)/((AE49-AC49)*Z49),0)</f>
        <v>0.84013264965645917</v>
      </c>
      <c r="AH49" s="29">
        <f t="shared" si="2"/>
        <v>0.83957765820615737</v>
      </c>
      <c r="AI49" s="34">
        <v>214</v>
      </c>
      <c r="AJ49" s="36">
        <v>7.9000000000000001E-2</v>
      </c>
      <c r="AK49" s="38">
        <v>0.20549999999999999</v>
      </c>
      <c r="AL49" s="151">
        <v>0.21909999999999999</v>
      </c>
      <c r="AM49" s="41">
        <f>AI49*(1-AJ49)*AK49</f>
        <v>40.502817</v>
      </c>
      <c r="AN49" s="174">
        <f t="shared" si="1"/>
        <v>43.183295400000006</v>
      </c>
      <c r="AO49" s="42">
        <v>1.68</v>
      </c>
      <c r="AP49" s="42"/>
      <c r="AQ49" s="121">
        <f>AQ48+AI49-AP49</f>
        <v>2087.2199999999998</v>
      </c>
      <c r="AR49" s="104"/>
      <c r="AS49" s="43"/>
      <c r="AT49" s="44"/>
      <c r="AU49" s="45"/>
      <c r="AV49" s="45"/>
      <c r="AW49" s="45"/>
      <c r="AX49" s="45"/>
    </row>
    <row r="50" spans="1:50" x14ac:dyDescent="0.2">
      <c r="A50" s="183"/>
      <c r="B50" s="33">
        <v>3</v>
      </c>
      <c r="C50" s="11" t="s">
        <v>52</v>
      </c>
      <c r="D50" s="43">
        <v>21915</v>
      </c>
      <c r="E50" s="43">
        <v>3</v>
      </c>
      <c r="F50" s="43">
        <v>18644</v>
      </c>
      <c r="G50" s="37">
        <v>0.8</v>
      </c>
      <c r="H50" s="37">
        <v>4.7</v>
      </c>
      <c r="I50" s="43">
        <v>18394</v>
      </c>
      <c r="J50" s="37">
        <v>3.2</v>
      </c>
      <c r="K50" s="43">
        <v>16653</v>
      </c>
      <c r="L50" s="39">
        <v>7.3999999999999996E-2</v>
      </c>
      <c r="M50" s="37">
        <f>ROUND(K50*(1-L50),0)</f>
        <v>15421</v>
      </c>
      <c r="N50" s="28">
        <v>0.40899999999999997</v>
      </c>
      <c r="O50" s="25">
        <f>M50*N50</f>
        <v>6307.1889999999994</v>
      </c>
      <c r="P50" s="39">
        <v>0.51400000000000001</v>
      </c>
      <c r="Q50" s="25">
        <f>M50*P50</f>
        <v>7926.3940000000002</v>
      </c>
      <c r="R50" s="39">
        <v>7.6999999999999999E-2</v>
      </c>
      <c r="S50" s="25">
        <f>M50*R50</f>
        <v>1187.4169999999999</v>
      </c>
      <c r="T50" s="28">
        <v>0.22600000000000001</v>
      </c>
      <c r="U50" s="25">
        <f>M50*T50</f>
        <v>3485.1460000000002</v>
      </c>
      <c r="V50" s="39">
        <v>0.50800000000000001</v>
      </c>
      <c r="W50" s="25">
        <f>M50*V50</f>
        <v>7833.8680000000004</v>
      </c>
      <c r="X50" s="39">
        <v>0.4</v>
      </c>
      <c r="Y50" s="25">
        <f>X50*M50</f>
        <v>6168.4000000000005</v>
      </c>
      <c r="Z50" s="47">
        <v>3.31E-3</v>
      </c>
      <c r="AA50" s="18">
        <f>M50*Z50</f>
        <v>51.043509999999998</v>
      </c>
      <c r="AB50" s="27">
        <f>IF(M50&gt;0,(AD50+AM50)/M50,0)</f>
        <v>3.3490096362103626E-3</v>
      </c>
      <c r="AC50" s="47">
        <v>6.2E-4</v>
      </c>
      <c r="AD50" s="37">
        <f>AC50*M50</f>
        <v>9.5610199999999992</v>
      </c>
      <c r="AE50" s="28">
        <v>0.20080000000000001</v>
      </c>
      <c r="AF50" s="41">
        <f>AI50*(1-AJ50)*AE50</f>
        <v>42.486067200000001</v>
      </c>
      <c r="AG50" s="28">
        <f>IF(AND(AE50&gt;0,AC50&gt;0,Z50&gt;0),((Z50-AC50)*AE50)/((AE50-AC50)*Z50),0)</f>
        <v>0.81520589173671187</v>
      </c>
      <c r="AH50" s="29">
        <f t="shared" si="2"/>
        <v>0.81741865505687739</v>
      </c>
      <c r="AI50" s="43">
        <v>228</v>
      </c>
      <c r="AJ50" s="39">
        <v>7.1999999999999995E-2</v>
      </c>
      <c r="AK50" s="28">
        <v>0.19889999999999999</v>
      </c>
      <c r="AL50" s="152">
        <v>0.21179999999999999</v>
      </c>
      <c r="AM50" s="41">
        <f>AI50*(1-AJ50)*AK50</f>
        <v>42.084057600000001</v>
      </c>
      <c r="AN50" s="154">
        <f t="shared" si="1"/>
        <v>44.813491200000001</v>
      </c>
      <c r="AO50" s="18">
        <v>1.7</v>
      </c>
      <c r="AP50" s="18"/>
      <c r="AQ50" s="121">
        <f>AQ49+AI50-AP50</f>
        <v>2315.2199999999998</v>
      </c>
      <c r="AR50" s="104"/>
      <c r="AS50" s="43"/>
      <c r="AT50" s="48"/>
      <c r="AU50" s="41"/>
      <c r="AV50" s="41"/>
      <c r="AW50" s="41"/>
      <c r="AX50" s="41"/>
    </row>
    <row r="51" spans="1:50" s="22" customFormat="1" ht="13.5" thickBot="1" x14ac:dyDescent="0.25">
      <c r="A51" s="184"/>
      <c r="B51" s="49" t="s">
        <v>38</v>
      </c>
      <c r="C51" s="50"/>
      <c r="D51" s="51">
        <f>SUM(D48:D50)</f>
        <v>47110</v>
      </c>
      <c r="E51" s="51"/>
      <c r="F51" s="51">
        <f>SUM(F48:F50)</f>
        <v>50556</v>
      </c>
      <c r="G51" s="52"/>
      <c r="H51" s="52"/>
      <c r="I51" s="51">
        <f>SUM(I48:I50)</f>
        <v>49738</v>
      </c>
      <c r="J51" s="52"/>
      <c r="K51" s="51">
        <f>SUM(K48:K50)</f>
        <v>49879</v>
      </c>
      <c r="L51" s="21">
        <f>IF(K51&gt;0,(K48*L48+K49*L49+K50*L50)/K51,0)</f>
        <v>7.4997513983840899E-2</v>
      </c>
      <c r="M51" s="52">
        <f>M48+M49+M50</f>
        <v>46139</v>
      </c>
      <c r="N51" s="53">
        <f>IF(M51&gt;0,O51/M51,0)</f>
        <v>0.34418793211816467</v>
      </c>
      <c r="O51" s="54">
        <f>O48+O49+O50</f>
        <v>15880.487000000001</v>
      </c>
      <c r="P51" s="21">
        <f>IF(M51&gt;0,Q51/M51,0)</f>
        <v>0.57054188430611852</v>
      </c>
      <c r="Q51" s="54">
        <f>Q48+Q49+Q50</f>
        <v>26324.232</v>
      </c>
      <c r="R51" s="21">
        <f>IF(M51&gt;0,S51/M51,0)</f>
        <v>8.5270183575716849E-2</v>
      </c>
      <c r="S51" s="54">
        <f>S48+S49+S50</f>
        <v>3934.2809999999999</v>
      </c>
      <c r="T51" s="21">
        <f>IF(M51&gt;0,U51/M51,0)</f>
        <v>0.22601105355556039</v>
      </c>
      <c r="U51" s="54">
        <f>U48+U49+U50</f>
        <v>10427.924000000001</v>
      </c>
      <c r="V51" s="21">
        <f>IF(M51&gt;0,W51/M51,0)</f>
        <v>0.51230650859359761</v>
      </c>
      <c r="W51" s="54">
        <f>W48+W49+W50</f>
        <v>23637.31</v>
      </c>
      <c r="X51" s="21">
        <f>IF(M51&gt;0,Y51/M51,0)</f>
        <v>0.40333990767030065</v>
      </c>
      <c r="Y51" s="54">
        <f>Y48+Y49+Y50</f>
        <v>18609.7</v>
      </c>
      <c r="Z51" s="55">
        <f>IF(M51&gt;0,AA51/M51,0)</f>
        <v>3.2034766683283122E-3</v>
      </c>
      <c r="AA51" s="56">
        <f>SUM(AA48:AA50)</f>
        <v>147.80520999999999</v>
      </c>
      <c r="AB51" s="55">
        <f>IF(M51&gt;0,(AB48*M48+AB49*M49+AB50*M50)/M51,0)</f>
        <v>3.2009288151021911E-3</v>
      </c>
      <c r="AC51" s="55">
        <f>IF(K51&gt;0,(K48*AC48+K49*AC49+K50*AC50)/K51,0)</f>
        <v>5.4340042903827266E-4</v>
      </c>
      <c r="AD51" s="52">
        <f>SUM(AD48:AD50)</f>
        <v>25.074120000000001</v>
      </c>
      <c r="AE51" s="53">
        <f>IF(K51&gt;0,(K48*AE48+K49*AE49+K50*AE50)/K51,0)</f>
        <v>0.20649649551915633</v>
      </c>
      <c r="AF51" s="58">
        <f>SUM(AF48:AF50)</f>
        <v>124.62545220000001</v>
      </c>
      <c r="AG51" s="53">
        <f>IF(AND(AA51&gt;0),((AA48*AG48+AA49*AG49+AA50*AG50)/AA51),0)</f>
        <v>0.83255543501330298</v>
      </c>
      <c r="AH51" s="57">
        <f t="shared" si="2"/>
        <v>0.832463591680911</v>
      </c>
      <c r="AI51" s="51">
        <f>SUM(AI48:AI50)</f>
        <v>654</v>
      </c>
      <c r="AJ51" s="21">
        <f>IF(AI51&gt;0,(AJ48*AI48+AJ49*AI49+AJ50*AI50)/AI51,0)</f>
        <v>7.655963302752293E-2</v>
      </c>
      <c r="AK51" s="53">
        <f>IF(K51&gt;0,(AK48*K48+AK49*K49+AK50*K50)/K51,0)</f>
        <v>0.2031302191302953</v>
      </c>
      <c r="AL51" s="155">
        <f>IF(L51&gt;0,(AL48*K48+AL49*K49+AL50*K50)/K51,0)</f>
        <v>0.21643001062571424</v>
      </c>
      <c r="AM51" s="58">
        <f>SUM(AM48:AM50)</f>
        <v>122.61353460000001</v>
      </c>
      <c r="AN51" s="156">
        <f>SUM(AN48:AN50)</f>
        <v>130.63982340000001</v>
      </c>
      <c r="AO51" s="56"/>
      <c r="AP51" s="56">
        <f>SUM(AP48:AP50)</f>
        <v>504.5</v>
      </c>
      <c r="AQ51" s="105"/>
      <c r="AR51" s="106">
        <f>AQ50</f>
        <v>2315.2199999999998</v>
      </c>
      <c r="AS51" s="51">
        <f>SUM(AS48:AS50)</f>
        <v>0</v>
      </c>
      <c r="AT51" s="59"/>
      <c r="AU51" s="58"/>
      <c r="AV51" s="58"/>
      <c r="AW51" s="58"/>
      <c r="AX51" s="58"/>
    </row>
    <row r="52" spans="1:50" x14ac:dyDescent="0.2">
      <c r="A52" s="182">
        <v>13</v>
      </c>
      <c r="B52" s="23">
        <v>1</v>
      </c>
      <c r="C52" s="11" t="s">
        <v>57</v>
      </c>
      <c r="D52" s="12">
        <v>6200</v>
      </c>
      <c r="E52" s="12">
        <v>1</v>
      </c>
      <c r="F52" s="12">
        <v>8573</v>
      </c>
      <c r="G52" s="13">
        <v>0.6</v>
      </c>
      <c r="H52" s="13">
        <v>4.4000000000000004</v>
      </c>
      <c r="I52" s="12">
        <v>8935</v>
      </c>
      <c r="J52" s="13">
        <v>6.7</v>
      </c>
      <c r="K52" s="12">
        <v>16557</v>
      </c>
      <c r="L52" s="14">
        <v>0.08</v>
      </c>
      <c r="M52" s="24">
        <f>ROUND(K52*(1-L52),0)</f>
        <v>15232</v>
      </c>
      <c r="N52" s="15">
        <v>0.32700000000000001</v>
      </c>
      <c r="O52" s="25">
        <f>M52*N52</f>
        <v>4980.8640000000005</v>
      </c>
      <c r="P52" s="14">
        <v>0.56799999999999995</v>
      </c>
      <c r="Q52" s="25">
        <f>M52*P52</f>
        <v>8651.7759999999998</v>
      </c>
      <c r="R52" s="16">
        <v>0.105</v>
      </c>
      <c r="S52" s="25">
        <f>M52*R52</f>
        <v>1599.36</v>
      </c>
      <c r="T52" s="26">
        <v>0.215</v>
      </c>
      <c r="U52" s="25">
        <f>M52*T52</f>
        <v>3274.88</v>
      </c>
      <c r="V52" s="16">
        <v>0.52100000000000002</v>
      </c>
      <c r="W52" s="25">
        <f>M52*V52</f>
        <v>7935.8720000000003</v>
      </c>
      <c r="X52" s="16">
        <v>0.4</v>
      </c>
      <c r="Y52" s="25">
        <f>X52*M52</f>
        <v>6092.8</v>
      </c>
      <c r="Z52" s="17">
        <v>3.3899999999999998E-3</v>
      </c>
      <c r="AA52" s="18">
        <f>M52*Z52</f>
        <v>51.636479999999999</v>
      </c>
      <c r="AB52" s="27">
        <f>IF(M52&gt;0,(AD52+AM52)/M52,0)</f>
        <v>3.1547639705882357E-3</v>
      </c>
      <c r="AC52" s="17">
        <v>6.2E-4</v>
      </c>
      <c r="AD52" s="24">
        <f>AC52*M52</f>
        <v>9.4438399999999998</v>
      </c>
      <c r="AE52" s="117">
        <v>0.20219999999999999</v>
      </c>
      <c r="AF52" s="30">
        <f>AI52*(1-AJ52)*AE52</f>
        <v>39.6085536</v>
      </c>
      <c r="AG52" s="28">
        <f>IF(AND(AE52&gt;0,AC52&gt;0,Z52&gt;0),((Z52-AC52)*AE52)/((AE52-AC52)*Z52),0)</f>
        <v>0.81962232873573104</v>
      </c>
      <c r="AH52" s="60">
        <f t="shared" si="2"/>
        <v>0.80600721225231542</v>
      </c>
      <c r="AI52" s="12">
        <v>212</v>
      </c>
      <c r="AJ52" s="14">
        <v>7.5999999999999998E-2</v>
      </c>
      <c r="AK52" s="15">
        <v>0.1971</v>
      </c>
      <c r="AL52" s="150">
        <v>0.20619999999999999</v>
      </c>
      <c r="AM52" s="30">
        <f>AI52*(1-AJ52)*AK52</f>
        <v>38.609524800000003</v>
      </c>
      <c r="AN52" s="153">
        <f>AI52*(1-AJ52)*AL52</f>
        <v>40.392105600000001</v>
      </c>
      <c r="AO52" s="19">
        <v>1.63</v>
      </c>
      <c r="AP52" s="19">
        <v>864.78</v>
      </c>
      <c r="AQ52" s="101">
        <f>AQ50+AI52-AP52+AR52</f>
        <v>1871.4399999999998</v>
      </c>
      <c r="AR52" s="102">
        <v>209</v>
      </c>
      <c r="AS52" s="12"/>
      <c r="AT52" s="31"/>
      <c r="AU52" s="20"/>
      <c r="AV52" s="20"/>
      <c r="AW52" s="20"/>
      <c r="AX52" s="20"/>
    </row>
    <row r="53" spans="1:50" x14ac:dyDescent="0.2">
      <c r="A53" s="183"/>
      <c r="B53" s="33">
        <v>2</v>
      </c>
      <c r="C53" s="11" t="s">
        <v>51</v>
      </c>
      <c r="D53" s="34">
        <v>18735</v>
      </c>
      <c r="E53" s="34">
        <v>5</v>
      </c>
      <c r="F53" s="34">
        <v>19044</v>
      </c>
      <c r="G53" s="35">
        <v>1</v>
      </c>
      <c r="H53" s="35">
        <v>3.3</v>
      </c>
      <c r="I53" s="34">
        <v>18891</v>
      </c>
      <c r="J53" s="35">
        <v>4.8</v>
      </c>
      <c r="K53" s="34">
        <v>16585</v>
      </c>
      <c r="L53" s="36">
        <v>8.2000000000000003E-2</v>
      </c>
      <c r="M53" s="37">
        <f>ROUND(K53*(1-L53),0)</f>
        <v>15225</v>
      </c>
      <c r="N53" s="38">
        <v>0.27400000000000002</v>
      </c>
      <c r="O53" s="25">
        <f>M53*N53</f>
        <v>4171.6500000000005</v>
      </c>
      <c r="P53" s="36">
        <v>0.61199999999999999</v>
      </c>
      <c r="Q53" s="25">
        <f>M53*P53</f>
        <v>9317.7000000000007</v>
      </c>
      <c r="R53" s="39">
        <v>0.114</v>
      </c>
      <c r="S53" s="25">
        <f>M53*R53</f>
        <v>1735.65</v>
      </c>
      <c r="T53" s="28">
        <v>0.214</v>
      </c>
      <c r="U53" s="25">
        <f>M53*T53</f>
        <v>3258.15</v>
      </c>
      <c r="V53" s="39">
        <v>0.52200000000000002</v>
      </c>
      <c r="W53" s="25">
        <f>M53*V53</f>
        <v>7947.4500000000007</v>
      </c>
      <c r="X53" s="39">
        <v>0.4</v>
      </c>
      <c r="Y53" s="25">
        <f>X53*M53</f>
        <v>6090</v>
      </c>
      <c r="Z53" s="40">
        <v>3.3700000000000002E-3</v>
      </c>
      <c r="AA53" s="18">
        <f>M53*Z53</f>
        <v>51.308250000000001</v>
      </c>
      <c r="AB53" s="27">
        <f>IF(M53&gt;0,(AD53+AM53)/M53,0)</f>
        <v>3.2934676518883415E-3</v>
      </c>
      <c r="AC53" s="40">
        <v>5.5999999999999995E-4</v>
      </c>
      <c r="AD53" s="37">
        <f>AC53*M53</f>
        <v>8.5259999999999998</v>
      </c>
      <c r="AE53" s="28">
        <v>0.20960000000000001</v>
      </c>
      <c r="AF53" s="41">
        <f>AI53*(1-AJ53)*AE53</f>
        <v>44.010760000000005</v>
      </c>
      <c r="AG53" s="28">
        <f>IF(AND(AE53&gt;0,AC53&gt;0,Z53&gt;0),((Z53-AC53)*AE53)/((AE53-AC53)*Z53),0)</f>
        <v>0.83606164566348806</v>
      </c>
      <c r="AH53" s="29">
        <f t="shared" si="2"/>
        <v>0.83231810457925626</v>
      </c>
      <c r="AI53" s="34">
        <v>227</v>
      </c>
      <c r="AJ53" s="36">
        <v>7.4999999999999997E-2</v>
      </c>
      <c r="AK53" s="38">
        <v>0.19819999999999999</v>
      </c>
      <c r="AL53" s="151">
        <v>0.20880000000000001</v>
      </c>
      <c r="AM53" s="41">
        <f>AI53*(1-AJ53)*AK53</f>
        <v>41.617045000000005</v>
      </c>
      <c r="AN53" s="174">
        <f t="shared" si="1"/>
        <v>43.842780000000005</v>
      </c>
      <c r="AO53" s="42">
        <v>1.6</v>
      </c>
      <c r="AP53" s="42"/>
      <c r="AQ53" s="121">
        <f>AQ52+AI53-AP53</f>
        <v>2098.4399999999996</v>
      </c>
      <c r="AR53" s="104"/>
      <c r="AS53" s="43"/>
      <c r="AT53" s="44"/>
      <c r="AU53" s="45"/>
      <c r="AV53" s="45"/>
      <c r="AW53" s="45"/>
      <c r="AX53" s="45"/>
    </row>
    <row r="54" spans="1:50" x14ac:dyDescent="0.2">
      <c r="A54" s="183"/>
      <c r="B54" s="33">
        <v>3</v>
      </c>
      <c r="C54" s="11" t="s">
        <v>52</v>
      </c>
      <c r="D54" s="43">
        <v>15965</v>
      </c>
      <c r="E54" s="43">
        <v>6</v>
      </c>
      <c r="F54" s="43">
        <v>19076</v>
      </c>
      <c r="G54" s="37">
        <v>1</v>
      </c>
      <c r="H54" s="37">
        <v>4.5</v>
      </c>
      <c r="I54" s="43">
        <v>18651</v>
      </c>
      <c r="J54" s="37">
        <v>4.0999999999999996</v>
      </c>
      <c r="K54" s="43">
        <v>16549</v>
      </c>
      <c r="L54" s="39">
        <v>8.1000000000000003E-2</v>
      </c>
      <c r="M54" s="37">
        <f>ROUND(K54*(1-L54),0)</f>
        <v>15209</v>
      </c>
      <c r="N54" s="28">
        <v>0.58899999999999997</v>
      </c>
      <c r="O54" s="25">
        <f>M54*N54</f>
        <v>8958.1009999999987</v>
      </c>
      <c r="P54" s="39">
        <v>0.32400000000000001</v>
      </c>
      <c r="Q54" s="25">
        <f>M54*P54</f>
        <v>4927.7160000000003</v>
      </c>
      <c r="R54" s="39">
        <v>8.6999999999999994E-2</v>
      </c>
      <c r="S54" s="25">
        <f>M54*R54</f>
        <v>1323.183</v>
      </c>
      <c r="T54" s="28">
        <v>0.21099999999999999</v>
      </c>
      <c r="U54" s="25">
        <f>M54*T54</f>
        <v>3209.0989999999997</v>
      </c>
      <c r="V54" s="39">
        <v>0.51200000000000001</v>
      </c>
      <c r="W54" s="25">
        <f>M54*V54</f>
        <v>7787.0079999999998</v>
      </c>
      <c r="X54" s="39">
        <v>0.4</v>
      </c>
      <c r="Y54" s="25">
        <f>X54*M54</f>
        <v>6083.6</v>
      </c>
      <c r="Z54" s="47">
        <v>3.3500000000000001E-3</v>
      </c>
      <c r="AA54" s="18">
        <f>M54*Z54</f>
        <v>50.950150000000001</v>
      </c>
      <c r="AB54" s="27">
        <f>IF(M54&gt;0,(AD54+AM54)/M54,0)</f>
        <v>3.3741029850746268E-3</v>
      </c>
      <c r="AC54" s="47">
        <v>5.2999999999999998E-4</v>
      </c>
      <c r="AD54" s="37">
        <f>AC54*M54</f>
        <v>8.0607699999999998</v>
      </c>
      <c r="AE54" s="28">
        <v>0.2056</v>
      </c>
      <c r="AF54" s="41">
        <f>AI54*(1-AJ54)*AE54</f>
        <v>42.984175200000003</v>
      </c>
      <c r="AG54" s="28">
        <f>IF(AND(AE54&gt;0,AC54&gt;0,Z54&gt;0),((Z54-AC54)*AE54)/((AE54-AC54)*Z54),0)</f>
        <v>0.84396663971312302</v>
      </c>
      <c r="AH54" s="29">
        <f t="shared" si="2"/>
        <v>0.84508600679187607</v>
      </c>
      <c r="AI54" s="43">
        <v>227</v>
      </c>
      <c r="AJ54" s="39">
        <v>7.9000000000000001E-2</v>
      </c>
      <c r="AK54" s="28">
        <v>0.2069</v>
      </c>
      <c r="AL54" s="152">
        <v>0.2225</v>
      </c>
      <c r="AM54" s="41">
        <f>AI54*(1-AJ54)*AK54</f>
        <v>43.2559623</v>
      </c>
      <c r="AN54" s="154">
        <f t="shared" si="1"/>
        <v>46.517407500000004</v>
      </c>
      <c r="AO54" s="18">
        <v>1.68</v>
      </c>
      <c r="AP54" s="18"/>
      <c r="AQ54" s="121">
        <f>AQ53+AI54-AP54</f>
        <v>2325.4399999999996</v>
      </c>
      <c r="AR54" s="104"/>
      <c r="AS54" s="43"/>
      <c r="AT54" s="48"/>
      <c r="AU54" s="41"/>
      <c r="AV54" s="41"/>
      <c r="AW54" s="41"/>
      <c r="AX54" s="41"/>
    </row>
    <row r="55" spans="1:50" s="22" customFormat="1" ht="13.5" thickBot="1" x14ac:dyDescent="0.25">
      <c r="A55" s="184"/>
      <c r="B55" s="49" t="s">
        <v>38</v>
      </c>
      <c r="C55" s="50"/>
      <c r="D55" s="51">
        <f>SUM(D52:D54)</f>
        <v>40900</v>
      </c>
      <c r="E55" s="51"/>
      <c r="F55" s="51">
        <f>SUM(F52:F54)</f>
        <v>46693</v>
      </c>
      <c r="G55" s="52"/>
      <c r="H55" s="52"/>
      <c r="I55" s="51">
        <f>SUM(I52:I54)</f>
        <v>46477</v>
      </c>
      <c r="J55" s="52"/>
      <c r="K55" s="51">
        <f>SUM(K52:K54)</f>
        <v>49691</v>
      </c>
      <c r="L55" s="21">
        <f>IF(K55&gt;0,(K52*L52+K53*L53+K54*L54)/K55,0)</f>
        <v>8.1000563482320737E-2</v>
      </c>
      <c r="M55" s="52">
        <f>M52+M53+M54</f>
        <v>45666</v>
      </c>
      <c r="N55" s="53">
        <f>IF(M55&gt;0,O55/M55,0)</f>
        <v>0.3965885998335742</v>
      </c>
      <c r="O55" s="54">
        <f>O52+O53+O54</f>
        <v>18110.614999999998</v>
      </c>
      <c r="P55" s="21">
        <f>IF(M55&gt;0,Q55/M55,0)</f>
        <v>0.50140568475452207</v>
      </c>
      <c r="Q55" s="54">
        <f>Q52+Q53+Q54</f>
        <v>22897.192000000003</v>
      </c>
      <c r="R55" s="21">
        <f>IF(M55&gt;0,S55/M55,0)</f>
        <v>0.10200571541190383</v>
      </c>
      <c r="S55" s="54">
        <f>S52+S53+S54</f>
        <v>4658.1930000000002</v>
      </c>
      <c r="T55" s="21">
        <f>IF(M55&gt;0,U55/M55,0)</f>
        <v>0.21333440634169842</v>
      </c>
      <c r="U55" s="54">
        <f>U52+U53+U54</f>
        <v>9742.1290000000008</v>
      </c>
      <c r="V55" s="21">
        <f>IF(M55&gt;0,W55/M55,0)</f>
        <v>0.51833596110892133</v>
      </c>
      <c r="W55" s="54">
        <f>W52+W53+W54</f>
        <v>23670.33</v>
      </c>
      <c r="X55" s="21">
        <f>IF(M55&gt;0,Y55/M55,0)</f>
        <v>0.4</v>
      </c>
      <c r="Y55" s="54">
        <f>Y52+Y53+Y54</f>
        <v>18266.400000000001</v>
      </c>
      <c r="Z55" s="55">
        <f>IF(M55&gt;0,AA55/M55,0)</f>
        <v>3.3700100731397539E-3</v>
      </c>
      <c r="AA55" s="56">
        <f>SUM(AA52:AA54)</f>
        <v>153.89488</v>
      </c>
      <c r="AB55" s="55">
        <f>IF(M55&gt;0,(AB52*M52+AB53*M53+AB54*M54)/M55,0)</f>
        <v>3.2740582074190861E-3</v>
      </c>
      <c r="AC55" s="55">
        <f>IF(K55&gt;0,(K52*AC52+K53*AC53+K54*AC54)/K55,0)</f>
        <v>5.7000080497474385E-4</v>
      </c>
      <c r="AD55" s="52">
        <f>SUM(AD52:AD54)</f>
        <v>26.030609999999996</v>
      </c>
      <c r="AE55" s="53">
        <f>IF(K55&gt;0,(K52*AE52+K53*AE53+K54*AE54)/K55,0)</f>
        <v>0.20580217343180859</v>
      </c>
      <c r="AF55" s="58">
        <f>SUM(AF52:AF54)</f>
        <v>126.60348880000001</v>
      </c>
      <c r="AG55" s="53">
        <f>IF(AND(AA55&gt;0),((AA52*AG52+AA53*AG53+AA54*AG54)/AA55),0)</f>
        <v>0.83316286288932573</v>
      </c>
      <c r="AH55" s="57">
        <f t="shared" si="2"/>
        <v>0.8282558249434222</v>
      </c>
      <c r="AI55" s="51">
        <f>SUM(AI52:AI54)</f>
        <v>666</v>
      </c>
      <c r="AJ55" s="21">
        <f>IF(AI55&gt;0,(AJ52*AI52+AJ53*AI53+AJ54*AI54)/AI55,0)</f>
        <v>7.6681681681681685E-2</v>
      </c>
      <c r="AK55" s="53">
        <f>IF(K55&gt;0,(AK52*K52+AK53*K53+AK54*K54)/K55,0)</f>
        <v>0.20073091304260329</v>
      </c>
      <c r="AL55" s="155">
        <f>IF(L55&gt;0,(AL52*K52+AL53*K53+AL54*K54)/K55,0)</f>
        <v>0.21249630516592544</v>
      </c>
      <c r="AM55" s="58">
        <f>SUM(AM52:AM54)</f>
        <v>123.48253210000001</v>
      </c>
      <c r="AN55" s="156">
        <f>SUM(AN52:AN54)</f>
        <v>130.75229310000003</v>
      </c>
      <c r="AO55" s="56"/>
      <c r="AP55" s="56">
        <f>SUM(AP52:AP54)</f>
        <v>864.78</v>
      </c>
      <c r="AQ55" s="105"/>
      <c r="AR55" s="106">
        <f>AQ54</f>
        <v>2325.4399999999996</v>
      </c>
      <c r="AS55" s="51">
        <f>SUM(AS52:AS54)</f>
        <v>0</v>
      </c>
      <c r="AT55" s="59"/>
      <c r="AU55" s="58"/>
      <c r="AV55" s="58"/>
      <c r="AW55" s="58"/>
      <c r="AX55" s="58"/>
    </row>
    <row r="56" spans="1:50" x14ac:dyDescent="0.2">
      <c r="A56" s="182">
        <v>14</v>
      </c>
      <c r="B56" s="23">
        <v>1</v>
      </c>
      <c r="C56" s="11" t="s">
        <v>57</v>
      </c>
      <c r="D56" s="12">
        <v>20084</v>
      </c>
      <c r="E56" s="12">
        <v>3</v>
      </c>
      <c r="F56" s="12">
        <v>20360</v>
      </c>
      <c r="G56" s="13">
        <v>0.7</v>
      </c>
      <c r="H56" s="13">
        <v>4.2</v>
      </c>
      <c r="I56" s="12">
        <v>19804</v>
      </c>
      <c r="J56" s="13">
        <v>3.1</v>
      </c>
      <c r="K56" s="12">
        <v>16669</v>
      </c>
      <c r="L56" s="14">
        <v>7.6999999999999999E-2</v>
      </c>
      <c r="M56" s="24">
        <f>ROUND(K56*(1-L56),0)</f>
        <v>15385</v>
      </c>
      <c r="N56" s="15">
        <v>0.313</v>
      </c>
      <c r="O56" s="25">
        <f>M56*N56</f>
        <v>4815.5050000000001</v>
      </c>
      <c r="P56" s="14">
        <v>0.57599999999999996</v>
      </c>
      <c r="Q56" s="25">
        <f>M56*P56</f>
        <v>8861.76</v>
      </c>
      <c r="R56" s="16">
        <v>0.111</v>
      </c>
      <c r="S56" s="25">
        <f>M56*R56</f>
        <v>1707.7350000000001</v>
      </c>
      <c r="T56" s="26">
        <v>0.214</v>
      </c>
      <c r="U56" s="25">
        <f>M56*T56</f>
        <v>3292.39</v>
      </c>
      <c r="V56" s="16">
        <v>0.52100000000000002</v>
      </c>
      <c r="W56" s="25">
        <f>M56*V56</f>
        <v>8015.585</v>
      </c>
      <c r="X56" s="16">
        <v>0.4</v>
      </c>
      <c r="Y56" s="25">
        <f>X56*M56</f>
        <v>6154</v>
      </c>
      <c r="Z56" s="17">
        <v>3.3300000000000001E-3</v>
      </c>
      <c r="AA56" s="18">
        <f>M56*Z56</f>
        <v>51.232050000000001</v>
      </c>
      <c r="AB56" s="27">
        <f>IF(M56&gt;0,(AD56+AM56)/M56,0)</f>
        <v>3.0556228534286646E-3</v>
      </c>
      <c r="AC56" s="17">
        <v>5.1999999999999995E-4</v>
      </c>
      <c r="AD56" s="24">
        <f>AC56*M56</f>
        <v>8.0001999999999995</v>
      </c>
      <c r="AE56" s="117">
        <v>0.2097</v>
      </c>
      <c r="AF56" s="30">
        <f>AI56*(1-AJ56)*AE56</f>
        <v>40.022083800000004</v>
      </c>
      <c r="AG56" s="28">
        <f>IF(AND(AE56&gt;0,AC56&gt;0,Z56&gt;0),((Z56-AC56)*AE56)/((AE56-AC56)*Z56),0)</f>
        <v>0.8459415529881158</v>
      </c>
      <c r="AH56" s="60">
        <f t="shared" si="2"/>
        <v>0.83193840730621094</v>
      </c>
      <c r="AI56" s="12">
        <v>207</v>
      </c>
      <c r="AJ56" s="14">
        <v>7.8E-2</v>
      </c>
      <c r="AK56" s="15">
        <v>0.2044</v>
      </c>
      <c r="AL56" s="150">
        <v>0.22</v>
      </c>
      <c r="AM56" s="30">
        <f>AI56*(1-AJ56)*AK56</f>
        <v>39.010557600000006</v>
      </c>
      <c r="AN56" s="153">
        <f>AI56*(1-AJ56)*AL56</f>
        <v>41.987880000000004</v>
      </c>
      <c r="AO56" s="19">
        <v>1.6</v>
      </c>
      <c r="AP56" s="19"/>
      <c r="AQ56" s="101">
        <f>AQ54+AI56-AP56</f>
        <v>2532.4399999999996</v>
      </c>
      <c r="AR56" s="102"/>
      <c r="AS56" s="12"/>
      <c r="AT56" s="31"/>
      <c r="AU56" s="20"/>
      <c r="AV56" s="20"/>
      <c r="AW56" s="20"/>
      <c r="AX56" s="20"/>
    </row>
    <row r="57" spans="1:50" x14ac:dyDescent="0.2">
      <c r="A57" s="183"/>
      <c r="B57" s="33">
        <v>2</v>
      </c>
      <c r="C57" s="11" t="s">
        <v>51</v>
      </c>
      <c r="D57" s="34">
        <v>19266</v>
      </c>
      <c r="E57" s="34">
        <v>7</v>
      </c>
      <c r="F57" s="34">
        <v>19145</v>
      </c>
      <c r="G57" s="35">
        <v>0.5</v>
      </c>
      <c r="H57" s="35">
        <v>3.6</v>
      </c>
      <c r="I57" s="34">
        <v>18890</v>
      </c>
      <c r="J57" s="35">
        <v>2.1</v>
      </c>
      <c r="K57" s="34">
        <v>16803</v>
      </c>
      <c r="L57" s="36">
        <v>7.4999999999999997E-2</v>
      </c>
      <c r="M57" s="37">
        <f>ROUND(K57*(1-L57),0)</f>
        <v>15543</v>
      </c>
      <c r="N57" s="38">
        <v>0.28599999999999998</v>
      </c>
      <c r="O57" s="25">
        <f>M57*N57</f>
        <v>4445.2979999999998</v>
      </c>
      <c r="P57" s="36">
        <v>0.61399999999999999</v>
      </c>
      <c r="Q57" s="25">
        <f>M57*P57</f>
        <v>9543.402</v>
      </c>
      <c r="R57" s="39">
        <v>0.1</v>
      </c>
      <c r="S57" s="25">
        <f>M57*R57</f>
        <v>1554.3000000000002</v>
      </c>
      <c r="T57" s="28">
        <v>0.22600000000000001</v>
      </c>
      <c r="U57" s="25">
        <f>M57*T57</f>
        <v>3512.7180000000003</v>
      </c>
      <c r="V57" s="39">
        <v>0.52800000000000002</v>
      </c>
      <c r="W57" s="25">
        <f>M57*V57</f>
        <v>8206.7039999999997</v>
      </c>
      <c r="X57" s="39">
        <v>0.41</v>
      </c>
      <c r="Y57" s="25">
        <f>X57*M57</f>
        <v>6372.6299999999992</v>
      </c>
      <c r="Z57" s="40">
        <v>3.31E-3</v>
      </c>
      <c r="AA57" s="18">
        <f>M57*Z57</f>
        <v>51.447330000000001</v>
      </c>
      <c r="AB57" s="27">
        <f>IF(M57&gt;0,(AD57+AM57)/M57,0)</f>
        <v>3.2984214630380239E-3</v>
      </c>
      <c r="AC57" s="40">
        <v>5.1999999999999995E-4</v>
      </c>
      <c r="AD57" s="37">
        <f>AC57*M57</f>
        <v>8.0823599999999995</v>
      </c>
      <c r="AE57" s="28">
        <v>0.20849999999999999</v>
      </c>
      <c r="AF57" s="41">
        <f>AI57*(1-AJ57)*AE57</f>
        <v>45.752406000000001</v>
      </c>
      <c r="AG57" s="28">
        <f>IF(AND(AE57&gt;0,AC57&gt;0,Z57&gt;0),((Z57-AC57)*AE57)/((AE57-AC57)*Z57),0)</f>
        <v>0.8450077555098402</v>
      </c>
      <c r="AH57" s="29">
        <f t="shared" si="2"/>
        <v>0.84458044584840397</v>
      </c>
      <c r="AI57" s="34">
        <v>238</v>
      </c>
      <c r="AJ57" s="36">
        <v>7.8E-2</v>
      </c>
      <c r="AK57" s="38">
        <v>0.1968</v>
      </c>
      <c r="AL57" s="151">
        <v>0.2145</v>
      </c>
      <c r="AM57" s="41">
        <f>AI57*(1-AJ57)*AK57</f>
        <v>43.185004800000002</v>
      </c>
      <c r="AN57" s="174">
        <f t="shared" si="1"/>
        <v>47.069022000000004</v>
      </c>
      <c r="AO57" s="42">
        <v>1.65</v>
      </c>
      <c r="AP57" s="42"/>
      <c r="AQ57" s="121">
        <f>AQ56+AI57-AP57</f>
        <v>2770.4399999999996</v>
      </c>
      <c r="AR57" s="104"/>
      <c r="AS57" s="43"/>
      <c r="AT57" s="44"/>
      <c r="AU57" s="45"/>
      <c r="AV57" s="45"/>
      <c r="AW57" s="45"/>
      <c r="AX57" s="45"/>
    </row>
    <row r="58" spans="1:50" x14ac:dyDescent="0.2">
      <c r="A58" s="183"/>
      <c r="B58" s="33">
        <v>3</v>
      </c>
      <c r="C58" s="46" t="s">
        <v>60</v>
      </c>
      <c r="D58" s="43">
        <v>22100</v>
      </c>
      <c r="E58" s="43">
        <v>3</v>
      </c>
      <c r="F58" s="43">
        <v>19770</v>
      </c>
      <c r="G58" s="37">
        <v>0.9</v>
      </c>
      <c r="H58" s="37">
        <v>2.9</v>
      </c>
      <c r="I58" s="43">
        <v>19760</v>
      </c>
      <c r="J58" s="37">
        <v>1.5</v>
      </c>
      <c r="K58" s="43">
        <v>16810</v>
      </c>
      <c r="L58" s="39">
        <v>7.6999999999999999E-2</v>
      </c>
      <c r="M58" s="37">
        <f>ROUND(K58*(1-L58),0)</f>
        <v>15516</v>
      </c>
      <c r="N58" s="28">
        <v>0.42199999999999999</v>
      </c>
      <c r="O58" s="25">
        <f>M58*N58</f>
        <v>6547.7519999999995</v>
      </c>
      <c r="P58" s="39">
        <v>0.51500000000000001</v>
      </c>
      <c r="Q58" s="25">
        <f>M58*P58</f>
        <v>7990.74</v>
      </c>
      <c r="R58" s="39">
        <v>6.3E-2</v>
      </c>
      <c r="S58" s="25">
        <f>M58*R58</f>
        <v>977.50800000000004</v>
      </c>
      <c r="T58" s="28">
        <v>0.22500000000000001</v>
      </c>
      <c r="U58" s="25">
        <f>M58*T58</f>
        <v>3491.1</v>
      </c>
      <c r="V58" s="39">
        <v>0.53</v>
      </c>
      <c r="W58" s="25">
        <f>M58*V58</f>
        <v>8223.48</v>
      </c>
      <c r="X58" s="39">
        <v>0.4</v>
      </c>
      <c r="Y58" s="25">
        <f>X58*M58</f>
        <v>6206.4000000000005</v>
      </c>
      <c r="Z58" s="47">
        <v>3.3300000000000001E-3</v>
      </c>
      <c r="AA58" s="18">
        <f>M58*Z58</f>
        <v>51.668280000000003</v>
      </c>
      <c r="AB58" s="27">
        <f>IF(M58&gt;0,(AD58+AM58)/M58,0)</f>
        <v>3.3174748130961589E-3</v>
      </c>
      <c r="AC58" s="47">
        <v>5.4000000000000001E-4</v>
      </c>
      <c r="AD58" s="37">
        <f>AC58*M58</f>
        <v>8.3786400000000008</v>
      </c>
      <c r="AE58" s="28">
        <v>0.20080000000000001</v>
      </c>
      <c r="AF58" s="41">
        <f>AI58*(1-AJ58)*AE58</f>
        <v>43.882028800000001</v>
      </c>
      <c r="AG58" s="28">
        <f>IF(AND(AE58&gt;0,AC58&gt;0,Z58&gt;0),((Z58-AC58)*AE58)/((AE58-AC58)*Z58),0)</f>
        <v>0.84009706300727982</v>
      </c>
      <c r="AH58" s="29">
        <f t="shared" si="2"/>
        <v>0.83952449236495008</v>
      </c>
      <c r="AI58" s="43">
        <v>236</v>
      </c>
      <c r="AJ58" s="39">
        <v>7.3999999999999996E-2</v>
      </c>
      <c r="AK58" s="28">
        <v>0.19719999999999999</v>
      </c>
      <c r="AL58" s="152">
        <v>0.21060000000000001</v>
      </c>
      <c r="AM58" s="41">
        <f>AI58*(1-AJ58)*AK58</f>
        <v>43.095299199999999</v>
      </c>
      <c r="AN58" s="154">
        <f t="shared" si="1"/>
        <v>46.023681600000003</v>
      </c>
      <c r="AO58" s="18">
        <v>1.75</v>
      </c>
      <c r="AP58" s="18"/>
      <c r="AQ58" s="121">
        <f>AQ57+AI58-AP58</f>
        <v>3006.4399999999996</v>
      </c>
      <c r="AR58" s="104"/>
      <c r="AS58" s="43"/>
      <c r="AT58" s="48"/>
      <c r="AU58" s="41"/>
      <c r="AV58" s="41"/>
      <c r="AW58" s="41"/>
      <c r="AX58" s="41"/>
    </row>
    <row r="59" spans="1:50" s="22" customFormat="1" ht="13.5" thickBot="1" x14ac:dyDescent="0.25">
      <c r="A59" s="184"/>
      <c r="B59" s="49" t="s">
        <v>38</v>
      </c>
      <c r="C59" s="50"/>
      <c r="D59" s="51">
        <f>SUM(D56:D58)</f>
        <v>61450</v>
      </c>
      <c r="E59" s="51"/>
      <c r="F59" s="51">
        <f>SUM(F56:F58)</f>
        <v>59275</v>
      </c>
      <c r="G59" s="52"/>
      <c r="H59" s="52"/>
      <c r="I59" s="51">
        <f>SUM(I56:I58)</f>
        <v>58454</v>
      </c>
      <c r="J59" s="52"/>
      <c r="K59" s="51">
        <f>SUM(K56:K58)</f>
        <v>50282</v>
      </c>
      <c r="L59" s="21">
        <f>IF(K59&gt;0,(K56*L56+K57*L57+K58*L58)/K59,0)</f>
        <v>7.6331649496837822E-2</v>
      </c>
      <c r="M59" s="52">
        <f>M56+M57+M58</f>
        <v>46444</v>
      </c>
      <c r="N59" s="53">
        <f>IF(M59&gt;0,O59/M59,0)</f>
        <v>0.34037884333821378</v>
      </c>
      <c r="O59" s="54">
        <f>O56+O57+O58</f>
        <v>15808.555</v>
      </c>
      <c r="P59" s="21">
        <f>IF(M59&gt;0,Q59/M59,0)</f>
        <v>0.56833825682542416</v>
      </c>
      <c r="Q59" s="54">
        <f>Q56+Q57+Q58</f>
        <v>26395.902000000002</v>
      </c>
      <c r="R59" s="21">
        <f>IF(M59&gt;0,S59/M59,0)</f>
        <v>9.1282899836362077E-2</v>
      </c>
      <c r="S59" s="54">
        <f>S56+S57+S58</f>
        <v>4239.5430000000006</v>
      </c>
      <c r="T59" s="21">
        <f>IF(M59&gt;0,U59/M59,0)</f>
        <v>0.22169081043837741</v>
      </c>
      <c r="U59" s="54">
        <f>U56+U57+U58</f>
        <v>10296.208000000001</v>
      </c>
      <c r="V59" s="21">
        <f>IF(M59&gt;0,W59/M59,0)</f>
        <v>0.52634934544828182</v>
      </c>
      <c r="W59" s="54">
        <f>W56+W57+W58</f>
        <v>24445.769</v>
      </c>
      <c r="X59" s="21">
        <f>IF(M59&gt;0,Y59/M59,0)</f>
        <v>0.4033466109723538</v>
      </c>
      <c r="Y59" s="54">
        <f>Y56+Y57+Y58</f>
        <v>18733.03</v>
      </c>
      <c r="Z59" s="55">
        <f>IF(M59&gt;0,AA59/M59,0)</f>
        <v>3.3233067780552928E-3</v>
      </c>
      <c r="AA59" s="56">
        <f>SUM(AA56:AA58)</f>
        <v>154.34766000000002</v>
      </c>
      <c r="AB59" s="55">
        <f>IF(M59&gt;0,(AB56*M56+AB57*M57+AB58*M58)/M59,0)</f>
        <v>3.2243575402635428E-3</v>
      </c>
      <c r="AC59" s="55">
        <f>IF(K59&gt;0,(K56*AC56+K57*AC57+K58*AC58)/K59,0)</f>
        <v>5.2668628932818896E-4</v>
      </c>
      <c r="AD59" s="52">
        <f>SUM(AD56:AD58)</f>
        <v>24.461200000000002</v>
      </c>
      <c r="AE59" s="53">
        <f>IF(K59&gt;0,(K56*AE56+K57*AE57+K58*AE58)/K59,0)</f>
        <v>0.2063235909470586</v>
      </c>
      <c r="AF59" s="58">
        <f>SUM(AF56:AF58)</f>
        <v>129.6565186</v>
      </c>
      <c r="AG59" s="53">
        <f>IF(AND(AA59&gt;0),((AA56*AG56+AA57*AG57+AA58*AG58)/AA59),0)</f>
        <v>0.84367384039820636</v>
      </c>
      <c r="AH59" s="57">
        <f t="shared" si="2"/>
        <v>0.83886904167299636</v>
      </c>
      <c r="AI59" s="51">
        <f>SUM(AI56:AI58)</f>
        <v>681</v>
      </c>
      <c r="AJ59" s="21">
        <f>IF(AI59&gt;0,(AJ56*AI56+AJ57*AI57+AJ58*AI58)/AI59,0)</f>
        <v>7.6613803230543315E-2</v>
      </c>
      <c r="AK59" s="53">
        <f>IF(K59&gt;0,(AK56*K56+AK57*K57+AK58*K58)/K59,0)</f>
        <v>0.1994532039298357</v>
      </c>
      <c r="AL59" s="155">
        <f>IF(L59&gt;0,(AL56*K56+AL57*K57+AL58*K58)/K59,0)</f>
        <v>0.21501948013205521</v>
      </c>
      <c r="AM59" s="58">
        <f>SUM(AM56:AM58)</f>
        <v>125.2908616</v>
      </c>
      <c r="AN59" s="156">
        <f>SUM(AN56:AN58)</f>
        <v>135.08058360000001</v>
      </c>
      <c r="AO59" s="56"/>
      <c r="AP59" s="56">
        <f>SUM(AP56:AP58)</f>
        <v>0</v>
      </c>
      <c r="AQ59" s="105"/>
      <c r="AR59" s="106">
        <f>AQ58</f>
        <v>3006.4399999999996</v>
      </c>
      <c r="AS59" s="51">
        <f>SUM(AS56:AS58)</f>
        <v>0</v>
      </c>
      <c r="AT59" s="59"/>
      <c r="AU59" s="58"/>
      <c r="AV59" s="58"/>
      <c r="AW59" s="58"/>
      <c r="AX59" s="58"/>
    </row>
    <row r="60" spans="1:50" x14ac:dyDescent="0.2">
      <c r="A60" s="182">
        <v>15</v>
      </c>
      <c r="B60" s="23">
        <v>1</v>
      </c>
      <c r="C60" s="46" t="s">
        <v>54</v>
      </c>
      <c r="D60" s="12">
        <v>17140</v>
      </c>
      <c r="E60" s="12">
        <v>2</v>
      </c>
      <c r="F60" s="12">
        <v>16806</v>
      </c>
      <c r="G60" s="13">
        <v>0.7</v>
      </c>
      <c r="H60" s="13">
        <v>3.3</v>
      </c>
      <c r="I60" s="12">
        <v>17146</v>
      </c>
      <c r="J60" s="13">
        <v>1</v>
      </c>
      <c r="K60" s="12">
        <v>16758</v>
      </c>
      <c r="L60" s="14">
        <v>7.9000000000000001E-2</v>
      </c>
      <c r="M60" s="24">
        <f>ROUND(K60*(1-L60),0)</f>
        <v>15434</v>
      </c>
      <c r="N60" s="15">
        <v>0.34300000000000003</v>
      </c>
      <c r="O60" s="25">
        <f>M60*N60</f>
        <v>5293.8620000000001</v>
      </c>
      <c r="P60" s="14">
        <v>0.60299999999999998</v>
      </c>
      <c r="Q60" s="25">
        <f>M60*P60</f>
        <v>9306.7019999999993</v>
      </c>
      <c r="R60" s="16">
        <v>5.3999999999999999E-2</v>
      </c>
      <c r="S60" s="25">
        <f>M60*R60</f>
        <v>833.43600000000004</v>
      </c>
      <c r="T60" s="26">
        <v>0.22700000000000001</v>
      </c>
      <c r="U60" s="25">
        <f>M60*T60</f>
        <v>3503.518</v>
      </c>
      <c r="V60" s="16">
        <v>0.50600000000000001</v>
      </c>
      <c r="W60" s="25">
        <f>M60*V60</f>
        <v>7809.6040000000003</v>
      </c>
      <c r="X60" s="16">
        <v>0.41</v>
      </c>
      <c r="Y60" s="25">
        <f>X60*M60</f>
        <v>6327.94</v>
      </c>
      <c r="Z60" s="17">
        <v>3.46E-3</v>
      </c>
      <c r="AA60" s="18">
        <f>M60*Z60</f>
        <v>53.40164</v>
      </c>
      <c r="AB60" s="27">
        <f>IF(M60&gt;0,(AD60+AM60)/M60,0)</f>
        <v>3.0534851885447717E-3</v>
      </c>
      <c r="AC60" s="17">
        <v>6.0999999999999997E-4</v>
      </c>
      <c r="AD60" s="24">
        <f>AC60*M60</f>
        <v>9.4147400000000001</v>
      </c>
      <c r="AE60" s="117">
        <v>0.1832</v>
      </c>
      <c r="AF60" s="30">
        <f>AI60*(1-AJ60)*AE60</f>
        <v>39.5250336</v>
      </c>
      <c r="AG60" s="28">
        <f>IF(AND(AE60&gt;0,AC60&gt;0,Z60&gt;0),((Z60-AC60)*AE60)/((AE60-AC60)*Z60),0)</f>
        <v>0.8264512520074826</v>
      </c>
      <c r="AH60" s="60">
        <f t="shared" si="2"/>
        <v>0.80303061406137455</v>
      </c>
      <c r="AI60" s="12">
        <v>234</v>
      </c>
      <c r="AJ60" s="14">
        <v>7.8E-2</v>
      </c>
      <c r="AK60" s="15">
        <v>0.17480000000000001</v>
      </c>
      <c r="AL60" s="150">
        <v>0.18970000000000001</v>
      </c>
      <c r="AM60" s="30">
        <f>AI60*(1-AJ60)*AK60</f>
        <v>37.712750400000004</v>
      </c>
      <c r="AN60" s="153">
        <f>AI60*(1-AJ60)*AL60</f>
        <v>40.927395600000004</v>
      </c>
      <c r="AO60" s="19">
        <v>1.75</v>
      </c>
      <c r="AP60" s="19"/>
      <c r="AQ60" s="101">
        <f>AQ58+AI60-AP60</f>
        <v>3240.4399999999996</v>
      </c>
      <c r="AR60" s="102"/>
      <c r="AS60" s="12"/>
      <c r="AT60" s="31"/>
      <c r="AU60" s="20"/>
      <c r="AV60" s="20"/>
      <c r="AW60" s="20"/>
      <c r="AX60" s="20"/>
    </row>
    <row r="61" spans="1:50" x14ac:dyDescent="0.2">
      <c r="A61" s="183"/>
      <c r="B61" s="33">
        <v>2</v>
      </c>
      <c r="C61" s="11" t="s">
        <v>51</v>
      </c>
      <c r="D61" s="34">
        <v>17970</v>
      </c>
      <c r="E61" s="34">
        <v>6</v>
      </c>
      <c r="F61" s="34">
        <v>17630</v>
      </c>
      <c r="G61" s="35">
        <v>0.7</v>
      </c>
      <c r="H61" s="35">
        <v>4.9000000000000004</v>
      </c>
      <c r="I61" s="34">
        <v>17500</v>
      </c>
      <c r="J61" s="35">
        <v>1</v>
      </c>
      <c r="K61" s="34">
        <v>16754</v>
      </c>
      <c r="L61" s="36">
        <v>8.1000000000000003E-2</v>
      </c>
      <c r="M61" s="37">
        <f>ROUND(K61*(1-L61),0)</f>
        <v>15397</v>
      </c>
      <c r="N61" s="38">
        <v>0.27800000000000002</v>
      </c>
      <c r="O61" s="25">
        <f>M61*N61</f>
        <v>4280.366</v>
      </c>
      <c r="P61" s="36">
        <v>0.56499999999999995</v>
      </c>
      <c r="Q61" s="25">
        <f>M61*P61</f>
        <v>8699.3049999999985</v>
      </c>
      <c r="R61" s="39">
        <v>0.157</v>
      </c>
      <c r="S61" s="25">
        <f>M61*R61</f>
        <v>2417.3290000000002</v>
      </c>
      <c r="T61" s="28">
        <v>0.21199999999999999</v>
      </c>
      <c r="U61" s="25">
        <f>M61*T61</f>
        <v>3264.1639999999998</v>
      </c>
      <c r="V61" s="39">
        <v>0.53800000000000003</v>
      </c>
      <c r="W61" s="25">
        <f>M61*V61</f>
        <v>8283.5860000000011</v>
      </c>
      <c r="X61" s="39">
        <v>0.4</v>
      </c>
      <c r="Y61" s="25">
        <f>X61*M61</f>
        <v>6158.8</v>
      </c>
      <c r="Z61" s="40">
        <v>3.3700000000000002E-3</v>
      </c>
      <c r="AA61" s="18">
        <f>M61*Z61</f>
        <v>51.887890000000006</v>
      </c>
      <c r="AB61" s="27">
        <f>IF(M61&gt;0,(AD61+AM61)/M61,0)</f>
        <v>3.252019874001429E-3</v>
      </c>
      <c r="AC61" s="40">
        <v>6.0999999999999997E-4</v>
      </c>
      <c r="AD61" s="37">
        <f>AC61*M61</f>
        <v>9.3921700000000001</v>
      </c>
      <c r="AE61" s="28">
        <v>0.2127</v>
      </c>
      <c r="AF61" s="41">
        <f>AI61*(1-AJ61)*AE61</f>
        <v>45.300846000000007</v>
      </c>
      <c r="AG61" s="28">
        <f>IF(AND(AE61&gt;0,AC61&gt;0,Z61&gt;0),((Z61-AC61)*AE61)/((AE61-AC61)*Z61),0)</f>
        <v>0.8213466289225797</v>
      </c>
      <c r="AH61" s="29">
        <f t="shared" si="2"/>
        <v>0.81502723713476233</v>
      </c>
      <c r="AI61" s="34">
        <v>230</v>
      </c>
      <c r="AJ61" s="36">
        <v>7.3999999999999996E-2</v>
      </c>
      <c r="AK61" s="38">
        <v>0.191</v>
      </c>
      <c r="AL61" s="151">
        <v>0.20699999999999999</v>
      </c>
      <c r="AM61" s="41">
        <f>AI61*(1-AJ61)*AK61</f>
        <v>40.679180000000002</v>
      </c>
      <c r="AN61" s="174">
        <f t="shared" si="1"/>
        <v>44.086860000000001</v>
      </c>
      <c r="AO61" s="42">
        <v>1.65</v>
      </c>
      <c r="AP61" s="42"/>
      <c r="AQ61" s="121">
        <f>AQ60+AI61-AP61</f>
        <v>3470.4399999999996</v>
      </c>
      <c r="AR61" s="104"/>
      <c r="AS61" s="43"/>
      <c r="AT61" s="44"/>
      <c r="AU61" s="45"/>
      <c r="AV61" s="45"/>
      <c r="AW61" s="45"/>
      <c r="AX61" s="45"/>
    </row>
    <row r="62" spans="1:50" x14ac:dyDescent="0.2">
      <c r="A62" s="183"/>
      <c r="B62" s="33">
        <v>3</v>
      </c>
      <c r="C62" s="46" t="s">
        <v>60</v>
      </c>
      <c r="D62" s="43">
        <v>15600</v>
      </c>
      <c r="E62" s="43">
        <v>6</v>
      </c>
      <c r="F62" s="43">
        <v>16901</v>
      </c>
      <c r="G62" s="37">
        <v>0.7</v>
      </c>
      <c r="H62" s="37">
        <v>4.4000000000000004</v>
      </c>
      <c r="I62" s="43">
        <v>17308</v>
      </c>
      <c r="J62" s="37">
        <v>1</v>
      </c>
      <c r="K62" s="43">
        <v>16690</v>
      </c>
      <c r="L62" s="39">
        <v>7.5999999999999998E-2</v>
      </c>
      <c r="M62" s="37">
        <f>ROUND(K62*(1-L62),0)</f>
        <v>15422</v>
      </c>
      <c r="N62" s="28">
        <v>0.38100000000000001</v>
      </c>
      <c r="O62" s="25">
        <f>M62*N62</f>
        <v>5875.7820000000002</v>
      </c>
      <c r="P62" s="39">
        <v>0.46800000000000003</v>
      </c>
      <c r="Q62" s="25">
        <f>M62*P62</f>
        <v>7217.4960000000001</v>
      </c>
      <c r="R62" s="39">
        <v>0.151</v>
      </c>
      <c r="S62" s="25">
        <f>M62*R62</f>
        <v>2328.7219999999998</v>
      </c>
      <c r="T62" s="28">
        <v>0.216</v>
      </c>
      <c r="U62" s="25">
        <f>M62*T62</f>
        <v>3331.152</v>
      </c>
      <c r="V62" s="39">
        <v>0.52800000000000002</v>
      </c>
      <c r="W62" s="25">
        <f>M62*V62</f>
        <v>8142.8160000000007</v>
      </c>
      <c r="X62" s="39">
        <v>0.4</v>
      </c>
      <c r="Y62" s="25">
        <f>X62*M62</f>
        <v>6168.8</v>
      </c>
      <c r="Z62" s="47">
        <v>3.1099999999999999E-3</v>
      </c>
      <c r="AA62" s="18">
        <f>M62*Z62</f>
        <v>47.962420000000002</v>
      </c>
      <c r="AB62" s="27">
        <f>IF(M62&gt;0,(AD62+AM62)/M62,0)</f>
        <v>3.2878908701854496E-3</v>
      </c>
      <c r="AC62" s="47">
        <v>5.4000000000000001E-4</v>
      </c>
      <c r="AD62" s="37">
        <f>AC62*M62</f>
        <v>8.3278800000000004</v>
      </c>
      <c r="AE62" s="28">
        <v>0.20130000000000001</v>
      </c>
      <c r="AF62" s="41">
        <f>AI62*(1-AJ62)*AE62</f>
        <v>43.568365499999999</v>
      </c>
      <c r="AG62" s="28">
        <f>IF(AND(AE62&gt;0,AC62&gt;0,Z62&gt;0),((Z62-AC62)*AE62)/((AE62-AC62)*Z62),0)</f>
        <v>0.82858930277165421</v>
      </c>
      <c r="AH62" s="29">
        <f t="shared" si="2"/>
        <v>0.8380723054319934</v>
      </c>
      <c r="AI62" s="43">
        <v>235</v>
      </c>
      <c r="AJ62" s="39">
        <v>7.9000000000000001E-2</v>
      </c>
      <c r="AK62" s="28">
        <v>0.1958</v>
      </c>
      <c r="AL62" s="152">
        <v>0.21310000000000001</v>
      </c>
      <c r="AM62" s="41">
        <f>AI62*(1-AJ62)*AK62</f>
        <v>42.377973000000004</v>
      </c>
      <c r="AN62" s="154">
        <f t="shared" si="1"/>
        <v>46.122298500000007</v>
      </c>
      <c r="AO62" s="18">
        <v>1.7</v>
      </c>
      <c r="AP62" s="18"/>
      <c r="AQ62" s="121">
        <f>AQ61+AI62-AP62</f>
        <v>3705.4399999999996</v>
      </c>
      <c r="AR62" s="104"/>
      <c r="AS62" s="43"/>
      <c r="AT62" s="48"/>
      <c r="AU62" s="41"/>
      <c r="AV62" s="41"/>
      <c r="AW62" s="41"/>
      <c r="AX62" s="41"/>
    </row>
    <row r="63" spans="1:50" s="22" customFormat="1" ht="13.5" thickBot="1" x14ac:dyDescent="0.25">
      <c r="A63" s="184"/>
      <c r="B63" s="49" t="s">
        <v>38</v>
      </c>
      <c r="C63" s="50"/>
      <c r="D63" s="51">
        <f>SUM(D60:D62)</f>
        <v>50710</v>
      </c>
      <c r="E63" s="51"/>
      <c r="F63" s="51">
        <f>SUM(F60:F62)</f>
        <v>51337</v>
      </c>
      <c r="G63" s="52"/>
      <c r="H63" s="52"/>
      <c r="I63" s="51">
        <f>SUM(I60:I62)</f>
        <v>51954</v>
      </c>
      <c r="J63" s="52"/>
      <c r="K63" s="51">
        <f>SUM(K60:K62)</f>
        <v>50202</v>
      </c>
      <c r="L63" s="21">
        <f>IF(K63&gt;0,(K60*L60+K61*L61+K62*L62)/K63,0)</f>
        <v>7.8670092824987062E-2</v>
      </c>
      <c r="M63" s="52">
        <f>M60+M61+M62</f>
        <v>46253</v>
      </c>
      <c r="N63" s="53">
        <f>IF(M63&gt;0,O63/M63,0)</f>
        <v>0.33403260329059731</v>
      </c>
      <c r="O63" s="54">
        <f>O60+O61+O62</f>
        <v>15450.009999999998</v>
      </c>
      <c r="P63" s="21">
        <f>IF(M63&gt;0,Q63/M63,0)</f>
        <v>0.54533766458391886</v>
      </c>
      <c r="Q63" s="54">
        <f>Q60+Q61+Q62</f>
        <v>25223.502999999997</v>
      </c>
      <c r="R63" s="21">
        <f>IF(M63&gt;0,S63/M63,0)</f>
        <v>0.12062973212548375</v>
      </c>
      <c r="S63" s="54">
        <f>S60+S61+S62</f>
        <v>5579.4870000000001</v>
      </c>
      <c r="T63" s="21">
        <f>IF(M63&gt;0,U63/M63,0)</f>
        <v>0.21833900503751105</v>
      </c>
      <c r="U63" s="54">
        <f>U60+U61+U62</f>
        <v>10098.833999999999</v>
      </c>
      <c r="V63" s="21">
        <f>IF(M63&gt;0,W63/M63,0)</f>
        <v>0.52398776295591643</v>
      </c>
      <c r="W63" s="54">
        <f>W60+W61+W62</f>
        <v>24236.006000000001</v>
      </c>
      <c r="X63" s="21">
        <f>IF(M63&gt;0,Y63/M63,0)</f>
        <v>0.40333686463580742</v>
      </c>
      <c r="Y63" s="54">
        <f>Y60+Y61+Y62</f>
        <v>18655.54</v>
      </c>
      <c r="Z63" s="55">
        <f>IF(M63&gt;0,AA63/M63,0)</f>
        <v>3.3133407562752691E-3</v>
      </c>
      <c r="AA63" s="56">
        <f>SUM(AA60:AA62)</f>
        <v>153.25195000000002</v>
      </c>
      <c r="AB63" s="55">
        <f>IF(M63&gt;0,(AB60*M60+AB61*M61+AB62*M62)/M63,0)</f>
        <v>3.1977318963094287E-3</v>
      </c>
      <c r="AC63" s="55">
        <f>IF(K63&gt;0,(K60*AC60+K61*AC61+K62*AC62)/K63,0)</f>
        <v>5.8672801880403169E-4</v>
      </c>
      <c r="AD63" s="52">
        <f>SUM(AD60:AD62)</f>
        <v>27.134790000000002</v>
      </c>
      <c r="AE63" s="53">
        <f>IF(K63&gt;0,(K60*AE60+K61*AE61+K62*AE62)/K63,0)</f>
        <v>0.19906255527668221</v>
      </c>
      <c r="AF63" s="58">
        <f>SUM(AF60:AF62)</f>
        <v>128.39424510000001</v>
      </c>
      <c r="AG63" s="53">
        <f>IF(AND(AA63&gt;0),((AA60*AG60+AA61*AG61+AA62*AG62)/AA63),0)</f>
        <v>0.82539206788363695</v>
      </c>
      <c r="AH63" s="57">
        <f t="shared" si="2"/>
        <v>0.81908480972537212</v>
      </c>
      <c r="AI63" s="51">
        <f>SUM(AI60:AI62)</f>
        <v>699</v>
      </c>
      <c r="AJ63" s="21">
        <f>IF(AI63&gt;0,(AJ60*AI60+AJ61*AI61+AJ62*AI62)/AI63,0)</f>
        <v>7.7020028612303296E-2</v>
      </c>
      <c r="AK63" s="53">
        <f>IF(K63&gt;0,(AK60*K60+AK61*K61+AK62*K62)/K63,0)</f>
        <v>0.18718804828492891</v>
      </c>
      <c r="AL63" s="155">
        <f>IF(L63&gt;0,(AL60*K60+AL61*K61+AL62*K62)/K63,0)</f>
        <v>0.20325304967929564</v>
      </c>
      <c r="AM63" s="58">
        <f>SUM(AM60:AM62)</f>
        <v>120.7699034</v>
      </c>
      <c r="AN63" s="156">
        <f>SUM(AN60:AN62)</f>
        <v>131.13655410000001</v>
      </c>
      <c r="AO63" s="56"/>
      <c r="AP63" s="56">
        <f>SUM(AP60:AP62)</f>
        <v>0</v>
      </c>
      <c r="AQ63" s="105"/>
      <c r="AR63" s="106">
        <f>AQ62</f>
        <v>3705.4399999999996</v>
      </c>
      <c r="AS63" s="51">
        <f>SUM(AS60:AS62)</f>
        <v>0</v>
      </c>
      <c r="AT63" s="59"/>
      <c r="AU63" s="58"/>
      <c r="AV63" s="58"/>
      <c r="AW63" s="58"/>
      <c r="AX63" s="58"/>
    </row>
    <row r="64" spans="1:50" x14ac:dyDescent="0.2">
      <c r="A64" s="182">
        <v>16</v>
      </c>
      <c r="B64" s="23">
        <v>1</v>
      </c>
      <c r="C64" s="46" t="s">
        <v>54</v>
      </c>
      <c r="D64" s="12">
        <v>8022</v>
      </c>
      <c r="E64" s="12">
        <v>4</v>
      </c>
      <c r="F64" s="12">
        <v>9985</v>
      </c>
      <c r="G64" s="13">
        <v>0.9</v>
      </c>
      <c r="H64" s="13">
        <v>4.3</v>
      </c>
      <c r="I64" s="12">
        <v>10004</v>
      </c>
      <c r="J64" s="13">
        <v>3.4</v>
      </c>
      <c r="K64" s="12">
        <v>16628</v>
      </c>
      <c r="L64" s="14">
        <v>7.4999999999999997E-2</v>
      </c>
      <c r="M64" s="24">
        <f>ROUND(K64*(1-L64),0)</f>
        <v>15381</v>
      </c>
      <c r="N64" s="15">
        <v>0.39200000000000002</v>
      </c>
      <c r="O64" s="25">
        <f>M64*N64</f>
        <v>6029.3519999999999</v>
      </c>
      <c r="P64" s="14">
        <v>0.50900000000000001</v>
      </c>
      <c r="Q64" s="25">
        <f>M64*P64</f>
        <v>7828.9290000000001</v>
      </c>
      <c r="R64" s="16">
        <v>9.9000000000000005E-2</v>
      </c>
      <c r="S64" s="25">
        <f>M64*R64</f>
        <v>1522.7190000000001</v>
      </c>
      <c r="T64" s="26">
        <v>0.223</v>
      </c>
      <c r="U64" s="25">
        <f>M64*T64</f>
        <v>3429.9630000000002</v>
      </c>
      <c r="V64" s="16">
        <v>0.52600000000000002</v>
      </c>
      <c r="W64" s="25">
        <f>M64*V64</f>
        <v>8090.4059999999999</v>
      </c>
      <c r="X64" s="16">
        <v>0.41</v>
      </c>
      <c r="Y64" s="25">
        <f>X64*M64</f>
        <v>6306.21</v>
      </c>
      <c r="Z64" s="17">
        <v>3.0599999999999998E-3</v>
      </c>
      <c r="AA64" s="18">
        <f>M64*Z64</f>
        <v>47.065859999999994</v>
      </c>
      <c r="AB64" s="27">
        <f>IF(M64&gt;0,(AD64+AM64)/M64,0)</f>
        <v>3.0375656719329042E-3</v>
      </c>
      <c r="AC64" s="17">
        <v>5.0000000000000001E-4</v>
      </c>
      <c r="AD64" s="24">
        <f>AC64*M64</f>
        <v>7.6905000000000001</v>
      </c>
      <c r="AE64" s="117">
        <v>0.2014</v>
      </c>
      <c r="AF64" s="30">
        <f>AI64*(1-AJ64)*AE64</f>
        <v>41.459398399999998</v>
      </c>
      <c r="AG64" s="28">
        <f>IF(AND(AE64&gt;0,AC64&gt;0,Z64&gt;0),((Z64-AC64)*AE64)/((AE64-AC64)*Z64),0)</f>
        <v>0.8386834408560172</v>
      </c>
      <c r="AH64" s="60">
        <f t="shared" si="2"/>
        <v>0.83760337499675674</v>
      </c>
      <c r="AI64" s="12">
        <v>224</v>
      </c>
      <c r="AJ64" s="14">
        <v>8.1000000000000003E-2</v>
      </c>
      <c r="AK64" s="15">
        <v>0.18959999999999999</v>
      </c>
      <c r="AL64" s="150">
        <v>0.20200000000000001</v>
      </c>
      <c r="AM64" s="30">
        <f>AI64*(1-AJ64)*AK64</f>
        <v>39.030297599999997</v>
      </c>
      <c r="AN64" s="153">
        <f>AI64*(1-AJ64)*AL64</f>
        <v>41.582912</v>
      </c>
      <c r="AO64" s="19">
        <v>1.7</v>
      </c>
      <c r="AP64" s="19">
        <v>1018.68</v>
      </c>
      <c r="AQ64" s="101">
        <f>AQ62+AI64-AP64</f>
        <v>2910.7599999999998</v>
      </c>
      <c r="AR64" s="102"/>
      <c r="AS64" s="12"/>
      <c r="AT64" s="31"/>
      <c r="AU64" s="20"/>
      <c r="AV64" s="20"/>
      <c r="AW64" s="20"/>
      <c r="AX64" s="20"/>
    </row>
    <row r="65" spans="1:50" x14ac:dyDescent="0.2">
      <c r="A65" s="183"/>
      <c r="B65" s="33">
        <v>2</v>
      </c>
      <c r="C65" s="46" t="s">
        <v>53</v>
      </c>
      <c r="D65" s="34">
        <v>19008</v>
      </c>
      <c r="E65" s="34">
        <v>8</v>
      </c>
      <c r="F65" s="34">
        <v>18952</v>
      </c>
      <c r="G65" s="35">
        <v>0.5</v>
      </c>
      <c r="H65" s="35">
        <v>3.9</v>
      </c>
      <c r="I65" s="34">
        <v>18696</v>
      </c>
      <c r="J65" s="35">
        <v>1.6</v>
      </c>
      <c r="K65" s="34">
        <v>16630</v>
      </c>
      <c r="L65" s="36">
        <v>7.1999999999999995E-2</v>
      </c>
      <c r="M65" s="37">
        <f>ROUND(K65*(1-L65),0)</f>
        <v>15433</v>
      </c>
      <c r="N65" s="38">
        <v>0.45</v>
      </c>
      <c r="O65" s="25">
        <f>M65*N65</f>
        <v>6944.85</v>
      </c>
      <c r="P65" s="36">
        <v>0.46200000000000002</v>
      </c>
      <c r="Q65" s="25">
        <f>M65*P65</f>
        <v>7130.0460000000003</v>
      </c>
      <c r="R65" s="39">
        <v>8.7999999999999995E-2</v>
      </c>
      <c r="S65" s="25">
        <f>M65*R65</f>
        <v>1358.1039999999998</v>
      </c>
      <c r="T65" s="28">
        <v>0.22700000000000001</v>
      </c>
      <c r="U65" s="25">
        <f>M65*T65</f>
        <v>3503.2910000000002</v>
      </c>
      <c r="V65" s="39">
        <v>0.51500000000000001</v>
      </c>
      <c r="W65" s="25">
        <f>M65*V65</f>
        <v>7947.9949999999999</v>
      </c>
      <c r="X65" s="39">
        <v>0.41</v>
      </c>
      <c r="Y65" s="25">
        <f>X65*M65</f>
        <v>6327.53</v>
      </c>
      <c r="Z65" s="40">
        <v>3.2399999999999998E-3</v>
      </c>
      <c r="AA65" s="18">
        <f>M65*Z65</f>
        <v>50.002919999999996</v>
      </c>
      <c r="AB65" s="27">
        <f>IF(M65&gt;0,(AD65+AM65)/M65,0)</f>
        <v>3.1396138145532299E-3</v>
      </c>
      <c r="AC65" s="40">
        <v>5.4000000000000001E-4</v>
      </c>
      <c r="AD65" s="37">
        <f>AC65*M65</f>
        <v>8.3338199999999993</v>
      </c>
      <c r="AE65" s="28">
        <v>0.21149999999999999</v>
      </c>
      <c r="AF65" s="41">
        <f>AI65*(1-AJ65)*AE65</f>
        <v>42.2577</v>
      </c>
      <c r="AG65" s="28">
        <f>IF(AND(AE65&gt;0,AC65&gt;0,Z65&gt;0),((Z65-AC65)*AE65)/((AE65-AC65)*Z65),0)</f>
        <v>0.8354664391353811</v>
      </c>
      <c r="AH65" s="29">
        <f t="shared" si="2"/>
        <v>0.83023703328480769</v>
      </c>
      <c r="AI65" s="34">
        <v>216</v>
      </c>
      <c r="AJ65" s="36">
        <v>7.4999999999999997E-2</v>
      </c>
      <c r="AK65" s="38">
        <v>0.20080000000000001</v>
      </c>
      <c r="AL65" s="151">
        <v>0.21609999999999999</v>
      </c>
      <c r="AM65" s="41">
        <f>AI65*(1-AJ65)*AK65</f>
        <v>40.119840000000003</v>
      </c>
      <c r="AN65" s="174">
        <f t="shared" si="1"/>
        <v>43.176780000000001</v>
      </c>
      <c r="AO65" s="42">
        <v>1.8</v>
      </c>
      <c r="AP65" s="42"/>
      <c r="AQ65" s="121">
        <f>AQ64+AI65-AP65</f>
        <v>3126.7599999999998</v>
      </c>
      <c r="AR65" s="104"/>
      <c r="AS65" s="43"/>
      <c r="AT65" s="44"/>
      <c r="AU65" s="45"/>
      <c r="AV65" s="45"/>
      <c r="AW65" s="45"/>
      <c r="AX65" s="45"/>
    </row>
    <row r="66" spans="1:50" x14ac:dyDescent="0.2">
      <c r="A66" s="183"/>
      <c r="B66" s="33">
        <v>3</v>
      </c>
      <c r="C66" s="46" t="s">
        <v>60</v>
      </c>
      <c r="D66" s="43">
        <v>20900</v>
      </c>
      <c r="E66" s="43">
        <v>5</v>
      </c>
      <c r="F66" s="43">
        <v>19123</v>
      </c>
      <c r="G66" s="37">
        <v>0.5</v>
      </c>
      <c r="H66" s="37">
        <v>3.9</v>
      </c>
      <c r="I66" s="43">
        <v>18643</v>
      </c>
      <c r="J66" s="37">
        <v>1.5</v>
      </c>
      <c r="K66" s="43">
        <v>16670</v>
      </c>
      <c r="L66" s="39">
        <v>7.6999999999999999E-2</v>
      </c>
      <c r="M66" s="37">
        <f>ROUND(K66*(1-L66),0)</f>
        <v>15386</v>
      </c>
      <c r="N66" s="28">
        <v>0.38500000000000001</v>
      </c>
      <c r="O66" s="25">
        <f>M66*N66</f>
        <v>5923.6100000000006</v>
      </c>
      <c r="P66" s="39">
        <v>0.54800000000000004</v>
      </c>
      <c r="Q66" s="25">
        <f>M66*P66</f>
        <v>8431.5280000000002</v>
      </c>
      <c r="R66" s="39">
        <v>6.7000000000000004E-2</v>
      </c>
      <c r="S66" s="25">
        <f>M66*R66</f>
        <v>1030.8620000000001</v>
      </c>
      <c r="T66" s="28">
        <v>0.21299999999999999</v>
      </c>
      <c r="U66" s="25">
        <f>M66*T66</f>
        <v>3277.2179999999998</v>
      </c>
      <c r="V66" s="39">
        <v>0.53200000000000003</v>
      </c>
      <c r="W66" s="25">
        <f>M66*V66</f>
        <v>8185.3520000000008</v>
      </c>
      <c r="X66" s="39">
        <v>0.4</v>
      </c>
      <c r="Y66" s="25">
        <f>X66*M66</f>
        <v>6154.4000000000005</v>
      </c>
      <c r="Z66" s="47">
        <v>3.3899999999999998E-3</v>
      </c>
      <c r="AA66" s="18">
        <f>M66*Z66</f>
        <v>52.158539999999995</v>
      </c>
      <c r="AB66" s="27">
        <f>IF(M66&gt;0,(AD66+AM66)/M66,0)</f>
        <v>3.2656678798908094E-3</v>
      </c>
      <c r="AC66" s="47">
        <v>5.4000000000000001E-4</v>
      </c>
      <c r="AD66" s="37">
        <f>AC66*M66</f>
        <v>8.3084400000000009</v>
      </c>
      <c r="AE66" s="28">
        <v>0.2215</v>
      </c>
      <c r="AF66" s="41">
        <f>AI66*(1-AJ66)*AE66</f>
        <v>44.003189999999996</v>
      </c>
      <c r="AG66" s="28">
        <f>IF(AND(AE66&gt;0,AC66&gt;0,Z66&gt;0),((Z66-AC66)*AE66)/((AE66-AC66)*Z66),0)</f>
        <v>0.84276255502938102</v>
      </c>
      <c r="AH66" s="29">
        <f t="shared" si="2"/>
        <v>0.83678383720360139</v>
      </c>
      <c r="AI66" s="43">
        <v>215</v>
      </c>
      <c r="AJ66" s="39">
        <v>7.5999999999999998E-2</v>
      </c>
      <c r="AK66" s="28">
        <v>0.21110000000000001</v>
      </c>
      <c r="AL66" s="152">
        <v>0.2356</v>
      </c>
      <c r="AM66" s="41">
        <f>AI66*(1-AJ66)*AK66</f>
        <v>41.937125999999999</v>
      </c>
      <c r="AN66" s="154">
        <f t="shared" si="1"/>
        <v>46.804296000000001</v>
      </c>
      <c r="AO66" s="18">
        <v>1.75</v>
      </c>
      <c r="AP66" s="18"/>
      <c r="AQ66" s="121">
        <f>AQ65+AI66-AP66</f>
        <v>3341.7599999999998</v>
      </c>
      <c r="AR66" s="104"/>
      <c r="AS66" s="43"/>
      <c r="AT66" s="48"/>
      <c r="AU66" s="41"/>
      <c r="AV66" s="41"/>
      <c r="AW66" s="41"/>
      <c r="AX66" s="41"/>
    </row>
    <row r="67" spans="1:50" s="22" customFormat="1" ht="13.5" thickBot="1" x14ac:dyDescent="0.25">
      <c r="A67" s="184"/>
      <c r="B67" s="49" t="s">
        <v>38</v>
      </c>
      <c r="C67" s="50"/>
      <c r="D67" s="51">
        <f>SUM(D64:D66)</f>
        <v>47930</v>
      </c>
      <c r="E67" s="51"/>
      <c r="F67" s="51">
        <f>SUM(F64:F66)</f>
        <v>48060</v>
      </c>
      <c r="G67" s="52"/>
      <c r="H67" s="52"/>
      <c r="I67" s="51">
        <f>SUM(I64:I66)</f>
        <v>47343</v>
      </c>
      <c r="J67" s="52"/>
      <c r="K67" s="51">
        <f>SUM(K64:K66)</f>
        <v>49928</v>
      </c>
      <c r="L67" s="21">
        <f>IF(K67&gt;0,(K64*L64+K65*L65+K66*L66)/K67,0)</f>
        <v>7.4668522672648618E-2</v>
      </c>
      <c r="M67" s="52">
        <f>M64+M65+M66</f>
        <v>46200</v>
      </c>
      <c r="N67" s="53">
        <f>IF(M67&gt;0,O67/M67,0)</f>
        <v>0.40904354978354984</v>
      </c>
      <c r="O67" s="54">
        <f>O64+O65+O66</f>
        <v>18897.812000000002</v>
      </c>
      <c r="P67" s="21">
        <f>IF(M67&gt;0,Q67/M67,0)</f>
        <v>0.50628794372294372</v>
      </c>
      <c r="Q67" s="54">
        <f>Q64+Q65+Q66</f>
        <v>23390.503000000001</v>
      </c>
      <c r="R67" s="21">
        <f>IF(M67&gt;0,S67/M67,0)</f>
        <v>8.466850649350649E-2</v>
      </c>
      <c r="S67" s="54">
        <f>S64+S65+S66</f>
        <v>3911.6849999999999</v>
      </c>
      <c r="T67" s="21">
        <f>IF(M67&gt;0,U67/M67,0)</f>
        <v>0.22100588744588748</v>
      </c>
      <c r="U67" s="54">
        <f>U64+U65+U66</f>
        <v>10210.472000000002</v>
      </c>
      <c r="V67" s="21">
        <f>IF(M67&gt;0,W67/M67,0)</f>
        <v>0.52432365800865799</v>
      </c>
      <c r="W67" s="54">
        <f>W64+W65+W66</f>
        <v>24223.753000000001</v>
      </c>
      <c r="X67" s="21">
        <f>IF(M67&gt;0,Y67/M67,0)</f>
        <v>0.40666969696969696</v>
      </c>
      <c r="Y67" s="54">
        <f>Y64+Y65+Y66</f>
        <v>18788.14</v>
      </c>
      <c r="Z67" s="55">
        <f>IF(M67&gt;0,AA67/M67,0)</f>
        <v>3.2300285714285714E-3</v>
      </c>
      <c r="AA67" s="56">
        <f>SUM(AA64:AA66)</f>
        <v>149.22731999999999</v>
      </c>
      <c r="AB67" s="55">
        <f>IF(M67&gt;0,(AB64*M64+AB65*M65+AB66*M66)/M67,0)</f>
        <v>3.1476195584415581E-3</v>
      </c>
      <c r="AC67" s="55">
        <f>IF(K67&gt;0,(K64*AC64+K65*AC65+K66*AC66)/K67,0)</f>
        <v>5.2667841692036535E-4</v>
      </c>
      <c r="AD67" s="52">
        <f>SUM(AD64:AD66)</f>
        <v>24.33276</v>
      </c>
      <c r="AE67" s="53">
        <f>IF(K67&gt;0,(K64*AE64+K65*AE65+K66*AE66)/K67,0)</f>
        <v>0.2114751081557443</v>
      </c>
      <c r="AF67" s="58">
        <f>SUM(AF64:AF66)</f>
        <v>127.72028839999999</v>
      </c>
      <c r="AG67" s="53">
        <f>IF(AND(AA67&gt;0),((AA64*AG64+AA65*AG65+AA66*AG66)/AA67),0)</f>
        <v>0.83903124017385755</v>
      </c>
      <c r="AH67" s="57">
        <f t="shared" si="2"/>
        <v>0.83486700694768368</v>
      </c>
      <c r="AI67" s="51">
        <f>SUM(AI64:AI66)</f>
        <v>655</v>
      </c>
      <c r="AJ67" s="21">
        <f>IF(AI67&gt;0,(AJ64*AI64+AJ65*AI65+AJ66*AI66)/AI67,0)</f>
        <v>7.7380152671755728E-2</v>
      </c>
      <c r="AK67" s="53">
        <f>IF(K67&gt;0,(AK64*K64+AK65*K65+AK66*K66)/K67,0)</f>
        <v>0.20050892885755486</v>
      </c>
      <c r="AL67" s="155">
        <f>IF(L67&gt;0,(AL64*K64+AL65*K65+AL66*K66)/K67,0)</f>
        <v>0.21791481733696522</v>
      </c>
      <c r="AM67" s="58">
        <f>SUM(AM64:AM66)</f>
        <v>121.0872636</v>
      </c>
      <c r="AN67" s="156">
        <f>SUM(AN64:AN66)</f>
        <v>131.56398799999999</v>
      </c>
      <c r="AO67" s="56"/>
      <c r="AP67" s="56">
        <f>SUM(AP64:AP66)</f>
        <v>1018.68</v>
      </c>
      <c r="AQ67" s="105"/>
      <c r="AR67" s="106">
        <f>AQ66</f>
        <v>3341.7599999999998</v>
      </c>
      <c r="AS67" s="51">
        <f>SUM(AS64:AS66)</f>
        <v>0</v>
      </c>
      <c r="AT67" s="59"/>
      <c r="AU67" s="58"/>
      <c r="AV67" s="58"/>
      <c r="AW67" s="58"/>
      <c r="AX67" s="58"/>
    </row>
    <row r="68" spans="1:50" x14ac:dyDescent="0.2">
      <c r="A68" s="182">
        <v>17</v>
      </c>
      <c r="B68" s="23">
        <v>1</v>
      </c>
      <c r="C68" s="46" t="s">
        <v>54</v>
      </c>
      <c r="D68" s="12">
        <v>6718</v>
      </c>
      <c r="E68" s="12">
        <v>4</v>
      </c>
      <c r="F68" s="12">
        <v>15688</v>
      </c>
      <c r="G68" s="13">
        <v>0.8</v>
      </c>
      <c r="H68" s="13">
        <v>4</v>
      </c>
      <c r="I68" s="12">
        <v>15800</v>
      </c>
      <c r="J68" s="13">
        <v>1.5</v>
      </c>
      <c r="K68" s="12">
        <v>16655</v>
      </c>
      <c r="L68" s="14">
        <v>7.5999999999999998E-2</v>
      </c>
      <c r="M68" s="24">
        <f>ROUND(K68*(1-L68),0)</f>
        <v>15389</v>
      </c>
      <c r="N68" s="15">
        <v>0.34399999999999997</v>
      </c>
      <c r="O68" s="25">
        <f>M68*N68</f>
        <v>5293.8159999999998</v>
      </c>
      <c r="P68" s="14">
        <v>0.53400000000000003</v>
      </c>
      <c r="Q68" s="25">
        <f>M68*P68</f>
        <v>8217.7260000000006</v>
      </c>
      <c r="R68" s="16">
        <v>0.122</v>
      </c>
      <c r="S68" s="25">
        <f>M68*R68</f>
        <v>1877.4579999999999</v>
      </c>
      <c r="T68" s="26">
        <v>0.22</v>
      </c>
      <c r="U68" s="25">
        <f>M68*T68</f>
        <v>3385.58</v>
      </c>
      <c r="V68" s="16">
        <v>0.51300000000000001</v>
      </c>
      <c r="W68" s="25">
        <f>M68*V68</f>
        <v>7894.5569999999998</v>
      </c>
      <c r="X68" s="16">
        <v>0.4</v>
      </c>
      <c r="Y68" s="25">
        <f>X68*M68</f>
        <v>6155.6</v>
      </c>
      <c r="Z68" s="17">
        <v>3.5500000000000002E-3</v>
      </c>
      <c r="AA68" s="18">
        <f>M68*Z68</f>
        <v>54.630950000000006</v>
      </c>
      <c r="AB68" s="27">
        <f>IF(M68&gt;0,(AD68+AM68)/M68,0)</f>
        <v>3.376855910065632E-3</v>
      </c>
      <c r="AC68" s="17">
        <v>4.8000000000000001E-4</v>
      </c>
      <c r="AD68" s="24">
        <f>AC68*M68</f>
        <v>7.3867200000000004</v>
      </c>
      <c r="AE68" s="117">
        <v>0.2142</v>
      </c>
      <c r="AF68" s="30">
        <f>AI68*(1-AJ68)*AE68</f>
        <v>46.557655200000006</v>
      </c>
      <c r="AG68" s="28">
        <f>IF(AND(AE68&gt;0,AC68&gt;0,Z68&gt;0),((Z68-AC68)*AE68)/((AE68-AC68)*Z68),0)</f>
        <v>0.8667309867063131</v>
      </c>
      <c r="AH68" s="60">
        <f t="shared" ref="AH68:AH99" si="3">IF(AND(AB68&gt;0,AK68&gt;0,AC68&gt;0),((AK68*(AB68-AC68))/(AB68*(AK68-AC68))),0)</f>
        <v>0.85986831124134377</v>
      </c>
      <c r="AI68" s="12">
        <v>236</v>
      </c>
      <c r="AJ68" s="14">
        <v>7.9000000000000001E-2</v>
      </c>
      <c r="AK68" s="15">
        <v>0.2051</v>
      </c>
      <c r="AL68" s="150">
        <v>0.22359999999999999</v>
      </c>
      <c r="AM68" s="30">
        <f>AI68*(1-AJ68)*AK68</f>
        <v>44.579715600000007</v>
      </c>
      <c r="AN68" s="153">
        <f>AI68*(1-AJ68)*AL68</f>
        <v>48.600801600000004</v>
      </c>
      <c r="AO68" s="19">
        <v>1.75</v>
      </c>
      <c r="AP68" s="19">
        <v>1019.38</v>
      </c>
      <c r="AQ68" s="101">
        <f>AQ66+AI68-AP68</f>
        <v>2558.3799999999997</v>
      </c>
      <c r="AR68" s="102"/>
      <c r="AS68" s="12"/>
      <c r="AT68" s="31"/>
      <c r="AU68" s="20"/>
      <c r="AV68" s="20"/>
      <c r="AW68" s="20"/>
      <c r="AX68" s="20"/>
    </row>
    <row r="69" spans="1:50" x14ac:dyDescent="0.2">
      <c r="A69" s="183"/>
      <c r="B69" s="33">
        <v>2</v>
      </c>
      <c r="C69" s="46" t="s">
        <v>53</v>
      </c>
      <c r="D69" s="34">
        <v>20000</v>
      </c>
      <c r="E69" s="34">
        <v>9</v>
      </c>
      <c r="F69" s="34">
        <v>17870</v>
      </c>
      <c r="G69" s="35">
        <v>1</v>
      </c>
      <c r="H69" s="35">
        <v>4</v>
      </c>
      <c r="I69" s="34">
        <v>17582</v>
      </c>
      <c r="J69" s="35">
        <v>1.5</v>
      </c>
      <c r="K69" s="34">
        <v>16719</v>
      </c>
      <c r="L69" s="36">
        <v>7.5999999999999998E-2</v>
      </c>
      <c r="M69" s="37">
        <f>ROUND(K69*(1-L69),0)</f>
        <v>15448</v>
      </c>
      <c r="N69" s="38">
        <v>0.50700000000000001</v>
      </c>
      <c r="O69" s="25">
        <f>M69*N69</f>
        <v>7832.1360000000004</v>
      </c>
      <c r="P69" s="36">
        <v>0.42799999999999999</v>
      </c>
      <c r="Q69" s="25">
        <f>M69*P69</f>
        <v>6611.7439999999997</v>
      </c>
      <c r="R69" s="39">
        <v>6.5000000000000002E-2</v>
      </c>
      <c r="S69" s="25">
        <f>M69*R69</f>
        <v>1004.12</v>
      </c>
      <c r="T69" s="28">
        <v>0.22800000000000001</v>
      </c>
      <c r="U69" s="25">
        <f>M69*T69</f>
        <v>3522.1440000000002</v>
      </c>
      <c r="V69" s="39">
        <v>0.505</v>
      </c>
      <c r="W69" s="25">
        <f>M69*V69</f>
        <v>7801.24</v>
      </c>
      <c r="X69" s="39">
        <v>0.4</v>
      </c>
      <c r="Y69" s="25">
        <f>X69*M69</f>
        <v>6179.2000000000007</v>
      </c>
      <c r="Z69" s="40">
        <v>3.5000000000000001E-3</v>
      </c>
      <c r="AA69" s="18">
        <f>M69*Z69</f>
        <v>54.067999999999998</v>
      </c>
      <c r="AB69" s="27">
        <f>IF(M69&gt;0,(AD69+AM69)/M69,0)</f>
        <v>3.5649848524080788E-3</v>
      </c>
      <c r="AC69" s="40">
        <v>4.6000000000000001E-4</v>
      </c>
      <c r="AD69" s="37">
        <f>AC69*M69</f>
        <v>7.1060800000000004</v>
      </c>
      <c r="AE69" s="28">
        <v>0.2137</v>
      </c>
      <c r="AF69" s="41">
        <f>AI69*(1-AJ69)*AE69</f>
        <v>47.853841000000003</v>
      </c>
      <c r="AG69" s="28">
        <f>IF(AND(AE69&gt;0,AC69&gt;0,Z69&gt;0),((Z69-AC69)*AE69)/((AE69-AC69)*Z69),0)</f>
        <v>0.8704451054479192</v>
      </c>
      <c r="AH69" s="29">
        <f t="shared" si="3"/>
        <v>0.87284164351981774</v>
      </c>
      <c r="AI69" s="34">
        <v>245</v>
      </c>
      <c r="AJ69" s="36">
        <v>8.5999999999999993E-2</v>
      </c>
      <c r="AK69" s="38">
        <v>0.2142</v>
      </c>
      <c r="AL69" s="151">
        <v>0.22559999999999999</v>
      </c>
      <c r="AM69" s="41">
        <f>AI69*(1-AJ69)*AK69</f>
        <v>47.965806000000001</v>
      </c>
      <c r="AN69" s="174">
        <f t="shared" si="1"/>
        <v>50.518608</v>
      </c>
      <c r="AO69" s="42">
        <v>1.75</v>
      </c>
      <c r="AP69" s="42"/>
      <c r="AQ69" s="121">
        <f>AQ68+AI69-AP69</f>
        <v>2803.3799999999997</v>
      </c>
      <c r="AR69" s="104"/>
      <c r="AS69" s="43"/>
      <c r="AT69" s="44"/>
      <c r="AU69" s="45"/>
      <c r="AV69" s="45"/>
      <c r="AW69" s="45"/>
      <c r="AX69" s="45"/>
    </row>
    <row r="70" spans="1:50" x14ac:dyDescent="0.2">
      <c r="A70" s="183"/>
      <c r="B70" s="33">
        <v>3</v>
      </c>
      <c r="C70" s="11" t="s">
        <v>57</v>
      </c>
      <c r="D70" s="43">
        <v>20500</v>
      </c>
      <c r="E70" s="43">
        <v>3</v>
      </c>
      <c r="F70" s="43">
        <v>14511</v>
      </c>
      <c r="G70" s="37">
        <v>0.7</v>
      </c>
      <c r="H70" s="37">
        <v>4.5</v>
      </c>
      <c r="I70" s="43">
        <v>14998</v>
      </c>
      <c r="J70" s="37">
        <v>1.6</v>
      </c>
      <c r="K70" s="43">
        <v>16644</v>
      </c>
      <c r="L70" s="39">
        <v>7.0000000000000007E-2</v>
      </c>
      <c r="M70" s="37">
        <f>ROUND(K70*(1-L70),0)</f>
        <v>15479</v>
      </c>
      <c r="N70" s="28">
        <v>0.36299999999999999</v>
      </c>
      <c r="O70" s="25">
        <f>M70*N70</f>
        <v>5618.8769999999995</v>
      </c>
      <c r="P70" s="39">
        <v>0.55100000000000005</v>
      </c>
      <c r="Q70" s="25">
        <f>M70*P70</f>
        <v>8528.9290000000001</v>
      </c>
      <c r="R70" s="39">
        <v>8.5999999999999993E-2</v>
      </c>
      <c r="S70" s="25">
        <f>M70*R70</f>
        <v>1331.194</v>
      </c>
      <c r="T70" s="28">
        <v>0.222</v>
      </c>
      <c r="U70" s="25">
        <f>M70*T70</f>
        <v>3436.3380000000002</v>
      </c>
      <c r="V70" s="39">
        <v>0.50800000000000001</v>
      </c>
      <c r="W70" s="25">
        <f>M70*V70</f>
        <v>7863.3320000000003</v>
      </c>
      <c r="X70" s="39">
        <v>0.4</v>
      </c>
      <c r="Y70" s="25">
        <f>X70*M70</f>
        <v>6191.6</v>
      </c>
      <c r="Z70" s="47">
        <v>3.2599999999999999E-3</v>
      </c>
      <c r="AA70" s="18">
        <f>M70*Z70</f>
        <v>50.461539999999999</v>
      </c>
      <c r="AB70" s="27">
        <f>IF(M70&gt;0,(AD70+AM70)/M70,0)</f>
        <v>3.271707280832095E-3</v>
      </c>
      <c r="AC70" s="47">
        <v>4.4999999999999999E-4</v>
      </c>
      <c r="AD70" s="37">
        <f>AC70*M70</f>
        <v>6.9655499999999995</v>
      </c>
      <c r="AE70" s="28">
        <v>0.219</v>
      </c>
      <c r="AF70" s="41">
        <f>AI70*(1-AJ70)*AE70</f>
        <v>45.484110000000001</v>
      </c>
      <c r="AG70" s="28">
        <f>IF(AND(AE70&gt;0,AC70&gt;0,Z70&gt;0),((Z70-AC70)*AE70)/((AE70-AC70)*Z70),0)</f>
        <v>0.86373799428188858</v>
      </c>
      <c r="AH70" s="29">
        <f t="shared" si="3"/>
        <v>0.86430657627218144</v>
      </c>
      <c r="AI70" s="43">
        <v>230</v>
      </c>
      <c r="AJ70" s="36">
        <v>9.7000000000000003E-2</v>
      </c>
      <c r="AK70" s="28">
        <v>0.21029999999999999</v>
      </c>
      <c r="AL70" s="152">
        <v>0.222</v>
      </c>
      <c r="AM70" s="41">
        <f>AI70*(1-AJ70)*AK70</f>
        <v>43.677206999999996</v>
      </c>
      <c r="AN70" s="154">
        <f t="shared" si="1"/>
        <v>46.10718</v>
      </c>
      <c r="AO70" s="18">
        <v>1.65</v>
      </c>
      <c r="AP70" s="18"/>
      <c r="AQ70" s="121">
        <f>AQ69+AI70-AP70</f>
        <v>3033.3799999999997</v>
      </c>
      <c r="AR70" s="104"/>
      <c r="AS70" s="43"/>
      <c r="AT70" s="48"/>
      <c r="AU70" s="41"/>
      <c r="AV70" s="41"/>
      <c r="AW70" s="41"/>
      <c r="AX70" s="41"/>
    </row>
    <row r="71" spans="1:50" s="22" customFormat="1" ht="13.5" thickBot="1" x14ac:dyDescent="0.25">
      <c r="A71" s="184"/>
      <c r="B71" s="49" t="s">
        <v>38</v>
      </c>
      <c r="C71" s="50"/>
      <c r="D71" s="51">
        <f>SUM(D68:D70)</f>
        <v>47218</v>
      </c>
      <c r="E71" s="51"/>
      <c r="F71" s="51">
        <f>SUM(F68:F70)</f>
        <v>48069</v>
      </c>
      <c r="G71" s="52"/>
      <c r="H71" s="52"/>
      <c r="I71" s="51">
        <f>SUM(I68:I70)</f>
        <v>48380</v>
      </c>
      <c r="J71" s="52"/>
      <c r="K71" s="51">
        <f>SUM(K68:K70)</f>
        <v>50018</v>
      </c>
      <c r="L71" s="21">
        <f>IF(K71&gt;0,(K68*L68+K69*L69+K70*L70)/K71,0)</f>
        <v>7.4003438762045667E-2</v>
      </c>
      <c r="M71" s="52">
        <f>M68+M69+M70</f>
        <v>46316</v>
      </c>
      <c r="N71" s="53">
        <f>IF(M71&gt;0,O71/M71,0)</f>
        <v>0.40471605924518528</v>
      </c>
      <c r="O71" s="54">
        <f>O68+O69+O70</f>
        <v>18744.829000000002</v>
      </c>
      <c r="P71" s="21">
        <f>IF(M71&gt;0,Q71/M71,0)</f>
        <v>0.50432677692374128</v>
      </c>
      <c r="Q71" s="54">
        <f>Q68+Q69+Q70</f>
        <v>23358.399000000001</v>
      </c>
      <c r="R71" s="21">
        <f>IF(M71&gt;0,S71/M71,0)</f>
        <v>9.0957163831073495E-2</v>
      </c>
      <c r="S71" s="54">
        <f>S68+S69+S70</f>
        <v>4212.7719999999999</v>
      </c>
      <c r="T71" s="21">
        <f>IF(M71&gt;0,U71/M71,0)</f>
        <v>0.22333668710596769</v>
      </c>
      <c r="U71" s="54">
        <f>U68+U69+U70</f>
        <v>10344.062</v>
      </c>
      <c r="V71" s="21">
        <f>IF(M71&gt;0,W71/M71,0)</f>
        <v>0.50866070040590727</v>
      </c>
      <c r="W71" s="54">
        <f>W68+W69+W70</f>
        <v>23559.129000000001</v>
      </c>
      <c r="X71" s="21">
        <f>IF(M71&gt;0,Y71/M71,0)</f>
        <v>0.4</v>
      </c>
      <c r="Y71" s="54">
        <f>Y68+Y69+Y70</f>
        <v>18526.400000000001</v>
      </c>
      <c r="Z71" s="55">
        <f>IF(M71&gt;0,AA71/M71,0)</f>
        <v>3.4364040504361341E-3</v>
      </c>
      <c r="AA71" s="56">
        <f>SUM(AA68:AA70)</f>
        <v>159.16048999999998</v>
      </c>
      <c r="AB71" s="55">
        <f>IF(M71&gt;0,(AB68*M68+AB69*M69+AB70*M70)/M71,0)</f>
        <v>3.4044623585801886E-3</v>
      </c>
      <c r="AC71" s="55">
        <f>IF(K71&gt;0,(K68*AC68+K69*AC69+K70*AC70)/K71,0)</f>
        <v>4.6333200047982723E-4</v>
      </c>
      <c r="AD71" s="52">
        <f>SUM(AD68:AD70)</f>
        <v>21.458349999999999</v>
      </c>
      <c r="AE71" s="53">
        <f>IF(K71&gt;0,(K68*AE68+K69*AE69+K70*AE70)/K71,0)</f>
        <v>0.21563011915710345</v>
      </c>
      <c r="AF71" s="58">
        <f>SUM(AF68:AF70)</f>
        <v>139.89560620000003</v>
      </c>
      <c r="AG71" s="53">
        <f>IF(AND(AA71&gt;0),((AA68*AG68+AA69*AG69+AA70*AG70)/AA71),0)</f>
        <v>0.86704377768337282</v>
      </c>
      <c r="AH71" s="57">
        <f t="shared" si="3"/>
        <v>0.86581595275587386</v>
      </c>
      <c r="AI71" s="51">
        <f>SUM(AI68:AI70)</f>
        <v>711</v>
      </c>
      <c r="AJ71" s="21">
        <f>IF(AI71&gt;0,(AJ68*AI68+AJ69*AI69+AJ70*AI70)/AI71,0)</f>
        <v>8.7234880450070329E-2</v>
      </c>
      <c r="AK71" s="53">
        <f>IF(K71&gt;0,(AK68*K68+AK69*K69+AK70*K70)/K71,0)</f>
        <v>0.20987211603822623</v>
      </c>
      <c r="AL71" s="155">
        <f>IF(L71&gt;0,(AL68*K68+AL69*K69+AL70*K70)/K71,0)</f>
        <v>0.22373610300291893</v>
      </c>
      <c r="AM71" s="58">
        <f>SUM(AM68:AM70)</f>
        <v>136.22272859999998</v>
      </c>
      <c r="AN71" s="156">
        <f>SUM(AN68:AN70)</f>
        <v>145.22658960000001</v>
      </c>
      <c r="AO71" s="56"/>
      <c r="AP71" s="56">
        <f>SUM(AP68:AP70)</f>
        <v>1019.38</v>
      </c>
      <c r="AQ71" s="105"/>
      <c r="AR71" s="106">
        <f>AQ70</f>
        <v>3033.3799999999997</v>
      </c>
      <c r="AS71" s="51">
        <f>SUM(AS68:AS70)</f>
        <v>0</v>
      </c>
      <c r="AT71" s="59"/>
      <c r="AU71" s="58"/>
      <c r="AV71" s="58"/>
      <c r="AW71" s="58"/>
      <c r="AX71" s="58"/>
    </row>
    <row r="72" spans="1:50" x14ac:dyDescent="0.2">
      <c r="A72" s="182">
        <v>18</v>
      </c>
      <c r="B72" s="23">
        <v>1</v>
      </c>
      <c r="C72" s="11" t="s">
        <v>51</v>
      </c>
      <c r="D72" s="12">
        <v>4535</v>
      </c>
      <c r="E72" s="12">
        <v>3</v>
      </c>
      <c r="F72" s="12">
        <v>5704</v>
      </c>
      <c r="G72" s="13">
        <v>0.8</v>
      </c>
      <c r="H72" s="13">
        <v>3.9</v>
      </c>
      <c r="I72" s="12">
        <v>5336</v>
      </c>
      <c r="J72" s="125">
        <v>6.2</v>
      </c>
      <c r="K72" s="12">
        <v>15777</v>
      </c>
      <c r="L72" s="14">
        <v>7.8E-2</v>
      </c>
      <c r="M72" s="24">
        <f>ROUND(K72*(1-L72),0)</f>
        <v>14546</v>
      </c>
      <c r="N72" s="15">
        <v>0.29499999999999998</v>
      </c>
      <c r="O72" s="25">
        <f>M72*N72</f>
        <v>4291.07</v>
      </c>
      <c r="P72" s="14">
        <v>0.59399999999999997</v>
      </c>
      <c r="Q72" s="25">
        <f>M72*P72</f>
        <v>8640.3239999999987</v>
      </c>
      <c r="R72" s="16">
        <v>0.111</v>
      </c>
      <c r="S72" s="25">
        <f>M72*R72</f>
        <v>1614.606</v>
      </c>
      <c r="T72" s="26">
        <v>0.24199999999999999</v>
      </c>
      <c r="U72" s="25">
        <f>M72*T72</f>
        <v>3520.1320000000001</v>
      </c>
      <c r="V72" s="16">
        <v>0.49199999999999999</v>
      </c>
      <c r="W72" s="25">
        <f>M72*V72</f>
        <v>7156.6319999999996</v>
      </c>
      <c r="X72" s="16">
        <v>0.4</v>
      </c>
      <c r="Y72" s="25">
        <f>X72*M72</f>
        <v>5818.4000000000005</v>
      </c>
      <c r="Z72" s="17">
        <v>3.15E-3</v>
      </c>
      <c r="AA72" s="18">
        <f>M72*Z72</f>
        <v>45.819899999999997</v>
      </c>
      <c r="AB72" s="27">
        <f>IF(M72&gt;0,(AD72+AM72)/M72,0)</f>
        <v>3.5750124089096664E-3</v>
      </c>
      <c r="AC72" s="17">
        <v>4.4999999999999999E-4</v>
      </c>
      <c r="AD72" s="24">
        <f>AC72*M72</f>
        <v>6.5457000000000001</v>
      </c>
      <c r="AE72" s="117">
        <v>0.2107</v>
      </c>
      <c r="AF72" s="30">
        <f>AI72*(1-AJ72)*AE72</f>
        <v>46.336090500000005</v>
      </c>
      <c r="AG72" s="28">
        <f>IF(AND(AE72&gt;0,AC72&gt;0,Z72&gt;0),((Z72-AC72)*AE72)/((AE72-AC72)*Z72),0)</f>
        <v>0.85897740784780041</v>
      </c>
      <c r="AH72" s="60">
        <f t="shared" si="3"/>
        <v>0.87603349571505462</v>
      </c>
      <c r="AI72" s="12">
        <v>243</v>
      </c>
      <c r="AJ72" s="14">
        <v>9.5000000000000001E-2</v>
      </c>
      <c r="AK72" s="15">
        <v>0.20669999999999999</v>
      </c>
      <c r="AL72" s="150">
        <v>0.2107</v>
      </c>
      <c r="AM72" s="30">
        <f>AI72*(1-AJ72)*AK72</f>
        <v>45.456430500000003</v>
      </c>
      <c r="AN72" s="153">
        <f t="shared" ref="AN72:AN126" si="4">AI72*(1-AJ72)*AL72</f>
        <v>46.336090500000005</v>
      </c>
      <c r="AO72" s="19">
        <v>1.6</v>
      </c>
      <c r="AP72" s="19">
        <v>829.6</v>
      </c>
      <c r="AQ72" s="101">
        <f>AQ70+AI72-AP72</f>
        <v>2446.7799999999997</v>
      </c>
      <c r="AR72" s="102"/>
      <c r="AS72" s="12"/>
      <c r="AT72" s="31"/>
      <c r="AU72" s="20"/>
      <c r="AV72" s="20"/>
      <c r="AW72" s="20"/>
      <c r="AX72" s="20"/>
    </row>
    <row r="73" spans="1:50" x14ac:dyDescent="0.2">
      <c r="A73" s="183"/>
      <c r="B73" s="33">
        <v>2</v>
      </c>
      <c r="C73" s="46" t="s">
        <v>53</v>
      </c>
      <c r="D73" s="34">
        <v>20700</v>
      </c>
      <c r="E73" s="34">
        <v>4</v>
      </c>
      <c r="F73" s="34">
        <v>13659</v>
      </c>
      <c r="G73" s="35">
        <v>0.7</v>
      </c>
      <c r="H73" s="35">
        <v>4.0999999999999996</v>
      </c>
      <c r="I73" s="34">
        <v>12917</v>
      </c>
      <c r="J73" s="126">
        <v>5.5</v>
      </c>
      <c r="K73" s="34">
        <v>16539</v>
      </c>
      <c r="L73" s="36">
        <v>8.2000000000000003E-2</v>
      </c>
      <c r="M73" s="37">
        <f>ROUND(K73*(1-L73),0)</f>
        <v>15183</v>
      </c>
      <c r="N73" s="38">
        <v>0.45700000000000002</v>
      </c>
      <c r="O73" s="25">
        <f>M73*N73</f>
        <v>6938.6310000000003</v>
      </c>
      <c r="P73" s="36">
        <v>0.442</v>
      </c>
      <c r="Q73" s="25">
        <f>M73*P73</f>
        <v>6710.8860000000004</v>
      </c>
      <c r="R73" s="39">
        <v>0.10100000000000001</v>
      </c>
      <c r="S73" s="25">
        <f>M73*R73</f>
        <v>1533.4830000000002</v>
      </c>
      <c r="T73" s="28">
        <v>0.245</v>
      </c>
      <c r="U73" s="25">
        <f>M73*T73</f>
        <v>3719.835</v>
      </c>
      <c r="V73" s="39">
        <v>0.48799999999999999</v>
      </c>
      <c r="W73" s="25">
        <f>M73*V73</f>
        <v>7409.3040000000001</v>
      </c>
      <c r="X73" s="39">
        <v>0.4</v>
      </c>
      <c r="Y73" s="25">
        <f>X73*M73</f>
        <v>6073.2000000000007</v>
      </c>
      <c r="Z73" s="40">
        <v>3.15E-3</v>
      </c>
      <c r="AA73" s="18">
        <f>M73*Z73</f>
        <v>47.826450000000001</v>
      </c>
      <c r="AB73" s="27">
        <f>IF(M73&gt;0,(AD73+AM73)/M73,0)</f>
        <v>3.1772329579134563E-3</v>
      </c>
      <c r="AC73" s="40">
        <v>4.6000000000000001E-4</v>
      </c>
      <c r="AD73" s="37">
        <f>AC73*M73</f>
        <v>6.9841800000000003</v>
      </c>
      <c r="AE73" s="28">
        <v>0.21310000000000001</v>
      </c>
      <c r="AF73" s="41">
        <f>AI73*(1-AJ73)*AE73</f>
        <v>42.105363500000003</v>
      </c>
      <c r="AG73" s="28">
        <f>IF(AND(AE73&gt;0,AC73&gt;0,Z73&gt;0),((Z73-AC73)*AE73)/((AE73-AC73)*Z73),0)</f>
        <v>0.85581562697815516</v>
      </c>
      <c r="AH73" s="29">
        <f t="shared" si="3"/>
        <v>0.85710819835201968</v>
      </c>
      <c r="AI73" s="34">
        <v>215</v>
      </c>
      <c r="AJ73" s="36">
        <v>8.1000000000000003E-2</v>
      </c>
      <c r="AK73" s="38">
        <v>0.20880000000000001</v>
      </c>
      <c r="AL73" s="151">
        <v>0.22389999999999999</v>
      </c>
      <c r="AM73" s="41">
        <f>AI73*(1-AJ73)*AK73</f>
        <v>41.255748000000004</v>
      </c>
      <c r="AN73" s="174">
        <f t="shared" si="4"/>
        <v>44.239281499999997</v>
      </c>
      <c r="AO73" s="42">
        <v>1.6</v>
      </c>
      <c r="AP73" s="42"/>
      <c r="AQ73" s="121">
        <f>AQ72+AI73-AP73</f>
        <v>2661.7799999999997</v>
      </c>
      <c r="AR73" s="104"/>
      <c r="AS73" s="43"/>
      <c r="AT73" s="44"/>
      <c r="AU73" s="45"/>
      <c r="AV73" s="45"/>
      <c r="AW73" s="45"/>
      <c r="AX73" s="45"/>
    </row>
    <row r="74" spans="1:50" x14ac:dyDescent="0.2">
      <c r="A74" s="183"/>
      <c r="B74" s="33">
        <v>3</v>
      </c>
      <c r="C74" s="11" t="s">
        <v>57</v>
      </c>
      <c r="D74" s="43">
        <v>20200</v>
      </c>
      <c r="E74" s="43">
        <v>1</v>
      </c>
      <c r="F74" s="43">
        <v>18967</v>
      </c>
      <c r="G74" s="37">
        <v>0.5</v>
      </c>
      <c r="H74" s="37">
        <v>4.0999999999999996</v>
      </c>
      <c r="I74" s="43">
        <v>17919</v>
      </c>
      <c r="J74" s="37">
        <v>4.8</v>
      </c>
      <c r="K74" s="43">
        <v>16572</v>
      </c>
      <c r="L74" s="39">
        <v>7.6999999999999999E-2</v>
      </c>
      <c r="M74" s="37">
        <f>ROUND(K74*(1-L74),0)</f>
        <v>15296</v>
      </c>
      <c r="N74" s="28">
        <v>0.41499999999999998</v>
      </c>
      <c r="O74" s="25">
        <f>M74*N74</f>
        <v>6347.84</v>
      </c>
      <c r="P74" s="39">
        <v>0.50900000000000001</v>
      </c>
      <c r="Q74" s="25">
        <f>M74*P74</f>
        <v>7785.6639999999998</v>
      </c>
      <c r="R74" s="39">
        <v>7.5999999999999998E-2</v>
      </c>
      <c r="S74" s="25">
        <f>M74*R74</f>
        <v>1162.4959999999999</v>
      </c>
      <c r="T74" s="28">
        <v>0.245</v>
      </c>
      <c r="U74" s="25">
        <f>M74*T74</f>
        <v>3747.52</v>
      </c>
      <c r="V74" s="39">
        <v>0.48299999999999998</v>
      </c>
      <c r="W74" s="25">
        <f>M74*V74</f>
        <v>7387.9679999999998</v>
      </c>
      <c r="X74" s="39">
        <v>0.39</v>
      </c>
      <c r="Y74" s="25">
        <f>X74*M74</f>
        <v>5965.4400000000005</v>
      </c>
      <c r="Z74" s="47">
        <v>2.96E-3</v>
      </c>
      <c r="AA74" s="18">
        <f>M74*Z74</f>
        <v>45.276159999999997</v>
      </c>
      <c r="AB74" s="27">
        <f>IF(M74&gt;0,(AD74+AM74)/M74,0)</f>
        <v>2.9463393043933058E-3</v>
      </c>
      <c r="AC74" s="47">
        <v>4.0999999999999999E-4</v>
      </c>
      <c r="AD74" s="37">
        <f>AC74*M74</f>
        <v>6.2713599999999996</v>
      </c>
      <c r="AE74" s="28">
        <v>0.2205</v>
      </c>
      <c r="AF74" s="41">
        <f>AI74*(1-AJ74)*AE74</f>
        <v>39.974224500000005</v>
      </c>
      <c r="AG74" s="28">
        <f>IF(AND(AE74&gt;0,AC74&gt;0,Z74&gt;0),((Z74-AC74)*AE74)/((AE74-AC74)*Z74),0)</f>
        <v>0.86309132750361339</v>
      </c>
      <c r="AH74" s="29">
        <f t="shared" si="3"/>
        <v>0.86249671586933441</v>
      </c>
      <c r="AI74" s="43">
        <v>199</v>
      </c>
      <c r="AJ74" s="39">
        <v>8.8999999999999996E-2</v>
      </c>
      <c r="AK74" s="28">
        <v>0.214</v>
      </c>
      <c r="AL74" s="152">
        <v>0.22789999999999999</v>
      </c>
      <c r="AM74" s="41">
        <f>AI74*(1-AJ74)*AK74</f>
        <v>38.795846000000004</v>
      </c>
      <c r="AN74" s="154">
        <f t="shared" si="4"/>
        <v>41.315763100000005</v>
      </c>
      <c r="AO74" s="18">
        <v>1.58</v>
      </c>
      <c r="AP74" s="18"/>
      <c r="AQ74" s="121">
        <f>AQ73+AI74-AP74</f>
        <v>2860.7799999999997</v>
      </c>
      <c r="AR74" s="104"/>
      <c r="AS74" s="43"/>
      <c r="AT74" s="48"/>
      <c r="AU74" s="41"/>
      <c r="AV74" s="41"/>
      <c r="AW74" s="41"/>
      <c r="AX74" s="41"/>
    </row>
    <row r="75" spans="1:50" s="22" customFormat="1" ht="13.5" thickBot="1" x14ac:dyDescent="0.25">
      <c r="A75" s="184"/>
      <c r="B75" s="49" t="s">
        <v>38</v>
      </c>
      <c r="C75" s="50"/>
      <c r="D75" s="51">
        <f>SUM(D72:D74)</f>
        <v>45435</v>
      </c>
      <c r="E75" s="51"/>
      <c r="F75" s="51">
        <f>SUM(F72:F74)</f>
        <v>38330</v>
      </c>
      <c r="G75" s="52"/>
      <c r="H75" s="52"/>
      <c r="I75" s="51">
        <f>SUM(I72:I74)</f>
        <v>36172</v>
      </c>
      <c r="J75" s="52"/>
      <c r="K75" s="51">
        <f>SUM(K72:K74)</f>
        <v>48888</v>
      </c>
      <c r="L75" s="21">
        <f>IF(K75&gt;0,(K72*L72+K73*L73+K74*L74)/K75,0)</f>
        <v>7.9014236622484038E-2</v>
      </c>
      <c r="M75" s="52">
        <f>M72+M73+M74</f>
        <v>45025</v>
      </c>
      <c r="N75" s="53">
        <f>IF(M75&gt;0,O75/M75,0)</f>
        <v>0.39039513603553583</v>
      </c>
      <c r="O75" s="54">
        <f>O72+O73+O74</f>
        <v>17577.541000000001</v>
      </c>
      <c r="P75" s="21">
        <f>IF(M75&gt;0,Q75/M75,0)</f>
        <v>0.51386727373681285</v>
      </c>
      <c r="Q75" s="54">
        <f>Q72+Q73+Q74</f>
        <v>23136.874</v>
      </c>
      <c r="R75" s="21">
        <f>IF(M75&gt;0,S75/M75,0)</f>
        <v>9.5737590227651312E-2</v>
      </c>
      <c r="S75" s="54">
        <f>S72+S73+S74</f>
        <v>4310.585</v>
      </c>
      <c r="T75" s="21">
        <f>IF(M75&gt;0,U75/M75,0)</f>
        <v>0.24403080510827321</v>
      </c>
      <c r="U75" s="54">
        <f>U72+U73+U74</f>
        <v>10987.487000000001</v>
      </c>
      <c r="V75" s="21">
        <f>IF(M75&gt;0,W75/M75,0)</f>
        <v>0.48759364797334809</v>
      </c>
      <c r="W75" s="54">
        <f>W72+W73+W74</f>
        <v>21953.903999999999</v>
      </c>
      <c r="X75" s="21">
        <f>IF(M75&gt;0,Y75/M75,0)</f>
        <v>0.39660277623542478</v>
      </c>
      <c r="Y75" s="54">
        <f>Y72+Y73+Y74</f>
        <v>17857.04</v>
      </c>
      <c r="Z75" s="55">
        <f>IF(M75&gt;0,AA75/M75,0)</f>
        <v>3.0854527484730702E-3</v>
      </c>
      <c r="AA75" s="56">
        <f>SUM(AA72:AA74)</f>
        <v>138.92250999999999</v>
      </c>
      <c r="AB75" s="55">
        <f>IF(M75&gt;0,(AB72*M72+AB73*M73+AB74*M74)/M75,0)</f>
        <v>3.2273018212104388E-3</v>
      </c>
      <c r="AC75" s="55">
        <f>IF(K75&gt;0,(K72*AC72+K73*AC73+K74*AC74)/K75,0)</f>
        <v>4.3982388316151201E-4</v>
      </c>
      <c r="AD75" s="52">
        <f>SUM(AD72:AD74)</f>
        <v>19.80124</v>
      </c>
      <c r="AE75" s="53">
        <f>IF(K75&gt;0,(K72*AE72+K73*AE73+K74*AE74)/K75,0)</f>
        <v>0.21483392243495339</v>
      </c>
      <c r="AF75" s="58">
        <f>SUM(AF72:AF74)</f>
        <v>128.41567850000001</v>
      </c>
      <c r="AG75" s="53">
        <f>IF(AND(AA75&gt;0),((AA72*AG72+AA73*AG73+AA74*AG74)/AA75),0)</f>
        <v>0.85922967603594869</v>
      </c>
      <c r="AH75" s="57">
        <f t="shared" si="3"/>
        <v>0.86553153398486604</v>
      </c>
      <c r="AI75" s="51">
        <f>SUM(AI72:AI74)</f>
        <v>657</v>
      </c>
      <c r="AJ75" s="21">
        <f>IF(AI75&gt;0,(AJ72*AI72+AJ73*AI73+AJ74*AI74)/AI75,0)</f>
        <v>8.8601217656012171E-2</v>
      </c>
      <c r="AK75" s="53">
        <f>IF(K75&gt;0,(AK72*K72+AK73*K73+AK74*K74)/K75,0)</f>
        <v>0.20988498404516445</v>
      </c>
      <c r="AL75" s="155">
        <f>IF(L75&gt;0,(AL72*K72+AL73*K73+AL74*K74)/K75,0)</f>
        <v>0.22099604810996562</v>
      </c>
      <c r="AM75" s="58">
        <f>SUM(AM72:AM74)</f>
        <v>125.5080245</v>
      </c>
      <c r="AN75" s="156">
        <f>SUM(AN72:AN74)</f>
        <v>131.89113510000001</v>
      </c>
      <c r="AO75" s="56"/>
      <c r="AP75" s="56">
        <f>SUM(AP72:AP74)</f>
        <v>829.6</v>
      </c>
      <c r="AQ75" s="105"/>
      <c r="AR75" s="106">
        <f>AQ74</f>
        <v>2860.7799999999997</v>
      </c>
      <c r="AS75" s="51">
        <f>SUM(AS72:AS74)</f>
        <v>0</v>
      </c>
      <c r="AT75" s="59"/>
      <c r="AU75" s="58"/>
      <c r="AV75" s="58"/>
      <c r="AW75" s="58"/>
      <c r="AX75" s="58"/>
    </row>
    <row r="76" spans="1:50" x14ac:dyDescent="0.2">
      <c r="A76" s="182">
        <v>19</v>
      </c>
      <c r="B76" s="23">
        <v>1</v>
      </c>
      <c r="C76" s="11" t="s">
        <v>51</v>
      </c>
      <c r="D76" s="12">
        <v>4969</v>
      </c>
      <c r="E76" s="12">
        <v>0</v>
      </c>
      <c r="F76" s="12">
        <v>18313</v>
      </c>
      <c r="G76" s="13">
        <v>0.6</v>
      </c>
      <c r="H76" s="13">
        <v>3.3</v>
      </c>
      <c r="I76" s="12">
        <v>17974</v>
      </c>
      <c r="J76" s="13">
        <v>3.8</v>
      </c>
      <c r="K76" s="12">
        <v>16261</v>
      </c>
      <c r="L76" s="14">
        <v>7.3999999999999996E-2</v>
      </c>
      <c r="M76" s="24">
        <f>ROUND(K76*(1-L76),0)</f>
        <v>15058</v>
      </c>
      <c r="N76" s="15">
        <v>0.44</v>
      </c>
      <c r="O76" s="25">
        <f>M76*N76</f>
        <v>6625.52</v>
      </c>
      <c r="P76" s="14">
        <v>0.44800000000000001</v>
      </c>
      <c r="Q76" s="25">
        <f>M76*P76</f>
        <v>6745.9840000000004</v>
      </c>
      <c r="R76" s="16">
        <v>0.112</v>
      </c>
      <c r="S76" s="25">
        <f>M76*R76</f>
        <v>1686.4960000000001</v>
      </c>
      <c r="T76" s="26">
        <v>0.245</v>
      </c>
      <c r="U76" s="25">
        <f>M76*T76</f>
        <v>3689.21</v>
      </c>
      <c r="V76" s="16">
        <v>0.48799999999999999</v>
      </c>
      <c r="W76" s="25">
        <f>M76*V76</f>
        <v>7348.3040000000001</v>
      </c>
      <c r="X76" s="16">
        <v>0.4</v>
      </c>
      <c r="Y76" s="25">
        <f>X76*M76</f>
        <v>6023.2000000000007</v>
      </c>
      <c r="Z76" s="17">
        <v>2.99E-3</v>
      </c>
      <c r="AA76" s="18">
        <f>M76*Z76</f>
        <v>45.023420000000002</v>
      </c>
      <c r="AB76" s="27">
        <f>IF(M76&gt;0,(AD76+AM76)/M76,0)</f>
        <v>3.207136405897198E-3</v>
      </c>
      <c r="AC76" s="17">
        <v>4.0999999999999999E-4</v>
      </c>
      <c r="AD76" s="24">
        <f>AC76*M76</f>
        <v>6.1737799999999998</v>
      </c>
      <c r="AE76" s="117">
        <v>0.21740000000000001</v>
      </c>
      <c r="AF76" s="30">
        <f>AI76*(1-AJ76)*AE76</f>
        <v>41.773410000000005</v>
      </c>
      <c r="AG76" s="28">
        <f>IF(AND(AE76&gt;0,AC76&gt;0,Z76&gt;0),((Z76-AC76)*AE76)/((AE76-AC76)*Z76),0)</f>
        <v>0.86450664850390735</v>
      </c>
      <c r="AH76" s="60">
        <f t="shared" si="3"/>
        <v>0.8737944775511105</v>
      </c>
      <c r="AI76" s="12">
        <v>210</v>
      </c>
      <c r="AJ76" s="14">
        <v>8.5000000000000006E-2</v>
      </c>
      <c r="AK76" s="15">
        <v>0.21920000000000001</v>
      </c>
      <c r="AL76" s="150">
        <v>0.2261</v>
      </c>
      <c r="AM76" s="30">
        <f>AI76*(1-AJ76)*AK76</f>
        <v>42.119280000000003</v>
      </c>
      <c r="AN76" s="153">
        <f>AI76*(1-AJ76)*AL76</f>
        <v>43.445115000000001</v>
      </c>
      <c r="AO76" s="19">
        <v>1.6</v>
      </c>
      <c r="AP76" s="19">
        <v>1024.56</v>
      </c>
      <c r="AQ76" s="101">
        <f>AQ74+AI76-AP76</f>
        <v>2046.2199999999998</v>
      </c>
      <c r="AR76" s="102"/>
      <c r="AS76" s="12"/>
      <c r="AT76" s="31"/>
      <c r="AU76" s="20"/>
      <c r="AV76" s="20"/>
      <c r="AW76" s="20"/>
      <c r="AX76" s="20"/>
    </row>
    <row r="77" spans="1:50" x14ac:dyDescent="0.2">
      <c r="A77" s="183"/>
      <c r="B77" s="33">
        <v>2</v>
      </c>
      <c r="C77" s="11" t="s">
        <v>60</v>
      </c>
      <c r="D77" s="34">
        <v>17000</v>
      </c>
      <c r="E77" s="34">
        <v>11</v>
      </c>
      <c r="F77" s="34">
        <v>16752</v>
      </c>
      <c r="G77" s="35">
        <v>0.5</v>
      </c>
      <c r="H77" s="35">
        <v>3.7</v>
      </c>
      <c r="I77" s="34">
        <v>15968</v>
      </c>
      <c r="J77" s="35">
        <v>3.9</v>
      </c>
      <c r="K77" s="34">
        <v>16533</v>
      </c>
      <c r="L77" s="36">
        <v>7.5999999999999998E-2</v>
      </c>
      <c r="M77" s="37">
        <f>ROUND(K77*(1-L77),0)</f>
        <v>15276</v>
      </c>
      <c r="N77" s="38">
        <v>0.37</v>
      </c>
      <c r="O77" s="25">
        <f>M77*N77</f>
        <v>5652.12</v>
      </c>
      <c r="P77" s="36">
        <v>0.54300000000000004</v>
      </c>
      <c r="Q77" s="25">
        <f>M77*P77</f>
        <v>8294.8680000000004</v>
      </c>
      <c r="R77" s="39">
        <v>8.6999999999999994E-2</v>
      </c>
      <c r="S77" s="25">
        <f>M77*R77</f>
        <v>1329.0119999999999</v>
      </c>
      <c r="T77" s="28">
        <v>0.22600000000000001</v>
      </c>
      <c r="U77" s="25">
        <f>M77*T77</f>
        <v>3452.3760000000002</v>
      </c>
      <c r="V77" s="39">
        <v>0.499</v>
      </c>
      <c r="W77" s="25">
        <f>M77*V77</f>
        <v>7622.7240000000002</v>
      </c>
      <c r="X77" s="39">
        <v>0.4</v>
      </c>
      <c r="Y77" s="25">
        <f>X77*M77</f>
        <v>6110.4000000000005</v>
      </c>
      <c r="Z77" s="40">
        <v>3.0100000000000001E-3</v>
      </c>
      <c r="AA77" s="18">
        <f>M77*Z77</f>
        <v>45.980760000000004</v>
      </c>
      <c r="AB77" s="27">
        <f>IF(M77&gt;0,(AD77+AM77)/M77,0)</f>
        <v>3.0155271013354279E-3</v>
      </c>
      <c r="AC77" s="40">
        <v>4.0999999999999999E-4</v>
      </c>
      <c r="AD77" s="37">
        <f>AC77*M77</f>
        <v>6.2631600000000001</v>
      </c>
      <c r="AE77" s="28">
        <v>0.21790000000000001</v>
      </c>
      <c r="AF77" s="41">
        <f>AI77*(1-AJ77)*AE77</f>
        <v>40.717665600000004</v>
      </c>
      <c r="AG77" s="28">
        <f>IF(AND(AE77&gt;0,AC77&gt;0,Z77&gt;0),((Z77-AC77)*AE77)/((AE77-AC77)*Z77),0)</f>
        <v>0.86541573912818992</v>
      </c>
      <c r="AH77" s="29">
        <f t="shared" si="3"/>
        <v>0.86570341436623566</v>
      </c>
      <c r="AI77" s="34">
        <v>204</v>
      </c>
      <c r="AJ77" s="36">
        <v>8.4000000000000005E-2</v>
      </c>
      <c r="AK77" s="38">
        <v>0.21299999999999999</v>
      </c>
      <c r="AL77" s="151">
        <v>0.22389999999999999</v>
      </c>
      <c r="AM77" s="41">
        <f>AI77*(1-AJ77)*AK77</f>
        <v>39.802031999999997</v>
      </c>
      <c r="AN77" s="174">
        <f t="shared" si="4"/>
        <v>41.838849599999996</v>
      </c>
      <c r="AO77" s="42">
        <v>1.6</v>
      </c>
      <c r="AP77" s="42"/>
      <c r="AQ77" s="121">
        <f>AQ76+AI77-AP77</f>
        <v>2250.2199999999998</v>
      </c>
      <c r="AR77" s="104"/>
      <c r="AS77" s="43"/>
      <c r="AT77" s="44"/>
      <c r="AU77" s="45"/>
      <c r="AV77" s="45"/>
      <c r="AW77" s="45"/>
      <c r="AX77" s="45"/>
    </row>
    <row r="78" spans="1:50" x14ac:dyDescent="0.2">
      <c r="A78" s="183"/>
      <c r="B78" s="33">
        <v>3</v>
      </c>
      <c r="C78" s="46" t="s">
        <v>57</v>
      </c>
      <c r="D78" s="43">
        <v>20200</v>
      </c>
      <c r="E78" s="43">
        <v>4</v>
      </c>
      <c r="F78" s="43">
        <v>18417</v>
      </c>
      <c r="G78" s="37">
        <v>1</v>
      </c>
      <c r="H78" s="37">
        <v>3.8</v>
      </c>
      <c r="I78" s="43">
        <v>18169</v>
      </c>
      <c r="J78" s="127">
        <v>3.3</v>
      </c>
      <c r="K78" s="43">
        <v>16559</v>
      </c>
      <c r="L78" s="39">
        <v>7.8E-2</v>
      </c>
      <c r="M78" s="37">
        <f>ROUND(K78*(1-L78),0)</f>
        <v>15267</v>
      </c>
      <c r="N78" s="28">
        <v>0.33800000000000002</v>
      </c>
      <c r="O78" s="25">
        <f>M78*N78</f>
        <v>5160.2460000000001</v>
      </c>
      <c r="P78" s="39">
        <v>0.59299999999999997</v>
      </c>
      <c r="Q78" s="25">
        <f>M78*P78</f>
        <v>9053.3310000000001</v>
      </c>
      <c r="R78" s="39">
        <v>6.9000000000000006E-2</v>
      </c>
      <c r="S78" s="25">
        <f>M78*R78</f>
        <v>1053.423</v>
      </c>
      <c r="T78" s="28">
        <v>0.22600000000000001</v>
      </c>
      <c r="U78" s="25">
        <f>M78*T78</f>
        <v>3450.3420000000001</v>
      </c>
      <c r="V78" s="39">
        <v>0.501</v>
      </c>
      <c r="W78" s="25">
        <f>M78*V78</f>
        <v>7648.7669999999998</v>
      </c>
      <c r="X78" s="39">
        <v>0.4</v>
      </c>
      <c r="Y78" s="25">
        <f>X78*M78</f>
        <v>6106.8</v>
      </c>
      <c r="Z78" s="47">
        <v>2.9499999999999999E-3</v>
      </c>
      <c r="AA78" s="18">
        <f>M78*Z78</f>
        <v>45.037649999999999</v>
      </c>
      <c r="AB78" s="27">
        <f>IF(M78&gt;0,(AD78+AM78)/M78,0)</f>
        <v>2.9925966332612825E-3</v>
      </c>
      <c r="AC78" s="47">
        <v>4.0000000000000002E-4</v>
      </c>
      <c r="AD78" s="37">
        <f>AC78*M78</f>
        <v>6.1068000000000007</v>
      </c>
      <c r="AE78" s="28">
        <v>0.22009999999999999</v>
      </c>
      <c r="AF78" s="41">
        <f>AI78*(1-AJ78)*AE78</f>
        <v>40.3698616</v>
      </c>
      <c r="AG78" s="28">
        <f>IF(AND(AE78&gt;0,AC78&gt;0,Z78&gt;0),((Z78-AC78)*AE78)/((AE78-AC78)*Z78),0)</f>
        <v>0.86598057443509247</v>
      </c>
      <c r="AH78" s="29">
        <f t="shared" si="3"/>
        <v>0.8679456104507689</v>
      </c>
      <c r="AI78" s="43">
        <v>202</v>
      </c>
      <c r="AJ78" s="39">
        <v>9.1999999999999998E-2</v>
      </c>
      <c r="AK78" s="28">
        <v>0.21579999999999999</v>
      </c>
      <c r="AL78" s="152">
        <v>0.21890000000000001</v>
      </c>
      <c r="AM78" s="41">
        <f>AI78*(1-AJ78)*AK78</f>
        <v>39.581172799999997</v>
      </c>
      <c r="AN78" s="154">
        <f t="shared" si="4"/>
        <v>40.1497624</v>
      </c>
      <c r="AO78" s="18">
        <v>1.55</v>
      </c>
      <c r="AP78" s="18"/>
      <c r="AQ78" s="121">
        <f>AQ77+AI78-AP78</f>
        <v>2452.2199999999998</v>
      </c>
      <c r="AR78" s="104"/>
      <c r="AS78" s="43"/>
      <c r="AT78" s="48"/>
      <c r="AU78" s="41"/>
      <c r="AV78" s="41"/>
      <c r="AW78" s="41"/>
      <c r="AX78" s="41"/>
    </row>
    <row r="79" spans="1:50" s="22" customFormat="1" ht="13.5" thickBot="1" x14ac:dyDescent="0.25">
      <c r="A79" s="184"/>
      <c r="B79" s="49" t="s">
        <v>38</v>
      </c>
      <c r="C79" s="50"/>
      <c r="D79" s="51">
        <f>SUM(D76:D78)</f>
        <v>42169</v>
      </c>
      <c r="E79" s="51"/>
      <c r="F79" s="51">
        <f>SUM(F76:F78)</f>
        <v>53482</v>
      </c>
      <c r="G79" s="52"/>
      <c r="H79" s="52"/>
      <c r="I79" s="51">
        <f>SUM(I76:I78)</f>
        <v>52111</v>
      </c>
      <c r="J79" s="52"/>
      <c r="K79" s="51">
        <f>SUM(K76:K78)</f>
        <v>49353</v>
      </c>
      <c r="L79" s="21">
        <f>IF(K79&gt;0,(K76*L76+K77*L77+K78*L78)/K79,0)</f>
        <v>7.6012076266893602E-2</v>
      </c>
      <c r="M79" s="52">
        <f>M76+M77+M78</f>
        <v>45601</v>
      </c>
      <c r="N79" s="53">
        <f>IF(M79&gt;0,O79/M79,0)</f>
        <v>0.38240139470625639</v>
      </c>
      <c r="O79" s="54">
        <f>O76+O77+O78</f>
        <v>17437.885999999999</v>
      </c>
      <c r="P79" s="21">
        <f>IF(M79&gt;0,Q79/M79,0)</f>
        <v>0.52836961908730073</v>
      </c>
      <c r="Q79" s="54">
        <f>Q76+Q77+Q78</f>
        <v>24094.183000000001</v>
      </c>
      <c r="R79" s="21">
        <f>IF(M79&gt;0,S79/M79,0)</f>
        <v>8.9228986206442831E-2</v>
      </c>
      <c r="S79" s="54">
        <f>S76+S77+S78</f>
        <v>4068.9309999999996</v>
      </c>
      <c r="T79" s="21">
        <f>IF(M79&gt;0,U79/M79,0)</f>
        <v>0.23227402907830969</v>
      </c>
      <c r="U79" s="54">
        <f>U76+U77+U78</f>
        <v>10591.928</v>
      </c>
      <c r="V79" s="21">
        <f>IF(M79&gt;0,W79/M79,0)</f>
        <v>0.49603725795486936</v>
      </c>
      <c r="W79" s="54">
        <f>W76+W77+W78</f>
        <v>22619.794999999998</v>
      </c>
      <c r="X79" s="21">
        <f>IF(M79&gt;0,Y79/M79,0)</f>
        <v>0.4</v>
      </c>
      <c r="Y79" s="54">
        <f>Y76+Y77+Y78</f>
        <v>18240.400000000001</v>
      </c>
      <c r="Z79" s="55">
        <f>IF(M79&gt;0,AA79/M79,0)</f>
        <v>2.9833080414903182E-3</v>
      </c>
      <c r="AA79" s="56">
        <f>SUM(AA76:AA78)</f>
        <v>136.04183</v>
      </c>
      <c r="AB79" s="55">
        <f>IF(M79&gt;0,(AB76*M76+AB77*M77+AB78*M78)/M79,0)</f>
        <v>3.0711217911887898E-3</v>
      </c>
      <c r="AC79" s="55">
        <f>IF(K79&gt;0,(K76*AC76+K77*AC77+K78*AC78)/K79,0)</f>
        <v>4.0664478349847021E-4</v>
      </c>
      <c r="AD79" s="52">
        <f>SUM(AD76:AD78)</f>
        <v>18.54374</v>
      </c>
      <c r="AE79" s="53">
        <f>IF(K79&gt;0,(K76*AE76+K77*AE77+K78*AE78)/K79,0)</f>
        <v>0.21847340587198344</v>
      </c>
      <c r="AF79" s="58">
        <f>SUM(AF76:AF78)</f>
        <v>122.86093720000002</v>
      </c>
      <c r="AG79" s="53">
        <f>IF(AND(AA79&gt;0),((AA76*AG76+AA77*AG77+AA78*AG78)/AA79),0)</f>
        <v>0.86530186596039138</v>
      </c>
      <c r="AH79" s="57">
        <f t="shared" si="3"/>
        <v>0.86922735333753343</v>
      </c>
      <c r="AI79" s="51">
        <f>SUM(AI76:AI78)</f>
        <v>616</v>
      </c>
      <c r="AJ79" s="21">
        <f>IF(AI79&gt;0,(AJ76*AI76+AJ77*AI77+AJ78*AI78)/AI79,0)</f>
        <v>8.696428571428573E-2</v>
      </c>
      <c r="AK79" s="53">
        <f>IF(K79&gt;0,(AK76*K76+AK77*K77+AK78*K78)/K79,0)</f>
        <v>0.21598225842400665</v>
      </c>
      <c r="AL79" s="155">
        <f>IF(L79&gt;0,(AL76*K76+AL77*K77+AL78*K78)/K79,0)</f>
        <v>0.2229472554859887</v>
      </c>
      <c r="AM79" s="58">
        <f>SUM(AM76:AM78)</f>
        <v>121.50248479999999</v>
      </c>
      <c r="AN79" s="156">
        <f>SUM(AN76:AN78)</f>
        <v>125.43372699999999</v>
      </c>
      <c r="AO79" s="56"/>
      <c r="AP79" s="56">
        <f>SUM(AP76:AP78)</f>
        <v>1024.56</v>
      </c>
      <c r="AQ79" s="105"/>
      <c r="AR79" s="106">
        <f>AQ78</f>
        <v>2452.2199999999998</v>
      </c>
      <c r="AS79" s="51">
        <f>SUM(AS76:AS78)</f>
        <v>0</v>
      </c>
      <c r="AT79" s="59"/>
      <c r="AU79" s="58"/>
      <c r="AV79" s="58"/>
      <c r="AW79" s="58"/>
      <c r="AX79" s="58"/>
    </row>
    <row r="80" spans="1:50" x14ac:dyDescent="0.2">
      <c r="A80" s="182">
        <v>20</v>
      </c>
      <c r="B80" s="23">
        <v>1</v>
      </c>
      <c r="C80" s="11" t="s">
        <v>51</v>
      </c>
      <c r="D80" s="12">
        <v>5263</v>
      </c>
      <c r="E80" s="12">
        <v>4</v>
      </c>
      <c r="F80" s="12">
        <v>10331</v>
      </c>
      <c r="G80" s="13">
        <v>1.1000000000000001</v>
      </c>
      <c r="H80" s="13">
        <v>4.2</v>
      </c>
      <c r="I80" s="12">
        <v>10421</v>
      </c>
      <c r="J80" s="125">
        <v>5</v>
      </c>
      <c r="K80" s="12">
        <v>16321</v>
      </c>
      <c r="L80" s="14">
        <v>7.0999999999999994E-2</v>
      </c>
      <c r="M80" s="24">
        <f>ROUND(K80*(1-L80),0)</f>
        <v>15162</v>
      </c>
      <c r="N80" s="15">
        <v>0.45200000000000001</v>
      </c>
      <c r="O80" s="25">
        <f>M80*N80</f>
        <v>6853.2240000000002</v>
      </c>
      <c r="P80" s="14">
        <v>0.441</v>
      </c>
      <c r="Q80" s="25">
        <f>M80*P80</f>
        <v>6686.442</v>
      </c>
      <c r="R80" s="16">
        <v>0.107</v>
      </c>
      <c r="S80" s="25">
        <f>M80*R80</f>
        <v>1622.3340000000001</v>
      </c>
      <c r="T80" s="26">
        <v>0.23499999999999999</v>
      </c>
      <c r="U80" s="25">
        <f>M80*T80</f>
        <v>3563.0699999999997</v>
      </c>
      <c r="V80" s="16">
        <v>0.50700000000000001</v>
      </c>
      <c r="W80" s="25">
        <f>M80*V80</f>
        <v>7687.134</v>
      </c>
      <c r="X80" s="16">
        <v>0.4</v>
      </c>
      <c r="Y80" s="25">
        <f>X80*M80</f>
        <v>6064.8</v>
      </c>
      <c r="Z80" s="17">
        <v>2.7799999999999999E-3</v>
      </c>
      <c r="AA80" s="18">
        <f>M80*Z80</f>
        <v>42.150359999999999</v>
      </c>
      <c r="AB80" s="27">
        <f>IF(M80&gt;0,(AD80+AM80)/M80,0)</f>
        <v>2.9604815987336764E-3</v>
      </c>
      <c r="AC80" s="17">
        <v>4.4999999999999999E-4</v>
      </c>
      <c r="AD80" s="24">
        <f>AC80*M80</f>
        <v>6.8228999999999997</v>
      </c>
      <c r="AE80" s="117">
        <v>0.21379999999999999</v>
      </c>
      <c r="AF80" s="30">
        <f>AI80*(1-AJ80)*AE80</f>
        <v>38.188955999999997</v>
      </c>
      <c r="AG80" s="28">
        <f>IF(AND(AE80&gt;0,AC80&gt;0,Z80&gt;0),((Z80-AC80)*AE80)/((AE80-AC80)*Z80),0)</f>
        <v>0.83989728770065752</v>
      </c>
      <c r="AH80" s="60">
        <f t="shared" si="3"/>
        <v>0.84979219723522403</v>
      </c>
      <c r="AI80" s="12">
        <v>195</v>
      </c>
      <c r="AJ80" s="14">
        <v>8.4000000000000005E-2</v>
      </c>
      <c r="AK80" s="15">
        <v>0.21310000000000001</v>
      </c>
      <c r="AL80" s="150">
        <v>0.2198</v>
      </c>
      <c r="AM80" s="30">
        <f>AI80*(1-AJ80)*AK80</f>
        <v>38.063922000000005</v>
      </c>
      <c r="AN80" s="153">
        <f>AI80*(1-AJ80)*AL80</f>
        <v>39.260676000000004</v>
      </c>
      <c r="AO80" s="19">
        <v>1.6</v>
      </c>
      <c r="AP80" s="19">
        <v>873.88</v>
      </c>
      <c r="AQ80" s="101">
        <f>AQ78+AI80-AP80+AR80</f>
        <v>1909.3399999999997</v>
      </c>
      <c r="AR80" s="102">
        <v>136</v>
      </c>
      <c r="AS80" s="12"/>
      <c r="AT80" s="31"/>
      <c r="AU80" s="20"/>
      <c r="AV80" s="20"/>
      <c r="AW80" s="20"/>
      <c r="AX80" s="20"/>
    </row>
    <row r="81" spans="1:50" x14ac:dyDescent="0.2">
      <c r="A81" s="183"/>
      <c r="B81" s="33">
        <v>2</v>
      </c>
      <c r="C81" s="11" t="s">
        <v>60</v>
      </c>
      <c r="D81" s="34">
        <v>17900</v>
      </c>
      <c r="E81" s="34">
        <v>11</v>
      </c>
      <c r="F81" s="34">
        <v>18141</v>
      </c>
      <c r="G81" s="35">
        <v>0.6</v>
      </c>
      <c r="H81" s="35">
        <v>3.5</v>
      </c>
      <c r="I81" s="34">
        <v>16686</v>
      </c>
      <c r="J81" s="35">
        <v>4.5</v>
      </c>
      <c r="K81" s="34">
        <v>16429</v>
      </c>
      <c r="L81" s="36">
        <v>7.4999999999999997E-2</v>
      </c>
      <c r="M81" s="37">
        <f>ROUND(K81*(1-L81),0)</f>
        <v>15197</v>
      </c>
      <c r="N81" s="38">
        <v>0.35</v>
      </c>
      <c r="O81" s="25">
        <f>M81*N81</f>
        <v>5318.95</v>
      </c>
      <c r="P81" s="36">
        <v>0.53</v>
      </c>
      <c r="Q81" s="25">
        <f>M81*P81</f>
        <v>8054.4100000000008</v>
      </c>
      <c r="R81" s="39">
        <v>0.12</v>
      </c>
      <c r="S81" s="25">
        <f>M81*R81</f>
        <v>1823.6399999999999</v>
      </c>
      <c r="T81" s="28">
        <v>0.23300000000000001</v>
      </c>
      <c r="U81" s="25">
        <f>M81*T81</f>
        <v>3540.9010000000003</v>
      </c>
      <c r="V81" s="39">
        <v>0.51</v>
      </c>
      <c r="W81" s="25">
        <f>M81*V81</f>
        <v>7750.47</v>
      </c>
      <c r="X81" s="39">
        <v>0.39</v>
      </c>
      <c r="Y81" s="25">
        <f>X81*M81</f>
        <v>5926.83</v>
      </c>
      <c r="Z81" s="40">
        <v>2.8400000000000001E-3</v>
      </c>
      <c r="AA81" s="18">
        <f>M81*Z81</f>
        <v>43.159480000000002</v>
      </c>
      <c r="AB81" s="27">
        <f>IF(M81&gt;0,(AD81+AM81)/M81,0)</f>
        <v>2.9068382114891098E-3</v>
      </c>
      <c r="AC81" s="40">
        <v>4.6999999999999999E-4</v>
      </c>
      <c r="AD81" s="37">
        <f>AC81*M81</f>
        <v>7.1425900000000002</v>
      </c>
      <c r="AE81" s="28">
        <v>0.2157</v>
      </c>
      <c r="AF81" s="41">
        <f>AI81*(1-AJ81)*AE81</f>
        <v>36.591563700000002</v>
      </c>
      <c r="AG81" s="28">
        <f>IF(AND(AE81&gt;0,AC81&gt;0,Z81&gt;0),((Z81-AC81)*AE81)/((AE81-AC81)*Z81),0)</f>
        <v>0.83632936400169355</v>
      </c>
      <c r="AH81" s="29">
        <f t="shared" si="3"/>
        <v>0.84012107579337814</v>
      </c>
      <c r="AI81" s="34">
        <v>183</v>
      </c>
      <c r="AJ81" s="36">
        <v>7.2999999999999995E-2</v>
      </c>
      <c r="AK81" s="38">
        <v>0.21829999999999999</v>
      </c>
      <c r="AL81" s="151">
        <v>0.23230000000000001</v>
      </c>
      <c r="AM81" s="41">
        <f>AI81*(1-AJ81)*AK81</f>
        <v>37.032630300000001</v>
      </c>
      <c r="AN81" s="174">
        <f t="shared" si="4"/>
        <v>39.407604300000003</v>
      </c>
      <c r="AO81" s="42">
        <v>1.58</v>
      </c>
      <c r="AP81" s="42"/>
      <c r="AQ81" s="121">
        <f>AQ80+AI81-AP81</f>
        <v>2092.3399999999997</v>
      </c>
      <c r="AR81" s="104"/>
      <c r="AS81" s="43"/>
      <c r="AT81" s="44"/>
      <c r="AU81" s="45"/>
      <c r="AV81" s="45"/>
      <c r="AW81" s="45"/>
      <c r="AX81" s="45"/>
    </row>
    <row r="82" spans="1:50" x14ac:dyDescent="0.2">
      <c r="A82" s="183"/>
      <c r="B82" s="33">
        <v>3</v>
      </c>
      <c r="C82" s="46" t="s">
        <v>54</v>
      </c>
      <c r="D82" s="43">
        <v>19715</v>
      </c>
      <c r="E82" s="43">
        <v>8</v>
      </c>
      <c r="F82" s="43">
        <v>18047</v>
      </c>
      <c r="G82" s="37">
        <v>0.7</v>
      </c>
      <c r="H82" s="37">
        <v>4.0999999999999996</v>
      </c>
      <c r="I82" s="43">
        <v>17430</v>
      </c>
      <c r="J82" s="37">
        <v>3.8</v>
      </c>
      <c r="K82" s="43">
        <v>16604</v>
      </c>
      <c r="L82" s="39">
        <v>7.5999999999999998E-2</v>
      </c>
      <c r="M82" s="37">
        <f>ROUND(K82*(1-L82),0)</f>
        <v>15342</v>
      </c>
      <c r="N82" s="28">
        <v>0.35399999999999998</v>
      </c>
      <c r="O82" s="25">
        <f>M82*N82</f>
        <v>5431.0679999999993</v>
      </c>
      <c r="P82" s="39">
        <v>0.54400000000000004</v>
      </c>
      <c r="Q82" s="25">
        <f>M82*P82</f>
        <v>8346.0480000000007</v>
      </c>
      <c r="R82" s="39">
        <v>0.10199999999999999</v>
      </c>
      <c r="S82" s="25">
        <f>M82*R82</f>
        <v>1564.8839999999998</v>
      </c>
      <c r="T82" s="28">
        <v>0.23799999999999999</v>
      </c>
      <c r="U82" s="25">
        <f>M82*T82</f>
        <v>3651.3959999999997</v>
      </c>
      <c r="V82" s="39">
        <v>0.50800000000000001</v>
      </c>
      <c r="W82" s="25">
        <f>M82*V82</f>
        <v>7793.7359999999999</v>
      </c>
      <c r="X82" s="39">
        <v>0.4</v>
      </c>
      <c r="Y82" s="25">
        <f>X82*M82</f>
        <v>6136.8</v>
      </c>
      <c r="Z82" s="47">
        <v>3.0000000000000001E-3</v>
      </c>
      <c r="AA82" s="18">
        <f>M82*Z82</f>
        <v>46.026000000000003</v>
      </c>
      <c r="AB82" s="27">
        <f>IF(M82&gt;0,(AD82+AM82)/M82,0)</f>
        <v>3.0469781319254338E-3</v>
      </c>
      <c r="AC82" s="47">
        <v>4.4000000000000002E-4</v>
      </c>
      <c r="AD82" s="37">
        <f>AC82*M82</f>
        <v>6.7504800000000005</v>
      </c>
      <c r="AE82" s="28">
        <v>0.21740000000000001</v>
      </c>
      <c r="AF82" s="41">
        <f>AI82*(1-AJ82)*AE82</f>
        <v>40.957073000000001</v>
      </c>
      <c r="AG82" s="28">
        <f>IF(AND(AE82&gt;0,AC82&gt;0,Z82&gt;0),((Z82-AC82)*AE82)/((AE82-AC82)*Z82),0)</f>
        <v>0.8550639134709932</v>
      </c>
      <c r="AH82" s="29">
        <f t="shared" si="3"/>
        <v>0.8573715673752238</v>
      </c>
      <c r="AI82" s="43">
        <v>205</v>
      </c>
      <c r="AJ82" s="39">
        <v>8.1000000000000003E-2</v>
      </c>
      <c r="AK82" s="28">
        <v>0.21229999999999999</v>
      </c>
      <c r="AL82" s="152">
        <v>0.2288</v>
      </c>
      <c r="AM82" s="41">
        <f>AI82*(1-AJ82)*AK82</f>
        <v>39.996258500000003</v>
      </c>
      <c r="AN82" s="154">
        <f t="shared" si="4"/>
        <v>43.104776000000001</v>
      </c>
      <c r="AO82" s="18">
        <v>1.65</v>
      </c>
      <c r="AP82" s="18"/>
      <c r="AQ82" s="121">
        <f>AQ81+AI82-AP82</f>
        <v>2297.3399999999997</v>
      </c>
      <c r="AR82" s="104"/>
      <c r="AS82" s="43"/>
      <c r="AT82" s="48"/>
      <c r="AU82" s="41"/>
      <c r="AV82" s="41"/>
      <c r="AW82" s="41"/>
      <c r="AX82" s="41"/>
    </row>
    <row r="83" spans="1:50" s="22" customFormat="1" ht="13.5" thickBot="1" x14ac:dyDescent="0.25">
      <c r="A83" s="184"/>
      <c r="B83" s="49" t="s">
        <v>38</v>
      </c>
      <c r="C83" s="50"/>
      <c r="D83" s="51">
        <f>SUM(D80:D82)</f>
        <v>42878</v>
      </c>
      <c r="E83" s="51"/>
      <c r="F83" s="51">
        <f>SUM(F80:F82)</f>
        <v>46519</v>
      </c>
      <c r="G83" s="52"/>
      <c r="H83" s="52"/>
      <c r="I83" s="51">
        <f>SUM(I80:I82)</f>
        <v>44537</v>
      </c>
      <c r="J83" s="52"/>
      <c r="K83" s="51">
        <f>SUM(K80:K82)</f>
        <v>49354</v>
      </c>
      <c r="L83" s="21">
        <f>IF(K83&gt;0,(K80*L80+K81*L81+K82*L82)/K83,0)</f>
        <v>7.4013656441220571E-2</v>
      </c>
      <c r="M83" s="52">
        <f>M80+M81+M82</f>
        <v>45701</v>
      </c>
      <c r="N83" s="53">
        <f>IF(M83&gt;0,O83/M83,0)</f>
        <v>0.38518286251941969</v>
      </c>
      <c r="O83" s="54">
        <f>O80+O81+O82</f>
        <v>17603.241999999998</v>
      </c>
      <c r="P83" s="21">
        <f>IF(M83&gt;0,Q83/M83,0)</f>
        <v>0.50517275333143696</v>
      </c>
      <c r="Q83" s="54">
        <f>Q80+Q81+Q82</f>
        <v>23086.9</v>
      </c>
      <c r="R83" s="21">
        <f>IF(M83&gt;0,S83/M83,0)</f>
        <v>0.10964438414914335</v>
      </c>
      <c r="S83" s="54">
        <f>S80+S81+S82</f>
        <v>5010.8580000000002</v>
      </c>
      <c r="T83" s="21">
        <f>IF(M83&gt;0,U83/M83,0)</f>
        <v>0.23534204940810918</v>
      </c>
      <c r="U83" s="54">
        <f>U80+U81+U82</f>
        <v>10755.366999999998</v>
      </c>
      <c r="V83" s="21">
        <f>IF(M83&gt;0,W83/M83,0)</f>
        <v>0.50833329686440121</v>
      </c>
      <c r="W83" s="54">
        <f>W80+W81+W82</f>
        <v>23231.34</v>
      </c>
      <c r="X83" s="21">
        <f>IF(M83&gt;0,Y83/M83,0)</f>
        <v>0.39667468983173237</v>
      </c>
      <c r="Y83" s="54">
        <f>Y80+Y81+Y82</f>
        <v>18128.43</v>
      </c>
      <c r="Z83" s="55">
        <f>IF(M83&gt;0,AA83/M83,0)</f>
        <v>2.873806700072209E-3</v>
      </c>
      <c r="AA83" s="56">
        <f>SUM(AA80:AA82)</f>
        <v>131.33584000000002</v>
      </c>
      <c r="AB83" s="55">
        <f>IF(M83&gt;0,(AB80*M80+AB81*M81+AB82*M82)/M83,0)</f>
        <v>2.9716807247106196E-3</v>
      </c>
      <c r="AC83" s="55">
        <f>IF(K83&gt;0,(K80*AC80+K81*AC81+K82*AC82)/K83,0)</f>
        <v>4.5329335008307327E-4</v>
      </c>
      <c r="AD83" s="52">
        <f>SUM(AD80:AD82)</f>
        <v>20.715969999999999</v>
      </c>
      <c r="AE83" s="53">
        <f>IF(K83&gt;0,(K80*AE80+K81*AE81+K82*AE82)/K83,0)</f>
        <v>0.2156436094338858</v>
      </c>
      <c r="AF83" s="58">
        <f>SUM(AF80:AF82)</f>
        <v>115.73759269999999</v>
      </c>
      <c r="AG83" s="53">
        <f>IF(AND(AA83&gt;0),((AA80*AG80+AA81*AG81+AA82*AG82)/AA83),0)</f>
        <v>0.84403986893498406</v>
      </c>
      <c r="AH83" s="57">
        <f t="shared" si="3"/>
        <v>0.8492564764257351</v>
      </c>
      <c r="AI83" s="51">
        <f>SUM(AI80:AI82)</f>
        <v>583</v>
      </c>
      <c r="AJ83" s="21">
        <f>IF(AI83&gt;0,(AJ80*AI80+AJ81*AI81+AJ82*AI82)/AI83,0)</f>
        <v>7.9492281303602072E-2</v>
      </c>
      <c r="AK83" s="53">
        <f>IF(K83&gt;0,(AK80*K80+AK81*K81+AK82*K82)/K83,0)</f>
        <v>0.21456183895935488</v>
      </c>
      <c r="AL83" s="155">
        <f>IF(L83&gt;0,(AL80*K80+AL81*K81+AL82*K82)/K83,0)</f>
        <v>0.22698884994124083</v>
      </c>
      <c r="AM83" s="58">
        <f>SUM(AM80:AM82)</f>
        <v>115.09281080000002</v>
      </c>
      <c r="AN83" s="156">
        <f>SUM(AN80:AN82)</f>
        <v>121.77305630000001</v>
      </c>
      <c r="AO83" s="56"/>
      <c r="AP83" s="56">
        <f>SUM(AP80:AP82)</f>
        <v>873.88</v>
      </c>
      <c r="AQ83" s="105"/>
      <c r="AR83" s="106">
        <f>AQ82</f>
        <v>2297.3399999999997</v>
      </c>
      <c r="AS83" s="51">
        <f>SUM(AS80:AS82)</f>
        <v>0</v>
      </c>
      <c r="AT83" s="59"/>
      <c r="AU83" s="58"/>
      <c r="AV83" s="58"/>
      <c r="AW83" s="58"/>
      <c r="AX83" s="58"/>
    </row>
    <row r="84" spans="1:50" x14ac:dyDescent="0.2">
      <c r="A84" s="182">
        <v>21</v>
      </c>
      <c r="B84" s="23">
        <v>1</v>
      </c>
      <c r="C84" s="46" t="s">
        <v>53</v>
      </c>
      <c r="D84" s="12">
        <v>19100</v>
      </c>
      <c r="E84" s="12">
        <v>5</v>
      </c>
      <c r="F84" s="12">
        <v>17661</v>
      </c>
      <c r="G84" s="13">
        <v>0.4</v>
      </c>
      <c r="H84" s="13">
        <v>4</v>
      </c>
      <c r="I84" s="12">
        <v>17080</v>
      </c>
      <c r="J84" s="13">
        <v>3.6</v>
      </c>
      <c r="K84" s="12">
        <v>16482</v>
      </c>
      <c r="L84" s="14">
        <v>7.8E-2</v>
      </c>
      <c r="M84" s="24">
        <f>ROUND(K84*(1-L84),0)</f>
        <v>15196</v>
      </c>
      <c r="N84" s="15">
        <v>0.505</v>
      </c>
      <c r="O84" s="25">
        <f>M84*N84</f>
        <v>7673.9800000000005</v>
      </c>
      <c r="P84" s="14">
        <v>0.39900000000000002</v>
      </c>
      <c r="Q84" s="25">
        <f>M84*P84</f>
        <v>6063.2040000000006</v>
      </c>
      <c r="R84" s="16">
        <v>9.6000000000000002E-2</v>
      </c>
      <c r="S84" s="25">
        <f>M84*R84</f>
        <v>1458.816</v>
      </c>
      <c r="T84" s="26">
        <v>0.23599999999999999</v>
      </c>
      <c r="U84" s="25">
        <f>M84*T84</f>
        <v>3586.2559999999999</v>
      </c>
      <c r="V84" s="16">
        <v>0.50700000000000001</v>
      </c>
      <c r="W84" s="25">
        <f>M84*V84</f>
        <v>7704.3720000000003</v>
      </c>
      <c r="X84" s="16">
        <v>0.41</v>
      </c>
      <c r="Y84" s="25">
        <f>X84*M84</f>
        <v>6230.36</v>
      </c>
      <c r="Z84" s="17">
        <v>2.9299999999999999E-3</v>
      </c>
      <c r="AA84" s="18">
        <f>M84*Z84</f>
        <v>44.524279999999997</v>
      </c>
      <c r="AB84" s="27">
        <f>IF(M84&gt;0,(AD84+AM84)/M84,0)</f>
        <v>3.0155172413793103E-3</v>
      </c>
      <c r="AC84" s="17">
        <v>4.4000000000000002E-4</v>
      </c>
      <c r="AD84" s="24">
        <f>AC84*M84</f>
        <v>6.6862400000000006</v>
      </c>
      <c r="AE84" s="117">
        <v>0.21679999999999999</v>
      </c>
      <c r="AF84" s="30">
        <f>AI84*(1-AJ84)*AE84</f>
        <v>38.568286399999998</v>
      </c>
      <c r="AG84" s="28">
        <f>IF(AND(AE84&gt;0,AC84&gt;0,Z84&gt;0),((Z84-AC84)*AE84)/((AE84-AC84)*Z84),0)</f>
        <v>0.85155760497767274</v>
      </c>
      <c r="AH84" s="60">
        <f t="shared" si="3"/>
        <v>0.85579964961369293</v>
      </c>
      <c r="AI84" s="12">
        <v>194</v>
      </c>
      <c r="AJ84" s="14">
        <v>8.3000000000000004E-2</v>
      </c>
      <c r="AK84" s="15">
        <v>0.22</v>
      </c>
      <c r="AL84" s="150">
        <v>0.2334</v>
      </c>
      <c r="AM84" s="30">
        <f>AI84*(1-AJ84)*AK84</f>
        <v>39.137560000000001</v>
      </c>
      <c r="AN84" s="153">
        <f>AI84*(1-AJ84)*AL84</f>
        <v>41.521393199999999</v>
      </c>
      <c r="AO84" s="19">
        <v>1.58</v>
      </c>
      <c r="AP84" s="19"/>
      <c r="AQ84" s="101">
        <f>AQ82+AI84-AP84</f>
        <v>2491.3399999999997</v>
      </c>
      <c r="AR84" s="102"/>
      <c r="AS84" s="12"/>
      <c r="AT84" s="31"/>
      <c r="AU84" s="20"/>
      <c r="AV84" s="20"/>
      <c r="AW84" s="20"/>
      <c r="AX84" s="20"/>
    </row>
    <row r="85" spans="1:50" x14ac:dyDescent="0.2">
      <c r="A85" s="183"/>
      <c r="B85" s="33">
        <v>2</v>
      </c>
      <c r="C85" s="11" t="s">
        <v>60</v>
      </c>
      <c r="D85" s="34">
        <v>17600</v>
      </c>
      <c r="E85" s="34">
        <v>4</v>
      </c>
      <c r="F85" s="34">
        <v>16779</v>
      </c>
      <c r="G85" s="35">
        <v>0.7</v>
      </c>
      <c r="H85" s="35">
        <v>4.3</v>
      </c>
      <c r="I85" s="34">
        <v>16227</v>
      </c>
      <c r="J85" s="35">
        <v>3.5</v>
      </c>
      <c r="K85" s="34">
        <v>16572</v>
      </c>
      <c r="L85" s="36">
        <v>7.5999999999999998E-2</v>
      </c>
      <c r="M85" s="37">
        <f>ROUND(K85*(1-L85),0)</f>
        <v>15313</v>
      </c>
      <c r="N85" s="38">
        <v>0.48399999999999999</v>
      </c>
      <c r="O85" s="25">
        <f>M85*N85</f>
        <v>7411.4920000000002</v>
      </c>
      <c r="P85" s="36">
        <v>0.34</v>
      </c>
      <c r="Q85" s="25">
        <f>M85*P85</f>
        <v>5206.42</v>
      </c>
      <c r="R85" s="39">
        <v>0.17599999999999999</v>
      </c>
      <c r="S85" s="25">
        <f>M85*R85</f>
        <v>2695.0879999999997</v>
      </c>
      <c r="T85" s="28">
        <v>0.24099999999999999</v>
      </c>
      <c r="U85" s="25">
        <f>M85*T85</f>
        <v>3690.433</v>
      </c>
      <c r="V85" s="39">
        <v>0.501</v>
      </c>
      <c r="W85" s="25">
        <f>M85*V85</f>
        <v>7671.8130000000001</v>
      </c>
      <c r="X85" s="39">
        <v>0.4</v>
      </c>
      <c r="Y85" s="25">
        <f>X85*M85</f>
        <v>6125.2000000000007</v>
      </c>
      <c r="Z85" s="40">
        <v>2.8900000000000002E-3</v>
      </c>
      <c r="AA85" s="18">
        <f>M85*Z85</f>
        <v>44.254570000000001</v>
      </c>
      <c r="AB85" s="27">
        <f>IF(M85&gt;0,(AD85+AM85)/M85,0)</f>
        <v>2.9808518317769217E-3</v>
      </c>
      <c r="AC85" s="40">
        <v>4.0000000000000002E-4</v>
      </c>
      <c r="AD85" s="37">
        <f>AC85*M85</f>
        <v>6.1252000000000004</v>
      </c>
      <c r="AE85" s="28">
        <v>0.21110000000000001</v>
      </c>
      <c r="AF85" s="41">
        <f>AI85*(1-AJ85)*AE85</f>
        <v>38.606179099999999</v>
      </c>
      <c r="AG85" s="28">
        <f>IF(AND(AE85&gt;0,AC85&gt;0,Z85&gt;0),((Z85-AC85)*AE85)/((AE85-AC85)*Z85),0)</f>
        <v>0.86322737029148189</v>
      </c>
      <c r="AH85" s="29">
        <f t="shared" si="3"/>
        <v>0.86741575233052615</v>
      </c>
      <c r="AI85" s="34">
        <v>199</v>
      </c>
      <c r="AJ85" s="36">
        <v>8.1000000000000003E-2</v>
      </c>
      <c r="AK85" s="38">
        <v>0.21609999999999999</v>
      </c>
      <c r="AL85" s="151">
        <v>0.23269999999999999</v>
      </c>
      <c r="AM85" s="41">
        <f>AI85*(1-AJ85)*AK85</f>
        <v>39.520584100000001</v>
      </c>
      <c r="AN85" s="174">
        <f t="shared" si="4"/>
        <v>42.556408699999999</v>
      </c>
      <c r="AO85" s="42">
        <v>1.55</v>
      </c>
      <c r="AP85" s="42"/>
      <c r="AQ85" s="121">
        <f>AQ84+AI85-AP85</f>
        <v>2690.3399999999997</v>
      </c>
      <c r="AR85" s="104"/>
      <c r="AS85" s="43"/>
      <c r="AT85" s="44"/>
      <c r="AU85" s="45"/>
      <c r="AV85" s="45"/>
      <c r="AW85" s="45"/>
      <c r="AX85" s="45"/>
    </row>
    <row r="86" spans="1:50" x14ac:dyDescent="0.2">
      <c r="A86" s="183"/>
      <c r="B86" s="33">
        <v>3</v>
      </c>
      <c r="C86" s="46" t="s">
        <v>54</v>
      </c>
      <c r="D86" s="43">
        <v>19210</v>
      </c>
      <c r="E86" s="43">
        <v>4</v>
      </c>
      <c r="F86" s="43">
        <v>18045</v>
      </c>
      <c r="G86" s="37">
        <v>0.9</v>
      </c>
      <c r="H86" s="37">
        <v>3.1</v>
      </c>
      <c r="I86" s="43">
        <v>17083</v>
      </c>
      <c r="J86" s="127">
        <v>2.8</v>
      </c>
      <c r="K86" s="43">
        <v>16494</v>
      </c>
      <c r="L86" s="39">
        <v>7.3999999999999996E-2</v>
      </c>
      <c r="M86" s="37">
        <f>ROUND(K86*(1-L86),0)</f>
        <v>15273</v>
      </c>
      <c r="N86" s="28">
        <v>0.45500000000000002</v>
      </c>
      <c r="O86" s="25">
        <f>M86*N86</f>
        <v>6949.2150000000001</v>
      </c>
      <c r="P86" s="39">
        <v>0.42399999999999999</v>
      </c>
      <c r="Q86" s="25">
        <f>M86*P86</f>
        <v>6475.7519999999995</v>
      </c>
      <c r="R86" s="39">
        <v>0.121</v>
      </c>
      <c r="S86" s="25">
        <f>M86*R86</f>
        <v>1848.0329999999999</v>
      </c>
      <c r="T86" s="28">
        <v>0.24199999999999999</v>
      </c>
      <c r="U86" s="25">
        <f>M86*T86</f>
        <v>3696.0659999999998</v>
      </c>
      <c r="V86" s="39">
        <v>0.49199999999999999</v>
      </c>
      <c r="W86" s="25">
        <f>M86*V86</f>
        <v>7514.3159999999998</v>
      </c>
      <c r="X86" s="39">
        <v>0.4</v>
      </c>
      <c r="Y86" s="25">
        <f>X86*M86</f>
        <v>6109.2000000000007</v>
      </c>
      <c r="Z86" s="47">
        <v>2.8400000000000001E-3</v>
      </c>
      <c r="AA86" s="18">
        <f>M86*Z86</f>
        <v>43.375320000000002</v>
      </c>
      <c r="AB86" s="27">
        <f>IF(M86&gt;0,(AD86+AM86)/M86,0)</f>
        <v>2.9360301774373075E-3</v>
      </c>
      <c r="AC86" s="47">
        <v>3.8000000000000002E-4</v>
      </c>
      <c r="AD86" s="37">
        <f>AC86*M86</f>
        <v>5.8037400000000003</v>
      </c>
      <c r="AE86" s="28">
        <v>0.2127</v>
      </c>
      <c r="AF86" s="41">
        <f>AI86*(1-AJ86)*AE86</f>
        <v>38.424042300000004</v>
      </c>
      <c r="AG86" s="28">
        <f>IF(AND(AE86&gt;0,AC86&gt;0,Z86&gt;0),((Z86-AC86)*AE86)/((AE86-AC86)*Z86),0)</f>
        <v>0.86774746064935215</v>
      </c>
      <c r="AH86" s="29">
        <f t="shared" si="3"/>
        <v>0.87210708987877039</v>
      </c>
      <c r="AI86" s="43">
        <v>197</v>
      </c>
      <c r="AJ86" s="39">
        <v>8.3000000000000004E-2</v>
      </c>
      <c r="AK86" s="28">
        <v>0.21609999999999999</v>
      </c>
      <c r="AL86" s="152">
        <v>0.2261</v>
      </c>
      <c r="AM86" s="41">
        <f>AI86*(1-AJ86)*AK86</f>
        <v>39.038248899999999</v>
      </c>
      <c r="AN86" s="154">
        <f t="shared" si="4"/>
        <v>40.844738899999996</v>
      </c>
      <c r="AO86" s="18">
        <v>1.6</v>
      </c>
      <c r="AP86" s="18"/>
      <c r="AQ86" s="121">
        <f>AQ85+AI86-AP86</f>
        <v>2887.3399999999997</v>
      </c>
      <c r="AR86" s="104"/>
      <c r="AS86" s="43"/>
      <c r="AT86" s="48"/>
      <c r="AU86" s="41"/>
      <c r="AV86" s="41"/>
      <c r="AW86" s="41"/>
      <c r="AX86" s="41"/>
    </row>
    <row r="87" spans="1:50" s="22" customFormat="1" ht="13.5" thickBot="1" x14ac:dyDescent="0.25">
      <c r="A87" s="184"/>
      <c r="B87" s="49" t="s">
        <v>38</v>
      </c>
      <c r="C87" s="50"/>
      <c r="D87" s="51">
        <f>SUM(D84:D86)</f>
        <v>55910</v>
      </c>
      <c r="E87" s="51"/>
      <c r="F87" s="51">
        <f>SUM(F84:F86)</f>
        <v>52485</v>
      </c>
      <c r="G87" s="52"/>
      <c r="H87" s="52"/>
      <c r="I87" s="51">
        <f>SUM(I84:I86)</f>
        <v>50390</v>
      </c>
      <c r="J87" s="52"/>
      <c r="K87" s="51">
        <f>SUM(K84:K86)</f>
        <v>49548</v>
      </c>
      <c r="L87" s="21">
        <f>IF(K87&gt;0,(K84*L84+K85*L85+K86*L86)/K87,0)</f>
        <v>7.5999515621215791E-2</v>
      </c>
      <c r="M87" s="52">
        <f>M84+M85+M86</f>
        <v>45782</v>
      </c>
      <c r="N87" s="53">
        <f>IF(M87&gt;0,O87/M87,0)</f>
        <v>0.48129585863439783</v>
      </c>
      <c r="O87" s="54">
        <f>O84+O85+O86</f>
        <v>22034.687000000002</v>
      </c>
      <c r="P87" s="21">
        <f>IF(M87&gt;0,Q87/M87,0)</f>
        <v>0.38760595867371456</v>
      </c>
      <c r="Q87" s="54">
        <f>Q84+Q85+Q86</f>
        <v>17745.376</v>
      </c>
      <c r="R87" s="21">
        <f>IF(M87&gt;0,S87/M87,0)</f>
        <v>0.13109818269188764</v>
      </c>
      <c r="S87" s="54">
        <f>S84+S85+S86</f>
        <v>6001.9369999999999</v>
      </c>
      <c r="T87" s="21">
        <f>IF(M87&gt;0,U87/M87,0)</f>
        <v>0.23967399851470012</v>
      </c>
      <c r="U87" s="54">
        <f>U84+U85+U86</f>
        <v>10972.755000000001</v>
      </c>
      <c r="V87" s="21">
        <f>IF(M87&gt;0,W87/M87,0)</f>
        <v>0.49998910051985496</v>
      </c>
      <c r="W87" s="54">
        <f>W84+W85+W86</f>
        <v>22890.501</v>
      </c>
      <c r="X87" s="21">
        <f>IF(M87&gt;0,Y87/M87,0)</f>
        <v>0.40331920842252417</v>
      </c>
      <c r="Y87" s="54">
        <f>Y84+Y85+Y86</f>
        <v>18464.760000000002</v>
      </c>
      <c r="Z87" s="55">
        <f>IF(M87&gt;0,AA87/M87,0)</f>
        <v>2.8865966973919887E-3</v>
      </c>
      <c r="AA87" s="56">
        <f>SUM(AA84:AA86)</f>
        <v>132.15417000000002</v>
      </c>
      <c r="AB87" s="55">
        <f>IF(M87&gt;0,(AB84*M84+AB85*M85+AB86*M86)/M87,0)</f>
        <v>2.9774053776593415E-3</v>
      </c>
      <c r="AC87" s="55">
        <f>IF(K87&gt;0,(K84*AC84+K85*AC85+K86*AC86)/K87,0)</f>
        <v>4.0664809881327203E-4</v>
      </c>
      <c r="AD87" s="52">
        <f>SUM(AD84:AD86)</f>
        <v>18.615180000000002</v>
      </c>
      <c r="AE87" s="53">
        <f>IF(K87&gt;0,(K84*AE84+K85*AE85+K86*AE86)/K87,0)</f>
        <v>0.21352871155243403</v>
      </c>
      <c r="AF87" s="58">
        <f>SUM(AF84:AF86)</f>
        <v>115.59850779999999</v>
      </c>
      <c r="AG87" s="53">
        <f>IF(AND(AA87&gt;0),((AA84*AG84+AA85*AG85+AA86*AG86)/AA87),0)</f>
        <v>0.86077926341248745</v>
      </c>
      <c r="AH87" s="57">
        <f t="shared" si="3"/>
        <v>0.86504007382616477</v>
      </c>
      <c r="AI87" s="51">
        <f>SUM(AI84:AI86)</f>
        <v>590</v>
      </c>
      <c r="AJ87" s="21">
        <f>IF(AI87&gt;0,(AJ84*AI84+AJ85*AI85+AJ86*AI86)/AI87,0)</f>
        <v>8.232542372881356E-2</v>
      </c>
      <c r="AK87" s="53">
        <f>IF(K87&gt;0,(AK84*K84+AK85*K85+AK86*K86)/K87,0)</f>
        <v>0.21739732380721724</v>
      </c>
      <c r="AL87" s="155">
        <f>IF(L87&gt;0,(AL84*K84+AL85*K85+AL86*K86)/K87,0)</f>
        <v>0.23073578348268348</v>
      </c>
      <c r="AM87" s="58">
        <f>SUM(AM84:AM86)</f>
        <v>117.696393</v>
      </c>
      <c r="AN87" s="156">
        <f>SUM(AN84:AN86)</f>
        <v>124.92254079999999</v>
      </c>
      <c r="AO87" s="56"/>
      <c r="AP87" s="56">
        <f>SUM(AP84:AP86)</f>
        <v>0</v>
      </c>
      <c r="AQ87" s="105"/>
      <c r="AR87" s="106">
        <f>AQ86</f>
        <v>2887.3399999999997</v>
      </c>
      <c r="AS87" s="51">
        <f>SUM(AS84:AS86)</f>
        <v>0</v>
      </c>
      <c r="AT87" s="59"/>
      <c r="AU87" s="58"/>
      <c r="AV87" s="58"/>
      <c r="AW87" s="58"/>
      <c r="AX87" s="58"/>
    </row>
    <row r="88" spans="1:50" x14ac:dyDescent="0.2">
      <c r="A88" s="182">
        <v>22</v>
      </c>
      <c r="B88" s="23">
        <v>1</v>
      </c>
      <c r="C88" s="46" t="s">
        <v>53</v>
      </c>
      <c r="D88" s="12">
        <v>16224</v>
      </c>
      <c r="E88" s="12">
        <v>4</v>
      </c>
      <c r="F88" s="12">
        <v>18010</v>
      </c>
      <c r="G88" s="13">
        <v>0.4</v>
      </c>
      <c r="H88" s="13">
        <v>4.0999999999999996</v>
      </c>
      <c r="I88" s="12">
        <v>17580</v>
      </c>
      <c r="J88" s="125">
        <v>2</v>
      </c>
      <c r="K88" s="12">
        <v>16475</v>
      </c>
      <c r="L88" s="14">
        <v>8.5000000000000006E-2</v>
      </c>
      <c r="M88" s="24">
        <f>ROUND(K88*(1-L88),0)</f>
        <v>15075</v>
      </c>
      <c r="N88" s="15">
        <v>0.49</v>
      </c>
      <c r="O88" s="25">
        <f>M88*N88</f>
        <v>7386.75</v>
      </c>
      <c r="P88" s="14">
        <v>0.42899999999999999</v>
      </c>
      <c r="Q88" s="25">
        <f>M88*P88</f>
        <v>6467.1750000000002</v>
      </c>
      <c r="R88" s="16">
        <v>8.1000000000000003E-2</v>
      </c>
      <c r="S88" s="25">
        <f>M88*R88</f>
        <v>1221.075</v>
      </c>
      <c r="T88" s="26">
        <v>0.24099999999999999</v>
      </c>
      <c r="U88" s="25">
        <f>M88*T88</f>
        <v>3633.0749999999998</v>
      </c>
      <c r="V88" s="16">
        <v>0.496</v>
      </c>
      <c r="W88" s="25">
        <f>M88*V88</f>
        <v>7477.2</v>
      </c>
      <c r="X88" s="16">
        <v>0.41</v>
      </c>
      <c r="Y88" s="25">
        <f>X88*M88</f>
        <v>6180.75</v>
      </c>
      <c r="Z88" s="17">
        <v>2.8400000000000001E-3</v>
      </c>
      <c r="AA88" s="18">
        <f>M88*Z88</f>
        <v>42.813000000000002</v>
      </c>
      <c r="AB88" s="27">
        <f>IF(M88&gt;0,(AD88+AM88)/M88,0)</f>
        <v>2.7044104278606969E-3</v>
      </c>
      <c r="AC88" s="17">
        <v>3.6999999999999999E-4</v>
      </c>
      <c r="AD88" s="24">
        <f>AC88*M88</f>
        <v>5.57775</v>
      </c>
      <c r="AE88" s="117">
        <v>0.2162</v>
      </c>
      <c r="AF88" s="30">
        <f>AI88*(1-AJ88)*AE88</f>
        <v>36.473372400000002</v>
      </c>
      <c r="AG88" s="28">
        <f>IF(AND(AE88&gt;0,AC88&gt;0,Z88&gt;0),((Z88-AC88)*AE88)/((AE88-AC88)*Z88),0)</f>
        <v>0.87120927855974284</v>
      </c>
      <c r="AH88" s="60">
        <f t="shared" si="3"/>
        <v>0.86472022666461601</v>
      </c>
      <c r="AI88" s="12">
        <v>186</v>
      </c>
      <c r="AJ88" s="14">
        <v>9.2999999999999999E-2</v>
      </c>
      <c r="AK88" s="15">
        <v>0.20860000000000001</v>
      </c>
      <c r="AL88" s="150">
        <v>0.21790000000000001</v>
      </c>
      <c r="AM88" s="30">
        <f>AI88*(1-AJ88)*AK88</f>
        <v>35.191237200000003</v>
      </c>
      <c r="AN88" s="153">
        <f>AI88*(1-AJ88)*AL88</f>
        <v>36.760165800000003</v>
      </c>
      <c r="AO88" s="19">
        <v>1.58</v>
      </c>
      <c r="AP88" s="19"/>
      <c r="AQ88" s="101">
        <f>AQ86+AI88-AP88</f>
        <v>3073.3399999999997</v>
      </c>
      <c r="AR88" s="102"/>
      <c r="AS88" s="12"/>
      <c r="AT88" s="31"/>
      <c r="AU88" s="20"/>
      <c r="AV88" s="20"/>
      <c r="AW88" s="20"/>
      <c r="AX88" s="20"/>
    </row>
    <row r="89" spans="1:50" x14ac:dyDescent="0.2">
      <c r="A89" s="183"/>
      <c r="B89" s="33">
        <v>2</v>
      </c>
      <c r="C89" s="11" t="s">
        <v>57</v>
      </c>
      <c r="D89" s="34">
        <v>18600</v>
      </c>
      <c r="E89" s="34">
        <v>4</v>
      </c>
      <c r="F89" s="34">
        <v>16474</v>
      </c>
      <c r="G89" s="35">
        <v>0.5</v>
      </c>
      <c r="H89" s="35">
        <v>4.0999999999999996</v>
      </c>
      <c r="I89" s="34">
        <v>15460</v>
      </c>
      <c r="J89" s="35">
        <v>2.4</v>
      </c>
      <c r="K89" s="34">
        <v>16415</v>
      </c>
      <c r="L89" s="36">
        <v>7.5999999999999998E-2</v>
      </c>
      <c r="M89" s="37">
        <f>ROUND(K89*(1-L89),0)</f>
        <v>15167</v>
      </c>
      <c r="N89" s="38">
        <v>0.36</v>
      </c>
      <c r="O89" s="25">
        <f>M89*N89</f>
        <v>5460.12</v>
      </c>
      <c r="P89" s="36">
        <v>0.58599999999999997</v>
      </c>
      <c r="Q89" s="25">
        <f>M89*P89</f>
        <v>8887.8619999999992</v>
      </c>
      <c r="R89" s="39">
        <v>5.3999999999999999E-2</v>
      </c>
      <c r="S89" s="25">
        <f>M89*R89</f>
        <v>819.01800000000003</v>
      </c>
      <c r="T89" s="28">
        <v>0.24199999999999999</v>
      </c>
      <c r="U89" s="25">
        <f>M89*T89</f>
        <v>3670.4139999999998</v>
      </c>
      <c r="V89" s="39">
        <v>0.496</v>
      </c>
      <c r="W89" s="25">
        <f>M89*V89</f>
        <v>7522.8320000000003</v>
      </c>
      <c r="X89" s="39">
        <v>0.4</v>
      </c>
      <c r="Y89" s="25">
        <f>X89*M89</f>
        <v>6066.8</v>
      </c>
      <c r="Z89" s="40">
        <v>2.8800000000000002E-3</v>
      </c>
      <c r="AA89" s="18">
        <f>M89*Z89</f>
        <v>43.680960000000006</v>
      </c>
      <c r="AB89" s="27">
        <f>IF(M89&gt;0,(AD89+AM89)/M89,0)</f>
        <v>3.1188015032636647E-3</v>
      </c>
      <c r="AC89" s="40">
        <v>3.6000000000000002E-4</v>
      </c>
      <c r="AD89" s="37">
        <f>AC89*M89</f>
        <v>5.4601200000000008</v>
      </c>
      <c r="AE89" s="28">
        <v>0.21820000000000001</v>
      </c>
      <c r="AF89" s="41">
        <f>AI89*(1-AJ89)*AE89</f>
        <v>42.386659200000004</v>
      </c>
      <c r="AG89" s="28">
        <f>IF(AND(AE89&gt;0,AC89&gt;0,Z89&gt;0),((Z89-AC89)*AE89)/((AE89-AC89)*Z89),0)</f>
        <v>0.87644601542416456</v>
      </c>
      <c r="AH89" s="29">
        <f t="shared" si="3"/>
        <v>0.88605191118262161</v>
      </c>
      <c r="AI89" s="34">
        <v>213</v>
      </c>
      <c r="AJ89" s="36">
        <v>8.7999999999999995E-2</v>
      </c>
      <c r="AK89" s="38">
        <v>0.21540000000000001</v>
      </c>
      <c r="AL89" s="151">
        <v>0.22359999999999999</v>
      </c>
      <c r="AM89" s="41">
        <f>AI89*(1-AJ89)*AK89</f>
        <v>41.842742399999999</v>
      </c>
      <c r="AN89" s="174">
        <f t="shared" si="4"/>
        <v>43.435641599999997</v>
      </c>
      <c r="AO89" s="42">
        <v>1.6</v>
      </c>
      <c r="AP89" s="42"/>
      <c r="AQ89" s="121">
        <f>AQ88+AI89-AP89</f>
        <v>3286.3399999999997</v>
      </c>
      <c r="AR89" s="104"/>
      <c r="AS89" s="43"/>
      <c r="AT89" s="44"/>
      <c r="AU89" s="45"/>
      <c r="AV89" s="45"/>
      <c r="AW89" s="45"/>
      <c r="AX89" s="45"/>
    </row>
    <row r="90" spans="1:50" x14ac:dyDescent="0.2">
      <c r="A90" s="183"/>
      <c r="B90" s="33">
        <v>3</v>
      </c>
      <c r="C90" s="46" t="s">
        <v>54</v>
      </c>
      <c r="D90" s="43">
        <v>18656</v>
      </c>
      <c r="E90" s="43">
        <v>3</v>
      </c>
      <c r="F90" s="43">
        <v>16114</v>
      </c>
      <c r="G90" s="37">
        <v>0.9</v>
      </c>
      <c r="H90" s="37">
        <v>4.2</v>
      </c>
      <c r="I90" s="43">
        <v>15625</v>
      </c>
      <c r="J90" s="127">
        <v>2.2000000000000002</v>
      </c>
      <c r="K90" s="43">
        <v>16185</v>
      </c>
      <c r="L90" s="39">
        <v>7.8E-2</v>
      </c>
      <c r="M90" s="37">
        <f>ROUND(K90*(1-L90),0)</f>
        <v>14923</v>
      </c>
      <c r="N90" s="28">
        <v>0.441</v>
      </c>
      <c r="O90" s="25">
        <f>M90*N90</f>
        <v>6581.0429999999997</v>
      </c>
      <c r="P90" s="39">
        <v>0.48</v>
      </c>
      <c r="Q90" s="25">
        <f>M90*P90</f>
        <v>7163.04</v>
      </c>
      <c r="R90" s="39">
        <v>7.9000000000000001E-2</v>
      </c>
      <c r="S90" s="25">
        <f>M90*R90</f>
        <v>1178.9169999999999</v>
      </c>
      <c r="T90" s="28">
        <v>0.23400000000000001</v>
      </c>
      <c r="U90" s="25">
        <f>M90*T90</f>
        <v>3491.9820000000004</v>
      </c>
      <c r="V90" s="39">
        <v>0.504</v>
      </c>
      <c r="W90" s="25">
        <f>M90*V90</f>
        <v>7521.192</v>
      </c>
      <c r="X90" s="39">
        <v>0.4</v>
      </c>
      <c r="Y90" s="25">
        <f>X90*M90</f>
        <v>5969.2000000000007</v>
      </c>
      <c r="Z90" s="47">
        <v>2.96E-3</v>
      </c>
      <c r="AA90" s="18">
        <f>M90*Z90</f>
        <v>44.172080000000001</v>
      </c>
      <c r="AB90" s="27">
        <f>IF(M90&gt;0,(AD90+AM90)/M90,0)</f>
        <v>2.9950927427460968E-3</v>
      </c>
      <c r="AC90" s="47">
        <v>3.5E-4</v>
      </c>
      <c r="AD90" s="37">
        <f>AC90*M90</f>
        <v>5.2230499999999997</v>
      </c>
      <c r="AE90" s="28">
        <v>0.2185</v>
      </c>
      <c r="AF90" s="41">
        <f>AI90*(1-AJ90)*AE90</f>
        <v>40.208807000000007</v>
      </c>
      <c r="AG90" s="28">
        <f>IF(AND(AE90&gt;0,AC90&gt;0,Z90&gt;0),((Z90-AC90)*AE90)/((AE90-AC90)*Z90),0)</f>
        <v>0.88317144786317381</v>
      </c>
      <c r="AH90" s="29">
        <f t="shared" si="3"/>
        <v>0.88458556258226007</v>
      </c>
      <c r="AI90" s="43">
        <v>202</v>
      </c>
      <c r="AJ90" s="39">
        <v>8.8999999999999996E-2</v>
      </c>
      <c r="AK90" s="28">
        <v>0.2145</v>
      </c>
      <c r="AL90" s="152">
        <v>0.2177</v>
      </c>
      <c r="AM90" s="41">
        <f>AI90*(1-AJ90)*AK90</f>
        <v>39.472719000000005</v>
      </c>
      <c r="AN90" s="154">
        <f t="shared" si="4"/>
        <v>40.061589400000003</v>
      </c>
      <c r="AO90" s="18">
        <v>1.6</v>
      </c>
      <c r="AP90" s="18"/>
      <c r="AQ90" s="121">
        <f>AQ89+AI90-AP90</f>
        <v>3488.3399999999997</v>
      </c>
      <c r="AR90" s="104"/>
      <c r="AS90" s="43"/>
      <c r="AT90" s="48"/>
      <c r="AU90" s="41"/>
      <c r="AV90" s="41"/>
      <c r="AW90" s="41"/>
      <c r="AX90" s="41"/>
    </row>
    <row r="91" spans="1:50" s="22" customFormat="1" ht="13.5" thickBot="1" x14ac:dyDescent="0.25">
      <c r="A91" s="184"/>
      <c r="B91" s="49" t="s">
        <v>38</v>
      </c>
      <c r="C91" s="50"/>
      <c r="D91" s="51">
        <f>SUM(D88:D90)</f>
        <v>53480</v>
      </c>
      <c r="E91" s="51"/>
      <c r="F91" s="51">
        <f>SUM(F88:F90)</f>
        <v>50598</v>
      </c>
      <c r="G91" s="52"/>
      <c r="H91" s="52"/>
      <c r="I91" s="51">
        <f>SUM(I88:I90)</f>
        <v>48665</v>
      </c>
      <c r="J91" s="52"/>
      <c r="K91" s="51">
        <f>SUM(K88:K90)</f>
        <v>49075</v>
      </c>
      <c r="L91" s="21">
        <f>IF(K91&gt;0,(K88*L88+K89*L89+K90*L90)/K91,0)</f>
        <v>7.9680998471726952E-2</v>
      </c>
      <c r="M91" s="52">
        <f>M88+M89+M90</f>
        <v>45165</v>
      </c>
      <c r="N91" s="53">
        <f>IF(M91&gt;0,O91/M91,0)</f>
        <v>0.43015416805048157</v>
      </c>
      <c r="O91" s="54">
        <f>O88+O89+O90</f>
        <v>19427.913</v>
      </c>
      <c r="P91" s="21">
        <f>IF(M91&gt;0,Q91/M91,0)</f>
        <v>0.49857360788220972</v>
      </c>
      <c r="Q91" s="54">
        <f>Q88+Q89+Q90</f>
        <v>22518.077000000001</v>
      </c>
      <c r="R91" s="21">
        <f>IF(M91&gt;0,S91/M91,0)</f>
        <v>7.1272224067308765E-2</v>
      </c>
      <c r="S91" s="54">
        <f>S88+S89+S90</f>
        <v>3219.01</v>
      </c>
      <c r="T91" s="21">
        <f>IF(M91&gt;0,U91/M91,0)</f>
        <v>0.23902293811579761</v>
      </c>
      <c r="U91" s="54">
        <f>U88+U89+U90</f>
        <v>10795.471</v>
      </c>
      <c r="V91" s="21">
        <f>IF(M91&gt;0,W91/M91,0)</f>
        <v>0.49864328573010069</v>
      </c>
      <c r="W91" s="54">
        <f>W88+W89+W90</f>
        <v>22521.223999999998</v>
      </c>
      <c r="X91" s="21">
        <f>IF(M91&gt;0,Y91/M91,0)</f>
        <v>0.40333776154101625</v>
      </c>
      <c r="Y91" s="54">
        <f>Y88+Y89+Y90</f>
        <v>18216.75</v>
      </c>
      <c r="Z91" s="55">
        <f>IF(M91&gt;0,AA91/M91,0)</f>
        <v>2.8930818111369424E-3</v>
      </c>
      <c r="AA91" s="56">
        <f>SUM(AA88:AA90)</f>
        <v>130.66604000000001</v>
      </c>
      <c r="AB91" s="55">
        <f>IF(M91&gt;0,(AB88*M88+AB89*M89+AB90*M90)/M91,0)</f>
        <v>2.9396129436510578E-3</v>
      </c>
      <c r="AC91" s="55">
        <f>IF(K91&gt;0,(K88*AC88+K89*AC89+K90*AC90)/K91,0)</f>
        <v>3.6005909322465611E-4</v>
      </c>
      <c r="AD91" s="52">
        <f>SUM(AD88:AD90)</f>
        <v>16.260920000000002</v>
      </c>
      <c r="AE91" s="53">
        <f>IF(K91&gt;0,(K88*AE88+K89*AE89+K90*AE90)/K91,0)</f>
        <v>0.21762751910341313</v>
      </c>
      <c r="AF91" s="58">
        <f>SUM(AF88:AF90)</f>
        <v>119.06883860000002</v>
      </c>
      <c r="AG91" s="53">
        <f>IF(AND(AA91&gt;0),((AA88*AG88+AA89*AG89+AA90*AG90)/AA91),0)</f>
        <v>0.87700374200984832</v>
      </c>
      <c r="AH91" s="57">
        <f t="shared" si="3"/>
        <v>0.87900193051706033</v>
      </c>
      <c r="AI91" s="51">
        <f>SUM(AI88:AI90)</f>
        <v>601</v>
      </c>
      <c r="AJ91" s="21">
        <f>IF(AI91&gt;0,(AJ88*AI88+AJ89*AI89+AJ90*AI90)/AI91,0)</f>
        <v>8.9883527454242926E-2</v>
      </c>
      <c r="AK91" s="53">
        <f>IF(K91&gt;0,(AK88*K88+AK89*K89+AK90*K90)/K91,0)</f>
        <v>0.21282034640855835</v>
      </c>
      <c r="AL91" s="155">
        <f>IF(L91&gt;0,(AL88*K88+AL89*K89+AL90*K90)/K91,0)</f>
        <v>0.21974062149770759</v>
      </c>
      <c r="AM91" s="58">
        <f>SUM(AM88:AM90)</f>
        <v>116.50669860000002</v>
      </c>
      <c r="AN91" s="156">
        <f>SUM(AN88:AN90)</f>
        <v>120.25739680000001</v>
      </c>
      <c r="AO91" s="56"/>
      <c r="AP91" s="56">
        <f>SUM(AP88:AP90)</f>
        <v>0</v>
      </c>
      <c r="AQ91" s="105"/>
      <c r="AR91" s="106">
        <f>AQ90</f>
        <v>3488.3399999999997</v>
      </c>
      <c r="AS91" s="51">
        <f>SUM(AS88:AS90)</f>
        <v>0</v>
      </c>
      <c r="AT91" s="59"/>
      <c r="AU91" s="58"/>
      <c r="AV91" s="58"/>
      <c r="AW91" s="58"/>
      <c r="AX91" s="58"/>
    </row>
    <row r="92" spans="1:50" x14ac:dyDescent="0.2">
      <c r="A92" s="182">
        <v>23</v>
      </c>
      <c r="B92" s="23">
        <v>1</v>
      </c>
      <c r="C92" s="46" t="s">
        <v>53</v>
      </c>
      <c r="D92" s="12">
        <v>5537</v>
      </c>
      <c r="E92" s="12">
        <v>3</v>
      </c>
      <c r="F92" s="12">
        <v>9617</v>
      </c>
      <c r="G92" s="13">
        <v>1</v>
      </c>
      <c r="H92" s="13">
        <v>5.6</v>
      </c>
      <c r="I92" s="12">
        <v>9697</v>
      </c>
      <c r="J92" s="13">
        <v>4.0999999999999996</v>
      </c>
      <c r="K92" s="12">
        <v>14719</v>
      </c>
      <c r="L92" s="14">
        <v>6.6000000000000003E-2</v>
      </c>
      <c r="M92" s="24">
        <f>ROUND(K92*(1-L92),0)</f>
        <v>13748</v>
      </c>
      <c r="N92" s="15">
        <v>0.52300000000000002</v>
      </c>
      <c r="O92" s="25">
        <f>M92*N92</f>
        <v>7190.2040000000006</v>
      </c>
      <c r="P92" s="14">
        <v>0.41099999999999998</v>
      </c>
      <c r="Q92" s="25">
        <f>M92*P92</f>
        <v>5650.4279999999999</v>
      </c>
      <c r="R92" s="16">
        <v>6.6000000000000003E-2</v>
      </c>
      <c r="S92" s="25">
        <f>M92*R92</f>
        <v>907.36800000000005</v>
      </c>
      <c r="T92" s="26">
        <v>0.22500000000000001</v>
      </c>
      <c r="U92" s="25">
        <f>M92*T92</f>
        <v>3093.3</v>
      </c>
      <c r="V92" s="16">
        <v>0.497</v>
      </c>
      <c r="W92" s="25">
        <f>M92*V92</f>
        <v>6832.7560000000003</v>
      </c>
      <c r="X92" s="16">
        <v>0.4</v>
      </c>
      <c r="Y92" s="25">
        <f>X92*M92</f>
        <v>5499.2000000000007</v>
      </c>
      <c r="Z92" s="17">
        <v>3.1199999999999999E-3</v>
      </c>
      <c r="AA92" s="18">
        <f>M92*Z92</f>
        <v>42.89376</v>
      </c>
      <c r="AB92" s="27">
        <f>IF(M92&gt;0,(AD92+AM92)/M92,0)</f>
        <v>2.3544665842304335E-3</v>
      </c>
      <c r="AC92" s="17">
        <v>3.5E-4</v>
      </c>
      <c r="AD92" s="24">
        <f>AC92*M92</f>
        <v>4.8117999999999999</v>
      </c>
      <c r="AE92" s="117">
        <v>0.2175</v>
      </c>
      <c r="AF92" s="30">
        <f>AI92*(1-AJ92)*AE92</f>
        <v>27.570082500000002</v>
      </c>
      <c r="AG92" s="28">
        <f>IF(AND(AE92&gt;0,AC92&gt;0,Z92&gt;0),((Z92-AC92)*AE92)/((AE92-AC92)*Z92),0)</f>
        <v>0.88925149223330191</v>
      </c>
      <c r="AH92" s="60">
        <f t="shared" si="3"/>
        <v>0.85271919488492776</v>
      </c>
      <c r="AI92" s="12">
        <v>141</v>
      </c>
      <c r="AJ92" s="14">
        <v>0.10100000000000001</v>
      </c>
      <c r="AK92" s="15">
        <v>0.21740000000000001</v>
      </c>
      <c r="AL92" s="150">
        <v>0.2261</v>
      </c>
      <c r="AM92" s="30">
        <f>AI92*(1-AJ92)*AK92</f>
        <v>27.5574066</v>
      </c>
      <c r="AN92" s="153">
        <f>AI92*(1-AJ92)*AL92</f>
        <v>28.660209899999998</v>
      </c>
      <c r="AO92" s="19">
        <v>1.6</v>
      </c>
      <c r="AP92" s="19">
        <v>1009.12</v>
      </c>
      <c r="AQ92" s="101">
        <f>AQ90+AI92-AP92</f>
        <v>2620.2199999999998</v>
      </c>
      <c r="AR92" s="102"/>
      <c r="AS92" s="12"/>
      <c r="AT92" s="31"/>
      <c r="AU92" s="20"/>
      <c r="AV92" s="20"/>
      <c r="AW92" s="20"/>
      <c r="AX92" s="20"/>
    </row>
    <row r="93" spans="1:50" x14ac:dyDescent="0.2">
      <c r="A93" s="183"/>
      <c r="B93" s="33">
        <v>2</v>
      </c>
      <c r="C93" s="11" t="s">
        <v>57</v>
      </c>
      <c r="D93" s="34">
        <v>18800</v>
      </c>
      <c r="E93" s="34">
        <v>4</v>
      </c>
      <c r="F93" s="34">
        <v>16890</v>
      </c>
      <c r="G93" s="35">
        <v>1.1000000000000001</v>
      </c>
      <c r="H93" s="35">
        <v>4</v>
      </c>
      <c r="I93" s="34">
        <v>15911</v>
      </c>
      <c r="J93" s="35">
        <v>2.9</v>
      </c>
      <c r="K93" s="34">
        <v>14598</v>
      </c>
      <c r="L93" s="36">
        <v>7.3999999999999996E-2</v>
      </c>
      <c r="M93" s="37">
        <f>ROUND(K93*(1-L93),0)</f>
        <v>13518</v>
      </c>
      <c r="N93" s="38">
        <v>0.36899999999999999</v>
      </c>
      <c r="O93" s="25">
        <f>M93*N93</f>
        <v>4988.1419999999998</v>
      </c>
      <c r="P93" s="36">
        <v>0.53700000000000003</v>
      </c>
      <c r="Q93" s="25">
        <f>M93*P93</f>
        <v>7259.1660000000002</v>
      </c>
      <c r="R93" s="39">
        <v>9.4E-2</v>
      </c>
      <c r="S93" s="25">
        <f>M93*R93</f>
        <v>1270.692</v>
      </c>
      <c r="T93" s="28">
        <v>0.23400000000000001</v>
      </c>
      <c r="U93" s="25">
        <f>M93*T93</f>
        <v>3163.212</v>
      </c>
      <c r="V93" s="39">
        <v>0.50900000000000001</v>
      </c>
      <c r="W93" s="25">
        <f>M93*V93</f>
        <v>6880.6620000000003</v>
      </c>
      <c r="X93" s="39">
        <v>0.41</v>
      </c>
      <c r="Y93" s="25">
        <f>X93*M93</f>
        <v>5542.38</v>
      </c>
      <c r="Z93" s="40">
        <v>3.13E-3</v>
      </c>
      <c r="AA93" s="18">
        <f>M93*Z93</f>
        <v>42.311340000000001</v>
      </c>
      <c r="AB93" s="27">
        <f>IF(M93&gt;0,(AD93+AM93)/M93,0)</f>
        <v>3.7245852197070575E-3</v>
      </c>
      <c r="AC93" s="40">
        <v>3.6999999999999999E-4</v>
      </c>
      <c r="AD93" s="37">
        <f>AC93*M93</f>
        <v>5.0016600000000002</v>
      </c>
      <c r="AE93" s="28">
        <v>0.2117</v>
      </c>
      <c r="AF93" s="41">
        <f>AI93*(1-AJ93)*AE93</f>
        <v>46.376907300000006</v>
      </c>
      <c r="AG93" s="28">
        <f>IF(AND(AE93&gt;0,AC93&gt;0,Z93&gt;0),((Z93-AC93)*AE93)/((AE93-AC93)*Z93),0)</f>
        <v>0.88333298813886596</v>
      </c>
      <c r="AH93" s="29">
        <f t="shared" si="3"/>
        <v>0.9022728376104443</v>
      </c>
      <c r="AI93" s="34">
        <v>241</v>
      </c>
      <c r="AJ93" s="36">
        <v>9.0999999999999998E-2</v>
      </c>
      <c r="AK93" s="38">
        <v>0.20699999999999999</v>
      </c>
      <c r="AL93" s="151">
        <v>0.21179999999999999</v>
      </c>
      <c r="AM93" s="41">
        <f>AI93*(1-AJ93)*AK93</f>
        <v>45.347283000000004</v>
      </c>
      <c r="AN93" s="174">
        <f t="shared" si="4"/>
        <v>46.398814200000004</v>
      </c>
      <c r="AO93" s="42">
        <v>1.6</v>
      </c>
      <c r="AP93" s="42"/>
      <c r="AQ93" s="121">
        <f>AQ92+AI93-AP93</f>
        <v>2861.22</v>
      </c>
      <c r="AR93" s="104"/>
      <c r="AS93" s="43"/>
      <c r="AT93" s="44"/>
      <c r="AU93" s="45"/>
      <c r="AV93" s="45"/>
      <c r="AW93" s="45"/>
      <c r="AX93" s="45"/>
    </row>
    <row r="94" spans="1:50" x14ac:dyDescent="0.2">
      <c r="A94" s="183"/>
      <c r="B94" s="33">
        <v>3</v>
      </c>
      <c r="C94" s="46" t="s">
        <v>51</v>
      </c>
      <c r="D94" s="43">
        <v>17987</v>
      </c>
      <c r="E94" s="43">
        <v>4</v>
      </c>
      <c r="F94" s="43">
        <v>17279</v>
      </c>
      <c r="G94" s="37">
        <v>0.9</v>
      </c>
      <c r="H94" s="37">
        <v>4.7</v>
      </c>
      <c r="I94" s="43">
        <v>16803</v>
      </c>
      <c r="J94" s="37">
        <v>1.7</v>
      </c>
      <c r="K94" s="43">
        <v>14497</v>
      </c>
      <c r="L94" s="39">
        <v>7.4999999999999997E-2</v>
      </c>
      <c r="M94" s="37">
        <f>ROUND(K94*(1-L94),0)</f>
        <v>13410</v>
      </c>
      <c r="N94" s="28">
        <v>0.315</v>
      </c>
      <c r="O94" s="25">
        <f>M94*N94</f>
        <v>4224.1499999999996</v>
      </c>
      <c r="P94" s="39">
        <v>0.52700000000000002</v>
      </c>
      <c r="Q94" s="25">
        <f>M94*P94</f>
        <v>7067.0700000000006</v>
      </c>
      <c r="R94" s="39">
        <v>0.158</v>
      </c>
      <c r="S94" s="25">
        <f>M94*R94</f>
        <v>2118.7800000000002</v>
      </c>
      <c r="T94" s="28">
        <v>0.22800000000000001</v>
      </c>
      <c r="U94" s="25">
        <f>M94*T94</f>
        <v>3057.48</v>
      </c>
      <c r="V94" s="39">
        <v>0.52200000000000002</v>
      </c>
      <c r="W94" s="25">
        <f>M94*V94</f>
        <v>7000.02</v>
      </c>
      <c r="X94" s="39">
        <v>0.4</v>
      </c>
      <c r="Y94" s="25">
        <f>X94*M94</f>
        <v>5364</v>
      </c>
      <c r="Z94" s="47">
        <v>3.1199999999999999E-3</v>
      </c>
      <c r="AA94" s="18">
        <f>M94*Z94</f>
        <v>41.839199999999998</v>
      </c>
      <c r="AB94" s="27">
        <f>IF(M94&gt;0,(AD94+AM94)/M94,0)</f>
        <v>3.6168097240865025E-3</v>
      </c>
      <c r="AC94" s="47">
        <v>4.0999999999999999E-4</v>
      </c>
      <c r="AD94" s="37">
        <f>AC94*M94</f>
        <v>5.4981</v>
      </c>
      <c r="AE94" s="28">
        <v>0.21510000000000001</v>
      </c>
      <c r="AF94" s="41">
        <f>AI94*(1-AJ94)*AE94</f>
        <v>44.279625600000003</v>
      </c>
      <c r="AG94" s="28">
        <f>IF(AND(AE94&gt;0,AC94&gt;0,Z94&gt;0),((Z94-AC94)*AE94)/((AE94-AC94)*Z94),0)</f>
        <v>0.87024851574900486</v>
      </c>
      <c r="AH94" s="29">
        <f t="shared" si="3"/>
        <v>0.8883840258221215</v>
      </c>
      <c r="AI94" s="43">
        <v>224</v>
      </c>
      <c r="AJ94" s="39">
        <v>8.1000000000000003E-2</v>
      </c>
      <c r="AK94" s="28">
        <v>0.2089</v>
      </c>
      <c r="AL94" s="152">
        <v>0.21729999999999999</v>
      </c>
      <c r="AM94" s="41">
        <f>AI94*(1-AJ94)*AK94</f>
        <v>43.003318399999998</v>
      </c>
      <c r="AN94" s="154">
        <f t="shared" si="4"/>
        <v>44.732508799999998</v>
      </c>
      <c r="AO94" s="18">
        <v>1.6</v>
      </c>
      <c r="AP94" s="18"/>
      <c r="AQ94" s="121">
        <f>AQ93+AI94-AP94</f>
        <v>3085.22</v>
      </c>
      <c r="AR94" s="104"/>
      <c r="AS94" s="43"/>
      <c r="AT94" s="48"/>
      <c r="AU94" s="41"/>
      <c r="AV94" s="41"/>
      <c r="AW94" s="41"/>
      <c r="AX94" s="41"/>
    </row>
    <row r="95" spans="1:50" s="22" customFormat="1" ht="13.5" thickBot="1" x14ac:dyDescent="0.25">
      <c r="A95" s="184"/>
      <c r="B95" s="49" t="s">
        <v>38</v>
      </c>
      <c r="C95" s="50"/>
      <c r="D95" s="51">
        <f>SUM(D92:D94)</f>
        <v>42324</v>
      </c>
      <c r="E95" s="51"/>
      <c r="F95" s="51">
        <f>SUM(F92:F94)</f>
        <v>43786</v>
      </c>
      <c r="G95" s="52"/>
      <c r="H95" s="52"/>
      <c r="I95" s="51">
        <f>SUM(I92:I94)</f>
        <v>42411</v>
      </c>
      <c r="J95" s="52"/>
      <c r="K95" s="51">
        <f>SUM(K92:K94)</f>
        <v>43814</v>
      </c>
      <c r="L95" s="21">
        <f>IF(K95&gt;0,(K92*L92+K93*L93+K94*L94)/K95,0)</f>
        <v>7.1643333181174967E-2</v>
      </c>
      <c r="M95" s="52">
        <f>M92+M93+M94</f>
        <v>40676</v>
      </c>
      <c r="N95" s="53">
        <f>IF(M95&gt;0,O95/M95,0)</f>
        <v>0.4032475169633199</v>
      </c>
      <c r="O95" s="54">
        <f>O92+O93+O94</f>
        <v>16402.495999999999</v>
      </c>
      <c r="P95" s="21">
        <f>IF(M95&gt;0,Q95/M95,0)</f>
        <v>0.4911167273084866</v>
      </c>
      <c r="Q95" s="54">
        <f>Q92+Q93+Q94</f>
        <v>19976.664000000001</v>
      </c>
      <c r="R95" s="21">
        <f>IF(M95&gt;0,S95/M95,0)</f>
        <v>0.10563575572819353</v>
      </c>
      <c r="S95" s="54">
        <f>S92+S93+S94</f>
        <v>4296.84</v>
      </c>
      <c r="T95" s="21">
        <f>IF(M95&gt;0,U95/M95,0)</f>
        <v>0.22898003736847281</v>
      </c>
      <c r="U95" s="54">
        <f>U92+U93+U94</f>
        <v>9313.9920000000002</v>
      </c>
      <c r="V95" s="21">
        <f>IF(M95&gt;0,W95/M95,0)</f>
        <v>0.50922996361490813</v>
      </c>
      <c r="W95" s="54">
        <f>W92+W93+W94</f>
        <v>20713.438000000002</v>
      </c>
      <c r="X95" s="21">
        <f>IF(M95&gt;0,Y95/M95,0)</f>
        <v>0.40332333562788875</v>
      </c>
      <c r="Y95" s="54">
        <f>Y92+Y93+Y94</f>
        <v>16405.580000000002</v>
      </c>
      <c r="Z95" s="55">
        <f>IF(M95&gt;0,AA95/M95,0)</f>
        <v>3.1233233356278887E-3</v>
      </c>
      <c r="AA95" s="56">
        <f>SUM(AA92:AA94)</f>
        <v>127.04429999999999</v>
      </c>
      <c r="AB95" s="55">
        <f>IF(M95&gt;0,(AB92*M92+AB93*M93+AB94*M94)/M95,0)</f>
        <v>3.2259703018979254E-3</v>
      </c>
      <c r="AC95" s="55">
        <f>IF(K95&gt;0,(K92*AC92+K93*AC93+K94*AC94)/K95,0)</f>
        <v>3.7651618204226963E-4</v>
      </c>
      <c r="AD95" s="52">
        <f>SUM(AD92:AD94)</f>
        <v>15.31156</v>
      </c>
      <c r="AE95" s="53">
        <f>IF(K95&gt;0,(K92*AE92+K93*AE93+K94*AE94)/K95,0)</f>
        <v>0.21477344684347469</v>
      </c>
      <c r="AF95" s="58">
        <f>SUM(AF92:AF94)</f>
        <v>118.22661540000001</v>
      </c>
      <c r="AG95" s="53">
        <f>IF(AND(AA95&gt;0),((AA92*AG92+AA93*AG93+AA94*AG94)/AA95),0)</f>
        <v>0.88102216456765414</v>
      </c>
      <c r="AH95" s="57">
        <f t="shared" si="3"/>
        <v>0.88486397986278076</v>
      </c>
      <c r="AI95" s="51">
        <f>SUM(AI92:AI94)</f>
        <v>606</v>
      </c>
      <c r="AJ95" s="21">
        <f>IF(AI95&gt;0,(AJ92*AI92+AJ93*AI93+AJ94*AI94)/AI95,0)</f>
        <v>8.9630363036303631E-2</v>
      </c>
      <c r="AK95" s="53">
        <f>IF(K95&gt;0,(AK92*K92+AK93*K93+AK94*K94)/K95,0)</f>
        <v>0.21112246998676221</v>
      </c>
      <c r="AL95" s="155">
        <f>IF(L95&gt;0,(AL92*K92+AL93*K93+AL94*K94)/K95,0)</f>
        <v>0.21842380061167663</v>
      </c>
      <c r="AM95" s="58">
        <f>SUM(AM92:AM94)</f>
        <v>115.90800800000001</v>
      </c>
      <c r="AN95" s="156">
        <f>SUM(AN92:AN94)</f>
        <v>119.79153289999999</v>
      </c>
      <c r="AO95" s="56"/>
      <c r="AP95" s="56">
        <f>SUM(AP92:AP94)</f>
        <v>1009.12</v>
      </c>
      <c r="AQ95" s="105"/>
      <c r="AR95" s="106">
        <f>AQ94</f>
        <v>3085.22</v>
      </c>
      <c r="AS95" s="51">
        <f>SUM(AS92:AS94)</f>
        <v>0</v>
      </c>
      <c r="AT95" s="59"/>
      <c r="AU95" s="58"/>
      <c r="AV95" s="58"/>
      <c r="AW95" s="58"/>
      <c r="AX95" s="58"/>
    </row>
    <row r="96" spans="1:50" x14ac:dyDescent="0.2">
      <c r="A96" s="182">
        <v>24</v>
      </c>
      <c r="B96" s="23">
        <v>1</v>
      </c>
      <c r="C96" s="11" t="s">
        <v>60</v>
      </c>
      <c r="D96" s="12">
        <v>6569</v>
      </c>
      <c r="E96" s="12">
        <v>3</v>
      </c>
      <c r="F96" s="12">
        <v>12659</v>
      </c>
      <c r="G96" s="13">
        <v>0.5</v>
      </c>
      <c r="H96" s="13">
        <v>3.6</v>
      </c>
      <c r="I96" s="12">
        <v>12175</v>
      </c>
      <c r="J96" s="13">
        <v>2.7</v>
      </c>
      <c r="K96" s="12">
        <v>14693</v>
      </c>
      <c r="L96" s="14">
        <v>6.6000000000000003E-2</v>
      </c>
      <c r="M96" s="24">
        <f>ROUND(K96*(1-L96),0)</f>
        <v>13723</v>
      </c>
      <c r="N96" s="15">
        <v>0.58099999999999996</v>
      </c>
      <c r="O96" s="25">
        <f>M96*N96</f>
        <v>7973.0629999999992</v>
      </c>
      <c r="P96" s="14">
        <v>0.36699999999999999</v>
      </c>
      <c r="Q96" s="25">
        <f>M96*P96</f>
        <v>5036.3410000000003</v>
      </c>
      <c r="R96" s="16">
        <v>5.1999999999999998E-2</v>
      </c>
      <c r="S96" s="25">
        <f>M96*R96</f>
        <v>713.596</v>
      </c>
      <c r="T96" s="26">
        <v>0.23200000000000001</v>
      </c>
      <c r="U96" s="25">
        <f>M96*T96</f>
        <v>3183.7360000000003</v>
      </c>
      <c r="V96" s="16">
        <v>0.51100000000000001</v>
      </c>
      <c r="W96" s="25">
        <f>M96*V96</f>
        <v>7012.4530000000004</v>
      </c>
      <c r="X96" s="16">
        <v>0.4</v>
      </c>
      <c r="Y96" s="25">
        <f>X96*M96</f>
        <v>5489.2000000000007</v>
      </c>
      <c r="Z96" s="17">
        <v>3.0300000000000001E-3</v>
      </c>
      <c r="AA96" s="18">
        <f>M96*Z96</f>
        <v>41.580690000000004</v>
      </c>
      <c r="AB96" s="27">
        <f>IF(M96&gt;0,(AD96+AM96)/M96,0)</f>
        <v>3.2746216133498506E-3</v>
      </c>
      <c r="AC96" s="17">
        <v>4.2999999999999999E-4</v>
      </c>
      <c r="AD96" s="24">
        <f>AC96*M96</f>
        <v>5.9008899999999995</v>
      </c>
      <c r="AE96" s="117">
        <v>0.2147</v>
      </c>
      <c r="AF96" s="30">
        <f>AI96*(1-AJ96)*AE96</f>
        <v>39.986586799999998</v>
      </c>
      <c r="AG96" s="28">
        <f>IF(AND(AE96&gt;0,AC96&gt;0,Z96&gt;0),((Z96-AC96)*AE96)/((AE96-AC96)*Z96),0)</f>
        <v>0.85980782705143166</v>
      </c>
      <c r="AH96" s="60">
        <f t="shared" si="3"/>
        <v>0.87047291690659512</v>
      </c>
      <c r="AI96" s="12">
        <v>202</v>
      </c>
      <c r="AJ96" s="14">
        <v>7.8E-2</v>
      </c>
      <c r="AK96" s="15">
        <v>0.20960000000000001</v>
      </c>
      <c r="AL96" s="150">
        <v>0.22159999999999999</v>
      </c>
      <c r="AM96" s="30">
        <f>AI96*(1-AJ96)*AK96</f>
        <v>39.036742400000001</v>
      </c>
      <c r="AN96" s="153">
        <f>AI96*(1-AJ96)*AL96</f>
        <v>41.271670399999998</v>
      </c>
      <c r="AO96" s="19">
        <v>1.6</v>
      </c>
      <c r="AP96" s="19">
        <v>1036.1400000000001</v>
      </c>
      <c r="AQ96" s="101">
        <f>AQ94+AI96-AP96</f>
        <v>2251.08</v>
      </c>
      <c r="AR96" s="102"/>
      <c r="AS96" s="12"/>
      <c r="AT96" s="31"/>
      <c r="AU96" s="20"/>
      <c r="AV96" s="20"/>
      <c r="AW96" s="20"/>
      <c r="AX96" s="20"/>
    </row>
    <row r="97" spans="1:50" x14ac:dyDescent="0.2">
      <c r="A97" s="183"/>
      <c r="B97" s="33">
        <v>2</v>
      </c>
      <c r="C97" s="11" t="s">
        <v>57</v>
      </c>
      <c r="D97" s="34">
        <v>18000</v>
      </c>
      <c r="E97" s="34">
        <v>5</v>
      </c>
      <c r="F97" s="34">
        <v>17014</v>
      </c>
      <c r="G97" s="35">
        <v>1.1000000000000001</v>
      </c>
      <c r="H97" s="35">
        <v>3.8</v>
      </c>
      <c r="I97" s="34">
        <v>15911</v>
      </c>
      <c r="J97" s="35">
        <v>2.1</v>
      </c>
      <c r="K97" s="34">
        <v>14978</v>
      </c>
      <c r="L97" s="36">
        <v>7.3999999999999996E-2</v>
      </c>
      <c r="M97" s="37">
        <f>ROUND(K97*(1-L97),0)</f>
        <v>13870</v>
      </c>
      <c r="N97" s="38">
        <v>0.34899999999999998</v>
      </c>
      <c r="O97" s="25">
        <f>M97*N97</f>
        <v>4840.63</v>
      </c>
      <c r="P97" s="36">
        <v>0.50800000000000001</v>
      </c>
      <c r="Q97" s="25">
        <f>M97*P97</f>
        <v>7045.96</v>
      </c>
      <c r="R97" s="39">
        <v>0.14299999999999999</v>
      </c>
      <c r="S97" s="25">
        <f>M97*R97</f>
        <v>1983.4099999999999</v>
      </c>
      <c r="T97" s="28">
        <v>0.23100000000000001</v>
      </c>
      <c r="U97" s="25">
        <f>M97*T97</f>
        <v>3203.9700000000003</v>
      </c>
      <c r="V97" s="39">
        <v>0.51200000000000001</v>
      </c>
      <c r="W97" s="25">
        <f>M97*V97</f>
        <v>7101.4400000000005</v>
      </c>
      <c r="X97" s="39">
        <v>0.41</v>
      </c>
      <c r="Y97" s="25">
        <f>X97*M97</f>
        <v>5686.7</v>
      </c>
      <c r="Z97" s="40">
        <v>3.0200000000000001E-3</v>
      </c>
      <c r="AA97" s="18">
        <f>M97*Z97</f>
        <v>41.8874</v>
      </c>
      <c r="AB97" s="27">
        <f>IF(M97&gt;0,(AD97+AM97)/M97,0)</f>
        <v>3.0301095890410963E-3</v>
      </c>
      <c r="AC97" s="40">
        <v>4.0999999999999999E-4</v>
      </c>
      <c r="AD97" s="37">
        <f>AC97*M97</f>
        <v>5.6867000000000001</v>
      </c>
      <c r="AE97" s="28">
        <v>0.21290000000000001</v>
      </c>
      <c r="AF97" s="41">
        <f>AI97*(1-AJ97)*AE97</f>
        <v>37.214920000000006</v>
      </c>
      <c r="AG97" s="28">
        <f>IF(AND(AE97&gt;0,AC97&gt;0,Z97&gt;0),((Z97-AC97)*AE97)/((AE97-AC97)*Z97),0)</f>
        <v>0.86590596082589322</v>
      </c>
      <c r="AH97" s="29">
        <f t="shared" si="3"/>
        <v>0.86639999162182157</v>
      </c>
      <c r="AI97" s="34">
        <v>190</v>
      </c>
      <c r="AJ97" s="36">
        <v>0.08</v>
      </c>
      <c r="AK97" s="38">
        <v>0.2079</v>
      </c>
      <c r="AL97" s="151">
        <v>0.21929999999999999</v>
      </c>
      <c r="AM97" s="41">
        <f>AI97*(1-AJ97)*AK97</f>
        <v>36.340920000000004</v>
      </c>
      <c r="AN97" s="174">
        <f t="shared" si="4"/>
        <v>38.333640000000003</v>
      </c>
      <c r="AO97" s="42">
        <v>1.58</v>
      </c>
      <c r="AP97" s="42"/>
      <c r="AQ97" s="121">
        <f>AQ96+AI97-AP97</f>
        <v>2441.08</v>
      </c>
      <c r="AR97" s="104"/>
      <c r="AS97" s="43"/>
      <c r="AT97" s="44"/>
      <c r="AU97" s="45"/>
      <c r="AV97" s="45"/>
      <c r="AW97" s="45"/>
      <c r="AX97" s="45"/>
    </row>
    <row r="98" spans="1:50" x14ac:dyDescent="0.2">
      <c r="A98" s="183"/>
      <c r="B98" s="33">
        <v>3</v>
      </c>
      <c r="C98" s="46" t="s">
        <v>51</v>
      </c>
      <c r="D98" s="43">
        <v>18297</v>
      </c>
      <c r="E98" s="43">
        <v>4</v>
      </c>
      <c r="F98" s="43">
        <v>16630</v>
      </c>
      <c r="G98" s="37">
        <v>0.8</v>
      </c>
      <c r="H98" s="37">
        <v>4.5999999999999996</v>
      </c>
      <c r="I98" s="43">
        <v>16619</v>
      </c>
      <c r="J98" s="37">
        <v>1.5</v>
      </c>
      <c r="K98" s="43">
        <v>15022</v>
      </c>
      <c r="L98" s="39">
        <v>8.4000000000000005E-2</v>
      </c>
      <c r="M98" s="37">
        <f>ROUND(K98*(1-L98),0)</f>
        <v>13760</v>
      </c>
      <c r="N98" s="28">
        <v>0.30299999999999999</v>
      </c>
      <c r="O98" s="25">
        <f>M98*N98</f>
        <v>4169.28</v>
      </c>
      <c r="P98" s="39">
        <v>0.56499999999999995</v>
      </c>
      <c r="Q98" s="25">
        <f>M98*P98</f>
        <v>7774.4</v>
      </c>
      <c r="R98" s="39">
        <v>0.13200000000000001</v>
      </c>
      <c r="S98" s="25">
        <f>M98*R98</f>
        <v>1816.3200000000002</v>
      </c>
      <c r="T98" s="28">
        <v>0.23400000000000001</v>
      </c>
      <c r="U98" s="25">
        <f>M98*T98</f>
        <v>3219.84</v>
      </c>
      <c r="V98" s="39">
        <v>0.505</v>
      </c>
      <c r="W98" s="25">
        <f>M98*V98</f>
        <v>6948.8</v>
      </c>
      <c r="X98" s="39">
        <v>0.4</v>
      </c>
      <c r="Y98" s="25">
        <f>X98*M98</f>
        <v>5504</v>
      </c>
      <c r="Z98" s="47">
        <v>3.0300000000000001E-3</v>
      </c>
      <c r="AA98" s="18">
        <f>M98*Z98</f>
        <v>41.692800000000005</v>
      </c>
      <c r="AB98" s="27">
        <f>IF(M98&gt;0,(AD98+AM98)/M98,0)</f>
        <v>3.2379381540697675E-3</v>
      </c>
      <c r="AC98" s="47">
        <v>3.8999999999999999E-4</v>
      </c>
      <c r="AD98" s="37">
        <f>AC98*M98</f>
        <v>5.3663999999999996</v>
      </c>
      <c r="AE98" s="28">
        <v>0.2172</v>
      </c>
      <c r="AF98" s="41">
        <f>AI98*(1-AJ98)*AE98</f>
        <v>39.008034000000002</v>
      </c>
      <c r="AG98" s="28">
        <f>IF(AND(AE98&gt;0,AC98&gt;0,Z98&gt;0),((Z98-AC98)*AE98)/((AE98-AC98)*Z98),0)</f>
        <v>0.87285440872854392</v>
      </c>
      <c r="AH98" s="29">
        <f t="shared" si="3"/>
        <v>0.88112786531360709</v>
      </c>
      <c r="AI98" s="43">
        <v>195</v>
      </c>
      <c r="AJ98" s="39">
        <v>7.9000000000000001E-2</v>
      </c>
      <c r="AK98" s="28">
        <v>0.21820000000000001</v>
      </c>
      <c r="AL98" s="152">
        <v>0.2293</v>
      </c>
      <c r="AM98" s="41">
        <f>AI98*(1-AJ98)*AK98</f>
        <v>39.187629000000001</v>
      </c>
      <c r="AN98" s="154">
        <f t="shared" si="4"/>
        <v>41.181133500000001</v>
      </c>
      <c r="AO98" s="18">
        <v>1.6</v>
      </c>
      <c r="AP98" s="18"/>
      <c r="AQ98" s="121">
        <f>AQ97+AI98-AP98</f>
        <v>2636.08</v>
      </c>
      <c r="AR98" s="104"/>
      <c r="AS98" s="43"/>
      <c r="AT98" s="48"/>
      <c r="AU98" s="41"/>
      <c r="AV98" s="41"/>
      <c r="AW98" s="41"/>
      <c r="AX98" s="41"/>
    </row>
    <row r="99" spans="1:50" s="22" customFormat="1" ht="13.5" thickBot="1" x14ac:dyDescent="0.25">
      <c r="A99" s="184"/>
      <c r="B99" s="49" t="s">
        <v>38</v>
      </c>
      <c r="C99" s="50"/>
      <c r="D99" s="51">
        <f>SUM(D96:D98)</f>
        <v>42866</v>
      </c>
      <c r="E99" s="51"/>
      <c r="F99" s="51">
        <f>SUM(F96:F98)</f>
        <v>46303</v>
      </c>
      <c r="G99" s="52"/>
      <c r="H99" s="52"/>
      <c r="I99" s="51">
        <f>SUM(I96:I98)</f>
        <v>44705</v>
      </c>
      <c r="J99" s="52"/>
      <c r="K99" s="51">
        <f>SUM(K96:K98)</f>
        <v>44693</v>
      </c>
      <c r="L99" s="21">
        <f>IF(K99&gt;0,(K96*L96+K97*L97+K98*L98)/K99,0)</f>
        <v>7.4731121204662909E-2</v>
      </c>
      <c r="M99" s="52">
        <f>M96+M97+M98</f>
        <v>41353</v>
      </c>
      <c r="N99" s="53">
        <f>IF(M99&gt;0,O99/M99,0)</f>
        <v>0.41068297342393534</v>
      </c>
      <c r="O99" s="54">
        <f>O96+O97+O98</f>
        <v>16982.972999999998</v>
      </c>
      <c r="P99" s="21">
        <f>IF(M99&gt;0,Q99/M99,0)</f>
        <v>0.48017558580997755</v>
      </c>
      <c r="Q99" s="54">
        <f>Q96+Q97+Q98</f>
        <v>19856.701000000001</v>
      </c>
      <c r="R99" s="21">
        <f>IF(M99&gt;0,S99/M99,0)</f>
        <v>0.1091414407660871</v>
      </c>
      <c r="S99" s="54">
        <f>S96+S97+S98</f>
        <v>4513.326</v>
      </c>
      <c r="T99" s="21">
        <f>IF(M99&gt;0,U99/M99,0)</f>
        <v>0.23233008487896889</v>
      </c>
      <c r="U99" s="54">
        <f>U96+U97+U98</f>
        <v>9607.5460000000003</v>
      </c>
      <c r="V99" s="21">
        <f>IF(M99&gt;0,W99/M99,0)</f>
        <v>0.5093389355064929</v>
      </c>
      <c r="W99" s="54">
        <f>W96+W97+W98</f>
        <v>21062.692999999999</v>
      </c>
      <c r="X99" s="21">
        <f>IF(M99&gt;0,Y99/M99,0)</f>
        <v>0.4033540492830025</v>
      </c>
      <c r="Y99" s="54">
        <f>Y96+Y97+Y98</f>
        <v>16679.900000000001</v>
      </c>
      <c r="Z99" s="55">
        <f>IF(M99&gt;0,AA99/M99,0)</f>
        <v>3.0266459507169979E-3</v>
      </c>
      <c r="AA99" s="56">
        <f>SUM(AA96:AA98)</f>
        <v>125.16089000000001</v>
      </c>
      <c r="AB99" s="55">
        <f>IF(M99&gt;0,(AB96*M96+AB97*M97+AB98*M98)/M99,0)</f>
        <v>3.1804048412448918E-3</v>
      </c>
      <c r="AC99" s="55">
        <f>IF(K99&gt;0,(K96*AC96+K97*AC97+K98*AC98)/K99,0)</f>
        <v>4.0985277336495648E-4</v>
      </c>
      <c r="AD99" s="52">
        <f>SUM(AD96:AD98)</f>
        <v>16.953989999999997</v>
      </c>
      <c r="AE99" s="53">
        <f>IF(K99&gt;0,(K96*AE96+K97*AE97+K98*AE98)/K99,0)</f>
        <v>0.21493705278231492</v>
      </c>
      <c r="AF99" s="58">
        <f>SUM(AF96:AF98)</f>
        <v>116.20954080000001</v>
      </c>
      <c r="AG99" s="53">
        <f>IF(AND(AA99&gt;0),((AA96*AG96+AA97*AG97+AA98*AG98)/AA99),0)</f>
        <v>0.8661946743262624</v>
      </c>
      <c r="AH99" s="57">
        <f t="shared" si="3"/>
        <v>0.87281991078748378</v>
      </c>
      <c r="AI99" s="51">
        <f>SUM(AI96:AI98)</f>
        <v>587</v>
      </c>
      <c r="AJ99" s="21">
        <f>IF(AI99&gt;0,(AJ96*AI96+AJ97*AI97+AJ98*AI98)/AI99,0)</f>
        <v>7.897955706984669E-2</v>
      </c>
      <c r="AK99" s="53">
        <f>IF(K99&gt;0,(AK96*K96+AK97*K97+AK98*K98)/K99,0)</f>
        <v>0.21192086903989438</v>
      </c>
      <c r="AL99" s="155">
        <f>IF(L99&gt;0,(AL96*K96+AL97*K97+AL98*K98)/K99,0)</f>
        <v>0.22341728682343992</v>
      </c>
      <c r="AM99" s="58">
        <f>SUM(AM96:AM98)</f>
        <v>114.56529140000001</v>
      </c>
      <c r="AN99" s="156">
        <f>SUM(AN96:AN98)</f>
        <v>120.78644390000001</v>
      </c>
      <c r="AO99" s="56"/>
      <c r="AP99" s="56">
        <f>SUM(AP96:AP98)</f>
        <v>1036.1400000000001</v>
      </c>
      <c r="AQ99" s="105"/>
      <c r="AR99" s="106">
        <f>AQ98</f>
        <v>2636.08</v>
      </c>
      <c r="AS99" s="51">
        <f>SUM(AS96:AS98)</f>
        <v>0</v>
      </c>
      <c r="AT99" s="59"/>
      <c r="AU99" s="58"/>
      <c r="AV99" s="58"/>
      <c r="AW99" s="58"/>
      <c r="AX99" s="58"/>
    </row>
    <row r="100" spans="1:50" x14ac:dyDescent="0.2">
      <c r="A100" s="191">
        <v>25</v>
      </c>
      <c r="B100" s="33">
        <v>1</v>
      </c>
      <c r="C100" s="11" t="s">
        <v>60</v>
      </c>
      <c r="D100" s="12">
        <v>7093</v>
      </c>
      <c r="E100" s="12">
        <v>5</v>
      </c>
      <c r="F100" s="12">
        <v>5820</v>
      </c>
      <c r="G100" s="13">
        <v>0.5</v>
      </c>
      <c r="H100" s="13">
        <v>3.5</v>
      </c>
      <c r="I100" s="12">
        <v>5813</v>
      </c>
      <c r="J100" s="13">
        <v>5.3</v>
      </c>
      <c r="K100" s="12">
        <v>15154</v>
      </c>
      <c r="L100" s="14">
        <v>8.1000000000000003E-2</v>
      </c>
      <c r="M100" s="24">
        <f>ROUND(K100*(1-L100),0)</f>
        <v>13927</v>
      </c>
      <c r="N100" s="15">
        <v>0.45400000000000001</v>
      </c>
      <c r="O100" s="25">
        <f>M100*N100</f>
        <v>6322.8580000000002</v>
      </c>
      <c r="P100" s="14">
        <v>0.40100000000000002</v>
      </c>
      <c r="Q100" s="25">
        <f>M100*P100</f>
        <v>5584.7270000000008</v>
      </c>
      <c r="R100" s="16">
        <v>0.14499999999999999</v>
      </c>
      <c r="S100" s="25">
        <f>M100*R100</f>
        <v>2019.415</v>
      </c>
      <c r="T100" s="26">
        <v>0.23899999999999999</v>
      </c>
      <c r="U100" s="25">
        <f>M100*T100</f>
        <v>3328.5529999999999</v>
      </c>
      <c r="V100" s="16">
        <v>0.51</v>
      </c>
      <c r="W100" s="25">
        <f>M100*V100</f>
        <v>7102.77</v>
      </c>
      <c r="X100" s="16">
        <v>0.4</v>
      </c>
      <c r="Y100" s="25">
        <f>X100*M100</f>
        <v>5570.8</v>
      </c>
      <c r="Z100" s="17">
        <v>3.0400000000000002E-3</v>
      </c>
      <c r="AA100" s="18">
        <f>M100*Z100</f>
        <v>42.338080000000005</v>
      </c>
      <c r="AB100" s="27">
        <f>IF(M100&gt;0,(AD100+AM100)/M100,0)</f>
        <v>3.0763039419831975E-3</v>
      </c>
      <c r="AC100" s="17">
        <v>4.2000000000000002E-4</v>
      </c>
      <c r="AD100" s="24">
        <f>AC100*M100</f>
        <v>5.8493400000000007</v>
      </c>
      <c r="AE100" s="117">
        <v>0.2094</v>
      </c>
      <c r="AF100" s="30">
        <f>AI100*(1-AJ100)*AE100</f>
        <v>37.333088400000001</v>
      </c>
      <c r="AG100" s="28">
        <f>IF(AND(AE100&gt;0,AC100&gt;0,Z100&gt;0),((Z100-AC100)*AE100)/((AE100-AC100)*Z100),0)</f>
        <v>0.86357420251749095</v>
      </c>
      <c r="AH100" s="60">
        <f t="shared" ref="AH100:AH127" si="5">IF(AND(AB100&gt;0,AK100&gt;0,AC100&gt;0),((AK100*(AB100-AC100))/(AB100*(AK100-AC100))),0)</f>
        <v>0.86522382451424928</v>
      </c>
      <c r="AI100" s="12">
        <v>194</v>
      </c>
      <c r="AJ100" s="14">
        <v>8.1000000000000003E-2</v>
      </c>
      <c r="AK100" s="15">
        <v>0.20749999999999999</v>
      </c>
      <c r="AL100" s="150">
        <v>0.2213</v>
      </c>
      <c r="AM100" s="30">
        <f>AI100*(1-AJ100)*AK100</f>
        <v>36.994344999999996</v>
      </c>
      <c r="AN100" s="153">
        <f>AI100*(1-AJ100)*AL100</f>
        <v>39.454691799999999</v>
      </c>
      <c r="AO100" s="19">
        <v>1.58</v>
      </c>
      <c r="AP100" s="19">
        <v>833.52</v>
      </c>
      <c r="AQ100" s="101">
        <f>AQ98+AI100-AP100+AR100</f>
        <v>2136.56</v>
      </c>
      <c r="AR100" s="120">
        <v>140</v>
      </c>
      <c r="AS100" s="12"/>
      <c r="AT100" s="31"/>
      <c r="AU100" s="20"/>
      <c r="AV100" s="20"/>
      <c r="AW100" s="20"/>
      <c r="AX100" s="20"/>
    </row>
    <row r="101" spans="1:50" x14ac:dyDescent="0.2">
      <c r="A101" s="191"/>
      <c r="B101" s="33">
        <v>2</v>
      </c>
      <c r="C101" s="46" t="s">
        <v>54</v>
      </c>
      <c r="D101" s="34">
        <v>18402</v>
      </c>
      <c r="E101" s="34">
        <v>7</v>
      </c>
      <c r="F101" s="34">
        <v>18818</v>
      </c>
      <c r="G101" s="35">
        <v>1</v>
      </c>
      <c r="H101" s="35">
        <v>3.7</v>
      </c>
      <c r="I101" s="34">
        <v>17557</v>
      </c>
      <c r="J101" s="35">
        <v>3.4</v>
      </c>
      <c r="K101" s="34">
        <v>15346</v>
      </c>
      <c r="L101" s="36">
        <v>6.7000000000000004E-2</v>
      </c>
      <c r="M101" s="37">
        <f>ROUND(K101*(1-L101),0)</f>
        <v>14318</v>
      </c>
      <c r="N101" s="38">
        <v>0.38</v>
      </c>
      <c r="O101" s="25">
        <f>M101*N101</f>
        <v>5440.84</v>
      </c>
      <c r="P101" s="36">
        <v>0.54300000000000004</v>
      </c>
      <c r="Q101" s="25">
        <f>M101*P101</f>
        <v>7774.6740000000009</v>
      </c>
      <c r="R101" s="39">
        <v>7.6999999999999999E-2</v>
      </c>
      <c r="S101" s="25">
        <f>M101*R101</f>
        <v>1102.4859999999999</v>
      </c>
      <c r="T101" s="28">
        <v>0.23799999999999999</v>
      </c>
      <c r="U101" s="25">
        <f>M101*T101</f>
        <v>3407.6839999999997</v>
      </c>
      <c r="V101" s="39">
        <v>0.504</v>
      </c>
      <c r="W101" s="25">
        <f>M101*V101</f>
        <v>7216.2719999999999</v>
      </c>
      <c r="X101" s="39">
        <v>0.4</v>
      </c>
      <c r="Y101" s="25">
        <f>X101*M101</f>
        <v>5727.2000000000007</v>
      </c>
      <c r="Z101" s="40">
        <v>3.0599999999999998E-3</v>
      </c>
      <c r="AA101" s="18">
        <f>M101*Z101</f>
        <v>43.813079999999999</v>
      </c>
      <c r="AB101" s="27">
        <f>IF(M101&gt;0,(AD101+AM101)/M101,0)</f>
        <v>2.9846025492387207E-3</v>
      </c>
      <c r="AC101" s="40">
        <v>4.4999999999999999E-4</v>
      </c>
      <c r="AD101" s="37">
        <f>AC101*M101</f>
        <v>6.4430999999999994</v>
      </c>
      <c r="AE101" s="28">
        <v>0.21149999999999999</v>
      </c>
      <c r="AF101" s="41">
        <f>AI101*(1-AJ101)*AE101</f>
        <v>37.2051765</v>
      </c>
      <c r="AG101" s="28">
        <f>IF(AND(AE101&gt;0,AC101&gt;0,Z101&gt;0),((Z101-AC101)*AE101)/((AE101-AC101)*Z101),0)</f>
        <v>0.85475981437351067</v>
      </c>
      <c r="AH101" s="29">
        <f t="shared" si="5"/>
        <v>0.85108261318825196</v>
      </c>
      <c r="AI101" s="34">
        <v>191</v>
      </c>
      <c r="AJ101" s="36">
        <v>7.9000000000000001E-2</v>
      </c>
      <c r="AK101" s="38">
        <v>0.20630000000000001</v>
      </c>
      <c r="AL101" s="151">
        <v>0.2185</v>
      </c>
      <c r="AM101" s="41">
        <f>AI101*(1-AJ101)*AK101</f>
        <v>36.290439300000003</v>
      </c>
      <c r="AN101" s="174">
        <f t="shared" si="4"/>
        <v>38.436553500000002</v>
      </c>
      <c r="AO101" s="42">
        <v>1.6</v>
      </c>
      <c r="AP101" s="42"/>
      <c r="AQ101" s="121">
        <f>AQ100+AI101-AP101</f>
        <v>2327.56</v>
      </c>
      <c r="AR101" s="104"/>
      <c r="AS101" s="43"/>
      <c r="AT101" s="44"/>
      <c r="AU101" s="45"/>
      <c r="AV101" s="45"/>
      <c r="AW101" s="45"/>
      <c r="AX101" s="45"/>
    </row>
    <row r="102" spans="1:50" x14ac:dyDescent="0.2">
      <c r="A102" s="191"/>
      <c r="B102" s="33">
        <v>3</v>
      </c>
      <c r="C102" s="46" t="s">
        <v>51</v>
      </c>
      <c r="D102" s="43">
        <v>19245</v>
      </c>
      <c r="E102" s="43">
        <v>4</v>
      </c>
      <c r="F102" s="43">
        <v>18045</v>
      </c>
      <c r="G102" s="37">
        <v>1.2</v>
      </c>
      <c r="H102" s="37">
        <v>4.0999999999999996</v>
      </c>
      <c r="I102" s="43">
        <v>17773</v>
      </c>
      <c r="J102" s="37">
        <v>2.6</v>
      </c>
      <c r="K102" s="43">
        <v>16410</v>
      </c>
      <c r="L102" s="39">
        <v>0.08</v>
      </c>
      <c r="M102" s="37">
        <f>ROUND(K102*(1-L102),0)</f>
        <v>15097</v>
      </c>
      <c r="N102" s="28">
        <v>0.19400000000000001</v>
      </c>
      <c r="O102" s="25">
        <f>M102*N102</f>
        <v>2928.8180000000002</v>
      </c>
      <c r="P102" s="39">
        <v>0.67400000000000004</v>
      </c>
      <c r="Q102" s="25">
        <f>M102*P102</f>
        <v>10175.378000000001</v>
      </c>
      <c r="R102" s="39">
        <v>0.13200000000000001</v>
      </c>
      <c r="S102" s="25">
        <f>M102*R102</f>
        <v>1992.8040000000001</v>
      </c>
      <c r="T102" s="28">
        <v>0.23899999999999999</v>
      </c>
      <c r="U102" s="25">
        <f>M102*T102</f>
        <v>3608.183</v>
      </c>
      <c r="V102" s="39">
        <v>0.51</v>
      </c>
      <c r="W102" s="25">
        <f>M102*V102</f>
        <v>7699.47</v>
      </c>
      <c r="X102" s="39">
        <v>0.4</v>
      </c>
      <c r="Y102" s="25">
        <f>X102*M102</f>
        <v>6038.8</v>
      </c>
      <c r="Z102" s="47">
        <v>2.9099999999999998E-3</v>
      </c>
      <c r="AA102" s="18">
        <f>M102*Z102</f>
        <v>43.932269999999995</v>
      </c>
      <c r="AB102" s="27">
        <f>IF(M102&gt;0,(AD102+AM102)/M102,0)</f>
        <v>2.8683763131748027E-3</v>
      </c>
      <c r="AC102" s="47">
        <v>4.2999999999999999E-4</v>
      </c>
      <c r="AD102" s="37">
        <f>AC102*M102</f>
        <v>6.4917099999999994</v>
      </c>
      <c r="AE102" s="28">
        <v>0.21290000000000001</v>
      </c>
      <c r="AF102" s="41">
        <f>AI102*(1-AJ102)*AE102</f>
        <v>36.7431336</v>
      </c>
      <c r="AG102" s="28">
        <f>IF(AND(AE102&gt;0,AC102&gt;0,Z102&gt;0),((Z102-AC102)*AE102)/((AE102-AC102)*Z102),0)</f>
        <v>0.85395844038301272</v>
      </c>
      <c r="AH102" s="29">
        <f t="shared" si="5"/>
        <v>0.85180659590843333</v>
      </c>
      <c r="AI102" s="43">
        <v>188</v>
      </c>
      <c r="AJ102" s="39">
        <v>8.2000000000000003E-2</v>
      </c>
      <c r="AK102" s="28">
        <v>0.21329999999999999</v>
      </c>
      <c r="AL102" s="152">
        <v>0.2316</v>
      </c>
      <c r="AM102" s="41">
        <f>AI102*(1-AJ102)*AK102</f>
        <v>36.812167199999998</v>
      </c>
      <c r="AN102" s="154">
        <f t="shared" si="4"/>
        <v>39.970454400000001</v>
      </c>
      <c r="AO102" s="18">
        <v>1.58</v>
      </c>
      <c r="AP102" s="18"/>
      <c r="AQ102" s="121">
        <f>AQ101+AI102-AP102</f>
        <v>2515.56</v>
      </c>
      <c r="AR102" s="104"/>
      <c r="AS102" s="43"/>
      <c r="AT102" s="48"/>
      <c r="AU102" s="41"/>
      <c r="AV102" s="41"/>
      <c r="AW102" s="41"/>
      <c r="AX102" s="41"/>
    </row>
    <row r="103" spans="1:50" s="22" customFormat="1" ht="13.5" thickBot="1" x14ac:dyDescent="0.25">
      <c r="A103" s="191"/>
      <c r="B103" s="66" t="s">
        <v>38</v>
      </c>
      <c r="C103" s="50"/>
      <c r="D103" s="51">
        <f>SUM(D100:D102)</f>
        <v>44740</v>
      </c>
      <c r="E103" s="51"/>
      <c r="F103" s="51">
        <f>SUM(F100:F102)</f>
        <v>42683</v>
      </c>
      <c r="G103" s="52"/>
      <c r="H103" s="52"/>
      <c r="I103" s="51">
        <f>SUM(I100:I102)</f>
        <v>41143</v>
      </c>
      <c r="J103" s="52"/>
      <c r="K103" s="51">
        <f>SUM(K100:K102)</f>
        <v>46910</v>
      </c>
      <c r="L103" s="21">
        <f>IF(K103&gt;0,(K100*L100+K101*L101+K102*L102)/K103,0)</f>
        <v>7.6070262204220848E-2</v>
      </c>
      <c r="M103" s="52">
        <f>M100+M101+M102</f>
        <v>43342</v>
      </c>
      <c r="N103" s="53">
        <f>IF(M103&gt;0,O103/M103,0)</f>
        <v>0.33899026348576439</v>
      </c>
      <c r="O103" s="54">
        <f>O100+O101+O102</f>
        <v>14692.516</v>
      </c>
      <c r="P103" s="21">
        <f>IF(M103&gt;0,Q103/M103,0)</f>
        <v>0.54300168427852891</v>
      </c>
      <c r="Q103" s="54">
        <f>Q100+Q101+Q102</f>
        <v>23534.779000000002</v>
      </c>
      <c r="R103" s="21">
        <f>IF(M103&gt;0,S103/M103,0)</f>
        <v>0.11800805223570671</v>
      </c>
      <c r="S103" s="54">
        <f>S100+S101+S102</f>
        <v>5114.7049999999999</v>
      </c>
      <c r="T103" s="21">
        <f>IF(M103&gt;0,U103/M103,0)</f>
        <v>0.23866965068524754</v>
      </c>
      <c r="U103" s="54">
        <f>U100+U101+U102</f>
        <v>10344.419999999998</v>
      </c>
      <c r="V103" s="21">
        <f>IF(M103&gt;0,W103/M103,0)</f>
        <v>0.5080179041114854</v>
      </c>
      <c r="W103" s="54">
        <f>W100+W101+W102</f>
        <v>22018.512000000002</v>
      </c>
      <c r="X103" s="21">
        <f>IF(M103&gt;0,Y103/M103,0)</f>
        <v>0.39999999999999997</v>
      </c>
      <c r="Y103" s="54">
        <f>Y100+Y101+Y102</f>
        <v>17336.8</v>
      </c>
      <c r="Z103" s="55">
        <f>IF(M103&gt;0,AA103/M103,0)</f>
        <v>3.0013250426837706E-3</v>
      </c>
      <c r="AA103" s="56">
        <f>SUM(AA100:AA102)</f>
        <v>130.08342999999999</v>
      </c>
      <c r="AB103" s="55">
        <f>IF(M103&gt;0,(AB100*M100+AB101*M101+AB102*M102)/M103,0)</f>
        <v>2.9735845484749205E-3</v>
      </c>
      <c r="AC103" s="55">
        <f>IF(K103&gt;0,(K100*AC100+K101*AC101+K102*AC102)/K103,0)</f>
        <v>4.3331230014922192E-4</v>
      </c>
      <c r="AD103" s="52">
        <f>SUM(AD100:AD102)</f>
        <v>18.784149999999997</v>
      </c>
      <c r="AE103" s="53">
        <f>IF(K103&gt;0,(K100*AE100+K101*AE101+K102*AE102)/K103,0)</f>
        <v>0.21131135365593692</v>
      </c>
      <c r="AF103" s="58">
        <f>SUM(AF100:AF102)</f>
        <v>111.28139849999999</v>
      </c>
      <c r="AG103" s="53">
        <f>IF(AND(AA103&gt;0),((AA100*AG100+AA101*AG101+AA102*AG102)/AA103),0)</f>
        <v>0.85735797842768247</v>
      </c>
      <c r="AH103" s="57">
        <f t="shared" si="5"/>
        <v>0.85605314271736044</v>
      </c>
      <c r="AI103" s="51">
        <f>SUM(AI100:AI102)</f>
        <v>573</v>
      </c>
      <c r="AJ103" s="21">
        <f>IF(AI103&gt;0,(AJ100*AI100+AJ101*AI101+AJ102*AI102)/AI103,0)</f>
        <v>8.0661431064572423E-2</v>
      </c>
      <c r="AK103" s="53">
        <f>IF(K103&gt;0,(AK100*K100+AK101*K101+AK102*K102)/K103,0)</f>
        <v>0.2091363845661906</v>
      </c>
      <c r="AL103" s="155">
        <f>IF(L103&gt;0,(AL100*K100+AL101*K101+AL102*K102)/K103,0)</f>
        <v>0.22398714986143678</v>
      </c>
      <c r="AM103" s="58">
        <f>SUM(AM100:AM102)</f>
        <v>110.09695149999999</v>
      </c>
      <c r="AN103" s="156">
        <f>SUM(AN100:AN102)</f>
        <v>117.8616997</v>
      </c>
      <c r="AO103" s="56"/>
      <c r="AP103" s="56">
        <f>SUM(AP100:AP102)</f>
        <v>833.52</v>
      </c>
      <c r="AQ103" s="122"/>
      <c r="AR103" s="106">
        <f>AQ102</f>
        <v>2515.56</v>
      </c>
      <c r="AS103" s="51">
        <f>SUM(AS100:AS102)</f>
        <v>0</v>
      </c>
      <c r="AT103" s="59"/>
      <c r="AU103" s="58"/>
      <c r="AV103" s="58"/>
      <c r="AW103" s="58"/>
      <c r="AX103" s="58"/>
    </row>
    <row r="104" spans="1:50" x14ac:dyDescent="0.2">
      <c r="A104" s="182">
        <v>26</v>
      </c>
      <c r="B104" s="23">
        <v>1</v>
      </c>
      <c r="C104" s="11" t="s">
        <v>57</v>
      </c>
      <c r="D104" s="12">
        <v>7000</v>
      </c>
      <c r="E104" s="12">
        <v>3</v>
      </c>
      <c r="F104" s="12">
        <v>11379</v>
      </c>
      <c r="G104" s="13">
        <v>0.6</v>
      </c>
      <c r="H104" s="13">
        <v>4.9000000000000004</v>
      </c>
      <c r="I104" s="12">
        <v>11615</v>
      </c>
      <c r="J104" s="13">
        <v>4</v>
      </c>
      <c r="K104" s="12">
        <v>16324</v>
      </c>
      <c r="L104" s="14">
        <v>0.08</v>
      </c>
      <c r="M104" s="24">
        <f>ROUND(K104*(1-L104),0)</f>
        <v>15018</v>
      </c>
      <c r="N104" s="15">
        <v>0.44700000000000001</v>
      </c>
      <c r="O104" s="25">
        <f>M104*N104</f>
        <v>6713.0460000000003</v>
      </c>
      <c r="P104" s="14">
        <v>0.39400000000000002</v>
      </c>
      <c r="Q104" s="25">
        <f>M104*P104</f>
        <v>5917.0920000000006</v>
      </c>
      <c r="R104" s="16">
        <v>0.159</v>
      </c>
      <c r="S104" s="25">
        <f>M104*R104</f>
        <v>2387.8620000000001</v>
      </c>
      <c r="T104" s="26">
        <v>0.23200000000000001</v>
      </c>
      <c r="U104" s="25">
        <f>M104*T104</f>
        <v>3484.1760000000004</v>
      </c>
      <c r="V104" s="16">
        <v>0.50900000000000001</v>
      </c>
      <c r="W104" s="25">
        <f>M104*V104</f>
        <v>7644.1620000000003</v>
      </c>
      <c r="X104" s="16">
        <v>0.4</v>
      </c>
      <c r="Y104" s="25">
        <f>X104*M104</f>
        <v>6007.2000000000007</v>
      </c>
      <c r="Z104" s="17">
        <v>2.8E-3</v>
      </c>
      <c r="AA104" s="18">
        <f>M104*Z104</f>
        <v>42.050399999999996</v>
      </c>
      <c r="AB104" s="27">
        <f>IF(M104&gt;0,(AD104+AM104)/M104,0)</f>
        <v>2.7227359168997206E-3</v>
      </c>
      <c r="AC104" s="17">
        <v>4.0999999999999999E-4</v>
      </c>
      <c r="AD104" s="24">
        <f>AC104*M104</f>
        <v>6.1573799999999999</v>
      </c>
      <c r="AE104" s="117">
        <v>0.21060000000000001</v>
      </c>
      <c r="AF104" s="30">
        <f>AI104*(1-AJ104)*AE104</f>
        <v>35.456616000000004</v>
      </c>
      <c r="AG104" s="28">
        <f>IF(AND(AE104&gt;0,AC104&gt;0,Z104&gt;0),((Z104-AC104)*AE104)/((AE104-AC104)*Z104),0)</f>
        <v>0.85523641875038214</v>
      </c>
      <c r="AH104" s="60">
        <f t="shared" si="5"/>
        <v>0.85110765970314484</v>
      </c>
      <c r="AI104" s="12">
        <v>183</v>
      </c>
      <c r="AJ104" s="14">
        <v>0.08</v>
      </c>
      <c r="AK104" s="15">
        <v>0.20630000000000001</v>
      </c>
      <c r="AL104" s="150">
        <v>0.22009999999999999</v>
      </c>
      <c r="AM104" s="30">
        <f>AI104*(1-AJ104)*AK104</f>
        <v>34.732668000000004</v>
      </c>
      <c r="AN104" s="153">
        <f>AI104*(1-AJ104)*AL104</f>
        <v>37.056035999999999</v>
      </c>
      <c r="AO104" s="19">
        <v>1.6</v>
      </c>
      <c r="AP104" s="19">
        <v>1231.6199999999999</v>
      </c>
      <c r="AQ104" s="101">
        <f>AQ102+AI104-AP104</f>
        <v>1466.94</v>
      </c>
      <c r="AR104" s="102"/>
      <c r="AS104" s="12"/>
      <c r="AT104" s="31"/>
      <c r="AU104" s="20"/>
      <c r="AV104" s="20"/>
      <c r="AW104" s="20"/>
      <c r="AX104" s="20"/>
    </row>
    <row r="105" spans="1:50" x14ac:dyDescent="0.2">
      <c r="A105" s="183"/>
      <c r="B105" s="33">
        <v>2</v>
      </c>
      <c r="C105" s="11" t="s">
        <v>54</v>
      </c>
      <c r="D105" s="34">
        <v>19310</v>
      </c>
      <c r="E105" s="34">
        <v>7</v>
      </c>
      <c r="F105" s="34">
        <v>16168</v>
      </c>
      <c r="G105" s="35">
        <v>1.2</v>
      </c>
      <c r="H105" s="35">
        <v>4.7</v>
      </c>
      <c r="I105" s="34">
        <v>15481</v>
      </c>
      <c r="J105" s="35">
        <v>4.0999999999999996</v>
      </c>
      <c r="K105" s="34">
        <v>16337</v>
      </c>
      <c r="L105" s="36">
        <v>7.1999999999999995E-2</v>
      </c>
      <c r="M105" s="37">
        <f>ROUND(K105*(1-L105),0)</f>
        <v>15161</v>
      </c>
      <c r="N105" s="38">
        <v>0.52500000000000002</v>
      </c>
      <c r="O105" s="25">
        <f>M105*N105</f>
        <v>7959.5250000000005</v>
      </c>
      <c r="P105" s="36">
        <v>0.35599999999999998</v>
      </c>
      <c r="Q105" s="25">
        <f>M105*P105</f>
        <v>5397.3159999999998</v>
      </c>
      <c r="R105" s="39">
        <v>0.11899999999999999</v>
      </c>
      <c r="S105" s="25">
        <f>M105*R105</f>
        <v>1804.1589999999999</v>
      </c>
      <c r="T105" s="28">
        <v>0.23699999999999999</v>
      </c>
      <c r="U105" s="25">
        <f>M105*T105</f>
        <v>3593.1569999999997</v>
      </c>
      <c r="V105" s="39">
        <v>0.502</v>
      </c>
      <c r="W105" s="25">
        <f>M105*V105</f>
        <v>7610.8220000000001</v>
      </c>
      <c r="X105" s="39">
        <v>0.41</v>
      </c>
      <c r="Y105" s="25">
        <f>X105*M105</f>
        <v>6216.0099999999993</v>
      </c>
      <c r="Z105" s="40">
        <v>2.7799999999999999E-3</v>
      </c>
      <c r="AA105" s="18">
        <f>M105*Z105</f>
        <v>42.147579999999998</v>
      </c>
      <c r="AB105" s="27">
        <f>IF(M105&gt;0,(AD105+AM105)/M105,0)</f>
        <v>2.9024125717300973E-3</v>
      </c>
      <c r="AC105" s="40">
        <v>4.0000000000000002E-4</v>
      </c>
      <c r="AD105" s="37">
        <f>AC105*M105</f>
        <v>6.0644</v>
      </c>
      <c r="AE105" s="28">
        <v>0.214</v>
      </c>
      <c r="AF105" s="41">
        <f>AI105*(1-AJ105)*AE105</f>
        <v>38.939868000000004</v>
      </c>
      <c r="AG105" s="28">
        <f>IF(AND(AE105&gt;0,AC105&gt;0,Z105&gt;0),((Z105-AC105)*AE105)/((AE105-AC105)*Z105),0)</f>
        <v>0.85771831972624146</v>
      </c>
      <c r="AH105" s="29">
        <f t="shared" si="5"/>
        <v>0.86384086656397463</v>
      </c>
      <c r="AI105" s="34">
        <v>198</v>
      </c>
      <c r="AJ105" s="36">
        <v>8.1000000000000003E-2</v>
      </c>
      <c r="AK105" s="38">
        <v>0.20849999999999999</v>
      </c>
      <c r="AL105" s="151">
        <v>0.22470000000000001</v>
      </c>
      <c r="AM105" s="41">
        <f>AI105*(1-AJ105)*AK105</f>
        <v>37.939077000000005</v>
      </c>
      <c r="AN105" s="174">
        <f t="shared" si="4"/>
        <v>40.886861400000008</v>
      </c>
      <c r="AO105" s="42">
        <v>1.6</v>
      </c>
      <c r="AP105" s="42"/>
      <c r="AQ105" s="121">
        <f>AQ104+AI105-AP105</f>
        <v>1664.94</v>
      </c>
      <c r="AR105" s="104"/>
      <c r="AS105" s="43"/>
      <c r="AT105" s="44"/>
      <c r="AU105" s="45"/>
      <c r="AV105" s="45"/>
      <c r="AW105" s="45"/>
      <c r="AX105" s="45"/>
    </row>
    <row r="106" spans="1:50" x14ac:dyDescent="0.2">
      <c r="A106" s="183"/>
      <c r="B106" s="33">
        <v>3</v>
      </c>
      <c r="C106" s="11" t="s">
        <v>52</v>
      </c>
      <c r="D106" s="43">
        <v>18655</v>
      </c>
      <c r="E106" s="43">
        <v>4</v>
      </c>
      <c r="F106" s="43">
        <v>17459</v>
      </c>
      <c r="G106" s="37">
        <v>0.6</v>
      </c>
      <c r="H106" s="37">
        <v>5.3</v>
      </c>
      <c r="I106" s="43">
        <v>17600</v>
      </c>
      <c r="J106" s="37">
        <v>4</v>
      </c>
      <c r="K106" s="43">
        <v>16697</v>
      </c>
      <c r="L106" s="39">
        <v>8.5000000000000006E-2</v>
      </c>
      <c r="M106" s="37">
        <f>ROUND(K106*(1-L106),0)</f>
        <v>15278</v>
      </c>
      <c r="N106" s="28">
        <v>0.41599999999999998</v>
      </c>
      <c r="O106" s="25">
        <f>M106*N106</f>
        <v>6355.6480000000001</v>
      </c>
      <c r="P106" s="39">
        <v>0.496</v>
      </c>
      <c r="Q106" s="25">
        <f>M106*P106</f>
        <v>7577.8879999999999</v>
      </c>
      <c r="R106" s="39">
        <v>8.7999999999999995E-2</v>
      </c>
      <c r="S106" s="25">
        <f>M106*R106</f>
        <v>1344.4639999999999</v>
      </c>
      <c r="T106" s="28">
        <v>0.25700000000000001</v>
      </c>
      <c r="U106" s="25">
        <f>M106*T106</f>
        <v>3926.4459999999999</v>
      </c>
      <c r="V106" s="39">
        <v>0.48299999999999998</v>
      </c>
      <c r="W106" s="25">
        <f>M106*V106</f>
        <v>7379.2739999999994</v>
      </c>
      <c r="X106" s="39">
        <v>0.4</v>
      </c>
      <c r="Y106" s="25">
        <f>X106*M106</f>
        <v>6111.2000000000007</v>
      </c>
      <c r="Z106" s="47">
        <v>2.81E-3</v>
      </c>
      <c r="AA106" s="18">
        <f>M106*Z106</f>
        <v>42.931179999999998</v>
      </c>
      <c r="AB106" s="27">
        <f>IF(M106&gt;0,(AD106+AM106)/M106,0)</f>
        <v>2.7892887812540914E-3</v>
      </c>
      <c r="AC106" s="47">
        <v>3.8999999999999999E-4</v>
      </c>
      <c r="AD106" s="37">
        <f>AC106*M106</f>
        <v>5.9584200000000003</v>
      </c>
      <c r="AE106" s="28">
        <v>0.2127</v>
      </c>
      <c r="AF106" s="41">
        <f>AI106*(1-AJ106)*AE106</f>
        <v>36.348728399999999</v>
      </c>
      <c r="AG106" s="28">
        <f>IF(AND(AE106&gt;0,AC106&gt;0,Z106&gt;0),((Z106-AC106)*AE106)/((AE106-AC106)*Z106),0)</f>
        <v>0.86279195247800378</v>
      </c>
      <c r="AH106" s="29">
        <f t="shared" si="5"/>
        <v>0.86174622241603283</v>
      </c>
      <c r="AI106" s="43">
        <v>188</v>
      </c>
      <c r="AJ106" s="39">
        <v>9.0999999999999998E-2</v>
      </c>
      <c r="AK106" s="28">
        <v>0.2145</v>
      </c>
      <c r="AL106" s="152">
        <v>0.22939999999999999</v>
      </c>
      <c r="AM106" s="41">
        <f>AI106*(1-AJ106)*AK106</f>
        <v>36.656334000000001</v>
      </c>
      <c r="AN106" s="154">
        <f t="shared" si="4"/>
        <v>39.202624799999995</v>
      </c>
      <c r="AO106" s="18">
        <v>1.58</v>
      </c>
      <c r="AP106" s="18"/>
      <c r="AQ106" s="121">
        <f>AQ105+AI106-AP106</f>
        <v>1852.94</v>
      </c>
      <c r="AR106" s="104"/>
      <c r="AS106" s="43"/>
      <c r="AT106" s="48"/>
      <c r="AU106" s="41"/>
      <c r="AV106" s="41"/>
      <c r="AW106" s="41"/>
      <c r="AX106" s="41"/>
    </row>
    <row r="107" spans="1:50" s="22" customFormat="1" ht="13.5" thickBot="1" x14ac:dyDescent="0.25">
      <c r="A107" s="184"/>
      <c r="B107" s="49" t="s">
        <v>38</v>
      </c>
      <c r="C107" s="50"/>
      <c r="D107" s="51">
        <f>SUM(D104:D106)</f>
        <v>44965</v>
      </c>
      <c r="E107" s="51"/>
      <c r="F107" s="51">
        <f>SUM(F104:F106)</f>
        <v>45006</v>
      </c>
      <c r="G107" s="52"/>
      <c r="H107" s="52"/>
      <c r="I107" s="51">
        <f>SUM(I104:I106)</f>
        <v>44696</v>
      </c>
      <c r="J107" s="52"/>
      <c r="K107" s="51">
        <f>SUM(K104:K106)</f>
        <v>49358</v>
      </c>
      <c r="L107" s="21">
        <f>IF(K107&gt;0,(K104*L104+K105*L105+K106*L106)/K107,0)</f>
        <v>7.9043498521009767E-2</v>
      </c>
      <c r="M107" s="52">
        <f>M104+M105+M106</f>
        <v>45457</v>
      </c>
      <c r="N107" s="53">
        <f>IF(M107&gt;0,O107/M107,0)</f>
        <v>0.46259583782475749</v>
      </c>
      <c r="O107" s="54">
        <f>O104+O105+O106</f>
        <v>21028.219000000001</v>
      </c>
      <c r="P107" s="21">
        <f>IF(M107&gt;0,Q107/M107,0)</f>
        <v>0.41560806916426507</v>
      </c>
      <c r="Q107" s="54">
        <f>Q104+Q105+Q106</f>
        <v>18892.295999999998</v>
      </c>
      <c r="R107" s="21">
        <f>IF(M107&gt;0,S107/M107,0)</f>
        <v>0.12179609301097739</v>
      </c>
      <c r="S107" s="54">
        <f>S104+S105+S106</f>
        <v>5536.4849999999997</v>
      </c>
      <c r="T107" s="21">
        <f>IF(M107&gt;0,U107/M107,0)</f>
        <v>0.24207006621642432</v>
      </c>
      <c r="U107" s="54">
        <f>U104+U105+U106</f>
        <v>11003.779</v>
      </c>
      <c r="V107" s="21">
        <f>IF(M107&gt;0,W107/M107,0)</f>
        <v>0.49792678795345052</v>
      </c>
      <c r="W107" s="54">
        <f>W104+W105+W106</f>
        <v>22634.258000000002</v>
      </c>
      <c r="X107" s="21">
        <f>IF(M107&gt;0,Y107/M107,0)</f>
        <v>0.40333523989704556</v>
      </c>
      <c r="Y107" s="54">
        <f>Y104+Y105+Y106</f>
        <v>18334.41</v>
      </c>
      <c r="Z107" s="55">
        <f>IF(M107&gt;0,AA107/M107,0)</f>
        <v>2.7966904987130697E-3</v>
      </c>
      <c r="AA107" s="56">
        <f>SUM(AA104:AA106)</f>
        <v>127.12916</v>
      </c>
      <c r="AB107" s="55">
        <f>IF(M107&gt;0,(AB104*M104+AB105*M105+AB106*M106)/M107,0)</f>
        <v>2.8050306663440177E-3</v>
      </c>
      <c r="AC107" s="55">
        <f>IF(K107&gt;0,(K104*AC104+K105*AC105+K106*AC106)/K107,0)</f>
        <v>3.9992442967705339E-4</v>
      </c>
      <c r="AD107" s="52">
        <f>SUM(AD104:AD106)</f>
        <v>18.180199999999999</v>
      </c>
      <c r="AE107" s="53">
        <f>IF(K107&gt;0,(K104*AE104+K105*AE105+K106*AE106)/K107,0)</f>
        <v>0.21243576117346732</v>
      </c>
      <c r="AF107" s="58">
        <f>SUM(AF104:AF106)</f>
        <v>110.74521240000001</v>
      </c>
      <c r="AG107" s="53">
        <f>IF(AND(AA107&gt;0),((AA104*AG104+AA105*AG105+AA106*AG106)/AA107),0)</f>
        <v>0.85861073584953318</v>
      </c>
      <c r="AH107" s="57">
        <f t="shared" si="5"/>
        <v>0.85906355002347834</v>
      </c>
      <c r="AI107" s="51">
        <f>SUM(AI104:AI106)</f>
        <v>569</v>
      </c>
      <c r="AJ107" s="21">
        <f>IF(AI107&gt;0,(AJ104*AI104+AJ105*AI105+AJ106*AI106)/AI107,0)</f>
        <v>8.3982425307557118E-2</v>
      </c>
      <c r="AK107" s="53">
        <f>IF(K107&gt;0,(AK104*K104+AK105*K105+AK106*K106)/K107,0)</f>
        <v>0.20980210300255275</v>
      </c>
      <c r="AL107" s="155">
        <f>IF(L107&gt;0,(AL104*K104+AL105*K105+AL106*K106)/K107,0)</f>
        <v>0.22476859070464766</v>
      </c>
      <c r="AM107" s="58">
        <f>SUM(AM104:AM106)</f>
        <v>109.32807900000002</v>
      </c>
      <c r="AN107" s="156">
        <f>SUM(AN104:AN106)</f>
        <v>117.1455222</v>
      </c>
      <c r="AO107" s="56"/>
      <c r="AP107" s="56">
        <f>SUM(AP104:AP106)</f>
        <v>1231.6199999999999</v>
      </c>
      <c r="AQ107" s="105"/>
      <c r="AR107" s="106">
        <f>AQ106</f>
        <v>1852.94</v>
      </c>
      <c r="AS107" s="51">
        <f>SUM(AS104:AS106)</f>
        <v>0</v>
      </c>
      <c r="AT107" s="59"/>
      <c r="AU107" s="58"/>
      <c r="AV107" s="58"/>
      <c r="AW107" s="58"/>
      <c r="AX107" s="58"/>
    </row>
    <row r="108" spans="1:50" x14ac:dyDescent="0.2">
      <c r="A108" s="182">
        <v>27</v>
      </c>
      <c r="B108" s="23">
        <v>1</v>
      </c>
      <c r="C108" s="11" t="s">
        <v>57</v>
      </c>
      <c r="D108" s="12">
        <v>7500</v>
      </c>
      <c r="E108" s="12">
        <v>1</v>
      </c>
      <c r="F108" s="12">
        <v>10763</v>
      </c>
      <c r="G108" s="13">
        <v>0.6</v>
      </c>
      <c r="H108" s="13">
        <v>4.4000000000000004</v>
      </c>
      <c r="I108" s="12">
        <v>10299</v>
      </c>
      <c r="J108" s="13">
        <v>6</v>
      </c>
      <c r="K108" s="12">
        <v>16667</v>
      </c>
      <c r="L108" s="14">
        <v>7.4999999999999997E-2</v>
      </c>
      <c r="M108" s="24">
        <f>ROUND(K108*(1-L108),0)</f>
        <v>15417</v>
      </c>
      <c r="N108" s="15">
        <v>0.39400000000000002</v>
      </c>
      <c r="O108" s="25">
        <f>M108*N108</f>
        <v>6074.2980000000007</v>
      </c>
      <c r="P108" s="14">
        <v>0.495</v>
      </c>
      <c r="Q108" s="25">
        <f>M108*P108</f>
        <v>7631.415</v>
      </c>
      <c r="R108" s="16">
        <v>0.111</v>
      </c>
      <c r="S108" s="25">
        <f>M108*R108</f>
        <v>1711.287</v>
      </c>
      <c r="T108" s="26">
        <v>0.255</v>
      </c>
      <c r="U108" s="25">
        <f>M108*T108</f>
        <v>3931.335</v>
      </c>
      <c r="V108" s="16">
        <v>0.498</v>
      </c>
      <c r="W108" s="25">
        <f>M108*V108</f>
        <v>7677.6660000000002</v>
      </c>
      <c r="X108" s="16">
        <v>0.41</v>
      </c>
      <c r="Y108" s="25">
        <f>X108*M108</f>
        <v>6320.9699999999993</v>
      </c>
      <c r="Z108" s="17">
        <v>2.82E-3</v>
      </c>
      <c r="AA108" s="18">
        <f>M108*Z108</f>
        <v>43.475940000000001</v>
      </c>
      <c r="AB108" s="27">
        <f>IF(M108&gt;0,(AD108+AM108)/M108,0)</f>
        <v>2.9163793215281832E-3</v>
      </c>
      <c r="AC108" s="17">
        <v>4.0000000000000002E-4</v>
      </c>
      <c r="AD108" s="24">
        <f>AC108*M108</f>
        <v>6.1668000000000003</v>
      </c>
      <c r="AE108" s="117">
        <v>0.20519999999999999</v>
      </c>
      <c r="AF108" s="30">
        <f>AI108*(1-AJ108)*AE108</f>
        <v>38.700719999999997</v>
      </c>
      <c r="AG108" s="28">
        <f>IF(AND(AE108&gt;0,AC108&gt;0,Z108&gt;0),((Z108-AC108)*AE108)/((AE108-AC108)*Z108),0)</f>
        <v>0.85983211436170226</v>
      </c>
      <c r="AH108" s="60">
        <f t="shared" si="5"/>
        <v>0.86452476756724139</v>
      </c>
      <c r="AI108" s="12">
        <v>205</v>
      </c>
      <c r="AJ108" s="14">
        <v>0.08</v>
      </c>
      <c r="AK108" s="15">
        <v>0.20569999999999999</v>
      </c>
      <c r="AL108" s="150">
        <v>0.21829999999999999</v>
      </c>
      <c r="AM108" s="30">
        <f>AI108*(1-AJ108)*AK108</f>
        <v>38.795020000000001</v>
      </c>
      <c r="AN108" s="153">
        <f>AI108*(1-AJ108)*AL108</f>
        <v>41.171379999999999</v>
      </c>
      <c r="AO108" s="19">
        <v>1.58</v>
      </c>
      <c r="AP108" s="19">
        <v>1036.6199999999999</v>
      </c>
      <c r="AQ108" s="101">
        <f>AQ106+AI108-AP108+AR108</f>
        <v>1071.3200000000002</v>
      </c>
      <c r="AR108" s="102">
        <v>50</v>
      </c>
      <c r="AS108" s="12"/>
      <c r="AT108" s="31"/>
      <c r="AU108" s="20"/>
      <c r="AV108" s="20"/>
      <c r="AW108" s="20"/>
      <c r="AX108" s="20"/>
    </row>
    <row r="109" spans="1:50" x14ac:dyDescent="0.2">
      <c r="A109" s="183"/>
      <c r="B109" s="33">
        <v>2</v>
      </c>
      <c r="C109" s="11" t="s">
        <v>54</v>
      </c>
      <c r="D109" s="34">
        <v>18915</v>
      </c>
      <c r="E109" s="34">
        <v>7</v>
      </c>
      <c r="F109" s="34">
        <v>16114</v>
      </c>
      <c r="G109" s="35">
        <v>0.6</v>
      </c>
      <c r="H109" s="35">
        <v>5.6</v>
      </c>
      <c r="I109" s="34">
        <v>15910</v>
      </c>
      <c r="J109" s="35">
        <v>6</v>
      </c>
      <c r="K109" s="34">
        <v>16471</v>
      </c>
      <c r="L109" s="36">
        <v>7.2999999999999995E-2</v>
      </c>
      <c r="M109" s="37">
        <f>ROUND(K109*(1-L109),0)</f>
        <v>15269</v>
      </c>
      <c r="N109" s="38">
        <v>0.40799999999999997</v>
      </c>
      <c r="O109" s="25">
        <f>M109*N109</f>
        <v>6229.7519999999995</v>
      </c>
      <c r="P109" s="36">
        <v>0.48899999999999999</v>
      </c>
      <c r="Q109" s="25">
        <f>M109*P109</f>
        <v>7466.5410000000002</v>
      </c>
      <c r="R109" s="39">
        <v>0.10299999999999999</v>
      </c>
      <c r="S109" s="25">
        <f>M109*R109</f>
        <v>1572.7069999999999</v>
      </c>
      <c r="T109" s="28">
        <v>0.255</v>
      </c>
      <c r="U109" s="25">
        <f>M109*T109</f>
        <v>3893.5950000000003</v>
      </c>
      <c r="V109" s="39">
        <v>0.48699999999999999</v>
      </c>
      <c r="W109" s="25">
        <f>M109*V109</f>
        <v>7436.0029999999997</v>
      </c>
      <c r="X109" s="39">
        <v>0.41</v>
      </c>
      <c r="Y109" s="25">
        <f>X109*M109</f>
        <v>6260.29</v>
      </c>
      <c r="Z109" s="40">
        <v>2.7000000000000001E-3</v>
      </c>
      <c r="AA109" s="18">
        <f>M109*Z109</f>
        <v>41.226300000000002</v>
      </c>
      <c r="AB109" s="27">
        <f>IF(M109&gt;0,(AD109+AM109)/M109,0)</f>
        <v>2.8949945379527146E-3</v>
      </c>
      <c r="AC109" s="40">
        <v>3.8999999999999999E-4</v>
      </c>
      <c r="AD109" s="37">
        <f>AC109*M109</f>
        <v>5.9549099999999999</v>
      </c>
      <c r="AE109" s="28">
        <v>0.2107</v>
      </c>
      <c r="AF109" s="41">
        <f>AI109*(1-AJ109)*AE109</f>
        <v>39.975268200000002</v>
      </c>
      <c r="AG109" s="28">
        <f>IF(AND(AE109&gt;0,AC109&gt;0,Z109&gt;0),((Z109-AC109)*AE109)/((AE109-AC109)*Z109),0)</f>
        <v>0.85714210239910382</v>
      </c>
      <c r="AH109" s="29">
        <f t="shared" si="5"/>
        <v>0.86696187831913984</v>
      </c>
      <c r="AI109" s="34">
        <v>206</v>
      </c>
      <c r="AJ109" s="36">
        <v>7.9000000000000001E-2</v>
      </c>
      <c r="AK109" s="38">
        <v>0.2016</v>
      </c>
      <c r="AL109" s="151">
        <v>0.2127</v>
      </c>
      <c r="AM109" s="41">
        <f>AI109*(1-AJ109)*AK109</f>
        <v>38.248761600000002</v>
      </c>
      <c r="AN109" s="174">
        <f t="shared" si="4"/>
        <v>40.354720200000003</v>
      </c>
      <c r="AO109" s="42">
        <v>1.68</v>
      </c>
      <c r="AP109" s="42"/>
      <c r="AQ109" s="121">
        <f>AQ108+AI109-AP109</f>
        <v>1277.3200000000002</v>
      </c>
      <c r="AR109" s="104"/>
      <c r="AS109" s="43"/>
      <c r="AT109" s="44"/>
      <c r="AU109" s="45"/>
      <c r="AV109" s="45"/>
      <c r="AW109" s="45"/>
      <c r="AX109" s="45"/>
    </row>
    <row r="110" spans="1:50" x14ac:dyDescent="0.2">
      <c r="A110" s="183"/>
      <c r="B110" s="33">
        <v>3</v>
      </c>
      <c r="C110" s="11" t="s">
        <v>52</v>
      </c>
      <c r="D110" s="43">
        <v>16570</v>
      </c>
      <c r="E110" s="43">
        <v>5</v>
      </c>
      <c r="F110" s="43">
        <v>16972</v>
      </c>
      <c r="G110" s="37">
        <v>1.1000000000000001</v>
      </c>
      <c r="H110" s="37">
        <v>6.3</v>
      </c>
      <c r="I110" s="43">
        <v>17152</v>
      </c>
      <c r="J110" s="37">
        <v>5.4</v>
      </c>
      <c r="K110" s="43">
        <v>16526</v>
      </c>
      <c r="L110" s="39">
        <v>7.6999999999999999E-2</v>
      </c>
      <c r="M110" s="37">
        <f>ROUND(K110*(1-L110),0)</f>
        <v>15253</v>
      </c>
      <c r="N110" s="28">
        <v>0.40899999999999997</v>
      </c>
      <c r="O110" s="25">
        <f>M110*N110</f>
        <v>6238.4769999999999</v>
      </c>
      <c r="P110" s="39">
        <v>0.46</v>
      </c>
      <c r="Q110" s="25">
        <f>M110*P110</f>
        <v>7016.38</v>
      </c>
      <c r="R110" s="39">
        <v>0.13100000000000001</v>
      </c>
      <c r="S110" s="25">
        <f>M110*R110</f>
        <v>1998.143</v>
      </c>
      <c r="T110" s="28">
        <v>0.28199999999999997</v>
      </c>
      <c r="U110" s="25">
        <f>M110*T110</f>
        <v>4301.3459999999995</v>
      </c>
      <c r="V110" s="39">
        <v>0.46</v>
      </c>
      <c r="W110" s="25">
        <f>M110*V110</f>
        <v>7016.38</v>
      </c>
      <c r="X110" s="39">
        <v>0.4</v>
      </c>
      <c r="Y110" s="25">
        <f>X110*M110</f>
        <v>6101.2000000000007</v>
      </c>
      <c r="Z110" s="47">
        <v>2.7699999999999999E-3</v>
      </c>
      <c r="AA110" s="18">
        <f>M110*Z110</f>
        <v>42.250810000000001</v>
      </c>
      <c r="AB110" s="27">
        <f>IF(M110&gt;0,(AD110+AM110)/M110,0)</f>
        <v>2.9811998951026031E-3</v>
      </c>
      <c r="AC110" s="47">
        <v>3.8999999999999999E-4</v>
      </c>
      <c r="AD110" s="37">
        <f>AC110*M110</f>
        <v>5.9486699999999999</v>
      </c>
      <c r="AE110" s="28">
        <v>0.21049999999999999</v>
      </c>
      <c r="AF110" s="41">
        <f>AI110*(1-AJ110)*AE110</f>
        <v>39.807234000000001</v>
      </c>
      <c r="AG110" s="28">
        <f>IF(AND(AE110&gt;0,AC110&gt;0,Z110&gt;0),((Z110-AC110)*AE110)/((AE110-AC110)*Z110),0)</f>
        <v>0.86080060865487851</v>
      </c>
      <c r="AH110" s="29">
        <f t="shared" si="5"/>
        <v>0.87080513867917153</v>
      </c>
      <c r="AI110" s="43">
        <v>206</v>
      </c>
      <c r="AJ110" s="39">
        <v>8.2000000000000003E-2</v>
      </c>
      <c r="AK110" s="28">
        <v>0.20899999999999999</v>
      </c>
      <c r="AL110" s="152">
        <v>0.22090000000000001</v>
      </c>
      <c r="AM110" s="41">
        <f>AI110*(1-AJ110)*AK110</f>
        <v>39.523572000000001</v>
      </c>
      <c r="AN110" s="154">
        <f t="shared" si="4"/>
        <v>41.773957200000005</v>
      </c>
      <c r="AO110" s="18">
        <v>1.58</v>
      </c>
      <c r="AP110" s="18"/>
      <c r="AQ110" s="121">
        <f>AQ109+AI110-AP110</f>
        <v>1483.3200000000002</v>
      </c>
      <c r="AR110" s="104"/>
      <c r="AS110" s="43"/>
      <c r="AT110" s="48"/>
      <c r="AU110" s="41"/>
      <c r="AV110" s="41"/>
      <c r="AW110" s="41"/>
      <c r="AX110" s="41"/>
    </row>
    <row r="111" spans="1:50" s="22" customFormat="1" ht="13.5" thickBot="1" x14ac:dyDescent="0.25">
      <c r="A111" s="184"/>
      <c r="B111" s="49" t="s">
        <v>38</v>
      </c>
      <c r="C111" s="50"/>
      <c r="D111" s="51">
        <f>SUM(D108:D110)</f>
        <v>42985</v>
      </c>
      <c r="E111" s="51"/>
      <c r="F111" s="51">
        <f>SUM(F108:F110)</f>
        <v>43849</v>
      </c>
      <c r="G111" s="52"/>
      <c r="H111" s="52"/>
      <c r="I111" s="51">
        <f>SUM(I108:I110)</f>
        <v>43361</v>
      </c>
      <c r="J111" s="52"/>
      <c r="K111" s="51">
        <v>49664</v>
      </c>
      <c r="L111" s="21">
        <f>IF(K111&gt;0,(K108*L108+K109*L109+K110*L110)/K111,0)</f>
        <v>7.5002214884020618E-2</v>
      </c>
      <c r="M111" s="52">
        <f>M108+M109+M110</f>
        <v>45939</v>
      </c>
      <c r="N111" s="53">
        <f>IF(M111&gt;0,O111/M111,0)</f>
        <v>0.4036336663836827</v>
      </c>
      <c r="O111" s="54">
        <f>O108+O109+O110</f>
        <v>18542.526999999998</v>
      </c>
      <c r="P111" s="21">
        <f>IF(M111&gt;0,Q111/M111,0)</f>
        <v>0.48138479287751146</v>
      </c>
      <c r="Q111" s="54">
        <f>Q108+Q109+Q110</f>
        <v>22114.335999999999</v>
      </c>
      <c r="R111" s="21">
        <f>IF(M111&gt;0,S111/M111,0)</f>
        <v>0.1149815407388058</v>
      </c>
      <c r="S111" s="54">
        <f>S108+S109+S110</f>
        <v>5282.1369999999997</v>
      </c>
      <c r="T111" s="21">
        <f>IF(M111&gt;0,U111/M111,0)</f>
        <v>0.26396473584536012</v>
      </c>
      <c r="U111" s="54">
        <f>U108+U109+U110</f>
        <v>12126.276</v>
      </c>
      <c r="V111" s="21">
        <f>IF(M111&gt;0,W111/M111,0)</f>
        <v>0.48172683340952133</v>
      </c>
      <c r="W111" s="54">
        <f>W108+W109+W110</f>
        <v>22130.048999999999</v>
      </c>
      <c r="X111" s="21">
        <f>IF(M111&gt;0,Y111/M111,0)</f>
        <v>0.4066797274646814</v>
      </c>
      <c r="Y111" s="54">
        <f>Y108+Y109+Y110</f>
        <v>18682.46</v>
      </c>
      <c r="Z111" s="55">
        <f>IF(M111&gt;0,AA111/M111,0)</f>
        <v>2.7635135723459371E-3</v>
      </c>
      <c r="AA111" s="56">
        <f>SUM(AA108:AA110)</f>
        <v>126.95305</v>
      </c>
      <c r="AB111" s="55">
        <f>IF(M111&gt;0,(AB108*M108+AB109*M109+AB110*M110)/M111,0)</f>
        <v>2.9307937395241512E-3</v>
      </c>
      <c r="AC111" s="55">
        <f>IF(K111&gt;0,(K108*AC108+K109*AC109+K110*AC110)/K111,0)</f>
        <v>3.9335595199742264E-4</v>
      </c>
      <c r="AD111" s="52">
        <f>SUM(AD108:AD110)</f>
        <v>18.07038</v>
      </c>
      <c r="AE111" s="53">
        <f>IF(K111&gt;0,(K108*AE108+K109*AE109+K110*AE110)/K111,0)</f>
        <v>0.20878767517719074</v>
      </c>
      <c r="AF111" s="58">
        <f>SUM(AF108:AF110)</f>
        <v>118.4832222</v>
      </c>
      <c r="AG111" s="53">
        <f>IF(AND(AA111&gt;0),((AA108*AG108+AA109*AG109+AA110*AG110)/AA111),0)</f>
        <v>0.85928089033197941</v>
      </c>
      <c r="AH111" s="57">
        <f t="shared" si="5"/>
        <v>0.86744609317706112</v>
      </c>
      <c r="AI111" s="51">
        <f>SUM(AI108:AI110)</f>
        <v>617</v>
      </c>
      <c r="AJ111" s="21">
        <f>IF(AI111&gt;0,(AJ108*AI108+AJ109*AI109+AJ110*AI110)/AI111,0)</f>
        <v>8.0333873581847653E-2</v>
      </c>
      <c r="AK111" s="53">
        <f>IF(K111&gt;0,(AK108*K108+AK109*K109+AK110*K110)/K111,0)</f>
        <v>0.20543833561533503</v>
      </c>
      <c r="AL111" s="155">
        <f>IF(L111&gt;0,(AL108*K108+AL109*K109+AL110*K110)/K111,0)</f>
        <v>0.21730793331185566</v>
      </c>
      <c r="AM111" s="58">
        <f>SUM(AM108:AM110)</f>
        <v>116.5673536</v>
      </c>
      <c r="AN111" s="156">
        <f>SUM(AN108:AN110)</f>
        <v>123.30005740000001</v>
      </c>
      <c r="AO111" s="56"/>
      <c r="AP111" s="56">
        <f>SUM(AP108:AP110)</f>
        <v>1036.6199999999999</v>
      </c>
      <c r="AQ111" s="105"/>
      <c r="AR111" s="106">
        <f>AQ110</f>
        <v>1483.3200000000002</v>
      </c>
      <c r="AS111" s="51">
        <f>SUM(AS108:AS110)</f>
        <v>0</v>
      </c>
      <c r="AT111" s="59"/>
      <c r="AU111" s="58"/>
      <c r="AV111" s="58"/>
      <c r="AW111" s="58"/>
      <c r="AX111" s="58"/>
    </row>
    <row r="112" spans="1:50" x14ac:dyDescent="0.2">
      <c r="A112" s="182">
        <v>28</v>
      </c>
      <c r="B112" s="23">
        <v>1</v>
      </c>
      <c r="C112" s="11" t="s">
        <v>57</v>
      </c>
      <c r="D112" s="12">
        <v>17000</v>
      </c>
      <c r="E112" s="12">
        <v>2</v>
      </c>
      <c r="F112" s="12">
        <v>19233</v>
      </c>
      <c r="G112" s="13">
        <v>1.1000000000000001</v>
      </c>
      <c r="H112" s="13">
        <v>4</v>
      </c>
      <c r="I112" s="12">
        <v>18602</v>
      </c>
      <c r="J112" s="13">
        <v>4.8</v>
      </c>
      <c r="K112" s="12">
        <v>16579</v>
      </c>
      <c r="L112" s="14">
        <v>7.5999999999999998E-2</v>
      </c>
      <c r="M112" s="24">
        <f>ROUND(K112*(1-L112),0)</f>
        <v>15319</v>
      </c>
      <c r="N112" s="15">
        <v>0.27600000000000002</v>
      </c>
      <c r="O112" s="25">
        <f>M112*N112</f>
        <v>4228.0440000000008</v>
      </c>
      <c r="P112" s="14">
        <v>0.55700000000000005</v>
      </c>
      <c r="Q112" s="25">
        <f>M112*P112</f>
        <v>8532.6830000000009</v>
      </c>
      <c r="R112" s="16">
        <v>0.16700000000000001</v>
      </c>
      <c r="S112" s="25">
        <f>M112*R112</f>
        <v>2558.2730000000001</v>
      </c>
      <c r="T112" s="26">
        <v>0.25800000000000001</v>
      </c>
      <c r="U112" s="25">
        <f>M112*T112</f>
        <v>3952.3020000000001</v>
      </c>
      <c r="V112" s="16">
        <v>0.48499999999999999</v>
      </c>
      <c r="W112" s="25">
        <f>M112*V112</f>
        <v>7429.7150000000001</v>
      </c>
      <c r="X112" s="16">
        <v>0.41</v>
      </c>
      <c r="Y112" s="25">
        <f>X112*M112</f>
        <v>6280.79</v>
      </c>
      <c r="Z112" s="17">
        <v>2.7499999999999998E-3</v>
      </c>
      <c r="AA112" s="18">
        <f>M112*Z112</f>
        <v>42.127249999999997</v>
      </c>
      <c r="AB112" s="27">
        <f>IF(M112&gt;0,(AD112+AM112)/M112,0)</f>
        <v>2.6882700829035837E-3</v>
      </c>
      <c r="AC112" s="17">
        <v>4.2000000000000002E-4</v>
      </c>
      <c r="AD112" s="24">
        <f>AC112*M112</f>
        <v>6.43398</v>
      </c>
      <c r="AE112" s="117">
        <v>0.20799999999999999</v>
      </c>
      <c r="AF112" s="30">
        <f>AI112*(1-AJ112)*AE112</f>
        <v>35.550944000000001</v>
      </c>
      <c r="AG112" s="28">
        <f>IF(AND(AE112&gt;0,AC112&gt;0,Z112&gt;0),((Z112-AC112)*AE112)/((AE112-AC112)*Z112),0)</f>
        <v>0.84898702800234727</v>
      </c>
      <c r="AH112" s="60">
        <f t="shared" si="5"/>
        <v>0.84551245269439046</v>
      </c>
      <c r="AI112" s="12">
        <v>187</v>
      </c>
      <c r="AJ112" s="14">
        <v>8.5999999999999993E-2</v>
      </c>
      <c r="AK112" s="15">
        <v>0.20330000000000001</v>
      </c>
      <c r="AL112" s="150">
        <v>0.21909999999999999</v>
      </c>
      <c r="AM112" s="30">
        <f>AI112*(1-AJ112)*AK112</f>
        <v>34.747629400000001</v>
      </c>
      <c r="AN112" s="153">
        <f>AI112*(1-AJ112)*AL112</f>
        <v>37.448133800000001</v>
      </c>
      <c r="AO112" s="19">
        <v>1.58</v>
      </c>
      <c r="AP112" s="19"/>
      <c r="AQ112" s="101">
        <f>AQ110+AI112-AP112</f>
        <v>1670.3200000000002</v>
      </c>
      <c r="AR112" s="102"/>
      <c r="AS112" s="12"/>
      <c r="AT112" s="31"/>
      <c r="AU112" s="20"/>
      <c r="AV112" s="20"/>
      <c r="AW112" s="20"/>
      <c r="AX112" s="20"/>
    </row>
    <row r="113" spans="1:50" x14ac:dyDescent="0.2">
      <c r="A113" s="183"/>
      <c r="B113" s="33">
        <v>2</v>
      </c>
      <c r="C113" s="11" t="s">
        <v>51</v>
      </c>
      <c r="D113" s="34">
        <v>17510</v>
      </c>
      <c r="E113" s="34">
        <v>8</v>
      </c>
      <c r="F113" s="34">
        <v>17537</v>
      </c>
      <c r="G113" s="35">
        <v>1</v>
      </c>
      <c r="H113" s="35">
        <v>4.3</v>
      </c>
      <c r="I113" s="34">
        <v>17401</v>
      </c>
      <c r="J113" s="35">
        <v>4.0999999999999996</v>
      </c>
      <c r="K113" s="34">
        <v>16505</v>
      </c>
      <c r="L113" s="36">
        <v>7.5999999999999998E-2</v>
      </c>
      <c r="M113" s="37">
        <f>ROUND(K113*(1-L113),0)</f>
        <v>15251</v>
      </c>
      <c r="N113" s="38">
        <v>0.28399999999999997</v>
      </c>
      <c r="O113" s="25">
        <f>M113*N113</f>
        <v>4331.2839999999997</v>
      </c>
      <c r="P113" s="36">
        <v>0.59199999999999997</v>
      </c>
      <c r="Q113" s="25">
        <f>M113*P113</f>
        <v>9028.5919999999987</v>
      </c>
      <c r="R113" s="39">
        <v>0.124</v>
      </c>
      <c r="S113" s="25">
        <f>M113*R113</f>
        <v>1891.124</v>
      </c>
      <c r="T113" s="28">
        <v>0.249</v>
      </c>
      <c r="U113" s="25">
        <f>M113*T113</f>
        <v>3797.4989999999998</v>
      </c>
      <c r="V113" s="39">
        <v>0.504</v>
      </c>
      <c r="W113" s="25">
        <f>M113*V113</f>
        <v>7686.5039999999999</v>
      </c>
      <c r="X113" s="39">
        <v>0.4</v>
      </c>
      <c r="Y113" s="25">
        <f>X113*M113</f>
        <v>6100.4000000000005</v>
      </c>
      <c r="Z113" s="40">
        <v>2.7100000000000002E-3</v>
      </c>
      <c r="AA113" s="18">
        <f>M113*Z113</f>
        <v>41.330210000000001</v>
      </c>
      <c r="AB113" s="27">
        <f>IF(M113&gt;0,(AD113+AM113)/M113,0)</f>
        <v>2.7847936004196452E-3</v>
      </c>
      <c r="AC113" s="40">
        <v>3.8999999999999999E-4</v>
      </c>
      <c r="AD113" s="37">
        <f>AC113*M113</f>
        <v>5.9478900000000001</v>
      </c>
      <c r="AE113" s="28">
        <v>0.21429999999999999</v>
      </c>
      <c r="AF113" s="41">
        <f>AI113*(1-AJ113)*AE113</f>
        <v>36.591296400000004</v>
      </c>
      <c r="AG113" s="28">
        <f>IF(AND(AE113&gt;0,AC113&gt;0,Z113&gt;0),((Z113-AC113)*AE113)/((AE113-AC113)*Z113),0)</f>
        <v>0.85764937870032243</v>
      </c>
      <c r="AH113" s="29">
        <f t="shared" si="5"/>
        <v>0.86152451642821526</v>
      </c>
      <c r="AI113" s="34">
        <v>186</v>
      </c>
      <c r="AJ113" s="36">
        <v>8.2000000000000003E-2</v>
      </c>
      <c r="AK113" s="38">
        <v>0.21390000000000001</v>
      </c>
      <c r="AL113" s="151">
        <v>0.23469999999999999</v>
      </c>
      <c r="AM113" s="41">
        <f>AI113*(1-AJ113)*AK113</f>
        <v>36.522997200000006</v>
      </c>
      <c r="AN113" s="174">
        <f t="shared" si="4"/>
        <v>40.074555600000004</v>
      </c>
      <c r="AO113" s="42">
        <v>1.6</v>
      </c>
      <c r="AP113" s="42"/>
      <c r="AQ113" s="121">
        <f>AQ112+AI113-AP113</f>
        <v>1856.3200000000002</v>
      </c>
      <c r="AR113" s="104"/>
      <c r="AS113" s="43"/>
      <c r="AT113" s="44"/>
      <c r="AU113" s="45"/>
      <c r="AV113" s="45"/>
      <c r="AW113" s="45"/>
      <c r="AX113" s="45"/>
    </row>
    <row r="114" spans="1:50" x14ac:dyDescent="0.2">
      <c r="A114" s="183"/>
      <c r="B114" s="33">
        <v>3</v>
      </c>
      <c r="C114" s="46" t="s">
        <v>52</v>
      </c>
      <c r="D114" s="43">
        <v>17400</v>
      </c>
      <c r="E114" s="43">
        <v>8</v>
      </c>
      <c r="F114" s="43">
        <v>19756</v>
      </c>
      <c r="G114" s="37">
        <v>0.6</v>
      </c>
      <c r="H114" s="37">
        <v>3.8</v>
      </c>
      <c r="I114" s="43">
        <v>19026</v>
      </c>
      <c r="J114" s="37">
        <v>4</v>
      </c>
      <c r="K114" s="43">
        <v>18576</v>
      </c>
      <c r="L114" s="39">
        <v>8.2000000000000003E-2</v>
      </c>
      <c r="M114" s="37">
        <f>ROUND(K114*(1-L114),0)</f>
        <v>17053</v>
      </c>
      <c r="N114" s="28">
        <v>0.46400000000000002</v>
      </c>
      <c r="O114" s="25">
        <f>M114*N114</f>
        <v>7912.5920000000006</v>
      </c>
      <c r="P114" s="39">
        <v>0.42399999999999999</v>
      </c>
      <c r="Q114" s="25">
        <f>M114*P114</f>
        <v>7230.4719999999998</v>
      </c>
      <c r="R114" s="39">
        <v>0.114</v>
      </c>
      <c r="S114" s="25">
        <f>M114*R114</f>
        <v>1944.0420000000001</v>
      </c>
      <c r="T114" s="28">
        <v>0.23899999999999999</v>
      </c>
      <c r="U114" s="25">
        <f>M114*T114</f>
        <v>4075.6669999999999</v>
      </c>
      <c r="V114" s="39">
        <v>0.50700000000000001</v>
      </c>
      <c r="W114" s="25">
        <f>M114*V114</f>
        <v>8645.871000000001</v>
      </c>
      <c r="X114" s="39">
        <v>0.4</v>
      </c>
      <c r="Y114" s="25">
        <f>X114*M114</f>
        <v>6821.2000000000007</v>
      </c>
      <c r="Z114" s="47">
        <v>2.7699999999999999E-3</v>
      </c>
      <c r="AA114" s="18">
        <f>M114*Z114</f>
        <v>47.236809999999998</v>
      </c>
      <c r="AB114" s="27">
        <f>IF(M114&gt;0,(AD114+AM114)/M114,0)</f>
        <v>2.6951029496276313E-3</v>
      </c>
      <c r="AC114" s="47">
        <v>3.6999999999999999E-4</v>
      </c>
      <c r="AD114" s="37">
        <f>AC114*M114</f>
        <v>6.3096100000000002</v>
      </c>
      <c r="AE114" s="28">
        <v>0.21060000000000001</v>
      </c>
      <c r="AF114" s="41">
        <f>AI114*(1-AJ114)*AE114</f>
        <v>40.7927988</v>
      </c>
      <c r="AG114" s="28">
        <f>IF(AND(AE114&gt;0,AC114&gt;0,Z114&gt;0),((Z114-AC114)*AE114)/((AE114-AC114)*Z114),0)</f>
        <v>0.86795088274471954</v>
      </c>
      <c r="AH114" s="29">
        <f t="shared" si="5"/>
        <v>0.86427616343077784</v>
      </c>
      <c r="AI114" s="43">
        <v>211</v>
      </c>
      <c r="AJ114" s="39">
        <v>8.2000000000000003E-2</v>
      </c>
      <c r="AK114" s="28">
        <v>0.20469999999999999</v>
      </c>
      <c r="AL114" s="152">
        <v>0.22339999999999999</v>
      </c>
      <c r="AM114" s="41">
        <f>AI114*(1-AJ114)*AK114</f>
        <v>39.649980599999999</v>
      </c>
      <c r="AN114" s="154">
        <f t="shared" si="4"/>
        <v>43.272133199999999</v>
      </c>
      <c r="AO114" s="18">
        <v>1.58</v>
      </c>
      <c r="AP114" s="18"/>
      <c r="AQ114" s="121">
        <f>AQ113+AI114-AP114</f>
        <v>2067.3200000000002</v>
      </c>
      <c r="AR114" s="104"/>
      <c r="AS114" s="43"/>
      <c r="AT114" s="48"/>
      <c r="AU114" s="41"/>
      <c r="AV114" s="41"/>
      <c r="AW114" s="41"/>
      <c r="AX114" s="41"/>
    </row>
    <row r="115" spans="1:50" s="22" customFormat="1" ht="13.5" thickBot="1" x14ac:dyDescent="0.25">
      <c r="A115" s="184"/>
      <c r="B115" s="49" t="s">
        <v>38</v>
      </c>
      <c r="C115" s="50"/>
      <c r="D115" s="51">
        <f>SUM(D112:D114)</f>
        <v>51910</v>
      </c>
      <c r="E115" s="51"/>
      <c r="F115" s="51">
        <f>SUM(F112:F114)</f>
        <v>56526</v>
      </c>
      <c r="G115" s="52"/>
      <c r="H115" s="52"/>
      <c r="I115" s="51">
        <f>SUM(I112:I114)</f>
        <v>55029</v>
      </c>
      <c r="J115" s="52"/>
      <c r="K115" s="51">
        <f>SUM(K112:K114)</f>
        <v>51660</v>
      </c>
      <c r="L115" s="21">
        <f>IF(K115&gt;0,(K112*L112+K113*L113+K114*L114)/K115,0)</f>
        <v>7.8157491289198605E-2</v>
      </c>
      <c r="M115" s="52">
        <f>M112+M113+M114</f>
        <v>47623</v>
      </c>
      <c r="N115" s="53">
        <f>IF(M115&gt;0,O115/M115,0)</f>
        <v>0.34588161182621846</v>
      </c>
      <c r="O115" s="54">
        <f>O112+O113+O114</f>
        <v>16471.920000000002</v>
      </c>
      <c r="P115" s="21">
        <f>IF(M115&gt;0,Q115/M115,0)</f>
        <v>0.52058347857127862</v>
      </c>
      <c r="Q115" s="54">
        <f>Q112+Q113+Q114</f>
        <v>24791.747000000003</v>
      </c>
      <c r="R115" s="21">
        <f>IF(M115&gt;0,S115/M115,0)</f>
        <v>0.13425107616067866</v>
      </c>
      <c r="S115" s="54">
        <f>S112+S113+S114</f>
        <v>6393.4390000000003</v>
      </c>
      <c r="T115" s="21">
        <f>IF(M115&gt;0,U115/M115,0)</f>
        <v>0.24831421791991262</v>
      </c>
      <c r="U115" s="54">
        <f>U112+U113+U114</f>
        <v>11825.467999999999</v>
      </c>
      <c r="V115" s="21">
        <f>IF(M115&gt;0,W115/M115,0)</f>
        <v>0.49896247611448258</v>
      </c>
      <c r="W115" s="54">
        <f>W112+W113+W114</f>
        <v>23762.090000000004</v>
      </c>
      <c r="X115" s="21">
        <f>IF(M115&gt;0,Y115/M115,0)</f>
        <v>0.40321672301199002</v>
      </c>
      <c r="Y115" s="54">
        <f>Y112+Y113+Y114</f>
        <v>19202.39</v>
      </c>
      <c r="Z115" s="55">
        <f>IF(M115&gt;0,AA115/M115,0)</f>
        <v>2.7443518887932299E-3</v>
      </c>
      <c r="AA115" s="56">
        <f>SUM(AA112:AA114)</f>
        <v>130.69426999999999</v>
      </c>
      <c r="AB115" s="55">
        <f>IF(M115&gt;0,(AB112*M112+AB113*M113+AB114*M114)/M115,0)</f>
        <v>2.7216279360813057E-3</v>
      </c>
      <c r="AC115" s="55">
        <f>IF(K115&gt;0,(K112*AC112+K113*AC113+K114*AC114)/K115,0)</f>
        <v>3.9243612078977935E-4</v>
      </c>
      <c r="AD115" s="52">
        <f>SUM(AD112:AD114)</f>
        <v>18.691479999999999</v>
      </c>
      <c r="AE115" s="53">
        <f>IF(K115&gt;0,(K112*AE112+K113*AE113+K114*AE114)/K115,0)</f>
        <v>0.21094771777003485</v>
      </c>
      <c r="AF115" s="58">
        <f>SUM(AF112:AF114)</f>
        <v>112.93503920000001</v>
      </c>
      <c r="AG115" s="53">
        <f>IF(AND(AA115&gt;0),((AA112*AG112+AA113*AG113+AA114*AG114)/AA115),0)</f>
        <v>0.85858047671876014</v>
      </c>
      <c r="AH115" s="57">
        <f t="shared" si="5"/>
        <v>0.85743236616035046</v>
      </c>
      <c r="AI115" s="51">
        <f>SUM(AI112:AI114)</f>
        <v>584</v>
      </c>
      <c r="AJ115" s="21">
        <f>IF(AI115&gt;0,(AJ112*AI112+AJ113*AI113+AJ114*AI114)/AI115,0)</f>
        <v>8.3280821917808209E-2</v>
      </c>
      <c r="AK115" s="53">
        <f>IF(K115&gt;0,(AK112*K112+AK113*K113+AK114*K114)/K115,0)</f>
        <v>0.20719003871467287</v>
      </c>
      <c r="AL115" s="155">
        <f>IF(L115&gt;0,(AL112*K112+AL113*K113+AL114*K114)/K115,0)</f>
        <v>0.22563029036004645</v>
      </c>
      <c r="AM115" s="58">
        <f>SUM(AM112:AM114)</f>
        <v>110.92060720000001</v>
      </c>
      <c r="AN115" s="156">
        <f>SUM(AN112:AN114)</f>
        <v>120.7948226</v>
      </c>
      <c r="AO115" s="56"/>
      <c r="AP115" s="56">
        <f>SUM(AP112:AP114)</f>
        <v>0</v>
      </c>
      <c r="AQ115" s="105"/>
      <c r="AR115" s="106">
        <f>AQ114</f>
        <v>2067.3200000000002</v>
      </c>
      <c r="AS115" s="51">
        <f>SUM(AS112:AS114)</f>
        <v>0</v>
      </c>
      <c r="AT115" s="59"/>
      <c r="AU115" s="58"/>
      <c r="AV115" s="58"/>
      <c r="AW115" s="58"/>
      <c r="AX115" s="58"/>
    </row>
    <row r="116" spans="1:50" x14ac:dyDescent="0.2">
      <c r="A116" s="183">
        <v>29</v>
      </c>
      <c r="B116" s="33">
        <v>1</v>
      </c>
      <c r="C116" s="11" t="s">
        <v>54</v>
      </c>
      <c r="D116" s="12">
        <v>17300</v>
      </c>
      <c r="E116" s="12">
        <v>2</v>
      </c>
      <c r="F116" s="12">
        <v>16900</v>
      </c>
      <c r="G116" s="13">
        <v>0.9</v>
      </c>
      <c r="H116" s="13">
        <v>4.2</v>
      </c>
      <c r="I116" s="12">
        <v>16517</v>
      </c>
      <c r="J116" s="13">
        <v>3.5</v>
      </c>
      <c r="K116" s="12">
        <v>16511</v>
      </c>
      <c r="L116" s="14">
        <v>7.6999999999999999E-2</v>
      </c>
      <c r="M116" s="24">
        <f>ROUND(K116*(1-L116),0)</f>
        <v>15240</v>
      </c>
      <c r="N116" s="15">
        <v>0.33800000000000002</v>
      </c>
      <c r="O116" s="25">
        <f>M116*N116</f>
        <v>5151.12</v>
      </c>
      <c r="P116" s="14">
        <v>0.53800000000000003</v>
      </c>
      <c r="Q116" s="25">
        <f>M116*P116</f>
        <v>8199.1200000000008</v>
      </c>
      <c r="R116" s="16">
        <v>0.124</v>
      </c>
      <c r="S116" s="25">
        <f>M116*R116</f>
        <v>1889.76</v>
      </c>
      <c r="T116" s="26">
        <v>0.245</v>
      </c>
      <c r="U116" s="25">
        <f>M116*T116</f>
        <v>3733.7999999999997</v>
      </c>
      <c r="V116" s="16">
        <v>0.5</v>
      </c>
      <c r="W116" s="25">
        <f>M116*V116</f>
        <v>7620</v>
      </c>
      <c r="X116" s="16">
        <v>0.41</v>
      </c>
      <c r="Y116" s="25">
        <f>X116*M116</f>
        <v>6248.4</v>
      </c>
      <c r="Z116" s="17">
        <v>2.7899999999999999E-3</v>
      </c>
      <c r="AA116" s="18">
        <f>M116*Z116</f>
        <v>42.519599999999997</v>
      </c>
      <c r="AB116" s="27">
        <f>IF(M116&gt;0,(AD116+AM116)/M116,0)</f>
        <v>2.8128272637795277E-3</v>
      </c>
      <c r="AC116" s="17">
        <v>3.6000000000000002E-4</v>
      </c>
      <c r="AD116" s="24">
        <f>AC116*M116</f>
        <v>5.4864000000000006</v>
      </c>
      <c r="AE116" s="117">
        <v>0.21190000000000001</v>
      </c>
      <c r="AF116" s="30">
        <f>AI116*(1-AJ116)*AE116</f>
        <v>37.275540900000003</v>
      </c>
      <c r="AG116" s="28">
        <f>IF(AND(AE116&gt;0,AC116&gt;0,Z116&gt;0),((Z116-AC116)*AE116)/((AE116-AC116)*Z116),0)</f>
        <v>0.87244995989471974</v>
      </c>
      <c r="AH116" s="60">
        <f t="shared" si="5"/>
        <v>0.87349469518306744</v>
      </c>
      <c r="AI116" s="12">
        <v>191</v>
      </c>
      <c r="AJ116" s="14">
        <v>7.9000000000000001E-2</v>
      </c>
      <c r="AK116" s="15">
        <v>0.21249999999999999</v>
      </c>
      <c r="AL116" s="150">
        <v>0.23069999999999999</v>
      </c>
      <c r="AM116" s="30">
        <f>AI116*(1-AJ116)*AK116</f>
        <v>37.3810875</v>
      </c>
      <c r="AN116" s="153">
        <f>AI116*(1-AJ116)*AL116</f>
        <v>40.582667700000002</v>
      </c>
      <c r="AO116" s="19">
        <v>1.58</v>
      </c>
      <c r="AP116" s="19"/>
      <c r="AQ116" s="101">
        <f>AQ114+AI116-AP116</f>
        <v>2258.3200000000002</v>
      </c>
      <c r="AR116" s="120"/>
      <c r="AS116" s="12"/>
      <c r="AT116" s="31"/>
      <c r="AU116" s="20"/>
      <c r="AV116" s="20"/>
      <c r="AW116" s="20"/>
      <c r="AX116" s="20"/>
    </row>
    <row r="117" spans="1:50" x14ac:dyDescent="0.2">
      <c r="A117" s="183"/>
      <c r="B117" s="33">
        <v>2</v>
      </c>
      <c r="C117" s="11" t="s">
        <v>51</v>
      </c>
      <c r="D117" s="34">
        <v>18290</v>
      </c>
      <c r="E117" s="34">
        <v>7</v>
      </c>
      <c r="F117" s="34">
        <v>16880</v>
      </c>
      <c r="G117" s="35">
        <v>0.6</v>
      </c>
      <c r="H117" s="35">
        <v>4.4000000000000004</v>
      </c>
      <c r="I117" s="34">
        <v>16291</v>
      </c>
      <c r="J117" s="35">
        <v>3.9</v>
      </c>
      <c r="K117" s="34">
        <v>16499</v>
      </c>
      <c r="L117" s="36">
        <v>8.1000000000000003E-2</v>
      </c>
      <c r="M117" s="37">
        <f>ROUND(K117*(1-L117),0)</f>
        <v>15163</v>
      </c>
      <c r="N117" s="38">
        <v>0.35</v>
      </c>
      <c r="O117" s="25">
        <f>M117*N117</f>
        <v>5307.0499999999993</v>
      </c>
      <c r="P117" s="36">
        <v>0.54600000000000004</v>
      </c>
      <c r="Q117" s="25">
        <f>M117*P117</f>
        <v>8278.9980000000014</v>
      </c>
      <c r="R117" s="39">
        <v>0.104</v>
      </c>
      <c r="S117" s="25">
        <f>M117*R117</f>
        <v>1576.952</v>
      </c>
      <c r="T117" s="28">
        <v>0.24299999999999999</v>
      </c>
      <c r="U117" s="25">
        <f>M117*T117</f>
        <v>3684.6089999999999</v>
      </c>
      <c r="V117" s="39">
        <v>0.505</v>
      </c>
      <c r="W117" s="25">
        <f>M117*V117</f>
        <v>7657.3150000000005</v>
      </c>
      <c r="X117" s="39">
        <v>0.4</v>
      </c>
      <c r="Y117" s="25">
        <f>X117*M117</f>
        <v>6065.2000000000007</v>
      </c>
      <c r="Z117" s="40">
        <v>2.82E-3</v>
      </c>
      <c r="AA117" s="18">
        <f>M117*Z117</f>
        <v>42.759660000000004</v>
      </c>
      <c r="AB117" s="27">
        <f>IF(M117&gt;0,(AD117+AM117)/M117,0)</f>
        <v>2.9033029083954365E-3</v>
      </c>
      <c r="AC117" s="40">
        <v>3.5E-4</v>
      </c>
      <c r="AD117" s="37">
        <f>AC117*M117</f>
        <v>5.3070500000000003</v>
      </c>
      <c r="AE117" s="28">
        <v>0.2137</v>
      </c>
      <c r="AF117" s="41">
        <f>AI117*(1-AJ117)*AE117</f>
        <v>38.842966799999999</v>
      </c>
      <c r="AG117" s="28">
        <f>IF(AND(AE117&gt;0,AC117&gt;0,Z117&gt;0),((Z117-AC117)*AE117)/((AE117-AC117)*Z117),0)</f>
        <v>0.87732341389552337</v>
      </c>
      <c r="AH117" s="29">
        <f t="shared" si="5"/>
        <v>0.88089512624823874</v>
      </c>
      <c r="AI117" s="34">
        <v>198</v>
      </c>
      <c r="AJ117" s="36">
        <v>8.2000000000000003E-2</v>
      </c>
      <c r="AK117" s="38">
        <v>0.21299999999999999</v>
      </c>
      <c r="AL117" s="151">
        <v>0.23300000000000001</v>
      </c>
      <c r="AM117" s="41">
        <f>AI117*(1-AJ117)*AK117</f>
        <v>38.715732000000003</v>
      </c>
      <c r="AN117" s="174">
        <f t="shared" si="4"/>
        <v>42.351012000000004</v>
      </c>
      <c r="AO117" s="42">
        <v>1.57</v>
      </c>
      <c r="AP117" s="42"/>
      <c r="AQ117" s="121">
        <f>AQ116+AI117-AP117</f>
        <v>2456.3200000000002</v>
      </c>
      <c r="AR117" s="104"/>
      <c r="AS117" s="43"/>
      <c r="AT117" s="44"/>
      <c r="AU117" s="45"/>
      <c r="AV117" s="45"/>
      <c r="AW117" s="45"/>
      <c r="AX117" s="45"/>
    </row>
    <row r="118" spans="1:50" x14ac:dyDescent="0.2">
      <c r="A118" s="183"/>
      <c r="B118" s="33">
        <v>3</v>
      </c>
      <c r="C118" s="11" t="s">
        <v>60</v>
      </c>
      <c r="D118" s="43">
        <v>20400</v>
      </c>
      <c r="E118" s="43">
        <v>3</v>
      </c>
      <c r="F118" s="43">
        <v>16695</v>
      </c>
      <c r="G118" s="37">
        <v>0.6</v>
      </c>
      <c r="H118" s="37">
        <v>3.4</v>
      </c>
      <c r="I118" s="43">
        <v>16965</v>
      </c>
      <c r="J118" s="37">
        <v>3</v>
      </c>
      <c r="K118" s="43">
        <v>16333</v>
      </c>
      <c r="L118" s="39">
        <v>7.0000000000000007E-2</v>
      </c>
      <c r="M118" s="37">
        <f>ROUND(K118*(1-L118),0)</f>
        <v>15190</v>
      </c>
      <c r="N118" s="28">
        <v>0.56000000000000005</v>
      </c>
      <c r="O118" s="25">
        <f>M118*N118</f>
        <v>8506.4000000000015</v>
      </c>
      <c r="P118" s="39">
        <v>0.40600000000000003</v>
      </c>
      <c r="Q118" s="25">
        <f>M118*P118</f>
        <v>6167.14</v>
      </c>
      <c r="R118" s="39">
        <v>3.4000000000000002E-2</v>
      </c>
      <c r="S118" s="25">
        <f>M118*R118</f>
        <v>516.46</v>
      </c>
      <c r="T118" s="28">
        <v>0.248</v>
      </c>
      <c r="U118" s="25">
        <f>M118*T118</f>
        <v>3767.12</v>
      </c>
      <c r="V118" s="39">
        <v>0.49299999999999999</v>
      </c>
      <c r="W118" s="25">
        <f>M118*V118</f>
        <v>7488.67</v>
      </c>
      <c r="X118" s="39">
        <v>0.42</v>
      </c>
      <c r="Y118" s="25">
        <f>X118*M118</f>
        <v>6379.8</v>
      </c>
      <c r="Z118" s="47">
        <v>2.8700000000000002E-3</v>
      </c>
      <c r="AA118" s="18">
        <f>M118*Z118</f>
        <v>43.595300000000002</v>
      </c>
      <c r="AB118" s="27">
        <f>IF(M118&gt;0,(AD118+AM118)/M118,0)</f>
        <v>2.6489082027649773E-3</v>
      </c>
      <c r="AC118" s="47">
        <v>3.6000000000000002E-4</v>
      </c>
      <c r="AD118" s="37">
        <f>AC118*M118</f>
        <v>5.4683999999999999</v>
      </c>
      <c r="AE118" s="28">
        <v>0.2102</v>
      </c>
      <c r="AF118" s="41">
        <f>AI118*(1-AJ118)*AE118</f>
        <v>35.1193752</v>
      </c>
      <c r="AG118" s="28">
        <f>IF(AND(AE118&gt;0,AC118&gt;0,Z118&gt;0),((Z118-AC118)*AE118)/((AE118-AC118)*Z118),0)</f>
        <v>0.87606485644944687</v>
      </c>
      <c r="AH118" s="29">
        <f t="shared" si="5"/>
        <v>0.86559237138667167</v>
      </c>
      <c r="AI118" s="43">
        <v>182</v>
      </c>
      <c r="AJ118" s="39">
        <v>8.2000000000000003E-2</v>
      </c>
      <c r="AK118" s="28">
        <v>0.20810000000000001</v>
      </c>
      <c r="AL118" s="152">
        <v>0.23</v>
      </c>
      <c r="AM118" s="41">
        <f>AI118*(1-AJ118)*AK118</f>
        <v>34.768515600000001</v>
      </c>
      <c r="AN118" s="154">
        <f t="shared" si="4"/>
        <v>38.427480000000003</v>
      </c>
      <c r="AO118" s="18">
        <v>1.6</v>
      </c>
      <c r="AP118" s="18"/>
      <c r="AQ118" s="121">
        <f>AQ117+AI118-AP118</f>
        <v>2638.32</v>
      </c>
      <c r="AR118" s="104"/>
      <c r="AS118" s="43"/>
      <c r="AT118" s="48"/>
      <c r="AU118" s="41"/>
      <c r="AV118" s="41"/>
      <c r="AW118" s="41"/>
      <c r="AX118" s="41"/>
    </row>
    <row r="119" spans="1:50" s="22" customFormat="1" ht="13.5" thickBot="1" x14ac:dyDescent="0.25">
      <c r="A119" s="184"/>
      <c r="B119" s="49" t="s">
        <v>38</v>
      </c>
      <c r="C119" s="50"/>
      <c r="D119" s="51">
        <f>SUM(D116:D118)</f>
        <v>55990</v>
      </c>
      <c r="E119" s="51"/>
      <c r="F119" s="51">
        <f>SUM(F116:F118)</f>
        <v>50475</v>
      </c>
      <c r="G119" s="52"/>
      <c r="H119" s="52"/>
      <c r="I119" s="51">
        <f>SUM(I116:I118)</f>
        <v>49773</v>
      </c>
      <c r="J119" s="52"/>
      <c r="K119" s="51">
        <f>SUM(K116:K118)</f>
        <v>49343</v>
      </c>
      <c r="L119" s="21">
        <f>IF(K119&gt;0,(K116*L116+K117*L117+K118*L118)/K119,0)</f>
        <v>7.6020428429564482E-2</v>
      </c>
      <c r="M119" s="52">
        <f>M116+M117+M118</f>
        <v>45593</v>
      </c>
      <c r="N119" s="53">
        <f>IF(M119&gt;0,O119/M119,0)</f>
        <v>0.41595354550040575</v>
      </c>
      <c r="O119" s="54">
        <f>O116+O117+O118</f>
        <v>18964.57</v>
      </c>
      <c r="P119" s="21">
        <f>IF(M119&gt;0,Q119/M119,0)</f>
        <v>0.49668278025135443</v>
      </c>
      <c r="Q119" s="54">
        <f>Q116+Q117+Q118</f>
        <v>22645.258000000002</v>
      </c>
      <c r="R119" s="21">
        <f>IF(M119&gt;0,S119/M119,0)</f>
        <v>8.7363674248239861E-2</v>
      </c>
      <c r="S119" s="54">
        <f>S116+S117+S118</f>
        <v>3983.172</v>
      </c>
      <c r="T119" s="21">
        <f>IF(M119&gt;0,U119/M119,0)</f>
        <v>0.24533434957120609</v>
      </c>
      <c r="U119" s="54">
        <f>U116+U117+U118</f>
        <v>11185.528999999999</v>
      </c>
      <c r="V119" s="21">
        <f>IF(M119&gt;0,W119/M119,0)</f>
        <v>0.49933070866141732</v>
      </c>
      <c r="W119" s="54">
        <f>W116+W117+W118</f>
        <v>22765.985000000001</v>
      </c>
      <c r="X119" s="21">
        <f>IF(M119&gt;0,Y119/M119,0)</f>
        <v>0.41000592196170466</v>
      </c>
      <c r="Y119" s="54">
        <f>Y116+Y117+Y118</f>
        <v>18693.400000000001</v>
      </c>
      <c r="Z119" s="55">
        <f>IF(M119&gt;0,AA119/M119,0)</f>
        <v>2.8266304037900558E-3</v>
      </c>
      <c r="AA119" s="56">
        <f>SUM(AA116:AA118)</f>
        <v>128.87456</v>
      </c>
      <c r="AB119" s="55">
        <f>IF(M119&gt;0,(AB116*M116+AB117*M117+AB118*M118)/M119,0)</f>
        <v>2.7883048954883429E-3</v>
      </c>
      <c r="AC119" s="55">
        <f>IF(K119&gt;0,(K116*AC116+K117*AC117+K118*AC118)/K119,0)</f>
        <v>3.5665626329975885E-4</v>
      </c>
      <c r="AD119" s="52">
        <f>SUM(AD116:AD118)</f>
        <v>16.261849999999999</v>
      </c>
      <c r="AE119" s="53">
        <f>IF(K119&gt;0,(K116*AE116+K117*AE117+K118*AE118)/K119,0)</f>
        <v>0.21193915651662848</v>
      </c>
      <c r="AF119" s="58">
        <f>SUM(AF116:AF118)</f>
        <v>111.23788290000002</v>
      </c>
      <c r="AG119" s="53">
        <f>IF(AND(AA119&gt;0),((AA116*AG116+AA117*AG117+AA118*AG118)/AA119),0)</f>
        <v>0.87528977355439241</v>
      </c>
      <c r="AH119" s="57">
        <f t="shared" si="5"/>
        <v>0.87356362292256817</v>
      </c>
      <c r="AI119" s="51">
        <f>SUM(AI116:AI118)</f>
        <v>571</v>
      </c>
      <c r="AJ119" s="21">
        <f>IF(AI119&gt;0,(AJ116*AI116+AJ117*AI117+AJ118*AI118)/AI119,0)</f>
        <v>8.0996497373029774E-2</v>
      </c>
      <c r="AK119" s="53">
        <f>IF(K119&gt;0,(AK116*K116+AK117*K117+AK118*K118)/K119,0)</f>
        <v>0.21121074519182054</v>
      </c>
      <c r="AL119" s="155">
        <f>IF(L119&gt;0,(AL116*K116+AL117*K117+AL118*K118)/K119,0)</f>
        <v>0.23123735281600227</v>
      </c>
      <c r="AM119" s="58">
        <f>SUM(AM116:AM118)</f>
        <v>110.86533510000001</v>
      </c>
      <c r="AN119" s="156">
        <f>SUM(AN116:AN118)</f>
        <v>121.3611597</v>
      </c>
      <c r="AO119" s="56"/>
      <c r="AP119" s="56">
        <f>SUM(AP116:AP118)</f>
        <v>0</v>
      </c>
      <c r="AQ119" s="105"/>
      <c r="AR119" s="106">
        <f>AQ118</f>
        <v>2638.32</v>
      </c>
      <c r="AS119" s="51">
        <f>SUM(AS116:AS118)</f>
        <v>0</v>
      </c>
      <c r="AT119" s="59"/>
      <c r="AU119" s="58"/>
      <c r="AV119" s="58"/>
      <c r="AW119" s="58"/>
      <c r="AX119" s="58"/>
    </row>
    <row r="120" spans="1:50" x14ac:dyDescent="0.2">
      <c r="A120" s="182">
        <v>30</v>
      </c>
      <c r="B120" s="23">
        <v>1</v>
      </c>
      <c r="C120" s="11" t="s">
        <v>54</v>
      </c>
      <c r="D120" s="12">
        <v>6775</v>
      </c>
      <c r="E120" s="12">
        <v>2</v>
      </c>
      <c r="F120" s="12">
        <v>12661</v>
      </c>
      <c r="G120" s="13">
        <v>0.6</v>
      </c>
      <c r="H120" s="13">
        <v>3.6</v>
      </c>
      <c r="I120" s="12">
        <v>12344</v>
      </c>
      <c r="J120" s="13">
        <v>4.5999999999999996</v>
      </c>
      <c r="K120" s="12">
        <v>14945</v>
      </c>
      <c r="L120" s="14">
        <v>7.6999999999999999E-2</v>
      </c>
      <c r="M120" s="37">
        <f>ROUND(K120*(1-L120),0)</f>
        <v>13794</v>
      </c>
      <c r="N120" s="15">
        <v>0.46100000000000002</v>
      </c>
      <c r="O120" s="25">
        <f>M120*N120</f>
        <v>6359.0340000000006</v>
      </c>
      <c r="P120" s="14">
        <v>0.49199999999999999</v>
      </c>
      <c r="Q120" s="25">
        <f>M120*P120</f>
        <v>6786.6480000000001</v>
      </c>
      <c r="R120" s="16">
        <v>4.7E-2</v>
      </c>
      <c r="S120" s="25">
        <f>M120*R120</f>
        <v>648.31799999999998</v>
      </c>
      <c r="T120" s="26">
        <v>0.24099999999999999</v>
      </c>
      <c r="U120" s="25">
        <f>M120*T120</f>
        <v>3324.3539999999998</v>
      </c>
      <c r="V120" s="16">
        <v>0.498</v>
      </c>
      <c r="W120" s="25">
        <f>M120*V120</f>
        <v>6869.4120000000003</v>
      </c>
      <c r="X120" s="16">
        <v>0.41</v>
      </c>
      <c r="Y120" s="25">
        <f>X120*M120</f>
        <v>5655.54</v>
      </c>
      <c r="Z120" s="17">
        <v>2.9099999999999998E-3</v>
      </c>
      <c r="AA120" s="18">
        <f>M120*Z120</f>
        <v>40.140539999999994</v>
      </c>
      <c r="AB120" s="27">
        <f>IF(M120&gt;0,(AD120+AM120)/M120,0)</f>
        <v>2.8773109395389303E-3</v>
      </c>
      <c r="AC120" s="17">
        <v>3.6999999999999999E-4</v>
      </c>
      <c r="AD120" s="24">
        <f>AC120*M120</f>
        <v>5.1037799999999995</v>
      </c>
      <c r="AE120" s="117">
        <v>0.20780000000000001</v>
      </c>
      <c r="AF120" s="30">
        <f>AI120*(1-AJ120)*AE120</f>
        <v>34.871125800000002</v>
      </c>
      <c r="AG120" s="28">
        <f>IF(AND(AE120&gt;0,AC120&gt;0,Z120&gt;0),((Z120-AC120)*AE120)/((AE120-AC120)*Z120),0)</f>
        <v>0.87440917012040509</v>
      </c>
      <c r="AH120" s="60">
        <f t="shared" si="5"/>
        <v>0.87297491483258727</v>
      </c>
      <c r="AI120" s="12">
        <v>183</v>
      </c>
      <c r="AJ120" s="14">
        <v>8.3000000000000004E-2</v>
      </c>
      <c r="AK120" s="15">
        <v>0.20610000000000001</v>
      </c>
      <c r="AL120" s="150">
        <v>0.22500000000000001</v>
      </c>
      <c r="AM120" s="30">
        <f>AI120*(1-AJ120)*AK120</f>
        <v>34.585847100000002</v>
      </c>
      <c r="AN120" s="153">
        <f>AI120*(1-AJ120)*AL120</f>
        <v>37.757474999999999</v>
      </c>
      <c r="AO120" s="19">
        <v>1.6</v>
      </c>
      <c r="AP120" s="19">
        <v>506.4</v>
      </c>
      <c r="AQ120" s="101">
        <f>AQ118+AI120-AP120</f>
        <v>2314.92</v>
      </c>
      <c r="AR120" s="102"/>
      <c r="AS120" s="12"/>
      <c r="AT120" s="31"/>
      <c r="AU120" s="20"/>
      <c r="AV120" s="20"/>
      <c r="AW120" s="20"/>
      <c r="AX120" s="20"/>
    </row>
    <row r="121" spans="1:50" x14ac:dyDescent="0.2">
      <c r="A121" s="183"/>
      <c r="B121" s="33">
        <v>2</v>
      </c>
      <c r="C121" s="11" t="s">
        <v>51</v>
      </c>
      <c r="D121" s="34">
        <v>18975</v>
      </c>
      <c r="E121" s="34">
        <v>7</v>
      </c>
      <c r="F121" s="34">
        <v>17134</v>
      </c>
      <c r="G121" s="35">
        <v>0.5</v>
      </c>
      <c r="H121" s="35">
        <v>4.2</v>
      </c>
      <c r="I121" s="34">
        <v>16354</v>
      </c>
      <c r="J121" s="35">
        <v>3.7</v>
      </c>
      <c r="K121" s="34">
        <v>15051</v>
      </c>
      <c r="L121" s="36">
        <v>0.08</v>
      </c>
      <c r="M121" s="37">
        <f>ROUND(K121*(1-L121),0)</f>
        <v>13847</v>
      </c>
      <c r="N121" s="38">
        <v>0.35399999999999998</v>
      </c>
      <c r="O121" s="25">
        <f>M121*N121</f>
        <v>4901.8379999999997</v>
      </c>
      <c r="P121" s="36">
        <v>0.52900000000000003</v>
      </c>
      <c r="Q121" s="25">
        <f>M121*P121</f>
        <v>7325.0630000000001</v>
      </c>
      <c r="R121" s="39">
        <v>0.11700000000000001</v>
      </c>
      <c r="S121" s="25">
        <f>M121*R121</f>
        <v>1620.0990000000002</v>
      </c>
      <c r="T121" s="28">
        <v>0.248</v>
      </c>
      <c r="U121" s="25">
        <f>M121*T121</f>
        <v>3434.056</v>
      </c>
      <c r="V121" s="39">
        <v>0.497</v>
      </c>
      <c r="W121" s="25">
        <f>M121*V121</f>
        <v>6881.9589999999998</v>
      </c>
      <c r="X121" s="39">
        <v>0.41</v>
      </c>
      <c r="Y121" s="25">
        <f>X121*M121</f>
        <v>5677.2699999999995</v>
      </c>
      <c r="Z121" s="40">
        <v>2.8900000000000002E-3</v>
      </c>
      <c r="AA121" s="18">
        <f>M121*Z121</f>
        <v>40.017830000000004</v>
      </c>
      <c r="AB121" s="27">
        <f>IF(M121&gt;0,(AD121+AM121)/M121,0)</f>
        <v>2.8206343612334804E-3</v>
      </c>
      <c r="AC121" s="40">
        <v>3.6000000000000002E-4</v>
      </c>
      <c r="AD121" s="37">
        <f>AC121*M121</f>
        <v>4.9849200000000007</v>
      </c>
      <c r="AE121" s="28">
        <v>0.21110000000000001</v>
      </c>
      <c r="AF121" s="41">
        <f>AI121*(1-AJ121)*AE121</f>
        <v>34.381857000000004</v>
      </c>
      <c r="AG121" s="28">
        <f>IF(AND(AE121&gt;0,AC121&gt;0,Z121&gt;0),((Z121-AC121)*AE121)/((AE121-AC121)*Z121),0)</f>
        <v>0.87692799766714291</v>
      </c>
      <c r="AH121" s="29">
        <f t="shared" si="5"/>
        <v>0.87387293282974565</v>
      </c>
      <c r="AI121" s="34">
        <v>178</v>
      </c>
      <c r="AJ121" s="36">
        <v>8.5000000000000006E-2</v>
      </c>
      <c r="AK121" s="38">
        <v>0.2092</v>
      </c>
      <c r="AL121" s="151">
        <v>0.2296</v>
      </c>
      <c r="AM121" s="41">
        <f>AI121*(1-AJ121)*AK121</f>
        <v>34.072403999999999</v>
      </c>
      <c r="AN121" s="174">
        <f t="shared" si="4"/>
        <v>37.394952000000004</v>
      </c>
      <c r="AO121" s="42">
        <v>1.57</v>
      </c>
      <c r="AP121" s="42"/>
      <c r="AQ121" s="121">
        <f>AQ120+AI121-AP121</f>
        <v>2492.92</v>
      </c>
      <c r="AR121" s="104"/>
      <c r="AS121" s="43"/>
      <c r="AT121" s="44"/>
      <c r="AU121" s="45"/>
      <c r="AV121" s="45"/>
      <c r="AW121" s="45"/>
      <c r="AX121" s="45"/>
    </row>
    <row r="122" spans="1:50" x14ac:dyDescent="0.2">
      <c r="A122" s="183"/>
      <c r="B122" s="33">
        <v>3</v>
      </c>
      <c r="C122" s="11" t="s">
        <v>60</v>
      </c>
      <c r="D122" s="43">
        <v>20800</v>
      </c>
      <c r="E122" s="43">
        <v>4</v>
      </c>
      <c r="F122" s="43">
        <v>16755</v>
      </c>
      <c r="G122" s="37">
        <v>0.4</v>
      </c>
      <c r="H122" s="37">
        <v>3.6</v>
      </c>
      <c r="I122" s="43">
        <v>16415</v>
      </c>
      <c r="J122" s="37">
        <v>3.5</v>
      </c>
      <c r="K122" s="43">
        <v>15080</v>
      </c>
      <c r="L122" s="39">
        <v>0.08</v>
      </c>
      <c r="M122" s="37">
        <f>ROUND(K122*(1-L122),0)</f>
        <v>13874</v>
      </c>
      <c r="N122" s="28">
        <v>0.52500000000000002</v>
      </c>
      <c r="O122" s="25">
        <f>M122*N122</f>
        <v>7283.85</v>
      </c>
      <c r="P122" s="39">
        <v>0.439</v>
      </c>
      <c r="Q122" s="25">
        <f>M122*P122</f>
        <v>6090.6859999999997</v>
      </c>
      <c r="R122" s="39">
        <v>3.5999999999999997E-2</v>
      </c>
      <c r="S122" s="25">
        <f>M122*R122</f>
        <v>499.46399999999994</v>
      </c>
      <c r="T122" s="28">
        <v>0.24199999999999999</v>
      </c>
      <c r="U122" s="25">
        <f>M122*T122</f>
        <v>3357.5079999999998</v>
      </c>
      <c r="V122" s="39">
        <v>0.499</v>
      </c>
      <c r="W122" s="25">
        <f>M122*V122</f>
        <v>6923.1260000000002</v>
      </c>
      <c r="X122" s="39">
        <v>0.42</v>
      </c>
      <c r="Y122" s="25">
        <f>X122*M122</f>
        <v>5827.08</v>
      </c>
      <c r="Z122" s="47">
        <v>2.9299999999999999E-3</v>
      </c>
      <c r="AA122" s="18">
        <f>M122*Z122</f>
        <v>40.650819999999996</v>
      </c>
      <c r="AB122" s="27">
        <f>IF(M122&gt;0,(AD122+AM122)/M122,0)</f>
        <v>2.8168721349286431E-3</v>
      </c>
      <c r="AC122" s="47">
        <v>3.6000000000000002E-4</v>
      </c>
      <c r="AD122" s="37">
        <f>AC122*M122</f>
        <v>4.9946400000000004</v>
      </c>
      <c r="AE122" s="28">
        <v>0.21099999999999999</v>
      </c>
      <c r="AF122" s="41">
        <f>AI122*(1-AJ122)*AE122</f>
        <v>35.135719999999999</v>
      </c>
      <c r="AG122" s="28">
        <f>IF(AND(AE122&gt;0,AC122&gt;0,Z122&gt;0),((Z122-AC122)*AE122)/((AE122-AC122)*Z122),0)</f>
        <v>0.87863219390539349</v>
      </c>
      <c r="AH122" s="29">
        <f t="shared" si="5"/>
        <v>0.87373528498077346</v>
      </c>
      <c r="AI122" s="43">
        <v>181</v>
      </c>
      <c r="AJ122" s="39">
        <v>0.08</v>
      </c>
      <c r="AK122" s="28">
        <v>0.20469999999999999</v>
      </c>
      <c r="AL122" s="152">
        <v>0.22320000000000001</v>
      </c>
      <c r="AM122" s="41">
        <f>AI122*(1-AJ122)*AK122</f>
        <v>34.086644</v>
      </c>
      <c r="AN122" s="154">
        <f t="shared" si="4"/>
        <v>37.167264000000003</v>
      </c>
      <c r="AO122" s="18">
        <v>1.6</v>
      </c>
      <c r="AP122" s="18"/>
      <c r="AQ122" s="121">
        <f>AQ121+AI122-AP122</f>
        <v>2673.92</v>
      </c>
      <c r="AR122" s="104"/>
      <c r="AS122" s="43"/>
      <c r="AT122" s="48"/>
      <c r="AU122" s="41"/>
      <c r="AV122" s="41"/>
      <c r="AW122" s="41"/>
      <c r="AX122" s="41"/>
    </row>
    <row r="123" spans="1:50" s="22" customFormat="1" ht="13.5" thickBot="1" x14ac:dyDescent="0.25">
      <c r="A123" s="184"/>
      <c r="B123" s="49" t="s">
        <v>38</v>
      </c>
      <c r="C123" s="50"/>
      <c r="D123" s="51">
        <f>SUM(D120:D122)</f>
        <v>46550</v>
      </c>
      <c r="E123" s="51"/>
      <c r="F123" s="51">
        <f>SUM(F120:F122)</f>
        <v>46550</v>
      </c>
      <c r="G123" s="52"/>
      <c r="H123" s="52"/>
      <c r="I123" s="51">
        <f>SUM(I120:I122)</f>
        <v>45113</v>
      </c>
      <c r="J123" s="52"/>
      <c r="K123" s="51">
        <f>SUM(K120:K122)</f>
        <v>45076</v>
      </c>
      <c r="L123" s="21">
        <f>IF(K123&gt;0,(K120*L120+K121*L121+K122*L122)/K123,0)</f>
        <v>7.9005346525867423E-2</v>
      </c>
      <c r="M123" s="52">
        <f>M120+M121+M122</f>
        <v>41515</v>
      </c>
      <c r="N123" s="53">
        <f>IF(M123&gt;0,O123/M123,0)</f>
        <v>0.44669931350114422</v>
      </c>
      <c r="O123" s="54">
        <f>O120+O121+O122</f>
        <v>18544.722000000002</v>
      </c>
      <c r="P123" s="21">
        <f>IF(M123&gt;0,Q123/M123,0)</f>
        <v>0.48662885703962416</v>
      </c>
      <c r="Q123" s="54">
        <f>Q120+Q121+Q122</f>
        <v>20202.396999999997</v>
      </c>
      <c r="R123" s="21">
        <f>IF(M123&gt;0,S123/M123,0)</f>
        <v>6.6671829459231613E-2</v>
      </c>
      <c r="S123" s="54">
        <f>S120+S121+S122</f>
        <v>2767.8810000000003</v>
      </c>
      <c r="T123" s="21">
        <f>IF(M123&gt;0,U123/M123,0)</f>
        <v>0.24366898711309165</v>
      </c>
      <c r="U123" s="54">
        <f>U120+U121+U122</f>
        <v>10115.918</v>
      </c>
      <c r="V123" s="21">
        <f>IF(M123&gt;0,W123/M123,0)</f>
        <v>0.49800065036733709</v>
      </c>
      <c r="W123" s="54">
        <f>W120+W121+W122</f>
        <v>20674.496999999999</v>
      </c>
      <c r="X123" s="21">
        <f>IF(M123&gt;0,Y123/M123,0)</f>
        <v>0.41334192460556424</v>
      </c>
      <c r="Y123" s="54">
        <f>Y120+Y121+Y122</f>
        <v>17159.89</v>
      </c>
      <c r="Z123" s="55">
        <f>IF(M123&gt;0,AA123/M123,0)</f>
        <v>2.9100130073467416E-3</v>
      </c>
      <c r="AA123" s="56">
        <f>SUM(AA120:AA122)</f>
        <v>120.80918999999999</v>
      </c>
      <c r="AB123" s="55">
        <f>IF(M123&gt;0,(AB120*M120+AB121*M121+AB122*M122)/M123,0)</f>
        <v>2.8382087221486209E-3</v>
      </c>
      <c r="AC123" s="55">
        <f>IF(K123&gt;0,(K120*AC120+K121*AC121+K122*AC122)/K123,0)</f>
        <v>3.6331551158044192E-4</v>
      </c>
      <c r="AD123" s="52">
        <f>SUM(AD120:AD122)</f>
        <v>15.08334</v>
      </c>
      <c r="AE123" s="53">
        <f>IF(K123&gt;0,(K120*AE120+K121*AE121+K122*AE122)/K123,0)</f>
        <v>0.20997242656846218</v>
      </c>
      <c r="AF123" s="58">
        <f>SUM(AF120:AF122)</f>
        <v>104.3887028</v>
      </c>
      <c r="AG123" s="53">
        <f>IF(AND(AA123&gt;0),((AA120*AG120+AA121*AG121+AA122*AG122)/AA123),0)</f>
        <v>0.87666452331252531</v>
      </c>
      <c r="AH123" s="57">
        <f t="shared" si="5"/>
        <v>0.87352690463171734</v>
      </c>
      <c r="AI123" s="51">
        <f>SUM(AI120:AI122)</f>
        <v>542</v>
      </c>
      <c r="AJ123" s="21">
        <f>IF(AI123&gt;0,(AJ120*AI120+AJ121*AI121+AJ122*AI122)/AI123,0)</f>
        <v>8.2654981549815515E-2</v>
      </c>
      <c r="AK123" s="53">
        <f>IF(K123&gt;0,(AK120*K120+AK121*K121+AK122*K122)/K123,0)</f>
        <v>0.20666673396042237</v>
      </c>
      <c r="AL123" s="155">
        <f>IF(L123&gt;0,(AL120*K120+AL121*K121+AL122*K122)/K123,0)</f>
        <v>0.22593376963350786</v>
      </c>
      <c r="AM123" s="58">
        <f>SUM(AM120:AM122)</f>
        <v>102.74489510000001</v>
      </c>
      <c r="AN123" s="156">
        <f>SUM(AN120:AN122)</f>
        <v>112.31969100000001</v>
      </c>
      <c r="AO123" s="56"/>
      <c r="AP123" s="56">
        <f>SUM(AP120:AP122)</f>
        <v>506.4</v>
      </c>
      <c r="AQ123" s="105"/>
      <c r="AR123" s="106">
        <f>AQ122</f>
        <v>2673.92</v>
      </c>
      <c r="AS123" s="51">
        <f>SUM(AS120:AS122)</f>
        <v>0</v>
      </c>
      <c r="AT123" s="59"/>
      <c r="AU123" s="58"/>
      <c r="AV123" s="58"/>
      <c r="AW123" s="58"/>
      <c r="AX123" s="58"/>
    </row>
    <row r="124" spans="1:50" x14ac:dyDescent="0.2">
      <c r="A124" s="182">
        <v>31</v>
      </c>
      <c r="B124" s="23">
        <v>1</v>
      </c>
      <c r="C124" s="11" t="s">
        <v>54</v>
      </c>
      <c r="D124" s="12">
        <v>5909</v>
      </c>
      <c r="E124" s="12">
        <v>2</v>
      </c>
      <c r="F124" s="12">
        <v>13720</v>
      </c>
      <c r="G124" s="13">
        <v>1.2</v>
      </c>
      <c r="H124" s="13">
        <v>3.3</v>
      </c>
      <c r="I124" s="12">
        <v>13806</v>
      </c>
      <c r="J124" s="13">
        <v>3.6</v>
      </c>
      <c r="K124" s="12">
        <v>15144</v>
      </c>
      <c r="L124" s="14">
        <v>7.0999999999999994E-2</v>
      </c>
      <c r="M124" s="24">
        <f>ROUND(K124*(1-L124),0)</f>
        <v>14069</v>
      </c>
      <c r="N124" s="15">
        <v>0.42499999999999999</v>
      </c>
      <c r="O124" s="25">
        <f>M124*N124</f>
        <v>5979.3249999999998</v>
      </c>
      <c r="P124" s="14">
        <v>0.54700000000000004</v>
      </c>
      <c r="Q124" s="25">
        <f>M124*P124</f>
        <v>7695.7430000000004</v>
      </c>
      <c r="R124" s="16">
        <v>2.8000000000000001E-2</v>
      </c>
      <c r="S124" s="25">
        <f>M124*R124</f>
        <v>393.93200000000002</v>
      </c>
      <c r="T124" s="26">
        <v>0.25</v>
      </c>
      <c r="U124" s="25">
        <f>M124*T124</f>
        <v>3517.25</v>
      </c>
      <c r="V124" s="16">
        <v>0.49399999999999999</v>
      </c>
      <c r="W124" s="25">
        <f>M124*V124</f>
        <v>6950.0860000000002</v>
      </c>
      <c r="X124" s="16">
        <v>0.41</v>
      </c>
      <c r="Y124" s="25">
        <f>X124*M124</f>
        <v>5768.29</v>
      </c>
      <c r="Z124" s="17">
        <v>3.0100000000000001E-3</v>
      </c>
      <c r="AA124" s="18">
        <f>M124*Z124</f>
        <v>42.34769</v>
      </c>
      <c r="AB124" s="27">
        <f>IF(M124&gt;0,(AD124+AM124)/M124,0)</f>
        <v>3.1049470466984145E-3</v>
      </c>
      <c r="AC124" s="17">
        <v>3.6999999999999999E-4</v>
      </c>
      <c r="AD124" s="24">
        <f>AC124*M124</f>
        <v>5.2055299999999995</v>
      </c>
      <c r="AE124" s="117">
        <v>0.2069</v>
      </c>
      <c r="AF124" s="30">
        <f>AI124*(1-AJ124)*AE124</f>
        <v>38.3667084</v>
      </c>
      <c r="AG124" s="28">
        <f>IF(AND(AE124&gt;0,AC124&gt;0,Z124&gt;0),((Z124-AC124)*AE124)/((AE124-AC124)*Z124),0)</f>
        <v>0.87864770074348264</v>
      </c>
      <c r="AH124" s="60">
        <f t="shared" si="5"/>
        <v>0.88240877863770617</v>
      </c>
      <c r="AI124" s="12">
        <v>202</v>
      </c>
      <c r="AJ124" s="14">
        <v>8.2000000000000003E-2</v>
      </c>
      <c r="AK124" s="15">
        <v>0.20749999999999999</v>
      </c>
      <c r="AL124" s="150">
        <v>0.22359999999999999</v>
      </c>
      <c r="AM124" s="30">
        <f>AI124*(1-AJ124)*AK124</f>
        <v>38.477969999999999</v>
      </c>
      <c r="AN124" s="153">
        <f>AI124*(1-AJ124)*AL124</f>
        <v>41.463489600000003</v>
      </c>
      <c r="AO124" s="19">
        <v>1.65</v>
      </c>
      <c r="AP124" s="19">
        <v>555.38</v>
      </c>
      <c r="AQ124" s="101">
        <f>AQ122+AI124-AP124+AR124</f>
        <v>2405.54</v>
      </c>
      <c r="AR124" s="102">
        <v>85</v>
      </c>
      <c r="AS124" s="12"/>
      <c r="AT124" s="31"/>
      <c r="AU124" s="20"/>
      <c r="AV124" s="20"/>
      <c r="AW124" s="20"/>
      <c r="AX124" s="20"/>
    </row>
    <row r="125" spans="1:50" x14ac:dyDescent="0.2">
      <c r="A125" s="183"/>
      <c r="B125" s="33">
        <v>2</v>
      </c>
      <c r="C125" s="46" t="s">
        <v>52</v>
      </c>
      <c r="D125" s="34">
        <v>20281</v>
      </c>
      <c r="E125" s="34">
        <v>6</v>
      </c>
      <c r="F125" s="34">
        <v>17332</v>
      </c>
      <c r="G125" s="35">
        <v>0.2</v>
      </c>
      <c r="H125" s="35">
        <v>4.0999999999999996</v>
      </c>
      <c r="I125" s="34">
        <v>16629</v>
      </c>
      <c r="J125" s="35">
        <v>2.6</v>
      </c>
      <c r="K125" s="34">
        <v>15278</v>
      </c>
      <c r="L125" s="36">
        <v>7.4999999999999997E-2</v>
      </c>
      <c r="M125" s="37">
        <f>ROUND(K125*(1-L125),0)</f>
        <v>14132</v>
      </c>
      <c r="N125" s="38">
        <v>0.51</v>
      </c>
      <c r="O125" s="25">
        <f>M125*N125</f>
        <v>7207.32</v>
      </c>
      <c r="P125" s="36">
        <v>0.44800000000000001</v>
      </c>
      <c r="Q125" s="25">
        <f>M125*P125</f>
        <v>6331.1360000000004</v>
      </c>
      <c r="R125" s="39">
        <v>4.2000000000000003E-2</v>
      </c>
      <c r="S125" s="25">
        <f>M125*R125</f>
        <v>593.54399999999998</v>
      </c>
      <c r="T125" s="28">
        <v>0.25700000000000001</v>
      </c>
      <c r="U125" s="25">
        <f>M125*T125</f>
        <v>3631.924</v>
      </c>
      <c r="V125" s="39">
        <v>0.496</v>
      </c>
      <c r="W125" s="25">
        <f>M125*V125</f>
        <v>7009.4719999999998</v>
      </c>
      <c r="X125" s="39">
        <v>0.4</v>
      </c>
      <c r="Y125" s="25">
        <f>X125*M125</f>
        <v>5652.8</v>
      </c>
      <c r="Z125" s="40">
        <v>3.0500000000000002E-3</v>
      </c>
      <c r="AA125" s="18">
        <f>M125*Z125</f>
        <v>43.102600000000002</v>
      </c>
      <c r="AB125" s="27">
        <f>IF(M125&gt;0,(AD125+AM125)/M125,0)</f>
        <v>2.9364152844607982E-3</v>
      </c>
      <c r="AC125" s="40">
        <v>3.6000000000000002E-4</v>
      </c>
      <c r="AD125" s="37">
        <f>AC125*M125</f>
        <v>5.0875200000000005</v>
      </c>
      <c r="AE125" s="28">
        <v>0.21</v>
      </c>
      <c r="AF125" s="41">
        <f>AI125*(1-AJ125)*AE125</f>
        <v>37.702559999999998</v>
      </c>
      <c r="AG125" s="28">
        <f>IF(AND(AE125&gt;0,AC125&gt;0,Z125&gt;0),((Z125-AC125)*AE125)/((AE125-AC125)*Z125),0)</f>
        <v>0.88348175326320522</v>
      </c>
      <c r="AH125" s="29">
        <f t="shared" si="5"/>
        <v>0.87896182446826765</v>
      </c>
      <c r="AI125" s="34">
        <v>196</v>
      </c>
      <c r="AJ125" s="36">
        <v>8.4000000000000005E-2</v>
      </c>
      <c r="AK125" s="38">
        <v>0.20280000000000001</v>
      </c>
      <c r="AL125" s="151">
        <v>0.21679999999999999</v>
      </c>
      <c r="AM125" s="41">
        <f>AI125*(1-AJ125)*AK125</f>
        <v>36.409900800000003</v>
      </c>
      <c r="AN125" s="174">
        <f t="shared" si="4"/>
        <v>38.9234048</v>
      </c>
      <c r="AO125" s="42">
        <v>1.68</v>
      </c>
      <c r="AP125" s="42"/>
      <c r="AQ125" s="121">
        <f>AQ124+AI125-AP125</f>
        <v>2601.54</v>
      </c>
      <c r="AR125" s="104"/>
      <c r="AS125" s="43"/>
      <c r="AT125" s="44"/>
      <c r="AU125" s="45"/>
      <c r="AV125" s="45"/>
      <c r="AW125" s="45"/>
      <c r="AX125" s="45"/>
    </row>
    <row r="126" spans="1:50" x14ac:dyDescent="0.2">
      <c r="A126" s="183"/>
      <c r="B126" s="33">
        <v>3</v>
      </c>
      <c r="C126" s="11" t="s">
        <v>60</v>
      </c>
      <c r="D126" s="43">
        <v>22700</v>
      </c>
      <c r="E126" s="43">
        <v>3</v>
      </c>
      <c r="F126" s="43">
        <v>17990</v>
      </c>
      <c r="G126" s="37">
        <v>0.3</v>
      </c>
      <c r="H126" s="37">
        <v>3.8</v>
      </c>
      <c r="I126" s="43">
        <v>17235</v>
      </c>
      <c r="J126" s="37">
        <v>2</v>
      </c>
      <c r="K126" s="43">
        <v>15354</v>
      </c>
      <c r="L126" s="39">
        <v>7.8E-2</v>
      </c>
      <c r="M126" s="37">
        <f>ROUND(K126*(1-L126),0)</f>
        <v>14156</v>
      </c>
      <c r="N126" s="28">
        <v>0.57199999999999995</v>
      </c>
      <c r="O126" s="25">
        <f>M126*N126</f>
        <v>8097.2319999999991</v>
      </c>
      <c r="P126" s="39">
        <v>0.39500000000000002</v>
      </c>
      <c r="Q126" s="25">
        <f>M126*P126</f>
        <v>5591.62</v>
      </c>
      <c r="R126" s="39">
        <v>3.3000000000000002E-2</v>
      </c>
      <c r="S126" s="25">
        <f>M126*R126</f>
        <v>467.14800000000002</v>
      </c>
      <c r="T126" s="28">
        <v>0.248</v>
      </c>
      <c r="U126" s="25">
        <f>M126*T126</f>
        <v>3510.6880000000001</v>
      </c>
      <c r="V126" s="39">
        <v>0.498</v>
      </c>
      <c r="W126" s="25">
        <f>M126*V126</f>
        <v>7049.6880000000001</v>
      </c>
      <c r="X126" s="39">
        <v>0.41</v>
      </c>
      <c r="Y126" s="25">
        <f>X126*M126</f>
        <v>5803.96</v>
      </c>
      <c r="Z126" s="47">
        <v>3.0500000000000002E-3</v>
      </c>
      <c r="AA126" s="18">
        <f>M126*Z126</f>
        <v>43.175800000000002</v>
      </c>
      <c r="AB126" s="27">
        <f>IF(M126&gt;0,(AD126+AM126)/M126,0)</f>
        <v>2.96439513987002E-3</v>
      </c>
      <c r="AC126" s="47">
        <v>3.8000000000000002E-4</v>
      </c>
      <c r="AD126" s="37">
        <f>AC126*M126</f>
        <v>5.3792800000000005</v>
      </c>
      <c r="AE126" s="28">
        <v>0.21160000000000001</v>
      </c>
      <c r="AF126" s="41">
        <f>AI126*(1-AJ126)*AE126</f>
        <v>38.209881600000003</v>
      </c>
      <c r="AG126" s="28">
        <f>IF(AND(AE126&gt;0,AC126&gt;0,Z126&gt;0),((Z126-AC126)*AE126)/((AE126-AC126)*Z126),0)</f>
        <v>0.87698476144056159</v>
      </c>
      <c r="AH126" s="29">
        <f t="shared" si="5"/>
        <v>0.87345021899418518</v>
      </c>
      <c r="AI126" s="43">
        <v>198</v>
      </c>
      <c r="AJ126" s="39">
        <v>8.7999999999999995E-2</v>
      </c>
      <c r="AK126" s="28">
        <v>0.2026</v>
      </c>
      <c r="AL126" s="152">
        <v>0.2172</v>
      </c>
      <c r="AM126" s="41">
        <f>AI126*(1-AJ126)*AK126</f>
        <v>36.584697599999998</v>
      </c>
      <c r="AN126" s="154">
        <f t="shared" si="4"/>
        <v>39.221107199999999</v>
      </c>
      <c r="AO126" s="18">
        <v>1.6</v>
      </c>
      <c r="AP126" s="18"/>
      <c r="AQ126" s="121">
        <f>AQ125+AI126-AP126</f>
        <v>2799.54</v>
      </c>
      <c r="AR126" s="104"/>
      <c r="AS126" s="43"/>
      <c r="AT126" s="48"/>
      <c r="AU126" s="41"/>
      <c r="AV126" s="41"/>
      <c r="AW126" s="41"/>
      <c r="AX126" s="41"/>
    </row>
    <row r="127" spans="1:50" s="22" customFormat="1" ht="13.5" thickBot="1" x14ac:dyDescent="0.25">
      <c r="A127" s="184"/>
      <c r="B127" s="49" t="s">
        <v>38</v>
      </c>
      <c r="C127" s="50"/>
      <c r="D127" s="51">
        <f>SUM(D124:D126)</f>
        <v>48890</v>
      </c>
      <c r="E127" s="61"/>
      <c r="F127" s="51">
        <f>SUM(F124:F126)</f>
        <v>49042</v>
      </c>
      <c r="G127" s="62"/>
      <c r="H127" s="62"/>
      <c r="I127" s="51">
        <f>SUM(I124:I126)</f>
        <v>47670</v>
      </c>
      <c r="J127" s="52"/>
      <c r="K127" s="51">
        <f>SUM(K124:K126)</f>
        <v>45776</v>
      </c>
      <c r="L127" s="21">
        <f>IF(K127&gt;0,(K124*L124+K125*L125+K126*L126)/K127,0)</f>
        <v>7.4682934288710229E-2</v>
      </c>
      <c r="M127" s="52">
        <f>M124+M125+M126</f>
        <v>42357</v>
      </c>
      <c r="N127" s="53">
        <f>IF(M127&gt;0,O127/M127,0)</f>
        <v>0.50248782963854854</v>
      </c>
      <c r="O127" s="54">
        <f>O124+O125+O126</f>
        <v>21283.877</v>
      </c>
      <c r="P127" s="21">
        <f>IF(M127&gt;0,Q127/M127,0)</f>
        <v>0.46317017258068321</v>
      </c>
      <c r="Q127" s="54">
        <f>Q124+Q125+Q126</f>
        <v>19618.499</v>
      </c>
      <c r="R127" s="21">
        <f>IF(M127&gt;0,S127/M127,0)</f>
        <v>3.4341997780768234E-2</v>
      </c>
      <c r="S127" s="54">
        <f>S124+S125+S126</f>
        <v>1454.624</v>
      </c>
      <c r="T127" s="21">
        <f>IF(M127&gt;0,U127/M127,0)</f>
        <v>0.25166706801709282</v>
      </c>
      <c r="U127" s="54">
        <f>U124+U125+U126</f>
        <v>10659.862000000001</v>
      </c>
      <c r="V127" s="21">
        <f>IF(M127&gt;0,W127/M127,0)</f>
        <v>0.49600410793965577</v>
      </c>
      <c r="W127" s="54">
        <f>W124+W125+W126</f>
        <v>21009.245999999999</v>
      </c>
      <c r="X127" s="21">
        <f>IF(M127&gt;0,Y127/M127,0)</f>
        <v>0.40666359751634912</v>
      </c>
      <c r="Y127" s="54">
        <f>Y124+Y125+Y126</f>
        <v>17225.05</v>
      </c>
      <c r="Z127" s="55">
        <f>IF(M127&gt;0,AA127/M127,0)</f>
        <v>3.0367138843638598E-3</v>
      </c>
      <c r="AA127" s="56">
        <f>SUM(AA124:AA126)</f>
        <v>128.62609</v>
      </c>
      <c r="AB127" s="55">
        <f>IF(M127&gt;0,(AB124*M124+AB125*M125+AB126*M126)/M127,0)</f>
        <v>3.0017446561371201E-3</v>
      </c>
      <c r="AC127" s="55">
        <f>IF(K127&gt;0,(K124*AC124+K125*AC125+K126*AC126)/K127,0)</f>
        <v>3.7001660258650823E-4</v>
      </c>
      <c r="AD127" s="52">
        <f>SUM(AD124:AD126)</f>
        <v>15.672330000000002</v>
      </c>
      <c r="AE127" s="53">
        <f>IF(K127&gt;0,(K124*AE124+K125*AE125+K126*AE126)/K127,0)</f>
        <v>0.20951109751835023</v>
      </c>
      <c r="AF127" s="58">
        <f>SUM(AF124:AF126)</f>
        <v>114.27915</v>
      </c>
      <c r="AG127" s="53">
        <f>IF(AND(AA127&gt;0),((AA124*AG124+AA125*AG125+AA126*AG126)/AA127),0)</f>
        <v>0.8797093943499783</v>
      </c>
      <c r="AH127" s="57">
        <f t="shared" si="5"/>
        <v>0.87832368384208226</v>
      </c>
      <c r="AI127" s="51">
        <f>SUM(AI124:AI126)</f>
        <v>596</v>
      </c>
      <c r="AJ127" s="21">
        <f>IF(AI127&gt;0,(AJ124*AI124+AJ125*AI125+AJ126*AI126)/AI127,0)</f>
        <v>8.4651006711409404E-2</v>
      </c>
      <c r="AK127" s="53">
        <f>IF(K127&gt;0,(AK124*K124+AK125*K125+AK126*K126)/K127,0)</f>
        <v>0.20428781020622161</v>
      </c>
      <c r="AL127" s="155">
        <f>IF(L127&gt;0,(AL124*K124+AL125*K125+AL126*K126)/K127,0)</f>
        <v>0.21918379937084934</v>
      </c>
      <c r="AM127" s="58">
        <f>SUM(AM124:AM126)</f>
        <v>111.4725684</v>
      </c>
      <c r="AN127" s="156">
        <f>SUM(AN124:AN126)</f>
        <v>119.60800159999999</v>
      </c>
      <c r="AO127" s="63"/>
      <c r="AP127" s="56">
        <f>SUM(AP124:AP126)</f>
        <v>555.38</v>
      </c>
      <c r="AQ127" s="105"/>
      <c r="AR127" s="106">
        <f>AQ126</f>
        <v>2799.54</v>
      </c>
      <c r="AS127" s="51">
        <f>SUM(AS124:AS126)</f>
        <v>0</v>
      </c>
      <c r="AT127" s="64"/>
      <c r="AU127" s="65"/>
      <c r="AV127" s="65"/>
      <c r="AW127" s="65"/>
      <c r="AX127" s="65"/>
    </row>
    <row r="128" spans="1:50" s="78" customFormat="1" ht="13.5" thickBot="1" x14ac:dyDescent="0.25">
      <c r="A128" s="67"/>
      <c r="B128" s="68" t="s">
        <v>39</v>
      </c>
      <c r="C128" s="68"/>
      <c r="D128" s="69">
        <f>SUM(D127,D123,D119,D115,D111,D107,D103,D99,D95,D91,D87,D83,D79,D75,D71,D67,D63,D59,D55,D51,D47,D43,D39,D35,D31,D27,D23,D19,D15,D11,D7)</f>
        <v>1471360</v>
      </c>
      <c r="E128" s="69"/>
      <c r="F128" s="69">
        <f>SUM(F127,F123,F119,F115,F111,F107,F103,F99,F95,F91,F87,F83,F79,F75,F71,F67,F63,F59,F55,F51,F47,F43,F39,F35,F31,F27,F23,F19,F15,F11,F7)</f>
        <v>1494062</v>
      </c>
      <c r="G128" s="75"/>
      <c r="H128" s="69"/>
      <c r="I128" s="69">
        <f>SUM(I127,I123,I119,I115,I111,I107,I103,I99,I95,I91,I87,I83,I79,I75,I71,I67,I63,I59,I55,I51,I47,I43,I39,I35,I31,I27,I23,I19,I15,I11,I7)</f>
        <v>1473773</v>
      </c>
      <c r="J128" s="75"/>
      <c r="K128" s="69">
        <f>SUM(K127,K123,K119,K115,K111,K107,K103,K99,K95,K91,K87,K83,K79,K75,K71,K67,K63,K59,K55,K51,K47,K43,K39,K35,K31,K27,K23,K19,K15,K11,K7)</f>
        <v>1512488</v>
      </c>
      <c r="L128" s="70">
        <f>1-M128/K128</f>
        <v>7.4760262560760848E-2</v>
      </c>
      <c r="M128" s="69">
        <f>SUM(M127,M123,M119,M115,M111,M107,M103,M99,M95,M91,M87,M83,M79,M75,M71,M67,M63,M59,M55,M51,M47,M43,M39,M35,M31,M27,M23,M19,M15,M11,M7)</f>
        <v>1399414</v>
      </c>
      <c r="N128" s="71">
        <f>IF(AND(M128&gt;0),(O128/M128),0)</f>
        <v>0.40710325822094112</v>
      </c>
      <c r="O128" s="69">
        <f>SUM(O127,O123,O119,O115,O111,O107,O103,O99,O95,O91,O87,O83,O79,O75,O71,O67,O63,O59,O55,O51,O47,O43,O39,O35,O31,O27,O23,O19,O15,O11,O7)</f>
        <v>569705.99900000007</v>
      </c>
      <c r="P128" s="71">
        <f>Q128/M128</f>
        <v>0.48440513957985271</v>
      </c>
      <c r="Q128" s="69">
        <f>SUM(Q127,Q123,Q119,Q115,Q111,Q107,Q103,Q99,Q95,Q91,Q87,Q83,Q79,Q75,Q71,Q67,Q63,Q59,Q55,Q51,Q47,Q43,Q39,Q35,Q31,Q27,Q23,Q19,Q15,Q11,Q7)</f>
        <v>677883.33400000003</v>
      </c>
      <c r="R128" s="71">
        <f>S128/M128</f>
        <v>0.10853735349224748</v>
      </c>
      <c r="S128" s="69">
        <f>SUM(S127,S123,S119,S115,S111,S107,S103,S99,S95,S91,S87,S83,S79,S75,S71,S67,S63,S59,S55,S51,S47,S43,S39,S35,S31,S27,S23,S19,S15,S11,S7)</f>
        <v>151888.69200000001</v>
      </c>
      <c r="T128" s="71">
        <f>U128/M128</f>
        <v>0.2339534054968723</v>
      </c>
      <c r="U128" s="69">
        <f>SUM(U127,U123,U119,U115,U111,U107,U103,U99,U95,U91,U87,U83,U79,U75,U71,U67,U63,U59,U55,U51,U47,U43,U39,U35,U31,U27,U23,U19,U15,U11,U7)</f>
        <v>327397.67100000003</v>
      </c>
      <c r="V128" s="71">
        <f>W128/M128</f>
        <v>0.50681343262251211</v>
      </c>
      <c r="W128" s="69">
        <f>SUM(W127,W123,W119,W115,W111,W107,W103,W99,W95,W91,W87,W83,W79,W75,W71,W67,W63,W59,W55,W51,W47,W43,W39,W35,W31,W27,W23,W19,W15,W11,W7)</f>
        <v>709241.81300000008</v>
      </c>
      <c r="X128" s="71">
        <f>IF(AND(M128&gt;0),(Y128/M128),0)</f>
        <v>0.40242933113431772</v>
      </c>
      <c r="Y128" s="69">
        <f>SUM(Y127,Y123,Y119,Y115,Y111,Y107,Y103,Y99,Y95,Y91,Y87,Y83,Y79,Y75,Y71,Y67,Y63,Y59,Y55,Y51,Y47,Y43,Y39,Y35,Y31,Y27,Y23,Y19,Y15,Y11,Y7)</f>
        <v>563165.24000000011</v>
      </c>
      <c r="Z128" s="72">
        <f>IF(AND(M128&gt;0),(AA128/M128),0)</f>
        <v>3.0401549791555602E-3</v>
      </c>
      <c r="AA128" s="69">
        <f>SUM(AA127,AA123,AA119,AA115,AA111,AA107,AA103,AA99,AA95,AA91,AA87,AA83,AA79,AA75,AA71,AA67,AA63,AA59,AA55,AA51,AA47,AA43,AA39,AA35,AA31,AA27,AA23,AA19,AA15,AA11,AA7)</f>
        <v>4254.4354399999993</v>
      </c>
      <c r="AB128" s="73">
        <f>(AD128+AM128)/M128</f>
        <v>3.022873382787367E-3</v>
      </c>
      <c r="AC128" s="74">
        <f>AD128/(M128-AI128)</f>
        <v>4.3878718177385833E-4</v>
      </c>
      <c r="AD128" s="75">
        <f>SUM(AD127,AD123,AD119,AD115,AD111,AD107,AD103,AD99,AD95,AD91,AD87,AD83,AD79,AD75,AD71,AD67,AD63,AD59,AD55,AD51,AD47,AD43,AD39,AD35,AD31,AD27,AD23,AD19,AD15,AD11,AD7)</f>
        <v>605.67857000000004</v>
      </c>
      <c r="AE128" s="71">
        <f>AF128/AI128</f>
        <v>0.19402351913253263</v>
      </c>
      <c r="AF128" s="69">
        <f>SUM(AF127,AF123,AF119,AF115,AF111,AF107,AF103,AF99,AF95,AF91,AF87,AF83,AF79,AF75,AF71,AF67,AF63,AF59,AF55,AF51,AF47,AF43,AF39,AF35,AF31,AF27,AF23,AF19,AF15,AF11,AF7)</f>
        <v>3699.4464392999998</v>
      </c>
      <c r="AG128" s="76">
        <f>((Z128-AC128)*AE128)/((AE128-AC128)*Z128)</f>
        <v>0.85760896513217033</v>
      </c>
      <c r="AH128" s="77">
        <f>((AB128-AC128)*AK128)/((AK128-AC128)*AB128)</f>
        <v>0.85682208397312254</v>
      </c>
      <c r="AI128" s="69">
        <f>SUM(AI127,AI123,AI119,AI115,AI111,AI107,AI103,AI99,AI95,AI91,AI87,AI83,AI79,AI75,AI71,AI67,AI63,AI59,AI55,AI51,AI47,AI43,AI39,AI35,AI31,AI27,AI23,AI19,AI15,AI11,AI7)</f>
        <v>19067</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8.3731158546179268E-2</v>
      </c>
      <c r="AK128" s="71">
        <f>AM128/AI128</f>
        <v>0.19009664667226098</v>
      </c>
      <c r="AL128" s="158">
        <f>AN128/AI128</f>
        <v>0.20055478763308329</v>
      </c>
      <c r="AM128" s="69">
        <f>SUM(AM127,AM123,AM119,AM115,AM111,AM107,AM103,AM99,AM95,AM91,AM87,AM83,AM79,AM75,AM71,AM67,AM63,AM59,AM55,AM51,AM47,AM43,AM39,AM35,AM31,AM27,AM23,AM19,AM15,AM11,AM7)</f>
        <v>3624.5727621000001</v>
      </c>
      <c r="AN128" s="157">
        <f>SUM(AN127,AN123,AN119,AN115,AN111,AN107,AN103,AN99,AN95,AN91,AN87,AN83,AN79,AN75,AN71,AN67,AN63,AN59,AN55,AN51,AN47,AN43,AN39,AN35,AN31,AN27,AN23,AN19,AN15,AN11,AN7)</f>
        <v>3823.9781357999991</v>
      </c>
      <c r="AO128" s="69"/>
      <c r="AP128" s="107">
        <f>SUM(AP127,AP123,AP119,AP115,AP111,AP107,AP103,AP99,AP95,AP91,AP87,AP83,AP79,AP75,AP71,AP67,AP63,AP59,AP55,AP51,AP47,AP43,AP39,AP35,AP31,AP27,AP23,AP19,AP15,AP11,AP7)</f>
        <v>19275.68</v>
      </c>
      <c r="AQ128" s="108"/>
      <c r="AR128" s="109"/>
      <c r="AS128" s="69">
        <f>SUM(AS127,AS123,AS119,AS115,AS111,AS107,AS103,AS99,AS95,AS91,AS87,AS83,AS79,AS75,AS71,AS67,AS63,AS59,AS55,AS51,AS47,AS43,AS39,AS35,AS31,AS27,AS23,AS19,AS15,AS11,AS7)</f>
        <v>0</v>
      </c>
      <c r="AT128" s="69"/>
      <c r="AU128" s="69"/>
      <c r="AV128" s="69"/>
      <c r="AW128" s="69"/>
      <c r="AX128" s="69"/>
    </row>
    <row r="131" spans="34:34" x14ac:dyDescent="0.2">
      <c r="AH131" s="80"/>
    </row>
    <row r="132" spans="34:34" x14ac:dyDescent="0.2">
      <c r="AH132" s="80"/>
    </row>
  </sheetData>
  <protectedRanges>
    <protectedRange sqref="Q1:Q3 U1:U3 W1:W3 Y1:Y3 AM1:AN1048576 O1:O3 S1:S3 AD1:AD3 AH1:AH1048576 AA1:AB3 AA128:AB1048576 O128:O1048576 Q128:Q1048576 S128:S1048576 U128:U1048576 W128:W1048576 Y128:Y1048576 AD128:AD1048576 M1:M1048576" name="Range1_1_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_1_1"/>
    <protectedRange sqref="O4:O127" name="Range1_1_1_1_1_5_1_1_1"/>
    <protectedRange sqref="Q4:Q127" name="Range1_1_1_1_1_7_1_1_1"/>
    <protectedRange sqref="S4:S127" name="Range1_1_1_1_1_8_1_1_1"/>
    <protectedRange sqref="U4:U127" name="Range1_1_1_1_1_10_1_1_1"/>
    <protectedRange sqref="W4:W127" name="Range1_1_1_1_1_12_1_1_1"/>
    <protectedRange sqref="Y4:Y127" name="Range1_1_1_1_1_16_1_1_1"/>
    <protectedRange sqref="AD4:AD127" name="Range1_1_1_1_1_18_1_1_1"/>
    <protectedRange sqref="AB4:AB6" name="Range1_1_1_1_1_2_1_31_1_1"/>
    <protectedRange sqref="AB8:AB10" name="Range1_1_1_1_1_2_1_1_2_1_1"/>
    <protectedRange sqref="AB12:AB14" name="Range1_1_1_1_1_2_1_2_1_1_1"/>
    <protectedRange sqref="AB16:AB18" name="Range1_1_1_1_1_2_1_3_1_1_1"/>
    <protectedRange sqref="AB20:AB22" name="Range1_1_1_1_1_2_1_4_1_1_1"/>
    <protectedRange sqref="AB24:AB26" name="Range1_1_1_1_1_2_1_5_1_1_1"/>
    <protectedRange sqref="AB28:AB30" name="Range1_1_1_1_1_2_1_6_1_1_1"/>
    <protectedRange sqref="AB32:AB34" name="Range1_1_1_1_1_2_1_7_1_1_1"/>
    <protectedRange sqref="AB36:AB38" name="Range1_1_1_1_1_2_1_8_1_1_1"/>
    <protectedRange sqref="AB40:AB42" name="Range1_1_1_1_1_2_1_9_1_1_1"/>
    <protectedRange sqref="AB44:AB46" name="Range1_1_1_1_1_2_1_10_1_1_1"/>
    <protectedRange sqref="AB48:AB50" name="Range1_1_1_1_1_2_1_11_1_1_1"/>
    <protectedRange sqref="AB52:AB54" name="Range1_1_1_1_1_2_1_12_1_1_1"/>
    <protectedRange sqref="AB56:AB58" name="Range1_1_1_1_1_2_1_13_1_1_1"/>
    <protectedRange sqref="AB60:AB62" name="Range1_1_1_1_1_2_1_14_1_1_1"/>
    <protectedRange sqref="AB64:AB66" name="Range1_1_1_1_1_2_1_15_1_1_1"/>
    <protectedRange sqref="AB68:AB70" name="Range1_1_1_1_1_2_1_16_1_1_1"/>
    <protectedRange sqref="AB72:AB74" name="Range1_1_1_1_1_2_1_17_1_1_1"/>
    <protectedRange sqref="AB76:AB78" name="Range1_1_1_1_1_2_1_18_1_1_1"/>
    <protectedRange sqref="AB80:AB82" name="Range1_1_1_1_1_2_1_19_1_1_1"/>
    <protectedRange sqref="AB84:AB86" name="Range1_1_1_1_1_2_1_20_1_1_1"/>
    <protectedRange sqref="AB88:AB90" name="Range1_1_1_1_1_2_1_21_1_1_1"/>
    <protectedRange sqref="AB92:AB94" name="Range1_1_1_1_1_2_1_22_1_1_1"/>
    <protectedRange sqref="AB96:AB98" name="Range1_1_1_1_1_2_1_23_1_1_1"/>
    <protectedRange sqref="AB100:AB102" name="Range1_1_1_1_1_2_1_24_1_1_1"/>
    <protectedRange sqref="AB104:AB106" name="Range1_1_1_1_1_2_1_25_1_1_1"/>
    <protectedRange sqref="AB108:AB110" name="Range1_1_1_1_1_2_1_26_1_1_1"/>
    <protectedRange sqref="AB112:AB114" name="Range1_1_1_1_1_2_1_27_1_1_1"/>
    <protectedRange sqref="AB116:AB118" name="Range1_1_1_1_1_2_1_28_1_1_1"/>
    <protectedRange sqref="AB120:AB122" name="Range1_1_1_1_1_2_1_29_1_1_1"/>
    <protectedRange sqref="AB124:AB126" name="Range1_1_1_1_1_2_1_30_1_1_1"/>
  </protectedRanges>
  <mergeCells count="36">
    <mergeCell ref="A124:A127"/>
    <mergeCell ref="A80:A83"/>
    <mergeCell ref="A84:A87"/>
    <mergeCell ref="A88:A91"/>
    <mergeCell ref="A92:A95"/>
    <mergeCell ref="A96:A99"/>
    <mergeCell ref="A100:A103"/>
    <mergeCell ref="A104:A107"/>
    <mergeCell ref="A108:A111"/>
    <mergeCell ref="A112:A115"/>
    <mergeCell ref="A116:A119"/>
    <mergeCell ref="A120:A123"/>
    <mergeCell ref="A76:A79"/>
    <mergeCell ref="A32:A35"/>
    <mergeCell ref="A36:A39"/>
    <mergeCell ref="A40:A43"/>
    <mergeCell ref="A44:A47"/>
    <mergeCell ref="A48:A51"/>
    <mergeCell ref="A52:A55"/>
    <mergeCell ref="A56:A59"/>
    <mergeCell ref="A60:A63"/>
    <mergeCell ref="A64:A67"/>
    <mergeCell ref="A68:A71"/>
    <mergeCell ref="A72:A75"/>
    <mergeCell ref="AW1:AX1"/>
    <mergeCell ref="AU1:AV1"/>
    <mergeCell ref="A4:A7"/>
    <mergeCell ref="A28:A31"/>
    <mergeCell ref="A1:A2"/>
    <mergeCell ref="B1:B2"/>
    <mergeCell ref="C1:C2"/>
    <mergeCell ref="A8:A11"/>
    <mergeCell ref="A12:A15"/>
    <mergeCell ref="A16:A19"/>
    <mergeCell ref="A20:A23"/>
    <mergeCell ref="A24:A27"/>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32"/>
  <sheetViews>
    <sheetView tabSelected="1" zoomScale="110" zoomScaleNormal="110" workbookViewId="0">
      <pane xSplit="3" ySplit="2" topLeftCell="Y87" activePane="bottomRight" state="frozen"/>
      <selection pane="topRight" activeCell="D1" sqref="D1"/>
      <selection pane="bottomLeft" activeCell="A3" sqref="A3"/>
      <selection pane="bottomRight" activeCell="AS92" sqref="AS92"/>
    </sheetView>
  </sheetViews>
  <sheetFormatPr defaultColWidth="9.140625" defaultRowHeight="12.75" x14ac:dyDescent="0.2"/>
  <cols>
    <col min="1" max="1" width="3.28515625" style="79" bestFit="1" customWidth="1"/>
    <col min="2" max="2" width="5.85546875" style="22" customWidth="1"/>
    <col min="3" max="3" width="9.710937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15" style="32" customWidth="1"/>
    <col min="20" max="20" width="0.7109375" style="32" hidden="1" customWidth="1"/>
    <col min="21" max="21" width="10.28515625" style="32" customWidth="1"/>
    <col min="22" max="22" width="1.42578125" style="32" hidden="1" customWidth="1"/>
    <col min="23" max="23" width="9" style="32" customWidth="1"/>
    <col min="24" max="24" width="7.42578125" style="32" hidden="1" customWidth="1"/>
    <col min="25" max="25" width="9.85546875" style="32" customWidth="1"/>
    <col min="26" max="26" width="14.42578125" style="32" hidden="1" customWidth="1"/>
    <col min="27" max="27" width="11.5703125" style="32" bestFit="1" customWidth="1"/>
    <col min="28" max="28" width="7.5703125" style="32" hidden="1" customWidth="1"/>
    <col min="29" max="29" width="11.7109375" style="32" hidden="1" customWidth="1"/>
    <col min="30" max="30" width="11.5703125" style="32" bestFit="1" customWidth="1"/>
    <col min="31" max="31" width="12.28515625" style="32" hidden="1" customWidth="1"/>
    <col min="32" max="32" width="15" style="80" customWidth="1"/>
    <col min="33" max="33" width="15" style="82" hidden="1" customWidth="1"/>
    <col min="34" max="34" width="13.85546875" style="32" customWidth="1"/>
    <col min="35" max="35" width="10" style="32" customWidth="1"/>
    <col min="36" max="36" width="12" style="32" customWidth="1"/>
    <col min="37" max="37" width="11.5703125" style="81" customWidth="1"/>
    <col min="38" max="38" width="12.28515625" style="82" bestFit="1" customWidth="1"/>
    <col min="39" max="39" width="12.28515625" style="82" customWidth="1"/>
    <col min="40" max="40" width="11.7109375" style="32" bestFit="1" customWidth="1"/>
    <col min="41" max="41" width="11.7109375" style="173" customWidth="1"/>
    <col min="42" max="42" width="11.85546875" style="32" customWidth="1"/>
    <col min="43" max="43" width="12" style="110" customWidth="1"/>
    <col min="44" max="44" width="11.5703125" style="111" customWidth="1"/>
    <col min="45" max="45" width="11.5703125" style="112" customWidth="1"/>
    <col min="46" max="46" width="12.140625" style="83" customWidth="1"/>
    <col min="47" max="47" width="14.85546875" style="32" customWidth="1"/>
    <col min="48" max="48" width="6.42578125" style="32" bestFit="1" customWidth="1"/>
    <col min="49" max="49" width="10.42578125" style="32" customWidth="1"/>
    <col min="50" max="50" width="6.42578125" style="32" bestFit="1" customWidth="1"/>
    <col min="51" max="51" width="11.140625" style="32" customWidth="1"/>
    <col min="52" max="16384" width="9.140625" style="32"/>
  </cols>
  <sheetData>
    <row r="1" spans="1:51" s="22" customFormat="1" ht="66" customHeight="1" x14ac:dyDescent="0.2">
      <c r="A1" s="185" t="s">
        <v>47</v>
      </c>
      <c r="B1" s="187" t="s">
        <v>46</v>
      </c>
      <c r="C1" s="189" t="s">
        <v>45</v>
      </c>
      <c r="D1" s="169" t="s">
        <v>0</v>
      </c>
      <c r="E1" s="169" t="s">
        <v>1</v>
      </c>
      <c r="F1" s="169" t="s">
        <v>2</v>
      </c>
      <c r="G1" s="2" t="s">
        <v>48</v>
      </c>
      <c r="H1" s="169" t="s">
        <v>3</v>
      </c>
      <c r="I1" s="169" t="s">
        <v>4</v>
      </c>
      <c r="J1" s="124" t="s">
        <v>49</v>
      </c>
      <c r="K1" s="169" t="s">
        <v>5</v>
      </c>
      <c r="L1" s="169" t="s">
        <v>6</v>
      </c>
      <c r="M1" s="169" t="s">
        <v>7</v>
      </c>
      <c r="N1" s="169" t="s">
        <v>8</v>
      </c>
      <c r="O1" s="169"/>
      <c r="P1" s="1" t="s">
        <v>9</v>
      </c>
      <c r="Q1" s="1"/>
      <c r="R1" s="1" t="s">
        <v>10</v>
      </c>
      <c r="S1" s="148" t="s">
        <v>62</v>
      </c>
      <c r="T1" s="1"/>
      <c r="U1" s="169" t="s">
        <v>11</v>
      </c>
      <c r="V1" s="169"/>
      <c r="W1" s="169" t="s">
        <v>12</v>
      </c>
      <c r="X1" s="169"/>
      <c r="Y1" s="169" t="s">
        <v>13</v>
      </c>
      <c r="Z1" s="169"/>
      <c r="AA1" s="169" t="s">
        <v>14</v>
      </c>
      <c r="AB1" s="169" t="s">
        <v>15</v>
      </c>
      <c r="AC1" s="169" t="s">
        <v>16</v>
      </c>
      <c r="AD1" s="169" t="s">
        <v>17</v>
      </c>
      <c r="AE1" s="169" t="s">
        <v>18</v>
      </c>
      <c r="AF1" s="114" t="s">
        <v>43</v>
      </c>
      <c r="AG1" s="3" t="s">
        <v>44</v>
      </c>
      <c r="AH1" s="169" t="s">
        <v>19</v>
      </c>
      <c r="AI1" s="169" t="s">
        <v>20</v>
      </c>
      <c r="AJ1" s="169" t="s">
        <v>21</v>
      </c>
      <c r="AK1" s="2" t="s">
        <v>22</v>
      </c>
      <c r="AL1" s="3" t="s">
        <v>23</v>
      </c>
      <c r="AM1" s="149" t="s">
        <v>59</v>
      </c>
      <c r="AN1" s="169" t="s">
        <v>24</v>
      </c>
      <c r="AO1" s="148" t="s">
        <v>58</v>
      </c>
      <c r="AP1" s="169" t="s">
        <v>25</v>
      </c>
      <c r="AQ1" s="93" t="s">
        <v>40</v>
      </c>
      <c r="AR1" s="94" t="s">
        <v>41</v>
      </c>
      <c r="AS1" s="95" t="s">
        <v>41</v>
      </c>
      <c r="AT1" s="4" t="s">
        <v>26</v>
      </c>
      <c r="AU1" s="169" t="s">
        <v>27</v>
      </c>
      <c r="AV1" s="181" t="s">
        <v>28</v>
      </c>
      <c r="AW1" s="181"/>
      <c r="AX1" s="181" t="s">
        <v>29</v>
      </c>
      <c r="AY1" s="181"/>
    </row>
    <row r="2" spans="1:51"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c r="U2" s="5" t="s">
        <v>32</v>
      </c>
      <c r="V2" s="5"/>
      <c r="W2" s="5" t="s">
        <v>33</v>
      </c>
      <c r="X2" s="5"/>
      <c r="Y2" s="5" t="s">
        <v>33</v>
      </c>
      <c r="Z2" s="5"/>
      <c r="AA2" s="7" t="s">
        <v>32</v>
      </c>
      <c r="AB2" s="7" t="s">
        <v>32</v>
      </c>
      <c r="AC2" s="7" t="s">
        <v>32</v>
      </c>
      <c r="AD2" s="7" t="s">
        <v>32</v>
      </c>
      <c r="AE2" s="7" t="s">
        <v>30</v>
      </c>
      <c r="AF2" s="115" t="s">
        <v>32</v>
      </c>
      <c r="AG2" s="118" t="s">
        <v>30</v>
      </c>
      <c r="AH2" s="7" t="s">
        <v>32</v>
      </c>
      <c r="AI2" s="7" t="s">
        <v>32</v>
      </c>
      <c r="AJ2" s="5" t="s">
        <v>30</v>
      </c>
      <c r="AK2" s="8" t="s">
        <v>32</v>
      </c>
      <c r="AL2" s="9" t="s">
        <v>32</v>
      </c>
      <c r="AM2" s="9"/>
      <c r="AN2" s="5" t="s">
        <v>30</v>
      </c>
      <c r="AO2" s="171"/>
      <c r="AP2" s="5" t="s">
        <v>34</v>
      </c>
      <c r="AQ2" s="96" t="s">
        <v>42</v>
      </c>
      <c r="AR2" s="97" t="s">
        <v>42</v>
      </c>
      <c r="AS2" s="98" t="s">
        <v>42</v>
      </c>
      <c r="AT2" s="10" t="s">
        <v>35</v>
      </c>
      <c r="AU2" s="5" t="s">
        <v>32</v>
      </c>
      <c r="AV2" s="5" t="s">
        <v>36</v>
      </c>
      <c r="AW2" s="5" t="s">
        <v>37</v>
      </c>
      <c r="AX2" s="5" t="s">
        <v>36</v>
      </c>
      <c r="AY2" s="5" t="s">
        <v>37</v>
      </c>
    </row>
    <row r="3" spans="1:51" s="22" customFormat="1" ht="13.5" thickBot="1" x14ac:dyDescent="0.25">
      <c r="A3" s="84"/>
      <c r="B3" s="85"/>
      <c r="C3" s="91"/>
      <c r="D3" s="170"/>
      <c r="E3" s="170"/>
      <c r="F3" s="170"/>
      <c r="G3" s="88"/>
      <c r="H3" s="170"/>
      <c r="I3" s="170"/>
      <c r="J3" s="88"/>
      <c r="K3" s="170"/>
      <c r="L3" s="170"/>
      <c r="M3" s="170"/>
      <c r="N3" s="170"/>
      <c r="O3" s="6"/>
      <c r="P3" s="170"/>
      <c r="Q3" s="6"/>
      <c r="R3" s="170"/>
      <c r="S3" s="178"/>
      <c r="T3" s="6"/>
      <c r="U3" s="91"/>
      <c r="V3" s="6"/>
      <c r="W3" s="170"/>
      <c r="X3" s="6"/>
      <c r="Y3" s="170"/>
      <c r="Z3" s="91"/>
      <c r="AA3" s="86"/>
      <c r="AB3" s="87"/>
      <c r="AC3" s="92"/>
      <c r="AD3" s="86"/>
      <c r="AE3" s="86"/>
      <c r="AF3" s="116"/>
      <c r="AG3" s="119"/>
      <c r="AH3" s="92"/>
      <c r="AI3" s="92"/>
      <c r="AJ3" s="170"/>
      <c r="AK3" s="88"/>
      <c r="AL3" s="89"/>
      <c r="AM3" s="89"/>
      <c r="AN3" s="170"/>
      <c r="AO3" s="172"/>
      <c r="AP3" s="170"/>
      <c r="AQ3" s="99"/>
      <c r="AR3" s="123">
        <f>Октомври!AR127</f>
        <v>2799.54</v>
      </c>
      <c r="AS3" s="100"/>
      <c r="AT3" s="90"/>
      <c r="AU3" s="170"/>
      <c r="AV3" s="170"/>
      <c r="AW3" s="170"/>
      <c r="AX3" s="170"/>
      <c r="AY3" s="170"/>
    </row>
    <row r="4" spans="1:51" x14ac:dyDescent="0.2">
      <c r="A4" s="182">
        <v>1</v>
      </c>
      <c r="B4" s="23">
        <v>1</v>
      </c>
      <c r="C4" s="11" t="s">
        <v>54</v>
      </c>
      <c r="D4" s="12">
        <v>5273</v>
      </c>
      <c r="E4" s="12">
        <v>2</v>
      </c>
      <c r="F4" s="12">
        <v>12705</v>
      </c>
      <c r="G4" s="13">
        <v>0.4</v>
      </c>
      <c r="H4" s="13">
        <v>3.3</v>
      </c>
      <c r="I4" s="12">
        <v>12288</v>
      </c>
      <c r="J4" s="13">
        <v>3.5</v>
      </c>
      <c r="K4" s="12">
        <v>15338</v>
      </c>
      <c r="L4" s="14">
        <v>0.08</v>
      </c>
      <c r="M4" s="24">
        <f>ROUND(K4*(1-L4),0)</f>
        <v>14111</v>
      </c>
      <c r="N4" s="15">
        <v>0.40500000000000003</v>
      </c>
      <c r="O4" s="25">
        <f>M4*N4</f>
        <v>5714.9549999999999</v>
      </c>
      <c r="P4" s="14">
        <v>0.53200000000000003</v>
      </c>
      <c r="Q4" s="25">
        <f>M4*P4</f>
        <v>7507.0520000000006</v>
      </c>
      <c r="R4" s="16">
        <v>6.3E-2</v>
      </c>
      <c r="S4" s="168"/>
      <c r="T4" s="25">
        <f>M4*R4</f>
        <v>888.99300000000005</v>
      </c>
      <c r="U4" s="26">
        <v>0.253</v>
      </c>
      <c r="V4" s="25">
        <f>M4*U4</f>
        <v>3570.0830000000001</v>
      </c>
      <c r="W4" s="16">
        <v>0.48599999999999999</v>
      </c>
      <c r="X4" s="25">
        <f>M4*W4</f>
        <v>6857.9459999999999</v>
      </c>
      <c r="Y4" s="16">
        <v>0.41</v>
      </c>
      <c r="Z4" s="130">
        <f>Y4*M4</f>
        <v>5785.5099999999993</v>
      </c>
      <c r="AA4" s="17">
        <v>3.16E-3</v>
      </c>
      <c r="AB4" s="19">
        <f>M4*AA4</f>
        <v>44.590760000000003</v>
      </c>
      <c r="AC4" s="27">
        <f>IF(M4&gt;0,(AE4+AN4)/M4,0)</f>
        <v>3.187920005669336E-3</v>
      </c>
      <c r="AD4" s="17">
        <v>4.0000000000000002E-4</v>
      </c>
      <c r="AE4" s="24">
        <f>AD4*M4</f>
        <v>5.6444000000000001</v>
      </c>
      <c r="AF4" s="117">
        <v>0.20899999999999999</v>
      </c>
      <c r="AG4" s="30">
        <f>AJ4*(1-AK4)*AF4</f>
        <v>41.442191999999999</v>
      </c>
      <c r="AH4" s="28">
        <f>IF(AND(AF4&gt;0,AD4&gt;0,AA4&gt;0),((AA4-AD4)*AF4)/((AF4-AD4)*AA4),0)</f>
        <v>0.87509253977693358</v>
      </c>
      <c r="AI4" s="60">
        <f t="shared" ref="AI4:AI35" si="0">IF(AND(AC4&gt;0,AL4&gt;0,AD4&gt;0),((AL4*(AC4-AD4))/(AC4*(AL4-AD4))),0)</f>
        <v>0.87629305701804028</v>
      </c>
      <c r="AJ4" s="12">
        <v>216</v>
      </c>
      <c r="AK4" s="14">
        <v>8.2000000000000003E-2</v>
      </c>
      <c r="AL4" s="15">
        <v>0.19839999999999999</v>
      </c>
      <c r="AM4" s="150">
        <v>0.21079999999999999</v>
      </c>
      <c r="AN4" s="30">
        <f>AJ4*(1-AK4)*AL4</f>
        <v>39.340339200000003</v>
      </c>
      <c r="AO4" s="153">
        <f>AJ4*(1-AK4)*AM4</f>
        <v>41.799110399999996</v>
      </c>
      <c r="AP4" s="19">
        <v>1.7</v>
      </c>
      <c r="AQ4" s="19">
        <v>1005.54</v>
      </c>
      <c r="AR4" s="113">
        <f>AR3+AJ4-AQ4</f>
        <v>2010</v>
      </c>
      <c r="AS4" s="102"/>
      <c r="AT4" s="12"/>
      <c r="AU4" s="31"/>
      <c r="AV4" s="20"/>
      <c r="AW4" s="20"/>
      <c r="AX4" s="20"/>
      <c r="AY4" s="20"/>
    </row>
    <row r="5" spans="1:51" x14ac:dyDescent="0.2">
      <c r="A5" s="183"/>
      <c r="B5" s="33">
        <v>2</v>
      </c>
      <c r="C5" s="46" t="s">
        <v>52</v>
      </c>
      <c r="D5" s="34">
        <v>23867</v>
      </c>
      <c r="E5" s="34">
        <v>5</v>
      </c>
      <c r="F5" s="34">
        <v>17538</v>
      </c>
      <c r="G5" s="35">
        <v>0.5</v>
      </c>
      <c r="H5" s="35">
        <v>4.4000000000000004</v>
      </c>
      <c r="I5" s="34">
        <v>17143</v>
      </c>
      <c r="J5" s="35">
        <v>2.2999999999999998</v>
      </c>
      <c r="K5" s="34">
        <v>15453</v>
      </c>
      <c r="L5" s="36">
        <v>0.08</v>
      </c>
      <c r="M5" s="37">
        <f>ROUND(K5*(1-L5),0)</f>
        <v>14217</v>
      </c>
      <c r="N5" s="38">
        <v>0.44400000000000001</v>
      </c>
      <c r="O5" s="25">
        <f>M5*N5</f>
        <v>6312.348</v>
      </c>
      <c r="P5" s="36">
        <v>0.47699999999999998</v>
      </c>
      <c r="Q5" s="25">
        <f>M5*P5</f>
        <v>6781.509</v>
      </c>
      <c r="R5" s="39">
        <v>7.9000000000000001E-2</v>
      </c>
      <c r="S5" s="152"/>
      <c r="T5" s="25">
        <f>M5*R5</f>
        <v>1123.143</v>
      </c>
      <c r="U5" s="28">
        <v>0.249</v>
      </c>
      <c r="V5" s="25">
        <f>M5*U5</f>
        <v>3540.0329999999999</v>
      </c>
      <c r="W5" s="39">
        <v>0.49299999999999999</v>
      </c>
      <c r="X5" s="25">
        <f>M5*W5</f>
        <v>7008.9809999999998</v>
      </c>
      <c r="Y5" s="39">
        <v>0.4</v>
      </c>
      <c r="Z5" s="25">
        <f>Y5*M5</f>
        <v>5686.8</v>
      </c>
      <c r="AA5" s="40">
        <v>3.2200000000000002E-3</v>
      </c>
      <c r="AB5" s="18">
        <f>M5*AA5</f>
        <v>45.778740000000006</v>
      </c>
      <c r="AC5" s="27">
        <f>IF(M5&gt;0,(AE5+AN5)/M5,0)</f>
        <v>3.1112689878314693E-3</v>
      </c>
      <c r="AD5" s="40">
        <v>4.0999999999999999E-4</v>
      </c>
      <c r="AE5" s="37">
        <f>AD5*M5</f>
        <v>5.82897</v>
      </c>
      <c r="AF5" s="28">
        <v>0.2069</v>
      </c>
      <c r="AG5" s="41">
        <f>AJ5*(1-AK5)*AF5</f>
        <v>39.988804399999999</v>
      </c>
      <c r="AH5" s="28">
        <f>IF(AND(AF5&gt;0,AD5&gt;0,AA5&gt;0),((AA5-AD5)*AF5)/((AF5-AD5)*AA5),0)</f>
        <v>0.874403554952355</v>
      </c>
      <c r="AI5" s="29">
        <f t="shared" si="0"/>
        <v>0.87001617495595196</v>
      </c>
      <c r="AJ5" s="34">
        <v>211</v>
      </c>
      <c r="AK5" s="36">
        <v>8.4000000000000005E-2</v>
      </c>
      <c r="AL5" s="38">
        <v>0.19869999999999999</v>
      </c>
      <c r="AM5" s="151">
        <v>0.21609999999999999</v>
      </c>
      <c r="AN5" s="41">
        <f>AJ5*(1-AK5)*AL5</f>
        <v>38.403941199999998</v>
      </c>
      <c r="AO5" s="174">
        <f>AJ5*(1-AK5)*AM5</f>
        <v>41.766943599999998</v>
      </c>
      <c r="AP5" s="42">
        <v>1.68</v>
      </c>
      <c r="AQ5" s="42"/>
      <c r="AR5" s="113">
        <f>AR4+AJ5-AQ5</f>
        <v>2221</v>
      </c>
      <c r="AS5" s="103"/>
      <c r="AT5" s="43"/>
      <c r="AU5" s="44"/>
      <c r="AV5" s="45"/>
      <c r="AW5" s="45"/>
      <c r="AX5" s="45"/>
      <c r="AY5" s="45"/>
    </row>
    <row r="6" spans="1:51" x14ac:dyDescent="0.2">
      <c r="A6" s="183"/>
      <c r="B6" s="33">
        <v>3</v>
      </c>
      <c r="C6" s="11" t="s">
        <v>57</v>
      </c>
      <c r="D6" s="43">
        <v>21300</v>
      </c>
      <c r="E6" s="43">
        <v>1</v>
      </c>
      <c r="F6" s="43">
        <v>16410</v>
      </c>
      <c r="G6" s="37">
        <v>0.7</v>
      </c>
      <c r="H6" s="37">
        <v>4.0999999999999996</v>
      </c>
      <c r="I6" s="43">
        <v>16325</v>
      </c>
      <c r="J6" s="37">
        <v>2.1</v>
      </c>
      <c r="K6" s="43">
        <v>15003</v>
      </c>
      <c r="L6" s="39">
        <v>0.08</v>
      </c>
      <c r="M6" s="37">
        <f>ROUND(K6*(1-L6),0)</f>
        <v>13803</v>
      </c>
      <c r="N6" s="28">
        <v>0.28799999999999998</v>
      </c>
      <c r="O6" s="25">
        <f>M6*N6</f>
        <v>3975.2639999999997</v>
      </c>
      <c r="P6" s="39">
        <v>0.61</v>
      </c>
      <c r="Q6" s="25">
        <f>M6*P6</f>
        <v>8419.83</v>
      </c>
      <c r="R6" s="39">
        <v>0.10199999999999999</v>
      </c>
      <c r="S6" s="152"/>
      <c r="T6" s="25">
        <f>M6*R6</f>
        <v>1407.9059999999999</v>
      </c>
      <c r="U6" s="28">
        <v>0.248</v>
      </c>
      <c r="V6" s="25">
        <f>M6*U6</f>
        <v>3423.1439999999998</v>
      </c>
      <c r="W6" s="39">
        <v>0.496</v>
      </c>
      <c r="X6" s="25">
        <f>M6*W6</f>
        <v>6846.2879999999996</v>
      </c>
      <c r="Y6" s="39">
        <v>0.4</v>
      </c>
      <c r="Z6" s="25">
        <f>Y6*M6</f>
        <v>5521.2000000000007</v>
      </c>
      <c r="AA6" s="47">
        <v>3.1800000000000001E-3</v>
      </c>
      <c r="AB6" s="18">
        <f>M6*AA6</f>
        <v>43.893540000000002</v>
      </c>
      <c r="AC6" s="27">
        <f>IF(M6&gt;0,(AE6+AN6)/M6,0)</f>
        <v>3.0124532710280377E-3</v>
      </c>
      <c r="AD6" s="47">
        <v>4.0000000000000002E-4</v>
      </c>
      <c r="AE6" s="37">
        <f>AD6*M6</f>
        <v>5.5212000000000003</v>
      </c>
      <c r="AF6" s="28">
        <v>0.21490000000000001</v>
      </c>
      <c r="AG6" s="41">
        <f>AJ6*(1-AK6)*AF6</f>
        <v>38.343532500000002</v>
      </c>
      <c r="AH6" s="28">
        <f>IF(AND(AF6&gt;0,AD6&gt;0,AA6&gt;0),((AA6-AD6)*AF6)/((AF6-AD6)*AA6),0)</f>
        <v>0.8758440720704872</v>
      </c>
      <c r="AI6" s="29">
        <f t="shared" si="0"/>
        <v>0.86893767460465277</v>
      </c>
      <c r="AJ6" s="43">
        <v>195</v>
      </c>
      <c r="AK6" s="39">
        <v>8.5000000000000006E-2</v>
      </c>
      <c r="AL6" s="28">
        <v>0.2021</v>
      </c>
      <c r="AM6" s="152">
        <v>0.21809999999999999</v>
      </c>
      <c r="AN6" s="41">
        <f>AJ6*(1-AK6)*AL6</f>
        <v>36.059692500000004</v>
      </c>
      <c r="AO6" s="154">
        <f>AJ6*(1-AK6)*AM6</f>
        <v>38.914492500000001</v>
      </c>
      <c r="AP6" s="18">
        <v>1.58</v>
      </c>
      <c r="AQ6" s="18"/>
      <c r="AR6" s="113">
        <f>AR5+AJ6-AQ6</f>
        <v>2416</v>
      </c>
      <c r="AS6" s="104"/>
      <c r="AT6" s="43"/>
      <c r="AU6" s="48"/>
      <c r="AV6" s="41"/>
      <c r="AW6" s="41"/>
      <c r="AX6" s="41"/>
      <c r="AY6" s="41"/>
    </row>
    <row r="7" spans="1:51" s="22" customFormat="1" ht="13.5" thickBot="1" x14ac:dyDescent="0.25">
      <c r="A7" s="184"/>
      <c r="B7" s="49" t="s">
        <v>38</v>
      </c>
      <c r="C7" s="50"/>
      <c r="D7" s="51">
        <f>SUM(D4:D6)</f>
        <v>50440</v>
      </c>
      <c r="E7" s="51"/>
      <c r="F7" s="51">
        <f>SUM(F4:F6)</f>
        <v>46653</v>
      </c>
      <c r="G7" s="52"/>
      <c r="H7" s="52"/>
      <c r="I7" s="51">
        <f>SUM(I4:I6)</f>
        <v>45756</v>
      </c>
      <c r="J7" s="52"/>
      <c r="K7" s="51">
        <f>SUM(K4:K6)</f>
        <v>45794</v>
      </c>
      <c r="L7" s="21">
        <f>IF(K7&gt;0,(K4*L4+K5*L5+K6*L6)/K7,0)</f>
        <v>7.9999999999999988E-2</v>
      </c>
      <c r="M7" s="52">
        <f>M4+M5+M6</f>
        <v>42131</v>
      </c>
      <c r="N7" s="53">
        <f>IF(M7&gt;0,O7/M7,0)</f>
        <v>0.37982879589850704</v>
      </c>
      <c r="O7" s="54">
        <f>O4+O5+O6</f>
        <v>16002.566999999999</v>
      </c>
      <c r="P7" s="21">
        <f>IF(M7&gt;0,Q7/M7,0)</f>
        <v>0.53899482566281365</v>
      </c>
      <c r="Q7" s="54">
        <f>Q4+Q5+Q6</f>
        <v>22708.391000000003</v>
      </c>
      <c r="R7" s="21">
        <f>IF(M7&gt;0,T7/M7,0)</f>
        <v>8.117637843867935E-2</v>
      </c>
      <c r="S7" s="155"/>
      <c r="T7" s="54">
        <f>T4+T5+T6</f>
        <v>3420.0419999999999</v>
      </c>
      <c r="U7" s="21">
        <f>IF(M7&gt;0,V7/M7,0)</f>
        <v>0.25001210510075716</v>
      </c>
      <c r="V7" s="54">
        <f>V4+V5+V6</f>
        <v>10533.26</v>
      </c>
      <c r="W7" s="21">
        <f>IF(M7&gt;0,X7/M7,0)</f>
        <v>0.49163834231326103</v>
      </c>
      <c r="X7" s="54">
        <f>X4+X5+X6</f>
        <v>20713.215</v>
      </c>
      <c r="Y7" s="21">
        <f>IF(M7&gt;0,Z7/M7,0)</f>
        <v>0.40334931523106504</v>
      </c>
      <c r="Z7" s="54">
        <f>Z4+Z5+Z6</f>
        <v>16993.510000000002</v>
      </c>
      <c r="AA7" s="55">
        <f>IF(M7&gt;0,AB7/M7,0)</f>
        <v>3.1867992689468567E-3</v>
      </c>
      <c r="AB7" s="56">
        <f>SUM(AB4:AB6)</f>
        <v>134.26304000000002</v>
      </c>
      <c r="AC7" s="55">
        <f>IF(M7&gt;0,(AC4*M4+AC5*M5+AC6*M6)/M7,0)</f>
        <v>3.1045677268519618E-3</v>
      </c>
      <c r="AD7" s="55">
        <f>IF(K7&gt;0,(K4*AD4+K5*AD5+K6*AD6)/K7,0)</f>
        <v>4.0337445953618375E-4</v>
      </c>
      <c r="AE7" s="52">
        <f>SUM(AE4:AE6)</f>
        <v>16.99457</v>
      </c>
      <c r="AF7" s="53">
        <f>IF(K7&gt;0,(K4*AF4+K5*AF5+K6*AF6)/K7,0)</f>
        <v>0.21022431759619165</v>
      </c>
      <c r="AG7" s="58">
        <f>SUM(AG4:AG6)</f>
        <v>119.77452890000001</v>
      </c>
      <c r="AH7" s="53">
        <f>IF(AND(AB7&gt;0),((AB4*AH4+AB5*AH5+AB6*AH6)/AB7),0)</f>
        <v>0.87510331381899342</v>
      </c>
      <c r="AI7" s="57">
        <f t="shared" si="0"/>
        <v>0.87183154837263099</v>
      </c>
      <c r="AJ7" s="51">
        <f>SUM(AJ4:AJ6)</f>
        <v>622</v>
      </c>
      <c r="AK7" s="21">
        <f>IF(AJ7&gt;0,(AK4*AJ4+AK5*AJ5+AK6*AJ6)/AJ7,0)</f>
        <v>8.3618971061093256E-2</v>
      </c>
      <c r="AL7" s="53">
        <f>IF(K7&gt;0,(AL4*K4+AL5*K5+AL6*K6)/K7,0)</f>
        <v>0.1997134253395641</v>
      </c>
      <c r="AM7" s="155">
        <f>IF(K7&gt;0,(AM4*K4+AM5*K5+AM6*K6)/K7,0)</f>
        <v>0.21498008472725683</v>
      </c>
      <c r="AN7" s="58">
        <f>SUM(AN4:AN6)</f>
        <v>113.80397290000002</v>
      </c>
      <c r="AO7" s="156">
        <f>SUM(AO4:AO6)</f>
        <v>122.4805465</v>
      </c>
      <c r="AP7" s="56"/>
      <c r="AQ7" s="56">
        <f>SUM(AQ4:AQ6)</f>
        <v>1005.54</v>
      </c>
      <c r="AR7" s="105"/>
      <c r="AS7" s="106">
        <f>AR6</f>
        <v>2416</v>
      </c>
      <c r="AT7" s="51">
        <f>SUM(AT4:AT6)</f>
        <v>0</v>
      </c>
      <c r="AU7" s="59"/>
      <c r="AV7" s="58"/>
      <c r="AW7" s="58"/>
      <c r="AX7" s="58"/>
      <c r="AY7" s="58"/>
    </row>
    <row r="8" spans="1:51" x14ac:dyDescent="0.2">
      <c r="A8" s="182">
        <v>2</v>
      </c>
      <c r="B8" s="23">
        <v>1</v>
      </c>
      <c r="C8" s="11" t="s">
        <v>51</v>
      </c>
      <c r="D8" s="12">
        <v>6118</v>
      </c>
      <c r="E8" s="12">
        <v>0</v>
      </c>
      <c r="F8" s="12">
        <v>4962</v>
      </c>
      <c r="G8" s="13">
        <v>1.1000000000000001</v>
      </c>
      <c r="H8" s="13">
        <v>3.7</v>
      </c>
      <c r="I8" s="12">
        <v>5211</v>
      </c>
      <c r="J8" s="13">
        <v>7</v>
      </c>
      <c r="K8" s="12">
        <v>14949</v>
      </c>
      <c r="L8" s="14">
        <v>7.8E-2</v>
      </c>
      <c r="M8" s="24">
        <f>ROUND(K8*(1-L8),0)</f>
        <v>13783</v>
      </c>
      <c r="N8" s="15">
        <v>0.248</v>
      </c>
      <c r="O8" s="25">
        <f>M8*N8</f>
        <v>3418.1840000000002</v>
      </c>
      <c r="P8" s="14">
        <v>0.58799999999999997</v>
      </c>
      <c r="Q8" s="25">
        <f>M8*P8</f>
        <v>8104.4039999999995</v>
      </c>
      <c r="R8" s="16">
        <v>0.16400000000000001</v>
      </c>
      <c r="S8" s="159"/>
      <c r="T8" s="25">
        <f>M8*R8</f>
        <v>2260.4120000000003</v>
      </c>
      <c r="U8" s="26">
        <v>0.248</v>
      </c>
      <c r="V8" s="25">
        <f>M8*U8</f>
        <v>3418.1840000000002</v>
      </c>
      <c r="W8" s="16">
        <v>0.496</v>
      </c>
      <c r="X8" s="25">
        <f>M8*W8</f>
        <v>6836.3680000000004</v>
      </c>
      <c r="Y8" s="16">
        <v>0.4</v>
      </c>
      <c r="Z8" s="25">
        <f>Y8*M8</f>
        <v>5513.2000000000007</v>
      </c>
      <c r="AA8" s="17">
        <v>3.2799999999999999E-3</v>
      </c>
      <c r="AB8" s="18">
        <f>M8*AA8</f>
        <v>45.208239999999996</v>
      </c>
      <c r="AC8" s="27">
        <f>IF(M8&gt;0,(AE8+AN8)/M8,0)</f>
        <v>3.4297933686425306E-3</v>
      </c>
      <c r="AD8" s="17">
        <v>4.0999999999999999E-4</v>
      </c>
      <c r="AE8" s="24">
        <f>AD8*M8</f>
        <v>5.6510299999999996</v>
      </c>
      <c r="AF8" s="117">
        <v>0.2087</v>
      </c>
      <c r="AG8" s="30">
        <f>AJ8*(1-AK8)*AF8</f>
        <v>43.584907999999999</v>
      </c>
      <c r="AH8" s="28">
        <f>IF(AND(AF8&gt;0,AD8&gt;0,AA8&gt;0),((AA8-AD8)*AF8)/((AF8-AD8)*AA8),0)</f>
        <v>0.87672235825051614</v>
      </c>
      <c r="AI8" s="60">
        <f t="shared" si="0"/>
        <v>0.88227428572304878</v>
      </c>
      <c r="AJ8" s="12">
        <v>227</v>
      </c>
      <c r="AK8" s="14">
        <v>0.08</v>
      </c>
      <c r="AL8" s="15">
        <v>0.1993</v>
      </c>
      <c r="AM8" s="150">
        <v>0.21310000000000001</v>
      </c>
      <c r="AN8" s="30">
        <f>AJ8*(1-AK8)*AL8</f>
        <v>41.621811999999998</v>
      </c>
      <c r="AO8" s="153">
        <f t="shared" ref="AO8:AO70" si="1">AJ8*(1-AK8)*AM8</f>
        <v>44.503804000000002</v>
      </c>
      <c r="AP8" s="19">
        <v>1.65</v>
      </c>
      <c r="AQ8" s="19">
        <v>1003.22</v>
      </c>
      <c r="AR8" s="101">
        <f>AR6+AJ8-AQ8</f>
        <v>1639.78</v>
      </c>
      <c r="AS8" s="102"/>
      <c r="AT8" s="12"/>
      <c r="AU8" s="31"/>
      <c r="AV8" s="20"/>
      <c r="AW8" s="20"/>
      <c r="AX8" s="20"/>
      <c r="AY8" s="20"/>
    </row>
    <row r="9" spans="1:51" x14ac:dyDescent="0.2">
      <c r="A9" s="183"/>
      <c r="B9" s="33">
        <v>2</v>
      </c>
      <c r="C9" s="46" t="s">
        <v>52</v>
      </c>
      <c r="D9" s="34">
        <v>9682</v>
      </c>
      <c r="E9" s="34">
        <v>1</v>
      </c>
      <c r="F9" s="34">
        <v>5592</v>
      </c>
      <c r="G9" s="35">
        <v>0.6</v>
      </c>
      <c r="H9" s="35">
        <v>3.8</v>
      </c>
      <c r="I9" s="34">
        <v>5765</v>
      </c>
      <c r="J9" s="35">
        <v>7.5</v>
      </c>
      <c r="K9" s="34">
        <v>13852</v>
      </c>
      <c r="L9" s="36">
        <v>7.0000000000000007E-2</v>
      </c>
      <c r="M9" s="37">
        <f>ROUND(K9*(1-L9),0)</f>
        <v>12882</v>
      </c>
      <c r="N9" s="38">
        <v>0.48099999999999998</v>
      </c>
      <c r="O9" s="25">
        <f>M9*N9</f>
        <v>6196.2420000000002</v>
      </c>
      <c r="P9" s="36">
        <v>0.44900000000000001</v>
      </c>
      <c r="Q9" s="25">
        <f>M9*P9</f>
        <v>5784.018</v>
      </c>
      <c r="R9" s="39">
        <v>7.0000000000000007E-2</v>
      </c>
      <c r="S9" s="152"/>
      <c r="T9" s="25">
        <f>M9*R9</f>
        <v>901.74000000000012</v>
      </c>
      <c r="U9" s="28">
        <v>0.24099999999999999</v>
      </c>
      <c r="V9" s="25">
        <f>M9*U9</f>
        <v>3104.5619999999999</v>
      </c>
      <c r="W9" s="39">
        <v>0.499</v>
      </c>
      <c r="X9" s="25">
        <f>M9*W9</f>
        <v>6428.1180000000004</v>
      </c>
      <c r="Y9" s="39">
        <v>0.4</v>
      </c>
      <c r="Z9" s="25">
        <f>Y9*M9</f>
        <v>5152.8</v>
      </c>
      <c r="AA9" s="40">
        <v>3.0100000000000001E-3</v>
      </c>
      <c r="AB9" s="18">
        <f>M9*AA9</f>
        <v>38.774819999999998</v>
      </c>
      <c r="AC9" s="27">
        <f>IF(M9&gt;0,(AE9+AN9)/M9,0)</f>
        <v>2.912668281322776E-3</v>
      </c>
      <c r="AD9" s="40">
        <v>3.8999999999999999E-4</v>
      </c>
      <c r="AE9" s="37">
        <f>AD9*M9</f>
        <v>5.0239799999999999</v>
      </c>
      <c r="AF9" s="28">
        <v>0.20250000000000001</v>
      </c>
      <c r="AG9" s="41">
        <f>AJ9*(1-AK9)*AF9</f>
        <v>34.167420000000007</v>
      </c>
      <c r="AH9" s="28">
        <f>IF(AND(AF9&gt;0,AD9&gt;0,AA9&gt;0),((AA9-AD9)*AF9)/((AF9-AD9)*AA9),0)</f>
        <v>0.87211151586641333</v>
      </c>
      <c r="AI9" s="29">
        <f t="shared" si="0"/>
        <v>0.86785950499094977</v>
      </c>
      <c r="AJ9" s="34">
        <v>184</v>
      </c>
      <c r="AK9" s="36">
        <v>8.3000000000000004E-2</v>
      </c>
      <c r="AL9" s="38">
        <v>0.19259999999999999</v>
      </c>
      <c r="AM9" s="151">
        <v>0.2074</v>
      </c>
      <c r="AN9" s="41">
        <f>AJ9*(1-AK9)*AL9</f>
        <v>32.4970128</v>
      </c>
      <c r="AO9" s="174">
        <f t="shared" si="1"/>
        <v>34.994187199999999</v>
      </c>
      <c r="AP9" s="42">
        <v>1.68</v>
      </c>
      <c r="AQ9" s="42"/>
      <c r="AR9" s="113">
        <f>AR8+AJ9-AQ9</f>
        <v>1823.78</v>
      </c>
      <c r="AS9" s="104"/>
      <c r="AT9" s="43"/>
      <c r="AU9" s="44"/>
      <c r="AV9" s="45"/>
      <c r="AW9" s="45"/>
      <c r="AX9" s="45"/>
      <c r="AY9" s="45"/>
    </row>
    <row r="10" spans="1:51" x14ac:dyDescent="0.2">
      <c r="A10" s="183"/>
      <c r="B10" s="33">
        <v>3</v>
      </c>
      <c r="C10" s="11" t="s">
        <v>57</v>
      </c>
      <c r="D10" s="43">
        <v>16500</v>
      </c>
      <c r="E10" s="43">
        <v>1</v>
      </c>
      <c r="F10" s="43">
        <v>17401</v>
      </c>
      <c r="G10" s="37">
        <v>1.5</v>
      </c>
      <c r="H10" s="37">
        <v>6.8</v>
      </c>
      <c r="I10" s="43">
        <v>16464</v>
      </c>
      <c r="J10" s="37">
        <v>6.3</v>
      </c>
      <c r="K10" s="43">
        <v>14236</v>
      </c>
      <c r="L10" s="39">
        <v>6.8000000000000005E-2</v>
      </c>
      <c r="M10" s="37">
        <f>ROUND(K10*(1-L10),0)</f>
        <v>13268</v>
      </c>
      <c r="N10" s="28">
        <v>0.27700000000000002</v>
      </c>
      <c r="O10" s="25">
        <f>M10*N10</f>
        <v>3675.2360000000003</v>
      </c>
      <c r="P10" s="39">
        <v>0.623</v>
      </c>
      <c r="Q10" s="25">
        <f>M10*P10</f>
        <v>8265.9639999999999</v>
      </c>
      <c r="R10" s="39">
        <v>0.1</v>
      </c>
      <c r="S10" s="152"/>
      <c r="T10" s="25">
        <f>M10*R10</f>
        <v>1326.8000000000002</v>
      </c>
      <c r="U10" s="28">
        <v>0.23599999999999999</v>
      </c>
      <c r="V10" s="25">
        <f>M10*U10</f>
        <v>3131.248</v>
      </c>
      <c r="W10" s="39">
        <v>0.5</v>
      </c>
      <c r="X10" s="25">
        <f>M10*W10</f>
        <v>6634</v>
      </c>
      <c r="Y10" s="39">
        <v>0.41</v>
      </c>
      <c r="Z10" s="25">
        <f>Y10*M10</f>
        <v>5439.88</v>
      </c>
      <c r="AA10" s="47">
        <v>3.1900000000000001E-3</v>
      </c>
      <c r="AB10" s="18">
        <f>M10*AA10</f>
        <v>42.324919999999999</v>
      </c>
      <c r="AC10" s="27">
        <f>IF(M10&gt;0,(AE10+AN10)/M10,0)</f>
        <v>2.9617196261682247E-3</v>
      </c>
      <c r="AD10" s="47">
        <v>4.2999999999999999E-4</v>
      </c>
      <c r="AE10" s="37">
        <f>AD10*M10</f>
        <v>5.7052399999999999</v>
      </c>
      <c r="AF10" s="28">
        <v>0.21340000000000001</v>
      </c>
      <c r="AG10" s="41">
        <f>AJ10*(1-AK10)*AF10</f>
        <v>36.517008000000004</v>
      </c>
      <c r="AH10" s="28">
        <f>IF(AND(AF10&gt;0,AD10&gt;0,AA10&gt;0),((AA10-AD10)*AF10)/((AF10-AD10)*AA10),0)</f>
        <v>0.86695066327943227</v>
      </c>
      <c r="AI10" s="29">
        <f t="shared" si="0"/>
        <v>0.85669067828421808</v>
      </c>
      <c r="AJ10" s="43">
        <v>186</v>
      </c>
      <c r="AK10" s="39">
        <v>0.08</v>
      </c>
      <c r="AL10" s="28">
        <v>0.1963</v>
      </c>
      <c r="AM10" s="152">
        <v>0.214</v>
      </c>
      <c r="AN10" s="41">
        <f>AJ10*(1-AK10)*AL10</f>
        <v>33.590856000000002</v>
      </c>
      <c r="AO10" s="154">
        <f t="shared" si="1"/>
        <v>36.619680000000002</v>
      </c>
      <c r="AP10" s="18">
        <v>1.68</v>
      </c>
      <c r="AQ10" s="18"/>
      <c r="AR10" s="113">
        <f>AR9+AJ10-AQ10</f>
        <v>2009.78</v>
      </c>
      <c r="AS10" s="104"/>
      <c r="AT10" s="43"/>
      <c r="AU10" s="48"/>
      <c r="AV10" s="41"/>
      <c r="AW10" s="41"/>
      <c r="AX10" s="41"/>
      <c r="AY10" s="41"/>
    </row>
    <row r="11" spans="1:51" s="22" customFormat="1" ht="13.5" thickBot="1" x14ac:dyDescent="0.25">
      <c r="A11" s="184"/>
      <c r="B11" s="49" t="s">
        <v>38</v>
      </c>
      <c r="C11" s="50"/>
      <c r="D11" s="51">
        <f>SUM(D8:D10)</f>
        <v>32300</v>
      </c>
      <c r="E11" s="51"/>
      <c r="F11" s="51">
        <f>SUM(F8:F10)</f>
        <v>27955</v>
      </c>
      <c r="G11" s="52"/>
      <c r="H11" s="52"/>
      <c r="I11" s="51">
        <f>SUM(I8:I10)</f>
        <v>27440</v>
      </c>
      <c r="J11" s="52"/>
      <c r="K11" s="51">
        <f>SUM(K8:K10)</f>
        <v>43037</v>
      </c>
      <c r="L11" s="21">
        <f>IF(K11&gt;0,(K8*L8+K9*L9+K10*L10)/K11,0)</f>
        <v>7.211724794943887E-2</v>
      </c>
      <c r="M11" s="52">
        <f>M8+M9+M10</f>
        <v>39933</v>
      </c>
      <c r="N11" s="53">
        <f>IF(M11&gt;0,O11/M11,0)</f>
        <v>0.33279898830541155</v>
      </c>
      <c r="O11" s="54">
        <f>O8+O9+O10</f>
        <v>13289.662</v>
      </c>
      <c r="P11" s="21">
        <f>IF(M11&gt;0,Q11/M11,0)</f>
        <v>0.55478892144341774</v>
      </c>
      <c r="Q11" s="54">
        <f>Q8+Q9+Q10</f>
        <v>22154.385999999999</v>
      </c>
      <c r="R11" s="21">
        <f>IF(M11&gt;0,T11/M11,0)</f>
        <v>0.11241209025117074</v>
      </c>
      <c r="S11" s="155"/>
      <c r="T11" s="54">
        <f>T8+T9+T10</f>
        <v>4488.9520000000011</v>
      </c>
      <c r="U11" s="21">
        <f>IF(M11&gt;0,V11/M11,0)</f>
        <v>0.24175478927203067</v>
      </c>
      <c r="V11" s="54">
        <f>V8+V9+V10</f>
        <v>9653.9940000000006</v>
      </c>
      <c r="W11" s="21">
        <f>IF(M11&gt;0,X11/M11,0)</f>
        <v>0.49829679713520147</v>
      </c>
      <c r="X11" s="54">
        <f>X8+X9+X10</f>
        <v>19898.486000000001</v>
      </c>
      <c r="Y11" s="21">
        <f>IF(M11&gt;0,Z11/M11,0)</f>
        <v>0.40332256529687227</v>
      </c>
      <c r="Z11" s="54">
        <f>Z8+Z9+Z10</f>
        <v>16105.880000000001</v>
      </c>
      <c r="AA11" s="55">
        <f>IF(M11&gt;0,AB11/M11,0)</f>
        <v>3.1629975208474189E-3</v>
      </c>
      <c r="AB11" s="56">
        <f>SUM(AB8:AB10)</f>
        <v>126.30797999999999</v>
      </c>
      <c r="AC11" s="55">
        <f>IF(M11&gt;0,(AC8*M8+AC9*M9+AC10*M10)/M11,0)</f>
        <v>3.1074532542007863E-3</v>
      </c>
      <c r="AD11" s="55">
        <f>IF(K11&gt;0,(K8*AD8+K9*AD9+K10*AD10)/K11,0)</f>
        <v>4.1017845110021613E-4</v>
      </c>
      <c r="AE11" s="52">
        <f>SUM(AE8:AE10)</f>
        <v>16.38025</v>
      </c>
      <c r="AF11" s="53">
        <f>IF(K11&gt;0,(K8*AF8+K9*AF9+K10*AF10)/K11,0)</f>
        <v>0.20825914213351304</v>
      </c>
      <c r="AG11" s="58">
        <f>SUM(AG8:AG10)</f>
        <v>114.26933600000001</v>
      </c>
      <c r="AH11" s="53">
        <f>IF(AND(AB11&gt;0),((AB8*AH8+AB9*AH9+AB10*AH10)/AB11),0)</f>
        <v>0.87203246619929742</v>
      </c>
      <c r="AI11" s="57">
        <f t="shared" si="0"/>
        <v>0.86982064269959647</v>
      </c>
      <c r="AJ11" s="51">
        <f>SUM(AJ8:AJ10)</f>
        <v>597</v>
      </c>
      <c r="AK11" s="21">
        <f>IF(AJ11&gt;0,(AK8*AJ8+AK9*AJ9+AK10*AJ10)/AJ11,0)</f>
        <v>8.0924623115577896E-2</v>
      </c>
      <c r="AL11" s="53">
        <f>IF(K11&gt;0,(AL8*K8+AL9*K9+AL10*K10)/K11,0)</f>
        <v>0.19615116527639009</v>
      </c>
      <c r="AM11" s="155">
        <f>IF(K11&gt;0,(AM8*K8+AM9*K9+AM10*K10)/K11,0)</f>
        <v>0.21156308989938893</v>
      </c>
      <c r="AN11" s="58">
        <f>SUM(AN8:AN10)</f>
        <v>107.7096808</v>
      </c>
      <c r="AO11" s="156">
        <f>SUM(AO8:AO10)</f>
        <v>116.1176712</v>
      </c>
      <c r="AP11" s="56"/>
      <c r="AQ11" s="56">
        <f>SUM(AQ8:AQ10)</f>
        <v>1003.22</v>
      </c>
      <c r="AR11" s="105"/>
      <c r="AS11" s="106">
        <f>AR10</f>
        <v>2009.78</v>
      </c>
      <c r="AT11" s="51">
        <f>SUM(AT8:AT10)</f>
        <v>0</v>
      </c>
      <c r="AU11" s="59"/>
      <c r="AV11" s="58"/>
      <c r="AW11" s="58"/>
      <c r="AX11" s="58"/>
      <c r="AY11" s="58"/>
    </row>
    <row r="12" spans="1:51" x14ac:dyDescent="0.2">
      <c r="A12" s="182">
        <v>3</v>
      </c>
      <c r="B12" s="23">
        <v>1</v>
      </c>
      <c r="C12" s="11" t="s">
        <v>51</v>
      </c>
      <c r="D12" s="12">
        <v>5061</v>
      </c>
      <c r="E12" s="12">
        <v>0</v>
      </c>
      <c r="F12" s="12">
        <v>16337</v>
      </c>
      <c r="G12" s="13">
        <v>1.5</v>
      </c>
      <c r="H12" s="13">
        <v>4.9000000000000004</v>
      </c>
      <c r="I12" s="12">
        <v>16634</v>
      </c>
      <c r="J12" s="13">
        <v>5.3</v>
      </c>
      <c r="K12" s="12">
        <v>15012</v>
      </c>
      <c r="L12" s="14">
        <v>7.2999999999999995E-2</v>
      </c>
      <c r="M12" s="24">
        <f>ROUND(K12*(1-L12),0)</f>
        <v>13916</v>
      </c>
      <c r="N12" s="15">
        <v>0.20200000000000001</v>
      </c>
      <c r="O12" s="25">
        <f>M12*N12</f>
        <v>2811.0320000000002</v>
      </c>
      <c r="P12" s="14">
        <v>0.65700000000000003</v>
      </c>
      <c r="Q12" s="25">
        <f>M12*P12</f>
        <v>9142.8119999999999</v>
      </c>
      <c r="R12" s="16">
        <v>0.14099999999999999</v>
      </c>
      <c r="S12" s="159"/>
      <c r="T12" s="25">
        <f>M12*R12</f>
        <v>1962.1559999999997</v>
      </c>
      <c r="U12" s="26">
        <v>0.247</v>
      </c>
      <c r="V12" s="25">
        <f>M12*U12</f>
        <v>3437.252</v>
      </c>
      <c r="W12" s="16">
        <v>0.499</v>
      </c>
      <c r="X12" s="25">
        <f>M12*W12</f>
        <v>6944.0839999999998</v>
      </c>
      <c r="Y12" s="16">
        <v>0.41</v>
      </c>
      <c r="Z12" s="25">
        <f>Y12*M12</f>
        <v>5705.5599999999995</v>
      </c>
      <c r="AA12" s="17">
        <v>3.29E-3</v>
      </c>
      <c r="AB12" s="18">
        <f>M12*AA12</f>
        <v>45.783639999999998</v>
      </c>
      <c r="AC12" s="27">
        <f>IF(M12&gt;0,(AE12+AN12)/M12,0)</f>
        <v>3.5003219315895371E-3</v>
      </c>
      <c r="AD12" s="17">
        <v>3.8999999999999999E-4</v>
      </c>
      <c r="AE12" s="24">
        <f>AD12*M12</f>
        <v>5.4272400000000003</v>
      </c>
      <c r="AF12" s="117">
        <v>0.2099</v>
      </c>
      <c r="AG12" s="30">
        <f>AJ12*(1-AK12)*AF12</f>
        <v>45.380380000000002</v>
      </c>
      <c r="AH12" s="28">
        <f>IF(AND(AF12&gt;0,AD12&gt;0,AA12&gt;0),((AA12-AD12)*AF12)/((AF12-AD12)*AA12),0)</f>
        <v>0.88309979037786668</v>
      </c>
      <c r="AI12" s="60">
        <f t="shared" si="0"/>
        <v>0.89031605881214104</v>
      </c>
      <c r="AJ12" s="12">
        <v>235</v>
      </c>
      <c r="AK12" s="14">
        <v>0.08</v>
      </c>
      <c r="AL12" s="15">
        <v>0.20019999999999999</v>
      </c>
      <c r="AM12" s="150">
        <v>0.20830000000000001</v>
      </c>
      <c r="AN12" s="30">
        <f>AJ12*(1-AK12)*AL12</f>
        <v>43.283239999999999</v>
      </c>
      <c r="AO12" s="153">
        <f>AJ12*(1-AK12)*AM12</f>
        <v>45.034460000000003</v>
      </c>
      <c r="AP12" s="19">
        <v>1.68</v>
      </c>
      <c r="AQ12" s="19">
        <v>871.58</v>
      </c>
      <c r="AR12" s="101">
        <f>AR10+AJ12-AQ12+AS12</f>
        <v>1433.1999999999998</v>
      </c>
      <c r="AS12" s="102">
        <v>60</v>
      </c>
      <c r="AT12" s="12"/>
      <c r="AU12" s="31"/>
      <c r="AV12" s="20"/>
      <c r="AW12" s="20"/>
      <c r="AX12" s="20"/>
      <c r="AY12" s="20"/>
    </row>
    <row r="13" spans="1:51" x14ac:dyDescent="0.2">
      <c r="A13" s="183"/>
      <c r="B13" s="33">
        <v>2</v>
      </c>
      <c r="C13" s="11" t="s">
        <v>60</v>
      </c>
      <c r="D13" s="34">
        <v>21839</v>
      </c>
      <c r="E13" s="34">
        <v>5</v>
      </c>
      <c r="F13" s="34">
        <v>16766</v>
      </c>
      <c r="G13" s="35">
        <v>0.3</v>
      </c>
      <c r="H13" s="35">
        <v>3.6</v>
      </c>
      <c r="I13" s="34">
        <v>16334</v>
      </c>
      <c r="J13" s="35">
        <v>4.9000000000000004</v>
      </c>
      <c r="K13" s="34">
        <v>15150</v>
      </c>
      <c r="L13" s="36">
        <v>6.8000000000000005E-2</v>
      </c>
      <c r="M13" s="37">
        <f>ROUND(K13*(1-L13),0)</f>
        <v>14120</v>
      </c>
      <c r="N13" s="38">
        <v>0.3</v>
      </c>
      <c r="O13" s="25">
        <f>M13*N13</f>
        <v>4236</v>
      </c>
      <c r="P13" s="36">
        <v>0.624</v>
      </c>
      <c r="Q13" s="25">
        <f>M13*P13</f>
        <v>8810.8799999999992</v>
      </c>
      <c r="R13" s="39">
        <v>7.5999999999999998E-2</v>
      </c>
      <c r="S13" s="152"/>
      <c r="T13" s="25">
        <f>M13*R13</f>
        <v>1073.1199999999999</v>
      </c>
      <c r="U13" s="28">
        <v>0.247</v>
      </c>
      <c r="V13" s="25">
        <f>M13*U13</f>
        <v>3487.64</v>
      </c>
      <c r="W13" s="39">
        <v>0.49299999999999999</v>
      </c>
      <c r="X13" s="25">
        <f>M13*W13</f>
        <v>6961.16</v>
      </c>
      <c r="Y13" s="39">
        <v>0.41</v>
      </c>
      <c r="Z13" s="25">
        <f>Y13*M13</f>
        <v>5789.2</v>
      </c>
      <c r="AA13" s="40">
        <v>3.2000000000000002E-3</v>
      </c>
      <c r="AB13" s="18">
        <f>M13*AA13</f>
        <v>45.184000000000005</v>
      </c>
      <c r="AC13" s="27">
        <f>IF(M13&gt;0,(AE13+AN13)/M13,0)</f>
        <v>3.0760384490084989E-3</v>
      </c>
      <c r="AD13" s="40">
        <v>3.8000000000000002E-4</v>
      </c>
      <c r="AE13" s="37">
        <f>AD13*M13</f>
        <v>5.3656000000000006</v>
      </c>
      <c r="AF13" s="28">
        <v>0.21579999999999999</v>
      </c>
      <c r="AG13" s="41">
        <f>AJ13*(1-AK13)*AF13</f>
        <v>42.150271799999999</v>
      </c>
      <c r="AH13" s="28">
        <f>IF(AND(AF13&gt;0,AD13&gt;0,AA13&gt;0),((AA13-AD13)*AF13)/((AF13-AD13)*AA13),0)</f>
        <v>0.88280452140005561</v>
      </c>
      <c r="AI13" s="29">
        <f t="shared" si="0"/>
        <v>0.87817667974336178</v>
      </c>
      <c r="AJ13" s="34">
        <v>213</v>
      </c>
      <c r="AK13" s="36">
        <v>8.3000000000000004E-2</v>
      </c>
      <c r="AL13" s="38">
        <v>0.19489999999999999</v>
      </c>
      <c r="AM13" s="151">
        <v>0.2026</v>
      </c>
      <c r="AN13" s="41">
        <f>AJ13*(1-AK13)*AL13</f>
        <v>38.068062900000001</v>
      </c>
      <c r="AO13" s="174">
        <f t="shared" si="1"/>
        <v>39.572034600000002</v>
      </c>
      <c r="AP13" s="42">
        <v>1.65</v>
      </c>
      <c r="AQ13" s="42"/>
      <c r="AR13" s="113">
        <f>AR12+AJ13-AQ13</f>
        <v>1646.1999999999998</v>
      </c>
      <c r="AS13" s="104"/>
      <c r="AT13" s="43"/>
      <c r="AU13" s="44"/>
      <c r="AV13" s="45"/>
      <c r="AW13" s="45"/>
      <c r="AX13" s="45"/>
      <c r="AY13" s="45"/>
    </row>
    <row r="14" spans="1:51" x14ac:dyDescent="0.2">
      <c r="A14" s="183"/>
      <c r="B14" s="33">
        <v>3</v>
      </c>
      <c r="C14" s="46" t="s">
        <v>57</v>
      </c>
      <c r="D14" s="43">
        <v>16200</v>
      </c>
      <c r="E14" s="43">
        <v>3</v>
      </c>
      <c r="F14" s="43">
        <v>18621</v>
      </c>
      <c r="G14" s="37">
        <v>0.9</v>
      </c>
      <c r="H14" s="37">
        <v>3.6</v>
      </c>
      <c r="I14" s="43">
        <v>17978</v>
      </c>
      <c r="J14" s="37">
        <v>4.3</v>
      </c>
      <c r="K14" s="43">
        <v>15233</v>
      </c>
      <c r="L14" s="39">
        <v>7.3999999999999996E-2</v>
      </c>
      <c r="M14" s="37">
        <f>ROUND(K14*(1-L14),0)</f>
        <v>14106</v>
      </c>
      <c r="N14" s="28">
        <v>0.22700000000000001</v>
      </c>
      <c r="O14" s="25">
        <f>M14*N14</f>
        <v>3202.0619999999999</v>
      </c>
      <c r="P14" s="39">
        <v>0.63700000000000001</v>
      </c>
      <c r="Q14" s="25">
        <f>M14*P14</f>
        <v>8985.5220000000008</v>
      </c>
      <c r="R14" s="39">
        <v>0.13600000000000001</v>
      </c>
      <c r="S14" s="152"/>
      <c r="T14" s="25">
        <f>M14*R14</f>
        <v>1918.4160000000002</v>
      </c>
      <c r="U14" s="28">
        <v>0.245</v>
      </c>
      <c r="V14" s="25">
        <f>M14*U14</f>
        <v>3455.97</v>
      </c>
      <c r="W14" s="39">
        <v>0.497</v>
      </c>
      <c r="X14" s="25">
        <f>M14*W14</f>
        <v>7010.6819999999998</v>
      </c>
      <c r="Y14" s="39">
        <v>0.41</v>
      </c>
      <c r="Z14" s="25">
        <f>Y14*M14</f>
        <v>5783.46</v>
      </c>
      <c r="AA14" s="47">
        <v>3.2499999999999999E-3</v>
      </c>
      <c r="AB14" s="18">
        <f>M14*AA14</f>
        <v>45.844499999999996</v>
      </c>
      <c r="AC14" s="27">
        <f>IF(M14&gt;0,(AE14+AN14)/M14,0)</f>
        <v>3.1464170140365808E-3</v>
      </c>
      <c r="AD14" s="47">
        <v>3.8000000000000002E-4</v>
      </c>
      <c r="AE14" s="37">
        <f>AD14*M14</f>
        <v>5.3602800000000004</v>
      </c>
      <c r="AF14" s="28">
        <v>0.21179999999999999</v>
      </c>
      <c r="AG14" s="41">
        <f>AJ14*(1-AK14)*AF14</f>
        <v>41.997398400000002</v>
      </c>
      <c r="AH14" s="28">
        <f>IF(AND(AF14&gt;0,AD14&gt;0,AA14&gt;0),((AA14-AD14)*AF14)/((AF14-AD14)*AA14),0)</f>
        <v>0.88466413919067388</v>
      </c>
      <c r="AI14" s="29">
        <f t="shared" si="0"/>
        <v>0.88092868639876665</v>
      </c>
      <c r="AJ14" s="43">
        <v>216</v>
      </c>
      <c r="AK14" s="39">
        <v>8.2000000000000003E-2</v>
      </c>
      <c r="AL14" s="28">
        <v>0.1968</v>
      </c>
      <c r="AM14" s="152">
        <v>0.20300000000000001</v>
      </c>
      <c r="AN14" s="41">
        <f>AJ14*(1-AK14)*AL14</f>
        <v>39.023078400000003</v>
      </c>
      <c r="AO14" s="154">
        <f t="shared" si="1"/>
        <v>40.252464000000003</v>
      </c>
      <c r="AP14" s="18">
        <v>1.65</v>
      </c>
      <c r="AQ14" s="18"/>
      <c r="AR14" s="113">
        <f>AR13+AJ14-AQ14</f>
        <v>1862.1999999999998</v>
      </c>
      <c r="AS14" s="104"/>
      <c r="AT14" s="43"/>
      <c r="AU14" s="48"/>
      <c r="AV14" s="41"/>
      <c r="AW14" s="41"/>
      <c r="AX14" s="41"/>
      <c r="AY14" s="41"/>
    </row>
    <row r="15" spans="1:51" s="22" customFormat="1" ht="13.5" thickBot="1" x14ac:dyDescent="0.25">
      <c r="A15" s="184"/>
      <c r="B15" s="49" t="s">
        <v>38</v>
      </c>
      <c r="C15" s="50"/>
      <c r="D15" s="51">
        <f>SUM(D12:D14)</f>
        <v>43100</v>
      </c>
      <c r="E15" s="51"/>
      <c r="F15" s="51">
        <f>SUM(F12:F14)</f>
        <v>51724</v>
      </c>
      <c r="G15" s="52"/>
      <c r="H15" s="52"/>
      <c r="I15" s="51">
        <f>SUM(I12:I14)</f>
        <v>50946</v>
      </c>
      <c r="J15" s="52"/>
      <c r="K15" s="51">
        <f>SUM(K12:K14)</f>
        <v>45395</v>
      </c>
      <c r="L15" s="21">
        <f>IF(K15&gt;0,(K12*L12+K13*L13+K14*L14)/K15,0)</f>
        <v>7.1666879612292109E-2</v>
      </c>
      <c r="M15" s="52">
        <f>M12+M13+M14</f>
        <v>42142</v>
      </c>
      <c r="N15" s="53">
        <f>IF(M15&gt;0,O15/M15,0)</f>
        <v>0.24320378719567179</v>
      </c>
      <c r="O15" s="54">
        <f>O12+O13+O14</f>
        <v>10249.094000000001</v>
      </c>
      <c r="P15" s="21">
        <f>IF(M15&gt;0,Q15/M15,0)</f>
        <v>0.63924858810687679</v>
      </c>
      <c r="Q15" s="54">
        <f>Q12+Q13+Q14</f>
        <v>26939.214</v>
      </c>
      <c r="R15" s="21">
        <f>IF(M15&gt;0,T15/M15,0)</f>
        <v>0.11754762469745147</v>
      </c>
      <c r="S15" s="155"/>
      <c r="T15" s="54">
        <f>T12+T13+T14</f>
        <v>4953.692</v>
      </c>
      <c r="U15" s="21">
        <f>IF(M15&gt;0,V15/M15,0)</f>
        <v>0.24633054909591379</v>
      </c>
      <c r="V15" s="54">
        <f>V12+V13+V14</f>
        <v>10380.861999999999</v>
      </c>
      <c r="W15" s="21">
        <f>IF(M15&gt;0,X15/M15,0)</f>
        <v>0.49632020312277536</v>
      </c>
      <c r="X15" s="54">
        <f>X12+X13+X14</f>
        <v>20915.925999999999</v>
      </c>
      <c r="Y15" s="21">
        <f>IF(M15&gt;0,Z15/M15,0)</f>
        <v>0.40999999999999992</v>
      </c>
      <c r="Z15" s="54">
        <f>Z12+Z13+Z14</f>
        <v>17278.219999999998</v>
      </c>
      <c r="AA15" s="55">
        <f>IF(M15&gt;0,AB15/M15,0)</f>
        <v>3.2464557923211996E-3</v>
      </c>
      <c r="AB15" s="56">
        <f>SUM(AB12:AB14)</f>
        <v>136.81214</v>
      </c>
      <c r="AC15" s="55">
        <f>IF(M15&gt;0,(AC12*M12+AC13*M13+AC14*M14)/M15,0)</f>
        <v>3.2397015163020261E-3</v>
      </c>
      <c r="AD15" s="55">
        <f>IF(K15&gt;0,(K12*AD12+K13*AD13+K14*AD14)/K15,0)</f>
        <v>3.8330697213349488E-4</v>
      </c>
      <c r="AE15" s="52">
        <f>SUM(AE12:AE14)</f>
        <v>16.153120000000001</v>
      </c>
      <c r="AF15" s="53">
        <f>IF(K15&gt;0,(K12*AF12+K13*AF13+K14*AF14)/K15,0)</f>
        <v>0.21250662407754156</v>
      </c>
      <c r="AG15" s="58">
        <f>SUM(AG12:AG14)</f>
        <v>129.5280502</v>
      </c>
      <c r="AH15" s="53">
        <f>IF(AND(AB15&gt;0),((AB12*AH12+AB13*AH13+AB14*AH14)/AB15),0)</f>
        <v>0.88352647294898445</v>
      </c>
      <c r="AI15" s="57">
        <f t="shared" si="0"/>
        <v>0.88340080148448163</v>
      </c>
      <c r="AJ15" s="51">
        <f>SUM(AJ12:AJ14)</f>
        <v>664</v>
      </c>
      <c r="AK15" s="21">
        <f>IF(AJ15&gt;0,(AK12*AJ12+AK13*AJ13+AK14*AJ14)/AJ15,0)</f>
        <v>8.1612951807228926E-2</v>
      </c>
      <c r="AL15" s="53">
        <f>IF(K15&gt;0,(AL12*K12+AL13*K13+AL14*K14)/K15,0)</f>
        <v>0.19729026985350809</v>
      </c>
      <c r="AM15" s="155">
        <f>IF(K15&gt;0,(AM12*K12+AM13*K13+AM14*K14)/K15,0)</f>
        <v>0.20461920035246176</v>
      </c>
      <c r="AN15" s="58">
        <f>SUM(AN12:AN14)</f>
        <v>120.37438130000001</v>
      </c>
      <c r="AO15" s="156">
        <f>SUM(AO12:AO14)</f>
        <v>124.85895860000001</v>
      </c>
      <c r="AP15" s="56"/>
      <c r="AQ15" s="56">
        <f>SUM(AQ12:AQ14)</f>
        <v>871.58</v>
      </c>
      <c r="AR15" s="105"/>
      <c r="AS15" s="106">
        <f>AR14</f>
        <v>1862.1999999999998</v>
      </c>
      <c r="AT15" s="51">
        <f>SUM(AT12:AT14)</f>
        <v>0</v>
      </c>
      <c r="AU15" s="59"/>
      <c r="AV15" s="58"/>
      <c r="AW15" s="58"/>
      <c r="AX15" s="58"/>
      <c r="AY15" s="58"/>
    </row>
    <row r="16" spans="1:51" x14ac:dyDescent="0.2">
      <c r="A16" s="182">
        <v>4</v>
      </c>
      <c r="B16" s="23">
        <v>1</v>
      </c>
      <c r="C16" s="11" t="s">
        <v>51</v>
      </c>
      <c r="D16" s="12">
        <v>17455</v>
      </c>
      <c r="E16" s="12">
        <v>2</v>
      </c>
      <c r="F16" s="12">
        <v>18110</v>
      </c>
      <c r="G16" s="13">
        <v>0.9</v>
      </c>
      <c r="H16" s="13">
        <v>4.2</v>
      </c>
      <c r="I16" s="12">
        <v>18083</v>
      </c>
      <c r="J16" s="13">
        <v>3.2</v>
      </c>
      <c r="K16" s="12">
        <v>15372</v>
      </c>
      <c r="L16" s="14">
        <v>7.2999999999999995E-2</v>
      </c>
      <c r="M16" s="24">
        <f>ROUND(K16*(1-L16),0)</f>
        <v>14250</v>
      </c>
      <c r="N16" s="15">
        <v>0.27400000000000002</v>
      </c>
      <c r="O16" s="25">
        <f>M16*N16</f>
        <v>3904.5000000000005</v>
      </c>
      <c r="P16" s="14">
        <v>0.54400000000000004</v>
      </c>
      <c r="Q16" s="25">
        <f>M16*P16</f>
        <v>7752.0000000000009</v>
      </c>
      <c r="R16" s="16">
        <v>0.182</v>
      </c>
      <c r="S16" s="159"/>
      <c r="T16" s="25">
        <f>M16*R16</f>
        <v>2593.5</v>
      </c>
      <c r="U16" s="26">
        <v>0.223</v>
      </c>
      <c r="V16" s="25">
        <f>M16*U16</f>
        <v>3177.75</v>
      </c>
      <c r="W16" s="16">
        <v>0.498</v>
      </c>
      <c r="X16" s="25">
        <f>M16*W16</f>
        <v>7096.5</v>
      </c>
      <c r="Y16" s="16">
        <v>0.4</v>
      </c>
      <c r="Z16" s="25">
        <f>Y16*M16</f>
        <v>5700</v>
      </c>
      <c r="AA16" s="17">
        <v>3.31E-3</v>
      </c>
      <c r="AB16" s="18">
        <f>M16*AA16</f>
        <v>47.167499999999997</v>
      </c>
      <c r="AC16" s="27">
        <f>IF(M16&gt;0,(AE16+AN16)/M16,0)</f>
        <v>3.4726930526315786E-3</v>
      </c>
      <c r="AD16" s="17">
        <v>3.5E-4</v>
      </c>
      <c r="AE16" s="24">
        <f>AD16*M16</f>
        <v>4.9874999999999998</v>
      </c>
      <c r="AF16" s="117">
        <v>0.22159999999999999</v>
      </c>
      <c r="AG16" s="30">
        <f>AJ16*(1-AK16)*AF16</f>
        <v>47.706047999999996</v>
      </c>
      <c r="AH16" s="28">
        <f>IF(AND(AF16&gt;0,AD16&gt;0,AA16&gt;0),((AA16-AD16)*AF16)/((AF16-AD16)*AA16),0)</f>
        <v>0.89567446703193543</v>
      </c>
      <c r="AI16" s="60">
        <f t="shared" si="0"/>
        <v>0.90073886539481385</v>
      </c>
      <c r="AJ16" s="12">
        <v>234</v>
      </c>
      <c r="AK16" s="14">
        <v>0.08</v>
      </c>
      <c r="AL16" s="15">
        <v>0.20669999999999999</v>
      </c>
      <c r="AM16" s="150">
        <v>0.21290000000000001</v>
      </c>
      <c r="AN16" s="30">
        <f>AJ16*(1-AK16)*AL16</f>
        <v>44.498376</v>
      </c>
      <c r="AO16" s="153">
        <f>AJ16*(1-AK16)*AM16</f>
        <v>45.833112</v>
      </c>
      <c r="AP16" s="19">
        <v>1.75</v>
      </c>
      <c r="AQ16" s="19"/>
      <c r="AR16" s="101">
        <f>AR14+AJ16-AQ16</f>
        <v>2096.1999999999998</v>
      </c>
      <c r="AS16" s="102"/>
      <c r="AT16" s="12"/>
      <c r="AU16" s="31"/>
      <c r="AV16" s="20"/>
      <c r="AW16" s="20"/>
      <c r="AX16" s="20"/>
      <c r="AY16" s="20"/>
    </row>
    <row r="17" spans="1:51" x14ac:dyDescent="0.2">
      <c r="A17" s="183"/>
      <c r="B17" s="33">
        <v>2</v>
      </c>
      <c r="C17" s="11" t="s">
        <v>60</v>
      </c>
      <c r="D17" s="34">
        <v>18245</v>
      </c>
      <c r="E17" s="34">
        <v>5</v>
      </c>
      <c r="F17" s="34">
        <v>17264</v>
      </c>
      <c r="G17" s="35">
        <v>0.7</v>
      </c>
      <c r="H17" s="35">
        <v>3.9</v>
      </c>
      <c r="I17" s="34">
        <v>16614</v>
      </c>
      <c r="J17" s="35">
        <v>3</v>
      </c>
      <c r="K17" s="34">
        <v>15309</v>
      </c>
      <c r="L17" s="36">
        <v>7.2999999999999995E-2</v>
      </c>
      <c r="M17" s="37">
        <f>ROUND(K17*(1-L17),0)</f>
        <v>14191</v>
      </c>
      <c r="N17" s="38">
        <v>0.442</v>
      </c>
      <c r="O17" s="25">
        <f>M17*N17</f>
        <v>6272.4220000000005</v>
      </c>
      <c r="P17" s="36">
        <v>0.48899999999999999</v>
      </c>
      <c r="Q17" s="25">
        <f>M17*P17</f>
        <v>6939.3989999999994</v>
      </c>
      <c r="R17" s="39">
        <v>6.9000000000000006E-2</v>
      </c>
      <c r="S17" s="152"/>
      <c r="T17" s="25">
        <f>M17*R17</f>
        <v>979.17900000000009</v>
      </c>
      <c r="U17" s="28">
        <v>0.23899999999999999</v>
      </c>
      <c r="V17" s="25">
        <f>M17*U17</f>
        <v>3391.6489999999999</v>
      </c>
      <c r="W17" s="39">
        <v>0.496</v>
      </c>
      <c r="X17" s="25">
        <f>M17*W17</f>
        <v>7038.7359999999999</v>
      </c>
      <c r="Y17" s="39">
        <v>0.41</v>
      </c>
      <c r="Z17" s="25">
        <f>Y17*M17</f>
        <v>5818.3099999999995</v>
      </c>
      <c r="AA17" s="40">
        <v>3.2100000000000002E-3</v>
      </c>
      <c r="AB17" s="18">
        <f>M17*AA17</f>
        <v>45.553110000000004</v>
      </c>
      <c r="AC17" s="27">
        <f>IF(M17&gt;0,(AE17+AN17)/M17,0)</f>
        <v>3.0776337115072934E-3</v>
      </c>
      <c r="AD17" s="40">
        <v>3.4000000000000002E-4</v>
      </c>
      <c r="AE17" s="37">
        <f>AD17*M17</f>
        <v>4.8249400000000007</v>
      </c>
      <c r="AF17" s="28">
        <v>0.219</v>
      </c>
      <c r="AG17" s="41">
        <f>AJ17*(1-AK17)*AF17</f>
        <v>40.208399999999997</v>
      </c>
      <c r="AH17" s="28">
        <f>IF(AND(AF17&gt;0,AD17&gt;0,AA17&gt;0),((AA17-AD17)*AF17)/((AF17-AD17)*AA17),0)</f>
        <v>0.89547122618566277</v>
      </c>
      <c r="AI17" s="29">
        <f t="shared" si="0"/>
        <v>0.89095710937088812</v>
      </c>
      <c r="AJ17" s="34">
        <v>200</v>
      </c>
      <c r="AK17" s="36">
        <v>8.2000000000000003E-2</v>
      </c>
      <c r="AL17" s="38">
        <v>0.21160000000000001</v>
      </c>
      <c r="AM17" s="151">
        <v>0.2218</v>
      </c>
      <c r="AN17" s="41">
        <f>AJ17*(1-AK17)*AL17</f>
        <v>38.849760000000003</v>
      </c>
      <c r="AO17" s="174">
        <f t="shared" si="1"/>
        <v>40.722479999999997</v>
      </c>
      <c r="AP17" s="42">
        <v>1.6</v>
      </c>
      <c r="AQ17" s="42"/>
      <c r="AR17" s="113">
        <f>AR16+AJ17-AQ17</f>
        <v>2296.1999999999998</v>
      </c>
      <c r="AS17" s="104"/>
      <c r="AT17" s="43"/>
      <c r="AU17" s="44"/>
      <c r="AV17" s="45"/>
      <c r="AW17" s="45"/>
      <c r="AX17" s="45"/>
      <c r="AY17" s="45"/>
    </row>
    <row r="18" spans="1:51" x14ac:dyDescent="0.2">
      <c r="A18" s="183"/>
      <c r="B18" s="33">
        <v>3</v>
      </c>
      <c r="C18" s="11" t="s">
        <v>54</v>
      </c>
      <c r="D18" s="43">
        <v>16500</v>
      </c>
      <c r="E18" s="43">
        <v>2</v>
      </c>
      <c r="F18" s="43">
        <v>16287</v>
      </c>
      <c r="G18" s="37">
        <v>0.8</v>
      </c>
      <c r="H18" s="37">
        <v>3.8</v>
      </c>
      <c r="I18" s="43">
        <v>15704</v>
      </c>
      <c r="J18" s="37">
        <v>2.6</v>
      </c>
      <c r="K18" s="43">
        <v>15200</v>
      </c>
      <c r="L18" s="39">
        <v>7.4999999999999997E-2</v>
      </c>
      <c r="M18" s="37">
        <f>ROUND(K18*(1-L18),0)</f>
        <v>14060</v>
      </c>
      <c r="N18" s="28">
        <v>0.42899999999999999</v>
      </c>
      <c r="O18" s="25">
        <f>M18*N18</f>
        <v>6031.74</v>
      </c>
      <c r="P18" s="39">
        <v>0.51700000000000002</v>
      </c>
      <c r="Q18" s="25">
        <f>M18*P18</f>
        <v>7269.02</v>
      </c>
      <c r="R18" s="39">
        <v>5.3999999999999999E-2</v>
      </c>
      <c r="S18" s="152"/>
      <c r="T18" s="25">
        <f>M18*R18</f>
        <v>759.24</v>
      </c>
      <c r="U18" s="28">
        <v>0.25</v>
      </c>
      <c r="V18" s="25">
        <f>M18*U18</f>
        <v>3515</v>
      </c>
      <c r="W18" s="39">
        <v>0.49099999999999999</v>
      </c>
      <c r="X18" s="25">
        <f>M18*W18</f>
        <v>6903.46</v>
      </c>
      <c r="Y18" s="39">
        <v>0.41</v>
      </c>
      <c r="Z18" s="25">
        <f>Y18*M18</f>
        <v>5764.5999999999995</v>
      </c>
      <c r="AA18" s="47">
        <v>3.0899999999999999E-3</v>
      </c>
      <c r="AB18" s="18">
        <f>M18*AA18</f>
        <v>43.445399999999999</v>
      </c>
      <c r="AC18" s="27">
        <f>IF(M18&gt;0,(AE18+AN18)/M18,0)</f>
        <v>3.1203671763869135E-3</v>
      </c>
      <c r="AD18" s="47">
        <v>3.4000000000000002E-4</v>
      </c>
      <c r="AE18" s="37">
        <f>AD18*M18</f>
        <v>4.7804000000000002</v>
      </c>
      <c r="AF18" s="28">
        <v>0.2109</v>
      </c>
      <c r="AG18" s="41">
        <f>AJ18*(1-AK18)*AF18</f>
        <v>39.732505500000002</v>
      </c>
      <c r="AH18" s="28">
        <f>IF(AND(AF18&gt;0,AD18&gt;0,AA18&gt;0),((AA18-AD18)*AF18)/((AF18-AD18)*AA18),0)</f>
        <v>0.89140470534423233</v>
      </c>
      <c r="AI18" s="29">
        <f t="shared" si="0"/>
        <v>0.89250087520822374</v>
      </c>
      <c r="AJ18" s="43">
        <v>205</v>
      </c>
      <c r="AK18" s="39">
        <v>8.1000000000000003E-2</v>
      </c>
      <c r="AL18" s="28">
        <v>0.20749999999999999</v>
      </c>
      <c r="AM18" s="152">
        <v>0.2177</v>
      </c>
      <c r="AN18" s="41">
        <f>AJ18*(1-AK18)*AL18</f>
        <v>39.091962500000001</v>
      </c>
      <c r="AO18" s="154">
        <f t="shared" si="1"/>
        <v>41.013591500000004</v>
      </c>
      <c r="AP18" s="18">
        <v>1.68</v>
      </c>
      <c r="AQ18" s="18"/>
      <c r="AR18" s="113">
        <f>AR17+AJ18-AQ18</f>
        <v>2501.1999999999998</v>
      </c>
      <c r="AS18" s="104"/>
      <c r="AT18" s="43"/>
      <c r="AU18" s="48"/>
      <c r="AV18" s="41"/>
      <c r="AW18" s="41"/>
      <c r="AX18" s="41"/>
      <c r="AY18" s="41"/>
    </row>
    <row r="19" spans="1:51" s="22" customFormat="1" ht="13.5" thickBot="1" x14ac:dyDescent="0.25">
      <c r="A19" s="184"/>
      <c r="B19" s="49" t="s">
        <v>38</v>
      </c>
      <c r="C19" s="50"/>
      <c r="D19" s="51">
        <f>SUM(D16:D18)</f>
        <v>52200</v>
      </c>
      <c r="E19" s="51"/>
      <c r="F19" s="51">
        <f>SUM(F16:F18)</f>
        <v>51661</v>
      </c>
      <c r="G19" s="52"/>
      <c r="H19" s="52"/>
      <c r="I19" s="51">
        <f>SUM(I16:I18)</f>
        <v>50401</v>
      </c>
      <c r="J19" s="52"/>
      <c r="K19" s="51">
        <f>SUM(K16:K18)</f>
        <v>45881</v>
      </c>
      <c r="L19" s="21">
        <f>IF(K19&gt;0,(K16*L16+K17*L17+K18*L18)/K19,0)</f>
        <v>7.3662583640286827E-2</v>
      </c>
      <c r="M19" s="52">
        <f>M16+M17+M18</f>
        <v>42501</v>
      </c>
      <c r="N19" s="53">
        <f>IF(M19&gt;0,O19/M19,0)</f>
        <v>0.38137130891037857</v>
      </c>
      <c r="O19" s="54">
        <f>O16+O17+O18</f>
        <v>16208.662</v>
      </c>
      <c r="P19" s="21">
        <f>IF(M19&gt;0,Q19/M19,0)</f>
        <v>0.51670358344509548</v>
      </c>
      <c r="Q19" s="54">
        <f>Q16+Q17+Q18</f>
        <v>21960.419000000002</v>
      </c>
      <c r="R19" s="21">
        <f>IF(M19&gt;0,T19/M19,0)</f>
        <v>0.101925107644526</v>
      </c>
      <c r="S19" s="155"/>
      <c r="T19" s="54">
        <f>T16+T17+T18</f>
        <v>4331.9189999999999</v>
      </c>
      <c r="U19" s="21">
        <f>IF(M19&gt;0,V19/M19,0)</f>
        <v>0.23727439354368132</v>
      </c>
      <c r="V19" s="54">
        <f>V16+V17+V18</f>
        <v>10084.398999999999</v>
      </c>
      <c r="W19" s="21">
        <f>IF(M19&gt;0,X19/M19,0)</f>
        <v>0.4950164937295593</v>
      </c>
      <c r="X19" s="54">
        <f>X16+X17+X18</f>
        <v>21038.696</v>
      </c>
      <c r="Y19" s="21">
        <f>IF(M19&gt;0,Z19/M19,0)</f>
        <v>0.40664713771440669</v>
      </c>
      <c r="Z19" s="54">
        <f>Z16+Z17+Z18</f>
        <v>17282.91</v>
      </c>
      <c r="AA19" s="55">
        <f>IF(M19&gt;0,AB19/M19,0)</f>
        <v>3.2038307333945083E-3</v>
      </c>
      <c r="AB19" s="56">
        <f>SUM(AB16:AB18)</f>
        <v>136.16601</v>
      </c>
      <c r="AC19" s="55">
        <f>IF(M19&gt;0,(AC16*M16+AC17*M17+AC18*M18)/M19,0)</f>
        <v>3.224228571092445E-3</v>
      </c>
      <c r="AD19" s="55">
        <f>IF(K19&gt;0,(K16*AD16+K17*AD17+K18*AD18)/K19,0)</f>
        <v>3.4335040648634515E-4</v>
      </c>
      <c r="AE19" s="52">
        <f>SUM(AE16:AE18)</f>
        <v>14.592840000000001</v>
      </c>
      <c r="AF19" s="53">
        <f>IF(K19&gt;0,(K16*AF16+K17*AF17+K18*AF18)/K19,0)</f>
        <v>0.21718764194328807</v>
      </c>
      <c r="AG19" s="58">
        <f>SUM(AG16:AG18)</f>
        <v>127.6469535</v>
      </c>
      <c r="AH19" s="53">
        <f>IF(AND(AB19&gt;0),((AB16*AH16+AB17*AH17+AB18*AH18)/AB19),0)</f>
        <v>0.89424415592086093</v>
      </c>
      <c r="AI19" s="57">
        <f t="shared" si="0"/>
        <v>0.89498240352849701</v>
      </c>
      <c r="AJ19" s="51">
        <f>SUM(AJ16:AJ18)</f>
        <v>639</v>
      </c>
      <c r="AK19" s="21">
        <f>IF(AJ19&gt;0,(AK16*AJ16+AK17*AJ17+AK18*AJ18)/AJ19,0)</f>
        <v>8.0946791862284831E-2</v>
      </c>
      <c r="AL19" s="53">
        <f>IF(K19&gt;0,(AL16*K16+AL17*K17+AL18*K18)/K19,0)</f>
        <v>0.20860000435910289</v>
      </c>
      <c r="AM19" s="155">
        <f>IF(K19&gt;0,(AM16*K16+AM17*K17+AM18*K18)/K19,0)</f>
        <v>0.21745984176456487</v>
      </c>
      <c r="AN19" s="58">
        <f>SUM(AN16:AN18)</f>
        <v>122.4400985</v>
      </c>
      <c r="AO19" s="156">
        <f>SUM(AO16:AO18)</f>
        <v>127.56918349999999</v>
      </c>
      <c r="AP19" s="56"/>
      <c r="AQ19" s="56">
        <f>SUM(AQ16:AQ18)</f>
        <v>0</v>
      </c>
      <c r="AR19" s="105"/>
      <c r="AS19" s="106">
        <f>AR18</f>
        <v>2501.1999999999998</v>
      </c>
      <c r="AT19" s="51">
        <f>SUM(AT16:AT18)</f>
        <v>0</v>
      </c>
      <c r="AU19" s="59"/>
      <c r="AV19" s="58"/>
      <c r="AW19" s="58"/>
      <c r="AX19" s="58"/>
      <c r="AY19" s="58"/>
    </row>
    <row r="20" spans="1:51" x14ac:dyDescent="0.2">
      <c r="A20" s="182">
        <v>5</v>
      </c>
      <c r="B20" s="23">
        <v>1</v>
      </c>
      <c r="C20" s="46" t="s">
        <v>52</v>
      </c>
      <c r="D20" s="12">
        <v>20500</v>
      </c>
      <c r="E20" s="12">
        <v>0</v>
      </c>
      <c r="F20" s="12">
        <v>16206</v>
      </c>
      <c r="G20" s="13">
        <v>0.7</v>
      </c>
      <c r="H20" s="13">
        <v>4.5</v>
      </c>
      <c r="I20" s="12">
        <v>15685</v>
      </c>
      <c r="J20" s="13">
        <v>2.2000000000000002</v>
      </c>
      <c r="K20" s="12">
        <v>14946</v>
      </c>
      <c r="L20" s="14">
        <v>7.3999999999999996E-2</v>
      </c>
      <c r="M20" s="24">
        <f>ROUND(K20*(1-L20),0)</f>
        <v>13840</v>
      </c>
      <c r="N20" s="15">
        <v>0.38500000000000001</v>
      </c>
      <c r="O20" s="25">
        <f>M20*N20</f>
        <v>5328.4000000000005</v>
      </c>
      <c r="P20" s="14">
        <v>0.495</v>
      </c>
      <c r="Q20" s="25">
        <f>M20*P20</f>
        <v>6850.8</v>
      </c>
      <c r="R20" s="16">
        <v>0.12</v>
      </c>
      <c r="S20" s="159"/>
      <c r="T20" s="25">
        <f>M20*R20</f>
        <v>1660.8</v>
      </c>
      <c r="U20" s="26">
        <v>0.251</v>
      </c>
      <c r="V20" s="25">
        <f>M20*U20</f>
        <v>3473.84</v>
      </c>
      <c r="W20" s="16">
        <v>0.496</v>
      </c>
      <c r="X20" s="25">
        <f>M20*W20</f>
        <v>6864.64</v>
      </c>
      <c r="Y20" s="16">
        <v>0.4</v>
      </c>
      <c r="Z20" s="25">
        <f>Y20*M20</f>
        <v>5536</v>
      </c>
      <c r="AA20" s="17">
        <v>3.0200000000000001E-3</v>
      </c>
      <c r="AB20" s="18">
        <f>M20*AA20</f>
        <v>41.796800000000005</v>
      </c>
      <c r="AC20" s="27">
        <f>IF(M20&gt;0,(AE20+AN20)/M20,0)</f>
        <v>2.9247662427745666E-3</v>
      </c>
      <c r="AD20" s="17">
        <v>3.6000000000000002E-4</v>
      </c>
      <c r="AE20" s="24">
        <f>AD20*M20</f>
        <v>4.9824000000000002</v>
      </c>
      <c r="AF20" s="117">
        <v>0.2248</v>
      </c>
      <c r="AG20" s="30">
        <f>AJ20*(1-AK20)*AF20</f>
        <v>39.8381568</v>
      </c>
      <c r="AH20" s="28">
        <f>IF(AND(AF20&gt;0,AD20&gt;0,AA20&gt;0),((AA20-AD20)*AF20)/((AF20-AD20)*AA20),0)</f>
        <v>0.8822074897817791</v>
      </c>
      <c r="AI20" s="60">
        <f t="shared" si="0"/>
        <v>0.87849215770608524</v>
      </c>
      <c r="AJ20" s="12">
        <v>192</v>
      </c>
      <c r="AK20" s="14">
        <v>7.6999999999999999E-2</v>
      </c>
      <c r="AL20" s="15">
        <v>0.20030000000000001</v>
      </c>
      <c r="AM20" s="150">
        <v>0.21310000000000001</v>
      </c>
      <c r="AN20" s="30">
        <f>AJ20*(1-AK20)*AL20</f>
        <v>35.496364800000002</v>
      </c>
      <c r="AO20" s="153">
        <f>AJ20*(1-AK20)*AM20</f>
        <v>37.764729600000003</v>
      </c>
      <c r="AP20" s="19">
        <v>1.7</v>
      </c>
      <c r="AQ20" s="19"/>
      <c r="AR20" s="101">
        <f>AR18+AJ20-AQ20</f>
        <v>2693.2</v>
      </c>
      <c r="AS20" s="102"/>
      <c r="AT20" s="12"/>
      <c r="AU20" s="31"/>
      <c r="AV20" s="20"/>
      <c r="AW20" s="20"/>
      <c r="AX20" s="20"/>
      <c r="AY20" s="20"/>
    </row>
    <row r="21" spans="1:51" x14ac:dyDescent="0.2">
      <c r="A21" s="183"/>
      <c r="B21" s="33">
        <v>2</v>
      </c>
      <c r="C21" s="11" t="s">
        <v>60</v>
      </c>
      <c r="D21" s="34">
        <v>14000</v>
      </c>
      <c r="E21" s="34">
        <v>0</v>
      </c>
      <c r="F21" s="34">
        <v>17762</v>
      </c>
      <c r="G21" s="35">
        <v>1</v>
      </c>
      <c r="H21" s="35">
        <v>4.7</v>
      </c>
      <c r="I21" s="34">
        <v>17525</v>
      </c>
      <c r="J21" s="35">
        <v>1.5</v>
      </c>
      <c r="K21" s="34">
        <v>15115</v>
      </c>
      <c r="L21" s="36">
        <v>7.4999999999999997E-2</v>
      </c>
      <c r="M21" s="37">
        <f>ROUND(K21*(1-L21),0)</f>
        <v>13981</v>
      </c>
      <c r="N21" s="38">
        <v>0.54300000000000004</v>
      </c>
      <c r="O21" s="25">
        <f>M21*N21</f>
        <v>7591.6830000000009</v>
      </c>
      <c r="P21" s="36">
        <v>0.34399999999999997</v>
      </c>
      <c r="Q21" s="25">
        <f>M21*P21</f>
        <v>4809.4639999999999</v>
      </c>
      <c r="R21" s="39">
        <v>0.11600000000000001</v>
      </c>
      <c r="S21" s="152"/>
      <c r="T21" s="25">
        <f>M21*R21</f>
        <v>1621.796</v>
      </c>
      <c r="U21" s="28">
        <v>0.24099999999999999</v>
      </c>
      <c r="V21" s="25">
        <f>M21*U21</f>
        <v>3369.4209999999998</v>
      </c>
      <c r="W21" s="39">
        <v>0.49099999999999999</v>
      </c>
      <c r="X21" s="25">
        <f>M21*W21</f>
        <v>6864.6710000000003</v>
      </c>
      <c r="Y21" s="39">
        <v>0.41</v>
      </c>
      <c r="Z21" s="25">
        <f>Y21*M21</f>
        <v>5732.21</v>
      </c>
      <c r="AA21" s="40">
        <v>2.9399999999999999E-3</v>
      </c>
      <c r="AB21" s="18">
        <f>M21*AA21</f>
        <v>41.104140000000001</v>
      </c>
      <c r="AC21" s="27">
        <f>IF(M21&gt;0,(AE21+AN21)/M21,0)</f>
        <v>3.0550328946427293E-3</v>
      </c>
      <c r="AD21" s="40">
        <v>3.6000000000000002E-4</v>
      </c>
      <c r="AE21" s="37">
        <f>AD21*M21</f>
        <v>5.0331600000000005</v>
      </c>
      <c r="AF21" s="28">
        <v>0.22059999999999999</v>
      </c>
      <c r="AG21" s="41">
        <f>AJ21*(1-AK21)*AF21</f>
        <v>39.042008599999996</v>
      </c>
      <c r="AH21" s="28">
        <f>IF(AND(AF21&gt;0,AD21&gt;0,AA21&gt;0),((AA21-AD21)*AF21)/((AF21-AD21)*AA21),0)</f>
        <v>0.87898544815674173</v>
      </c>
      <c r="AI21" s="29">
        <f t="shared" si="0"/>
        <v>0.88365586599681734</v>
      </c>
      <c r="AJ21" s="34">
        <v>193</v>
      </c>
      <c r="AK21" s="36">
        <v>8.3000000000000004E-2</v>
      </c>
      <c r="AL21" s="38">
        <v>0.21290000000000001</v>
      </c>
      <c r="AM21" s="151">
        <v>0.22589999999999999</v>
      </c>
      <c r="AN21" s="41">
        <f>AJ21*(1-AK21)*AL21</f>
        <v>37.679254899999997</v>
      </c>
      <c r="AO21" s="174">
        <f t="shared" si="1"/>
        <v>39.980007899999997</v>
      </c>
      <c r="AP21" s="42">
        <v>1.6</v>
      </c>
      <c r="AQ21" s="42"/>
      <c r="AR21" s="121">
        <f>AR20+AJ21-AQ21</f>
        <v>2886.2</v>
      </c>
      <c r="AS21" s="104"/>
      <c r="AT21" s="43"/>
      <c r="AU21" s="44"/>
      <c r="AV21" s="45"/>
      <c r="AW21" s="45"/>
      <c r="AX21" s="45"/>
      <c r="AY21" s="45"/>
    </row>
    <row r="22" spans="1:51" x14ac:dyDescent="0.2">
      <c r="A22" s="183"/>
      <c r="B22" s="33">
        <v>3</v>
      </c>
      <c r="C22" s="11" t="s">
        <v>54</v>
      </c>
      <c r="D22" s="43">
        <v>20450</v>
      </c>
      <c r="E22" s="43">
        <v>1</v>
      </c>
      <c r="F22" s="43">
        <v>16674</v>
      </c>
      <c r="G22" s="37">
        <v>1.6</v>
      </c>
      <c r="H22" s="37">
        <v>4.3</v>
      </c>
      <c r="I22" s="43">
        <v>16165</v>
      </c>
      <c r="J22" s="37">
        <v>1.7</v>
      </c>
      <c r="K22" s="43">
        <v>15134</v>
      </c>
      <c r="L22" s="39">
        <v>7.0999999999999994E-2</v>
      </c>
      <c r="M22" s="37">
        <f>ROUND(K22*(1-L22),0)</f>
        <v>14059</v>
      </c>
      <c r="N22" s="28">
        <v>0.65200000000000002</v>
      </c>
      <c r="O22" s="25">
        <f>M22*N22</f>
        <v>9166.4680000000008</v>
      </c>
      <c r="P22" s="39">
        <v>0.30499999999999999</v>
      </c>
      <c r="Q22" s="25">
        <f>M22*P22</f>
        <v>4287.9949999999999</v>
      </c>
      <c r="R22" s="39">
        <v>4.2999999999999997E-2</v>
      </c>
      <c r="S22" s="152"/>
      <c r="T22" s="25">
        <f>M22*R22</f>
        <v>604.53699999999992</v>
      </c>
      <c r="U22" s="28">
        <v>0.23400000000000001</v>
      </c>
      <c r="V22" s="25">
        <f>M22*U22</f>
        <v>3289.806</v>
      </c>
      <c r="W22" s="39">
        <v>0.48699999999999999</v>
      </c>
      <c r="X22" s="25">
        <f>M22*W22</f>
        <v>6846.7330000000002</v>
      </c>
      <c r="Y22" s="39">
        <v>0.4</v>
      </c>
      <c r="Z22" s="25">
        <f>Y22*M22</f>
        <v>5623.6</v>
      </c>
      <c r="AA22" s="47">
        <v>3.0500000000000002E-3</v>
      </c>
      <c r="AB22" s="18">
        <f>M22*AA22</f>
        <v>42.879950000000001</v>
      </c>
      <c r="AC22" s="27">
        <f>IF(M22&gt;0,(AE22+AN22)/M22,0)</f>
        <v>3.2201330108827088E-3</v>
      </c>
      <c r="AD22" s="47">
        <v>3.5E-4</v>
      </c>
      <c r="AE22" s="37">
        <f>AD22*M22</f>
        <v>4.9206500000000002</v>
      </c>
      <c r="AF22" s="28">
        <v>0.2142</v>
      </c>
      <c r="AG22" s="41">
        <f>AJ22*(1-AK22)*AF22</f>
        <v>42.368760000000002</v>
      </c>
      <c r="AH22" s="28">
        <f>IF(AND(AF22&gt;0,AD22&gt;0,AA22&gt;0),((AA22-AD22)*AF22)/((AF22-AD22)*AA22),0)</f>
        <v>0.88669474926886838</v>
      </c>
      <c r="AI22" s="29">
        <f t="shared" si="0"/>
        <v>0.89284067209745144</v>
      </c>
      <c r="AJ22" s="43">
        <v>215</v>
      </c>
      <c r="AK22" s="39">
        <v>0.08</v>
      </c>
      <c r="AL22" s="28">
        <v>0.20399999999999999</v>
      </c>
      <c r="AM22" s="152">
        <v>0.21310000000000001</v>
      </c>
      <c r="AN22" s="41">
        <f>AJ22*(1-AK22)*AL22</f>
        <v>40.351199999999999</v>
      </c>
      <c r="AO22" s="154">
        <f t="shared" si="1"/>
        <v>42.151180000000004</v>
      </c>
      <c r="AP22" s="18">
        <v>1.75</v>
      </c>
      <c r="AQ22" s="18"/>
      <c r="AR22" s="121">
        <f>AR21+AJ22-AQ22</f>
        <v>3101.2</v>
      </c>
      <c r="AS22" s="104"/>
      <c r="AT22" s="43"/>
      <c r="AU22" s="48"/>
      <c r="AV22" s="41"/>
      <c r="AW22" s="41"/>
      <c r="AX22" s="41"/>
      <c r="AY22" s="41"/>
    </row>
    <row r="23" spans="1:51" s="22" customFormat="1" ht="13.5" thickBot="1" x14ac:dyDescent="0.25">
      <c r="A23" s="184"/>
      <c r="B23" s="49" t="s">
        <v>38</v>
      </c>
      <c r="C23" s="50"/>
      <c r="D23" s="51">
        <f>SUM(D20:D22)</f>
        <v>54950</v>
      </c>
      <c r="E23" s="51"/>
      <c r="F23" s="51">
        <f>SUM(F20:F22)</f>
        <v>50642</v>
      </c>
      <c r="G23" s="52"/>
      <c r="H23" s="52"/>
      <c r="I23" s="51">
        <f>SUM(I20:I22)</f>
        <v>49375</v>
      </c>
      <c r="J23" s="52"/>
      <c r="K23" s="51">
        <f>SUM(K20:K22)</f>
        <v>45195</v>
      </c>
      <c r="L23" s="21">
        <f>IF(K23&gt;0,(K20*L20+K21*L21+K22*L22)/K23,0)</f>
        <v>7.3329859497732047E-2</v>
      </c>
      <c r="M23" s="52">
        <f>M20+M21+M22</f>
        <v>41880</v>
      </c>
      <c r="N23" s="53">
        <f>IF(M23&gt;0,O23/M23,0)</f>
        <v>0.52737705348615094</v>
      </c>
      <c r="O23" s="54">
        <f>O20+O21+O22</f>
        <v>22086.551000000003</v>
      </c>
      <c r="P23" s="21">
        <f>IF(M23&gt;0,Q23/M23,0)</f>
        <v>0.38080847659980893</v>
      </c>
      <c r="Q23" s="54">
        <f>Q20+Q21+Q22</f>
        <v>15948.258999999998</v>
      </c>
      <c r="R23" s="21">
        <f>IF(M23&gt;0,T23/M23,0)</f>
        <v>9.2815974212034386E-2</v>
      </c>
      <c r="S23" s="155"/>
      <c r="T23" s="54">
        <f>T20+T21+T22</f>
        <v>3887.1329999999998</v>
      </c>
      <c r="U23" s="21">
        <f>IF(M23&gt;0,V23/M23,0)</f>
        <v>0.24195479942693413</v>
      </c>
      <c r="V23" s="54">
        <f>V20+V21+V22</f>
        <v>10133.067000000001</v>
      </c>
      <c r="W23" s="21">
        <f>IF(M23&gt;0,X23/M23,0)</f>
        <v>0.49130955109837637</v>
      </c>
      <c r="X23" s="54">
        <f>X20+X21+X22</f>
        <v>20576.044000000002</v>
      </c>
      <c r="Y23" s="21">
        <f>IF(M23&gt;0,Z23/M23,0)</f>
        <v>0.40333834765998083</v>
      </c>
      <c r="Z23" s="54">
        <f>Z20+Z21+Z22</f>
        <v>16891.809999999998</v>
      </c>
      <c r="AA23" s="55">
        <f>IF(M23&gt;0,AB23/M23,0)</f>
        <v>3.0033641356255968E-3</v>
      </c>
      <c r="AB23" s="56">
        <f>SUM(AB20:AB22)</f>
        <v>125.78089</v>
      </c>
      <c r="AC23" s="55">
        <f>IF(M23&gt;0,(AC20*M20+AC21*M21+AC22*M22)/M23,0)</f>
        <v>3.0674075859598851E-3</v>
      </c>
      <c r="AD23" s="55">
        <f>IF(K23&gt;0,(K20*AD20+K21*AD21+K22*AD22)/K23,0)</f>
        <v>3.5665139949109416E-4</v>
      </c>
      <c r="AE23" s="52">
        <f>SUM(AE20:AE22)</f>
        <v>14.936210000000001</v>
      </c>
      <c r="AF23" s="53">
        <f>IF(K23&gt;0,(K20*AF20+K21*AF21+K22*AF22)/K23,0)</f>
        <v>0.21984583692886381</v>
      </c>
      <c r="AG23" s="58">
        <f>SUM(AG20:AG22)</f>
        <v>121.24892539999999</v>
      </c>
      <c r="AH23" s="53">
        <f>IF(AND(AB23&gt;0),((AB20*AH20+AB21*AH21+AB22*AH22)/AB23),0)</f>
        <v>0.88268430476060511</v>
      </c>
      <c r="AI23" s="57">
        <f t="shared" si="0"/>
        <v>0.8852632344338609</v>
      </c>
      <c r="AJ23" s="51">
        <f>SUM(AJ20:AJ22)</f>
        <v>600</v>
      </c>
      <c r="AK23" s="21">
        <f>IF(AJ23&gt;0,(AK20*AJ20+AK21*AJ21+AK22*AJ22)/AJ23,0)</f>
        <v>8.0005000000000007E-2</v>
      </c>
      <c r="AL23" s="53">
        <f>IF(K23&gt;0,(AL20*K20+AL21*K21+AL22*K22)/K23,0)</f>
        <v>0.20575292178338311</v>
      </c>
      <c r="AM23" s="155">
        <f>IF(K23&gt;0,(AM20*K20+AM21*K21+AM22*K22)/K23,0)</f>
        <v>0.21738082752516871</v>
      </c>
      <c r="AN23" s="58">
        <f>SUM(AN20:AN22)</f>
        <v>113.5268197</v>
      </c>
      <c r="AO23" s="156">
        <f>SUM(AO20:AO22)</f>
        <v>119.8959175</v>
      </c>
      <c r="AP23" s="56"/>
      <c r="AQ23" s="56">
        <f>SUM(AQ20:AQ22)</f>
        <v>0</v>
      </c>
      <c r="AR23" s="105"/>
      <c r="AS23" s="106">
        <f>AR22</f>
        <v>3101.2</v>
      </c>
      <c r="AT23" s="51">
        <f>SUM(AT20:AT22)</f>
        <v>0</v>
      </c>
      <c r="AU23" s="59"/>
      <c r="AV23" s="58"/>
      <c r="AW23" s="58"/>
      <c r="AX23" s="58"/>
      <c r="AY23" s="58"/>
    </row>
    <row r="24" spans="1:51" x14ac:dyDescent="0.2">
      <c r="A24" s="182">
        <v>6</v>
      </c>
      <c r="B24" s="23">
        <v>1</v>
      </c>
      <c r="C24" s="46" t="s">
        <v>52</v>
      </c>
      <c r="D24" s="12">
        <v>6244</v>
      </c>
      <c r="E24" s="12">
        <v>0</v>
      </c>
      <c r="F24" s="12">
        <v>8521</v>
      </c>
      <c r="G24" s="13">
        <v>0.4</v>
      </c>
      <c r="H24" s="13">
        <v>3.8</v>
      </c>
      <c r="I24" s="12">
        <v>9471</v>
      </c>
      <c r="J24" s="13">
        <v>4.0999999999999996</v>
      </c>
      <c r="K24" s="12">
        <v>15174</v>
      </c>
      <c r="L24" s="14">
        <v>7.3999999999999996E-2</v>
      </c>
      <c r="M24" s="24">
        <f>ROUND(K24*(1-L24),0)</f>
        <v>14051</v>
      </c>
      <c r="N24" s="15">
        <v>0.64300000000000002</v>
      </c>
      <c r="O24" s="25">
        <f>M24*N24</f>
        <v>9034.7929999999997</v>
      </c>
      <c r="P24" s="14">
        <v>0.27300000000000002</v>
      </c>
      <c r="Q24" s="25">
        <f>M24*P24</f>
        <v>3835.9230000000002</v>
      </c>
      <c r="R24" s="16">
        <v>8.4000000000000005E-2</v>
      </c>
      <c r="S24" s="159"/>
      <c r="T24" s="25">
        <f>M24*R24</f>
        <v>1180.2840000000001</v>
      </c>
      <c r="U24" s="26">
        <v>0.245</v>
      </c>
      <c r="V24" s="25">
        <f>M24*U24</f>
        <v>3442.4949999999999</v>
      </c>
      <c r="W24" s="16">
        <v>0.48399999999999999</v>
      </c>
      <c r="X24" s="25">
        <f>M24*W24</f>
        <v>6800.6840000000002</v>
      </c>
      <c r="Y24" s="16">
        <v>0.4</v>
      </c>
      <c r="Z24" s="25">
        <f>Y24*M24</f>
        <v>5620.4000000000005</v>
      </c>
      <c r="AA24" s="17">
        <v>3.0799999999999998E-3</v>
      </c>
      <c r="AB24" s="18">
        <f>M24*AA24</f>
        <v>43.277079999999998</v>
      </c>
      <c r="AC24" s="27">
        <f>IF(M24&gt;0,(AE24+AN24)/M24,0)</f>
        <v>2.9972208383744932E-3</v>
      </c>
      <c r="AD24" s="17">
        <v>3.3E-4</v>
      </c>
      <c r="AE24" s="24">
        <f>AD24*M24</f>
        <v>4.6368299999999998</v>
      </c>
      <c r="AF24" s="117">
        <v>0.22140000000000001</v>
      </c>
      <c r="AG24" s="30">
        <f>AJ24*(1-AK24)*AF24</f>
        <v>38.700720000000004</v>
      </c>
      <c r="AH24" s="28">
        <f>IF(AND(AF24&gt;0,AD24&gt;0,AA24&gt;0),((AA24-AD24)*AF24)/((AF24-AD24)*AA24),0)</f>
        <v>0.89418994630013759</v>
      </c>
      <c r="AI24" s="60">
        <f t="shared" si="0"/>
        <v>0.89126982681215361</v>
      </c>
      <c r="AJ24" s="12">
        <v>190</v>
      </c>
      <c r="AK24" s="14">
        <v>0.08</v>
      </c>
      <c r="AL24" s="15">
        <v>0.21440000000000001</v>
      </c>
      <c r="AM24" s="150">
        <v>0.22520000000000001</v>
      </c>
      <c r="AN24" s="30">
        <f>AJ24*(1-AK24)*AL24</f>
        <v>37.477120000000006</v>
      </c>
      <c r="AO24" s="153">
        <f>AJ24*(1-AK24)*AM24</f>
        <v>39.364960000000004</v>
      </c>
      <c r="AP24" s="19">
        <v>1.65</v>
      </c>
      <c r="AQ24" s="19">
        <v>874.18</v>
      </c>
      <c r="AR24" s="101">
        <f>AR22+AJ24-AQ24</f>
        <v>2417.02</v>
      </c>
      <c r="AS24" s="102"/>
      <c r="AT24" s="12"/>
      <c r="AU24" s="31"/>
      <c r="AV24" s="20"/>
      <c r="AW24" s="20"/>
      <c r="AX24" s="20"/>
      <c r="AY24" s="20"/>
    </row>
    <row r="25" spans="1:51" x14ac:dyDescent="0.2">
      <c r="A25" s="183"/>
      <c r="B25" s="33">
        <v>2</v>
      </c>
      <c r="C25" s="11" t="s">
        <v>57</v>
      </c>
      <c r="D25" s="34">
        <v>18900</v>
      </c>
      <c r="E25" s="34">
        <v>3</v>
      </c>
      <c r="F25" s="34">
        <v>18812</v>
      </c>
      <c r="G25" s="35">
        <v>0.6</v>
      </c>
      <c r="H25" s="35">
        <v>3.7</v>
      </c>
      <c r="I25" s="34">
        <v>17723</v>
      </c>
      <c r="J25" s="35">
        <v>2</v>
      </c>
      <c r="K25" s="34">
        <v>15244</v>
      </c>
      <c r="L25" s="36">
        <v>7.0000000000000007E-2</v>
      </c>
      <c r="M25" s="37">
        <f>ROUND(K25*(1-L25),0)</f>
        <v>14177</v>
      </c>
      <c r="N25" s="38">
        <v>0.371</v>
      </c>
      <c r="O25" s="25">
        <f>M25*N25</f>
        <v>5259.6670000000004</v>
      </c>
      <c r="P25" s="36">
        <v>0.55200000000000005</v>
      </c>
      <c r="Q25" s="25">
        <f>M25*P25</f>
        <v>7825.7040000000006</v>
      </c>
      <c r="R25" s="39">
        <v>7.6999999999999999E-2</v>
      </c>
      <c r="S25" s="152"/>
      <c r="T25" s="25">
        <f>M25*R25</f>
        <v>1091.6289999999999</v>
      </c>
      <c r="U25" s="28">
        <v>0.23899999999999999</v>
      </c>
      <c r="V25" s="25">
        <f>M25*U25</f>
        <v>3388.3029999999999</v>
      </c>
      <c r="W25" s="39">
        <v>0.496</v>
      </c>
      <c r="X25" s="25">
        <f>M25*W25</f>
        <v>7031.7920000000004</v>
      </c>
      <c r="Y25" s="39">
        <v>0.41</v>
      </c>
      <c r="Z25" s="25">
        <f>Y25*M25</f>
        <v>5812.57</v>
      </c>
      <c r="AA25" s="40">
        <v>3.0899999999999999E-3</v>
      </c>
      <c r="AB25" s="18">
        <f>M25*AA25</f>
        <v>43.806930000000001</v>
      </c>
      <c r="AC25" s="27">
        <f>IF(M25&gt;0,(AE25+AN25)/M25,0)</f>
        <v>3.1526006630457786E-3</v>
      </c>
      <c r="AD25" s="40">
        <v>3.3E-4</v>
      </c>
      <c r="AE25" s="37">
        <f>AD25*M25</f>
        <v>4.6784100000000004</v>
      </c>
      <c r="AF25" s="28">
        <v>0.21920000000000001</v>
      </c>
      <c r="AG25" s="41">
        <f>AJ25*(1-AK25)*AF25</f>
        <v>40.759801600000003</v>
      </c>
      <c r="AH25" s="28">
        <f>IF(AND(AF25&gt;0,AD25&gt;0,AA25&gt;0),((AA25-AD25)*AF25)/((AF25-AD25)*AA25),0)</f>
        <v>0.89455060657986885</v>
      </c>
      <c r="AI25" s="29">
        <f t="shared" si="0"/>
        <v>0.89669956653397509</v>
      </c>
      <c r="AJ25" s="34">
        <v>203</v>
      </c>
      <c r="AK25" s="36">
        <v>8.4000000000000005E-2</v>
      </c>
      <c r="AL25" s="38">
        <v>0.2152</v>
      </c>
      <c r="AM25" s="151">
        <v>0.2268</v>
      </c>
      <c r="AN25" s="41">
        <f>AJ25*(1-AK25)*AL25</f>
        <v>40.016009600000004</v>
      </c>
      <c r="AO25" s="174">
        <f t="shared" si="1"/>
        <v>42.173006399999998</v>
      </c>
      <c r="AP25" s="42">
        <v>1.6</v>
      </c>
      <c r="AQ25" s="42"/>
      <c r="AR25" s="121">
        <f>AR24+AJ25-AQ25</f>
        <v>2620.02</v>
      </c>
      <c r="AS25" s="104"/>
      <c r="AT25" s="43"/>
      <c r="AU25" s="44"/>
      <c r="AV25" s="45"/>
      <c r="AW25" s="45"/>
      <c r="AX25" s="45"/>
      <c r="AY25" s="45"/>
    </row>
    <row r="26" spans="1:51" x14ac:dyDescent="0.2">
      <c r="A26" s="183"/>
      <c r="B26" s="33">
        <v>3</v>
      </c>
      <c r="C26" s="11" t="s">
        <v>54</v>
      </c>
      <c r="D26" s="43">
        <v>17979</v>
      </c>
      <c r="E26" s="43">
        <v>0</v>
      </c>
      <c r="F26" s="43">
        <v>16848</v>
      </c>
      <c r="G26" s="37">
        <v>1</v>
      </c>
      <c r="H26" s="37">
        <v>4.5999999999999996</v>
      </c>
      <c r="I26" s="43">
        <v>16219</v>
      </c>
      <c r="J26" s="37">
        <v>1.7</v>
      </c>
      <c r="K26" s="43">
        <v>15040</v>
      </c>
      <c r="L26" s="39">
        <v>7.2999999999999995E-2</v>
      </c>
      <c r="M26" s="37">
        <f>ROUND(K26*(1-L26),0)</f>
        <v>13942</v>
      </c>
      <c r="N26" s="28">
        <v>0.39200000000000002</v>
      </c>
      <c r="O26" s="25">
        <f>M26*N26</f>
        <v>5465.2640000000001</v>
      </c>
      <c r="P26" s="39">
        <v>0.47899999999999998</v>
      </c>
      <c r="Q26" s="25">
        <f>M26*P26</f>
        <v>6678.2179999999998</v>
      </c>
      <c r="R26" s="39">
        <v>0.129</v>
      </c>
      <c r="S26" s="152"/>
      <c r="T26" s="25">
        <f>M26*R26</f>
        <v>1798.518</v>
      </c>
      <c r="U26" s="28">
        <v>0.249</v>
      </c>
      <c r="V26" s="25">
        <f>M26*U26</f>
        <v>3471.558</v>
      </c>
      <c r="W26" s="39">
        <v>0.48499999999999999</v>
      </c>
      <c r="X26" s="25">
        <f>M26*W26</f>
        <v>6761.87</v>
      </c>
      <c r="Y26" s="39">
        <v>0.41</v>
      </c>
      <c r="Z26" s="25">
        <f>Y26*M26</f>
        <v>5716.2199999999993</v>
      </c>
      <c r="AA26" s="47">
        <v>3.0699999999999998E-3</v>
      </c>
      <c r="AB26" s="18">
        <f>M26*AA26</f>
        <v>42.801939999999995</v>
      </c>
      <c r="AC26" s="27">
        <f>IF(M26&gt;0,(AE26+AN26)/M26,0)</f>
        <v>3.3280797590015776E-3</v>
      </c>
      <c r="AD26" s="47">
        <v>3.4000000000000002E-4</v>
      </c>
      <c r="AE26" s="37">
        <f>AD26*M26</f>
        <v>4.7402800000000003</v>
      </c>
      <c r="AF26" s="28">
        <v>0.2114</v>
      </c>
      <c r="AG26" s="41">
        <f>AJ26*(1-AK26)*AF26</f>
        <v>41.620432000000001</v>
      </c>
      <c r="AH26" s="28">
        <f>IF(AND(AF26&gt;0,AD26&gt;0,AA26&gt;0),((AA26-AD26)*AF26)/((AF26-AD26)*AA26),0)</f>
        <v>0.89068332298795205</v>
      </c>
      <c r="AI26" s="29">
        <f t="shared" si="0"/>
        <v>0.89928396108568143</v>
      </c>
      <c r="AJ26" s="43">
        <v>214</v>
      </c>
      <c r="AK26" s="39">
        <v>0.08</v>
      </c>
      <c r="AL26" s="28">
        <v>0.21160000000000001</v>
      </c>
      <c r="AM26" s="152">
        <v>0.21970000000000001</v>
      </c>
      <c r="AN26" s="41">
        <f>AJ26*(1-AK26)*AL26</f>
        <v>41.659807999999998</v>
      </c>
      <c r="AO26" s="154">
        <f t="shared" si="1"/>
        <v>43.254536000000002</v>
      </c>
      <c r="AP26" s="18">
        <v>1.6</v>
      </c>
      <c r="AQ26" s="18"/>
      <c r="AR26" s="121">
        <f>AR25+AJ26-AQ26</f>
        <v>2834.02</v>
      </c>
      <c r="AS26" s="104"/>
      <c r="AT26" s="43"/>
      <c r="AU26" s="48"/>
      <c r="AV26" s="41"/>
      <c r="AW26" s="41"/>
      <c r="AX26" s="41"/>
      <c r="AY26" s="41"/>
    </row>
    <row r="27" spans="1:51" s="22" customFormat="1" ht="13.5" thickBot="1" x14ac:dyDescent="0.25">
      <c r="A27" s="184"/>
      <c r="B27" s="49" t="s">
        <v>38</v>
      </c>
      <c r="C27" s="50"/>
      <c r="D27" s="51">
        <f>SUM(D24:D26)</f>
        <v>43123</v>
      </c>
      <c r="E27" s="51"/>
      <c r="F27" s="51">
        <f>SUM(F24:F26)</f>
        <v>44181</v>
      </c>
      <c r="G27" s="52"/>
      <c r="H27" s="52"/>
      <c r="I27" s="51">
        <f>SUM(I24:I26)</f>
        <v>43413</v>
      </c>
      <c r="J27" s="52"/>
      <c r="K27" s="51">
        <f>SUM(K24:K26)</f>
        <v>45458</v>
      </c>
      <c r="L27" s="21">
        <f>IF(K27&gt;0,(K24*L24+K25*L25+K26*L26)/K27,0)</f>
        <v>7.232777508909323E-2</v>
      </c>
      <c r="M27" s="52">
        <f>M24+M25+M26</f>
        <v>42170</v>
      </c>
      <c r="N27" s="53">
        <f>IF(M27&gt;0,O27/M27,0)</f>
        <v>0.46857301399098883</v>
      </c>
      <c r="O27" s="54">
        <f>O24+O25+O26</f>
        <v>19759.723999999998</v>
      </c>
      <c r="P27" s="21">
        <f>IF(M27&gt;0,Q27/M27,0)</f>
        <v>0.43490265591652838</v>
      </c>
      <c r="Q27" s="54">
        <f>Q24+Q25+Q26</f>
        <v>18339.845000000001</v>
      </c>
      <c r="R27" s="21">
        <f>IF(M27&gt;0,T27/M27,0)</f>
        <v>9.6524330092482805E-2</v>
      </c>
      <c r="S27" s="155"/>
      <c r="T27" s="54">
        <f>T24+T25+T26</f>
        <v>4070.431</v>
      </c>
      <c r="U27" s="21">
        <f>IF(M27&gt;0,V27/M27,0)</f>
        <v>0.24430533554659711</v>
      </c>
      <c r="V27" s="54">
        <f>V24+V25+V26</f>
        <v>10302.356</v>
      </c>
      <c r="W27" s="21">
        <f>IF(M27&gt;0,X27/M27,0)</f>
        <v>0.48836485653308043</v>
      </c>
      <c r="X27" s="54">
        <f>X24+X25+X26</f>
        <v>20594.346000000001</v>
      </c>
      <c r="Y27" s="21">
        <f>IF(M27&gt;0,Z27/M27,0)</f>
        <v>0.40666801043395784</v>
      </c>
      <c r="Z27" s="54">
        <f>Z24+Z25+Z26</f>
        <v>17149.190000000002</v>
      </c>
      <c r="AA27" s="55">
        <f>IF(M27&gt;0,AB27/M27,0)</f>
        <v>3.0800557268200143E-3</v>
      </c>
      <c r="AB27" s="56">
        <f>SUM(AB24:AB26)</f>
        <v>129.88595000000001</v>
      </c>
      <c r="AC27" s="55">
        <f>IF(M27&gt;0,(AC24*M24+AC25*M25+AC26*M26)/M27,0)</f>
        <v>3.1588441451268676E-3</v>
      </c>
      <c r="AD27" s="55">
        <f>IF(K27&gt;0,(K24*AD24+K25*AD25+K26*AD26)/K27,0)</f>
        <v>3.3330854855031014E-4</v>
      </c>
      <c r="AE27" s="52">
        <f>SUM(AE24:AE26)</f>
        <v>14.05552</v>
      </c>
      <c r="AF27" s="53">
        <f>IF(K27&gt;0,(K24*AF24+K25*AF25+K26*AF26)/K27,0)</f>
        <v>0.21735369791895817</v>
      </c>
      <c r="AG27" s="58">
        <f>SUM(AG24:AG26)</f>
        <v>121.08095360000002</v>
      </c>
      <c r="AH27" s="53">
        <f>IF(AND(AB27&gt;0),((AB24*AH24+AB25*AH25+AB26*AH26)/AB27),0)</f>
        <v>0.89315603261676524</v>
      </c>
      <c r="AI27" s="57">
        <f t="shared" si="0"/>
        <v>0.89588105056090184</v>
      </c>
      <c r="AJ27" s="51">
        <f>SUM(AJ24:AJ26)</f>
        <v>607</v>
      </c>
      <c r="AK27" s="21">
        <f>IF(AJ27&gt;0,(AK24*AJ24+AK25*AJ25+AK26*AJ26)/AJ27,0)</f>
        <v>8.1337726523887974E-2</v>
      </c>
      <c r="AL27" s="53">
        <f>IF(K27&gt;0,(AL24*K24+AL25*K25+AL26*K26)/K27,0)</f>
        <v>0.21374188041708828</v>
      </c>
      <c r="AM27" s="155">
        <f>IF(K27&gt;0,(AM24*K24+AM25*K25+AM26*K26)/K27,0)</f>
        <v>0.2239168463196797</v>
      </c>
      <c r="AN27" s="58">
        <f>SUM(AN24:AN26)</f>
        <v>119.1529376</v>
      </c>
      <c r="AO27" s="156">
        <f>SUM(AO24:AO26)</f>
        <v>124.7925024</v>
      </c>
      <c r="AP27" s="56"/>
      <c r="AQ27" s="56">
        <f>SUM(AQ24:AQ26)</f>
        <v>874.18</v>
      </c>
      <c r="AR27" s="105"/>
      <c r="AS27" s="106">
        <f>AR26</f>
        <v>2834.02</v>
      </c>
      <c r="AT27" s="51">
        <f>SUM(AT24:AT26)</f>
        <v>0</v>
      </c>
      <c r="AU27" s="59"/>
      <c r="AV27" s="58"/>
      <c r="AW27" s="58"/>
      <c r="AX27" s="58"/>
      <c r="AY27" s="58"/>
    </row>
    <row r="28" spans="1:51" x14ac:dyDescent="0.2">
      <c r="A28" s="182">
        <v>7</v>
      </c>
      <c r="B28" s="23">
        <v>1</v>
      </c>
      <c r="C28" s="46" t="s">
        <v>52</v>
      </c>
      <c r="D28" s="12">
        <v>5027</v>
      </c>
      <c r="E28" s="12">
        <v>1</v>
      </c>
      <c r="F28" s="12">
        <v>12418</v>
      </c>
      <c r="G28" s="13">
        <v>0.4</v>
      </c>
      <c r="H28" s="13">
        <v>3.6</v>
      </c>
      <c r="I28" s="12">
        <v>12207</v>
      </c>
      <c r="J28" s="13">
        <v>2.5</v>
      </c>
      <c r="K28" s="12">
        <v>14459</v>
      </c>
      <c r="L28" s="14">
        <v>7.4999999999999997E-2</v>
      </c>
      <c r="M28" s="24">
        <f>ROUND(K28*(1-L28),0)</f>
        <v>13375</v>
      </c>
      <c r="N28" s="15">
        <v>0.53600000000000003</v>
      </c>
      <c r="O28" s="25">
        <f>M28*N28</f>
        <v>7169</v>
      </c>
      <c r="P28" s="14">
        <v>0.28399999999999997</v>
      </c>
      <c r="Q28" s="25">
        <f>M28*P28</f>
        <v>3798.4999999999995</v>
      </c>
      <c r="R28" s="16">
        <v>0.18</v>
      </c>
      <c r="S28" s="159"/>
      <c r="T28" s="25">
        <f>M28*R28</f>
        <v>2407.5</v>
      </c>
      <c r="U28" s="26">
        <v>0.253</v>
      </c>
      <c r="V28" s="25">
        <f>M28*U28</f>
        <v>3383.875</v>
      </c>
      <c r="W28" s="16">
        <v>0.48599999999999999</v>
      </c>
      <c r="X28" s="25">
        <f>M28*W28</f>
        <v>6500.25</v>
      </c>
      <c r="Y28" s="16">
        <v>0.4</v>
      </c>
      <c r="Z28" s="25">
        <f>Y28*M28</f>
        <v>5350</v>
      </c>
      <c r="AA28" s="17">
        <v>3.13E-3</v>
      </c>
      <c r="AB28" s="18">
        <f>M28*AA28</f>
        <v>41.863750000000003</v>
      </c>
      <c r="AC28" s="27">
        <f>IF(M28&gt;0,(AE28+AN28)/M28,0)</f>
        <v>3.0824124710280374E-3</v>
      </c>
      <c r="AD28" s="17">
        <v>3.5E-4</v>
      </c>
      <c r="AE28" s="24">
        <f>AD28*M28</f>
        <v>4.6812500000000004</v>
      </c>
      <c r="AF28" s="117">
        <v>0.21229999999999999</v>
      </c>
      <c r="AG28" s="30">
        <f>AJ28*(1-AK28)*AF28</f>
        <v>37.736961900000004</v>
      </c>
      <c r="AH28" s="28">
        <f>IF(AND(AF28&gt;0,AD28&gt;0,AA28&gt;0),((AA28-AD28)*AF28)/((AF28-AD28)*AA28),0)</f>
        <v>0.8896455927651874</v>
      </c>
      <c r="AI28" s="60">
        <f t="shared" si="0"/>
        <v>0.88796418682015099</v>
      </c>
      <c r="AJ28" s="12">
        <v>193</v>
      </c>
      <c r="AK28" s="14">
        <v>7.9000000000000001E-2</v>
      </c>
      <c r="AL28" s="15">
        <v>0.2056</v>
      </c>
      <c r="AM28" s="150">
        <v>0.2172</v>
      </c>
      <c r="AN28" s="30">
        <f>AJ28*(1-AK28)*AL28</f>
        <v>36.546016800000004</v>
      </c>
      <c r="AO28" s="153">
        <f>AJ28*(1-AK28)*AM28</f>
        <v>38.607951600000007</v>
      </c>
      <c r="AP28" s="19">
        <v>1.63</v>
      </c>
      <c r="AQ28" s="19">
        <v>1003.58</v>
      </c>
      <c r="AR28" s="101">
        <f>AR26+AJ28-AQ28</f>
        <v>2023.44</v>
      </c>
      <c r="AS28" s="102"/>
      <c r="AT28" s="12"/>
      <c r="AU28" s="31"/>
      <c r="AV28" s="20"/>
      <c r="AW28" s="20"/>
      <c r="AX28" s="20"/>
      <c r="AY28" s="20"/>
    </row>
    <row r="29" spans="1:51" x14ac:dyDescent="0.2">
      <c r="A29" s="183"/>
      <c r="B29" s="33">
        <v>2</v>
      </c>
      <c r="C29" s="11" t="s">
        <v>57</v>
      </c>
      <c r="D29" s="34">
        <v>19000</v>
      </c>
      <c r="E29" s="34">
        <v>3</v>
      </c>
      <c r="F29" s="34">
        <v>15323</v>
      </c>
      <c r="G29" s="35">
        <v>1.4</v>
      </c>
      <c r="H29" s="35">
        <v>4.9000000000000004</v>
      </c>
      <c r="I29" s="34">
        <v>15417</v>
      </c>
      <c r="J29" s="35">
        <v>2.1</v>
      </c>
      <c r="K29" s="34">
        <v>14432</v>
      </c>
      <c r="L29" s="36">
        <v>7.0999999999999994E-2</v>
      </c>
      <c r="M29" s="37">
        <f>ROUND(K29*(1-L29),0)</f>
        <v>13407</v>
      </c>
      <c r="N29" s="38">
        <v>0.28199999999999997</v>
      </c>
      <c r="O29" s="25">
        <f>M29*N29</f>
        <v>3780.7739999999994</v>
      </c>
      <c r="P29" s="36">
        <v>0.52300000000000002</v>
      </c>
      <c r="Q29" s="25">
        <f>M29*P29</f>
        <v>7011.8609999999999</v>
      </c>
      <c r="R29" s="39">
        <v>0.19500000000000001</v>
      </c>
      <c r="S29" s="152"/>
      <c r="T29" s="25">
        <f>M29*R29</f>
        <v>2614.3650000000002</v>
      </c>
      <c r="U29" s="28">
        <v>0.26200000000000001</v>
      </c>
      <c r="V29" s="25">
        <f>M29*U29</f>
        <v>3512.634</v>
      </c>
      <c r="W29" s="39">
        <v>0.48199999999999998</v>
      </c>
      <c r="X29" s="25">
        <f>M29*W29</f>
        <v>6462.174</v>
      </c>
      <c r="Y29" s="39">
        <v>0.4</v>
      </c>
      <c r="Z29" s="25">
        <f>Y29*M29</f>
        <v>5362.8</v>
      </c>
      <c r="AA29" s="40">
        <v>3.1700000000000001E-3</v>
      </c>
      <c r="AB29" s="18">
        <f>M29*AA29</f>
        <v>42.500190000000003</v>
      </c>
      <c r="AC29" s="27">
        <f>IF(M29&gt;0,(AE29+AN29)/M29,0)</f>
        <v>3.010695457596778E-3</v>
      </c>
      <c r="AD29" s="40">
        <v>3.5E-4</v>
      </c>
      <c r="AE29" s="37">
        <f>AD29*M29</f>
        <v>4.69245</v>
      </c>
      <c r="AF29" s="28">
        <v>0.20810000000000001</v>
      </c>
      <c r="AG29" s="41">
        <f>AJ29*(1-AK29)*AF29</f>
        <v>37.303173600000001</v>
      </c>
      <c r="AH29" s="28">
        <f>IF(AND(AF29&gt;0,AD29&gt;0,AA29&gt;0),((AA29-AD29)*AF29)/((AF29-AD29)*AA29),0)</f>
        <v>0.89108861278456652</v>
      </c>
      <c r="AI29" s="29">
        <f t="shared" si="0"/>
        <v>0.88530485904106515</v>
      </c>
      <c r="AJ29" s="34">
        <v>194</v>
      </c>
      <c r="AK29" s="36">
        <v>7.5999999999999998E-2</v>
      </c>
      <c r="AL29" s="38">
        <v>0.19900000000000001</v>
      </c>
      <c r="AM29" s="151">
        <v>0.2099</v>
      </c>
      <c r="AN29" s="41">
        <f>AJ29*(1-AK29)*AL29</f>
        <v>35.671944000000003</v>
      </c>
      <c r="AO29" s="174">
        <f t="shared" si="1"/>
        <v>37.625834400000002</v>
      </c>
      <c r="AP29" s="42">
        <v>1.6</v>
      </c>
      <c r="AQ29" s="42"/>
      <c r="AR29" s="121">
        <f>AR28+AJ29-AQ29</f>
        <v>2217.44</v>
      </c>
      <c r="AS29" s="104"/>
      <c r="AT29" s="43"/>
      <c r="AU29" s="44"/>
      <c r="AV29" s="45"/>
      <c r="AW29" s="45"/>
      <c r="AX29" s="45"/>
      <c r="AY29" s="45"/>
    </row>
    <row r="30" spans="1:51" x14ac:dyDescent="0.2">
      <c r="A30" s="183"/>
      <c r="B30" s="33">
        <v>3</v>
      </c>
      <c r="C30" s="46" t="s">
        <v>51</v>
      </c>
      <c r="D30" s="43">
        <v>20005</v>
      </c>
      <c r="E30" s="43">
        <v>0</v>
      </c>
      <c r="F30" s="43">
        <v>16058</v>
      </c>
      <c r="G30" s="37">
        <v>0.7</v>
      </c>
      <c r="H30" s="37">
        <v>4.3</v>
      </c>
      <c r="I30" s="43">
        <v>16654</v>
      </c>
      <c r="J30" s="37">
        <v>1.3</v>
      </c>
      <c r="K30" s="43">
        <v>14369</v>
      </c>
      <c r="L30" s="39">
        <v>7.2999999999999995E-2</v>
      </c>
      <c r="M30" s="37">
        <f>ROUND(K30*(1-L30),0)</f>
        <v>13320</v>
      </c>
      <c r="N30" s="28">
        <v>0.27800000000000002</v>
      </c>
      <c r="O30" s="25">
        <f>M30*N30</f>
        <v>3702.9600000000005</v>
      </c>
      <c r="P30" s="39">
        <v>0.57699999999999996</v>
      </c>
      <c r="Q30" s="25">
        <f>M30*P30</f>
        <v>7685.6399999999994</v>
      </c>
      <c r="R30" s="39">
        <v>0.14499999999999999</v>
      </c>
      <c r="S30" s="152"/>
      <c r="T30" s="25">
        <f>M30*R30</f>
        <v>1931.3999999999999</v>
      </c>
      <c r="U30" s="28">
        <v>0.25800000000000001</v>
      </c>
      <c r="V30" s="25">
        <f>M30*U30</f>
        <v>3436.56</v>
      </c>
      <c r="W30" s="39">
        <v>0.48199999999999998</v>
      </c>
      <c r="X30" s="25">
        <f>M30*W30</f>
        <v>6420.24</v>
      </c>
      <c r="Y30" s="39">
        <v>0.4</v>
      </c>
      <c r="Z30" s="25">
        <f>Y30*M30</f>
        <v>5328</v>
      </c>
      <c r="AA30" s="47">
        <v>3.13E-3</v>
      </c>
      <c r="AB30" s="18">
        <f>M30*AA30</f>
        <v>41.691600000000001</v>
      </c>
      <c r="AC30" s="27">
        <f>IF(M30&gt;0,(AE30+AN30)/M30,0)</f>
        <v>3.0320166216216216E-3</v>
      </c>
      <c r="AD30" s="47">
        <v>3.4000000000000002E-4</v>
      </c>
      <c r="AE30" s="37">
        <f>AD30*M30</f>
        <v>4.5288000000000004</v>
      </c>
      <c r="AF30" s="28">
        <v>0.217</v>
      </c>
      <c r="AG30" s="41">
        <f>AJ30*(1-AK30)*AF30</f>
        <v>37.373258999999997</v>
      </c>
      <c r="AH30" s="28">
        <f>IF(AND(AF30&gt;0,AD30&gt;0,AA30&gt;0),((AA30-AD30)*AF30)/((AF30-AD30)*AA30),0)</f>
        <v>0.89277261615422532</v>
      </c>
      <c r="AI30" s="29">
        <f t="shared" si="0"/>
        <v>0.88931570427055517</v>
      </c>
      <c r="AJ30" s="43">
        <v>187</v>
      </c>
      <c r="AK30" s="39">
        <v>7.9000000000000001E-2</v>
      </c>
      <c r="AL30" s="28">
        <v>0.2082</v>
      </c>
      <c r="AM30" s="152">
        <v>0.22320000000000001</v>
      </c>
      <c r="AN30" s="41">
        <f>AJ30*(1-AK30)*AL30</f>
        <v>35.857661399999998</v>
      </c>
      <c r="AO30" s="154">
        <f t="shared" si="1"/>
        <v>38.441066400000004</v>
      </c>
      <c r="AP30" s="18">
        <v>1.5</v>
      </c>
      <c r="AQ30" s="18"/>
      <c r="AR30" s="121">
        <f>AR29+AJ30-AQ30</f>
        <v>2404.44</v>
      </c>
      <c r="AS30" s="104"/>
      <c r="AT30" s="43"/>
      <c r="AU30" s="48"/>
      <c r="AV30" s="41"/>
      <c r="AW30" s="41"/>
      <c r="AX30" s="41"/>
      <c r="AY30" s="41"/>
    </row>
    <row r="31" spans="1:51" s="22" customFormat="1" ht="13.5" thickBot="1" x14ac:dyDescent="0.25">
      <c r="A31" s="184"/>
      <c r="B31" s="49" t="s">
        <v>38</v>
      </c>
      <c r="C31" s="50"/>
      <c r="D31" s="51">
        <f>SUM(D28:D30)</f>
        <v>44032</v>
      </c>
      <c r="E31" s="51"/>
      <c r="F31" s="51">
        <f>SUM(F28:F30)</f>
        <v>43799</v>
      </c>
      <c r="G31" s="52"/>
      <c r="H31" s="52"/>
      <c r="I31" s="51">
        <f>SUM(I28:I30)</f>
        <v>44278</v>
      </c>
      <c r="J31" s="52"/>
      <c r="K31" s="51">
        <f>SUM(K28:K30)</f>
        <v>43260</v>
      </c>
      <c r="L31" s="21">
        <f>IF(K31&gt;0,(K28*L28+K29*L29+K30*L30)/K31,0)</f>
        <v>7.3001248266296809E-2</v>
      </c>
      <c r="M31" s="52">
        <f>M28+M29+M30</f>
        <v>40102</v>
      </c>
      <c r="N31" s="53">
        <f>IF(M31&gt;0,O31/M31,0)</f>
        <v>0.3653866141339584</v>
      </c>
      <c r="O31" s="54">
        <f>O28+O29+O30</f>
        <v>14652.734</v>
      </c>
      <c r="P31" s="21">
        <f>IF(M31&gt;0,Q31/M31,0)</f>
        <v>0.46122390404468594</v>
      </c>
      <c r="Q31" s="54">
        <f>Q28+Q29+Q30</f>
        <v>18496.000999999997</v>
      </c>
      <c r="R31" s="21">
        <f>IF(M31&gt;0,T31/M31,0)</f>
        <v>0.17338948182135552</v>
      </c>
      <c r="S31" s="155"/>
      <c r="T31" s="54">
        <f>T28+T29+T30</f>
        <v>6953.2649999999994</v>
      </c>
      <c r="U31" s="21">
        <f>IF(M31&gt;0,V31/M31,0)</f>
        <v>0.25766966734826191</v>
      </c>
      <c r="V31" s="54">
        <f>V28+V29+V30</f>
        <v>10333.069</v>
      </c>
      <c r="W31" s="21">
        <f>IF(M31&gt;0,X31/M31,0)</f>
        <v>0.48333409804997252</v>
      </c>
      <c r="X31" s="54">
        <f>X28+X29+X30</f>
        <v>19382.663999999997</v>
      </c>
      <c r="Y31" s="21">
        <f>IF(M31&gt;0,Z31/M31,0)</f>
        <v>0.39999999999999997</v>
      </c>
      <c r="Z31" s="54">
        <f>Z28+Z29+Z30</f>
        <v>16040.8</v>
      </c>
      <c r="AA31" s="55">
        <f>IF(M31&gt;0,AB31/M31,0)</f>
        <v>3.1433728991072767E-3</v>
      </c>
      <c r="AB31" s="56">
        <f>SUM(AB28:AB30)</f>
        <v>126.05554000000001</v>
      </c>
      <c r="AC31" s="55">
        <f>IF(M31&gt;0,(AC28*M28+AC29*M29+AC30*M30)/M31,0)</f>
        <v>3.041696728342726E-3</v>
      </c>
      <c r="AD31" s="55">
        <f>IF(K31&gt;0,(K28*AD28+K29*AD29+K30*AD30)/K31,0)</f>
        <v>3.4667845584835879E-4</v>
      </c>
      <c r="AE31" s="52">
        <f>SUM(AE28:AE30)</f>
        <v>13.9025</v>
      </c>
      <c r="AF31" s="53">
        <f>IF(K31&gt;0,(K28*AF28+K29*AF29+K30*AF30)/K31,0)</f>
        <v>0.21245996070272771</v>
      </c>
      <c r="AG31" s="58">
        <f>SUM(AG28:AG30)</f>
        <v>112.41339450000001</v>
      </c>
      <c r="AH31" s="53">
        <f>IF(AND(AB31&gt;0),((AB28*AH28+AB29*AH29+AB30*AH30)/AB31),0)</f>
        <v>0.89116634491399294</v>
      </c>
      <c r="AI31" s="57">
        <f t="shared" si="0"/>
        <v>0.88753098878115555</v>
      </c>
      <c r="AJ31" s="51">
        <f>SUM(AJ28:AJ30)</f>
        <v>574</v>
      </c>
      <c r="AK31" s="21">
        <f>IF(AJ31&gt;0,(AK28*AJ28+AK29*AJ29+AK30*AJ30)/AJ31,0)</f>
        <v>7.7986062717770033E-2</v>
      </c>
      <c r="AL31" s="53">
        <f>IF(K31&gt;0,(AL28*K28+AL29*K29+AL30*K30)/K31,0)</f>
        <v>0.20426177068885806</v>
      </c>
      <c r="AM31" s="155">
        <f>IF(L31&gt;0,(AM28*K28+AM29*K29+AM30*K30)/K31,0)</f>
        <v>0.21675756819232547</v>
      </c>
      <c r="AN31" s="58">
        <f>SUM(AN28:AN30)</f>
        <v>108.07562220000001</v>
      </c>
      <c r="AO31" s="156">
        <f>SUM(AO28:AO30)</f>
        <v>114.67485240000002</v>
      </c>
      <c r="AP31" s="56"/>
      <c r="AQ31" s="56">
        <f>SUM(AQ28:AQ30)</f>
        <v>1003.58</v>
      </c>
      <c r="AR31" s="105"/>
      <c r="AS31" s="106">
        <f>AR30</f>
        <v>2404.44</v>
      </c>
      <c r="AT31" s="51">
        <f>SUM(AT28:AT30)</f>
        <v>0</v>
      </c>
      <c r="AU31" s="59"/>
      <c r="AV31" s="58"/>
      <c r="AW31" s="58"/>
      <c r="AX31" s="58"/>
      <c r="AY31" s="58"/>
    </row>
    <row r="32" spans="1:51" x14ac:dyDescent="0.2">
      <c r="A32" s="182">
        <v>8</v>
      </c>
      <c r="B32" s="23">
        <v>1</v>
      </c>
      <c r="C32" s="11" t="s">
        <v>60</v>
      </c>
      <c r="D32" s="12">
        <v>5795</v>
      </c>
      <c r="E32" s="12">
        <v>0</v>
      </c>
      <c r="F32" s="12">
        <v>11191</v>
      </c>
      <c r="G32" s="13">
        <v>0.7</v>
      </c>
      <c r="H32" s="13">
        <v>4.2</v>
      </c>
      <c r="I32" s="12">
        <v>11603</v>
      </c>
      <c r="J32" s="13">
        <v>2.5</v>
      </c>
      <c r="K32" s="12">
        <v>14382</v>
      </c>
      <c r="L32" s="14">
        <v>6.3E-2</v>
      </c>
      <c r="M32" s="24">
        <f>ROUND(K32*(1-L32),0)</f>
        <v>13476</v>
      </c>
      <c r="N32" s="15">
        <v>0.47599999999999998</v>
      </c>
      <c r="O32" s="25">
        <f>M32*N32</f>
        <v>6414.576</v>
      </c>
      <c r="P32" s="14">
        <v>0.40899999999999997</v>
      </c>
      <c r="Q32" s="25">
        <f>M32*P32</f>
        <v>5511.6839999999993</v>
      </c>
      <c r="R32" s="16">
        <v>0.115</v>
      </c>
      <c r="S32" s="159"/>
      <c r="T32" s="25">
        <f>M32*R32</f>
        <v>1549.74</v>
      </c>
      <c r="U32" s="26">
        <v>0.26500000000000001</v>
      </c>
      <c r="V32" s="25">
        <f>M32*U32</f>
        <v>3571.1400000000003</v>
      </c>
      <c r="W32" s="16">
        <v>0.48</v>
      </c>
      <c r="X32" s="25">
        <f>M32*W32</f>
        <v>6468.48</v>
      </c>
      <c r="Y32" s="16">
        <v>0.41</v>
      </c>
      <c r="Z32" s="25">
        <f>Y32*M32</f>
        <v>5525.16</v>
      </c>
      <c r="AA32" s="17">
        <v>3.16E-3</v>
      </c>
      <c r="AB32" s="18">
        <f>M32*AA32</f>
        <v>42.584159999999997</v>
      </c>
      <c r="AC32" s="27">
        <f>IF(M32&gt;0,(AE32+AN32)/M32,0)</f>
        <v>2.900277530424458E-3</v>
      </c>
      <c r="AD32" s="17">
        <v>3.4000000000000002E-4</v>
      </c>
      <c r="AE32" s="24">
        <f>AD32*M32</f>
        <v>4.5818400000000006</v>
      </c>
      <c r="AF32" s="117">
        <v>0.2185</v>
      </c>
      <c r="AG32" s="30">
        <f>AJ32*(1-AK32)*AF32</f>
        <v>35.1785</v>
      </c>
      <c r="AH32" s="28">
        <f>IF(AND(AF32&gt;0,AD32&gt;0,AA32&gt;0),((AA32-AD32)*AF32)/((AF32-AD32)*AA32),0)</f>
        <v>0.89379586692846491</v>
      </c>
      <c r="AI32" s="60">
        <f t="shared" si="0"/>
        <v>0.88417263335850771</v>
      </c>
      <c r="AJ32" s="12">
        <v>175</v>
      </c>
      <c r="AK32" s="14">
        <v>0.08</v>
      </c>
      <c r="AL32" s="15">
        <v>0.21429999999999999</v>
      </c>
      <c r="AM32" s="150">
        <v>0.23139999999999999</v>
      </c>
      <c r="AN32" s="30">
        <f>AJ32*(1-AK32)*AL32</f>
        <v>34.502299999999998</v>
      </c>
      <c r="AO32" s="153">
        <f>AJ32*(1-AK32)*AM32</f>
        <v>37.255400000000002</v>
      </c>
      <c r="AP32" s="19">
        <v>1.55</v>
      </c>
      <c r="AQ32" s="19">
        <v>897.92</v>
      </c>
      <c r="AR32" s="101">
        <f>AR30+AJ32-AQ32</f>
        <v>1681.52</v>
      </c>
      <c r="AS32" s="102"/>
      <c r="AT32" s="12"/>
      <c r="AU32" s="31"/>
      <c r="AV32" s="20"/>
      <c r="AW32" s="20"/>
      <c r="AX32" s="20"/>
      <c r="AY32" s="20"/>
    </row>
    <row r="33" spans="1:51" x14ac:dyDescent="0.2">
      <c r="A33" s="183"/>
      <c r="B33" s="33">
        <v>2</v>
      </c>
      <c r="C33" s="11" t="s">
        <v>57</v>
      </c>
      <c r="D33" s="34">
        <v>21500</v>
      </c>
      <c r="E33" s="34">
        <v>2</v>
      </c>
      <c r="F33" s="34">
        <v>16461</v>
      </c>
      <c r="G33" s="35">
        <v>0.8</v>
      </c>
      <c r="H33" s="35">
        <v>3.3</v>
      </c>
      <c r="I33" s="34">
        <v>16341</v>
      </c>
      <c r="J33" s="35">
        <v>1.8</v>
      </c>
      <c r="K33" s="34">
        <v>14961</v>
      </c>
      <c r="L33" s="36">
        <v>7.2999999999999995E-2</v>
      </c>
      <c r="M33" s="37">
        <f>ROUND(K33*(1-L33),0)</f>
        <v>13869</v>
      </c>
      <c r="N33" s="38">
        <v>0.30399999999999999</v>
      </c>
      <c r="O33" s="25">
        <f>M33*N33</f>
        <v>4216.1759999999995</v>
      </c>
      <c r="P33" s="36">
        <v>0.55000000000000004</v>
      </c>
      <c r="Q33" s="25">
        <f>M33*P33</f>
        <v>7627.9500000000007</v>
      </c>
      <c r="R33" s="39">
        <v>0.14599999999999999</v>
      </c>
      <c r="S33" s="152"/>
      <c r="T33" s="25">
        <f>M33*R33</f>
        <v>2024.8739999999998</v>
      </c>
      <c r="U33" s="28">
        <v>0.27200000000000002</v>
      </c>
      <c r="V33" s="25">
        <f>M33*U33</f>
        <v>3772.3680000000004</v>
      </c>
      <c r="W33" s="39">
        <v>0.47099999999999997</v>
      </c>
      <c r="X33" s="25">
        <f>M33*W33</f>
        <v>6532.299</v>
      </c>
      <c r="Y33" s="39">
        <v>0.41</v>
      </c>
      <c r="Z33" s="25">
        <f>Y33*M33</f>
        <v>5686.29</v>
      </c>
      <c r="AA33" s="40">
        <v>3.16E-3</v>
      </c>
      <c r="AB33" s="18">
        <f>M33*AA33</f>
        <v>43.826039999999999</v>
      </c>
      <c r="AC33" s="27">
        <f>IF(M33&gt;0,(AE33+AN33)/M33,0)</f>
        <v>3.0378521739130434E-3</v>
      </c>
      <c r="AD33" s="40">
        <v>3.4000000000000002E-4</v>
      </c>
      <c r="AE33" s="37">
        <f>AD33*M33</f>
        <v>4.7154600000000002</v>
      </c>
      <c r="AF33" s="28">
        <v>0.21129999999999999</v>
      </c>
      <c r="AG33" s="41">
        <f>AJ33*(1-AK33)*AF33</f>
        <v>39.1585386</v>
      </c>
      <c r="AH33" s="28">
        <f>IF(AND(AF33&gt;0,AD33&gt;0,AA33&gt;0),((AA33-AD33)*AF33)/((AF33-AD33)*AA33),0)</f>
        <v>0.8938433346293978</v>
      </c>
      <c r="AI33" s="29">
        <f t="shared" si="0"/>
        <v>0.88957686920023993</v>
      </c>
      <c r="AJ33" s="34">
        <v>201</v>
      </c>
      <c r="AK33" s="36">
        <v>7.8E-2</v>
      </c>
      <c r="AL33" s="38">
        <v>0.2019</v>
      </c>
      <c r="AM33" s="151">
        <v>0.21579999999999999</v>
      </c>
      <c r="AN33" s="41">
        <f>AJ33*(1-AK33)*AL33</f>
        <v>37.416511800000002</v>
      </c>
      <c r="AO33" s="174">
        <f t="shared" si="1"/>
        <v>39.992487599999997</v>
      </c>
      <c r="AP33" s="42">
        <v>1.56</v>
      </c>
      <c r="AQ33" s="42"/>
      <c r="AR33" s="121">
        <f>AR32+AJ33-AQ33</f>
        <v>1882.52</v>
      </c>
      <c r="AS33" s="104"/>
      <c r="AT33" s="43"/>
      <c r="AU33" s="44"/>
      <c r="AV33" s="45"/>
      <c r="AW33" s="45"/>
      <c r="AX33" s="45"/>
      <c r="AY33" s="45"/>
    </row>
    <row r="34" spans="1:51" x14ac:dyDescent="0.2">
      <c r="A34" s="183"/>
      <c r="B34" s="33">
        <v>3</v>
      </c>
      <c r="C34" s="46" t="s">
        <v>51</v>
      </c>
      <c r="D34" s="43">
        <v>17684</v>
      </c>
      <c r="E34" s="43">
        <v>1</v>
      </c>
      <c r="F34" s="43">
        <v>16009</v>
      </c>
      <c r="G34" s="37">
        <v>0.6</v>
      </c>
      <c r="H34" s="37">
        <v>4.3</v>
      </c>
      <c r="I34" s="43">
        <v>16057</v>
      </c>
      <c r="J34" s="37">
        <v>1.6</v>
      </c>
      <c r="K34" s="43">
        <v>14909</v>
      </c>
      <c r="L34" s="39">
        <v>7.2999999999999995E-2</v>
      </c>
      <c r="M34" s="37">
        <f>ROUND(K34*(1-L34),0)</f>
        <v>13821</v>
      </c>
      <c r="N34" s="28">
        <v>0.25800000000000001</v>
      </c>
      <c r="O34" s="25">
        <f>M34*N34</f>
        <v>3565.8180000000002</v>
      </c>
      <c r="P34" s="39">
        <v>0.63500000000000001</v>
      </c>
      <c r="Q34" s="25">
        <f>M34*P34</f>
        <v>8776.3350000000009</v>
      </c>
      <c r="R34" s="39">
        <v>0.107</v>
      </c>
      <c r="S34" s="152"/>
      <c r="T34" s="25">
        <f>M34*R34</f>
        <v>1478.847</v>
      </c>
      <c r="U34" s="28">
        <v>0.27</v>
      </c>
      <c r="V34" s="25">
        <f>M34*U34</f>
        <v>3731.67</v>
      </c>
      <c r="W34" s="39">
        <v>0.47899999999999998</v>
      </c>
      <c r="X34" s="25">
        <f>M34*W34</f>
        <v>6620.259</v>
      </c>
      <c r="Y34" s="39">
        <v>0.41</v>
      </c>
      <c r="Z34" s="25">
        <f>Y34*M34</f>
        <v>5666.61</v>
      </c>
      <c r="AA34" s="47">
        <v>3.14E-3</v>
      </c>
      <c r="AB34" s="18">
        <f>M34*AA34</f>
        <v>43.397939999999998</v>
      </c>
      <c r="AC34" s="27">
        <f>IF(M34&gt;0,(AE34+AN34)/M34,0)</f>
        <v>3.0110755806381589E-3</v>
      </c>
      <c r="AD34" s="47">
        <v>3.3E-4</v>
      </c>
      <c r="AE34" s="37">
        <f>AD34*M34</f>
        <v>4.5609299999999999</v>
      </c>
      <c r="AF34" s="28">
        <v>0.21429999999999999</v>
      </c>
      <c r="AG34" s="41">
        <f>AJ34*(1-AK34)*AF34</f>
        <v>39.079319399999996</v>
      </c>
      <c r="AH34" s="28">
        <f>IF(AND(AF34&gt;0,AD34&gt;0,AA34&gt;0),((AA34-AD34)*AF34)/((AF34-AD34)*AA34),0)</f>
        <v>0.89628464493951021</v>
      </c>
      <c r="AI34" s="29">
        <f t="shared" si="0"/>
        <v>0.89185299416412733</v>
      </c>
      <c r="AJ34" s="43">
        <v>198</v>
      </c>
      <c r="AK34" s="39">
        <v>7.9000000000000001E-2</v>
      </c>
      <c r="AL34" s="28">
        <v>0.20319999999999999</v>
      </c>
      <c r="AM34" s="152">
        <v>0.22040000000000001</v>
      </c>
      <c r="AN34" s="41">
        <f>AJ34*(1-AK34)*AL34</f>
        <v>37.055145599999996</v>
      </c>
      <c r="AO34" s="154">
        <f t="shared" si="1"/>
        <v>40.191703200000006</v>
      </c>
      <c r="AP34" s="18">
        <v>1.65</v>
      </c>
      <c r="AQ34" s="18"/>
      <c r="AR34" s="121">
        <f>AR33+AJ34-AQ34</f>
        <v>2080.52</v>
      </c>
      <c r="AS34" s="104"/>
      <c r="AT34" s="43"/>
      <c r="AU34" s="48"/>
      <c r="AV34" s="41"/>
      <c r="AW34" s="41"/>
      <c r="AX34" s="41"/>
      <c r="AY34" s="41"/>
    </row>
    <row r="35" spans="1:51" s="22" customFormat="1" ht="13.5" thickBot="1" x14ac:dyDescent="0.25">
      <c r="A35" s="184"/>
      <c r="B35" s="49" t="s">
        <v>38</v>
      </c>
      <c r="C35" s="50"/>
      <c r="D35" s="51">
        <f>SUM(D32:D34)</f>
        <v>44979</v>
      </c>
      <c r="E35" s="51"/>
      <c r="F35" s="51">
        <f>SUM(F32:F34)</f>
        <v>43661</v>
      </c>
      <c r="G35" s="52"/>
      <c r="H35" s="52"/>
      <c r="I35" s="51">
        <f>SUM(I32:I34)</f>
        <v>44001</v>
      </c>
      <c r="J35" s="52"/>
      <c r="K35" s="51">
        <f>SUM(K32:K34)</f>
        <v>44252</v>
      </c>
      <c r="L35" s="21">
        <f>IF(K35&gt;0,(K32*L32+K33*L33+K34*L34)/K35,0)</f>
        <v>6.9749977402151317E-2</v>
      </c>
      <c r="M35" s="52">
        <f>M32+M33+M34</f>
        <v>41166</v>
      </c>
      <c r="N35" s="53">
        <f>IF(M35&gt;0,O35/M35,0)</f>
        <v>0.34486153621921001</v>
      </c>
      <c r="O35" s="54">
        <f>O32+O33+O34</f>
        <v>14196.57</v>
      </c>
      <c r="P35" s="21">
        <f>IF(M35&gt;0,Q35/M35,0)</f>
        <v>0.5323803381431278</v>
      </c>
      <c r="Q35" s="54">
        <f>Q32+Q33+Q34</f>
        <v>21915.969000000001</v>
      </c>
      <c r="R35" s="21">
        <f>IF(M35&gt;0,T35/M35,0)</f>
        <v>0.12275812563766213</v>
      </c>
      <c r="S35" s="155"/>
      <c r="T35" s="54">
        <f>T32+T33+T34</f>
        <v>5053.4609999999993</v>
      </c>
      <c r="U35" s="21">
        <f>IF(M35&gt;0,V35/M35,0)</f>
        <v>0.2690370208424428</v>
      </c>
      <c r="V35" s="54">
        <f>V32+V33+V34</f>
        <v>11075.178</v>
      </c>
      <c r="W35" s="21">
        <f>IF(M35&gt;0,X35/M35,0)</f>
        <v>0.4766321235971433</v>
      </c>
      <c r="X35" s="54">
        <f>X32+X33+X34</f>
        <v>19621.038</v>
      </c>
      <c r="Y35" s="21">
        <f>IF(M35&gt;0,Z35/M35,0)</f>
        <v>0.41000000000000003</v>
      </c>
      <c r="Z35" s="54">
        <f>Z32+Z33+Z34</f>
        <v>16878.060000000001</v>
      </c>
      <c r="AA35" s="55">
        <f>IF(M35&gt;0,AB35/M35,0)</f>
        <v>3.1532852353884275E-3</v>
      </c>
      <c r="AB35" s="56">
        <f>SUM(AB32:AB34)</f>
        <v>129.80814000000001</v>
      </c>
      <c r="AC35" s="55">
        <f>IF(M35&gt;0,(AC32*M32+AC33*M33+AC34*M34)/M35,0)</f>
        <v>2.9838261526502451E-3</v>
      </c>
      <c r="AD35" s="55">
        <f>IF(K35&gt;0,(K32*AD32+K33*AD33+K34*AD34)/K35,0)</f>
        <v>3.366308867395824E-4</v>
      </c>
      <c r="AE35" s="52">
        <f>SUM(AE32:AE34)</f>
        <v>13.858229999999999</v>
      </c>
      <c r="AF35" s="53">
        <f>IF(K35&gt;0,(K32*AF32+K33*AF33+K34*AF34)/K35,0)</f>
        <v>0.21465075024857636</v>
      </c>
      <c r="AG35" s="58">
        <f>SUM(AG32:AG34)</f>
        <v>113.416358</v>
      </c>
      <c r="AH35" s="53">
        <f>IF(AND(AB35&gt;0),((AB32*AH32+AB33*AH33+AB34*AH34)/AB35),0)</f>
        <v>0.89464395057064972</v>
      </c>
      <c r="AI35" s="57">
        <f t="shared" si="0"/>
        <v>0.88863101733637939</v>
      </c>
      <c r="AJ35" s="51">
        <f>SUM(AJ32:AJ34)</f>
        <v>574</v>
      </c>
      <c r="AK35" s="21">
        <f>IF(AJ35&gt;0,(AK32*AJ32+AK33*AJ33+AK34*AJ34)/AJ35,0)</f>
        <v>7.8954703832752618E-2</v>
      </c>
      <c r="AL35" s="53">
        <f>IF(K35&gt;0,(AL32*K32+AL33*K33+AL34*K34)/K35,0)</f>
        <v>0.20636801274518665</v>
      </c>
      <c r="AM35" s="155">
        <f>IF(L35&gt;0,(AM32*K32+AM33*K33+AM34*K34)/K35,0)</f>
        <v>0.22241982735243604</v>
      </c>
      <c r="AN35" s="58">
        <f>SUM(AN32:AN34)</f>
        <v>108.97395739999999</v>
      </c>
      <c r="AO35" s="156">
        <f>SUM(AO32:AO34)</f>
        <v>117.4395908</v>
      </c>
      <c r="AP35" s="56"/>
      <c r="AQ35" s="56">
        <f>SUM(AQ32:AQ34)</f>
        <v>897.92</v>
      </c>
      <c r="AR35" s="105"/>
      <c r="AS35" s="106">
        <f>AR34</f>
        <v>2080.52</v>
      </c>
      <c r="AT35" s="51">
        <f>SUM(AT32:AT34)</f>
        <v>0</v>
      </c>
      <c r="AU35" s="59"/>
      <c r="AV35" s="58"/>
      <c r="AW35" s="58"/>
      <c r="AX35" s="58"/>
      <c r="AY35" s="58"/>
    </row>
    <row r="36" spans="1:51" x14ac:dyDescent="0.2">
      <c r="A36" s="182">
        <v>9</v>
      </c>
      <c r="B36" s="23">
        <v>1</v>
      </c>
      <c r="C36" s="11" t="s">
        <v>60</v>
      </c>
      <c r="D36" s="12">
        <v>2476</v>
      </c>
      <c r="E36" s="12">
        <v>0</v>
      </c>
      <c r="F36" s="12">
        <v>4373</v>
      </c>
      <c r="G36" s="13">
        <v>0.3</v>
      </c>
      <c r="H36" s="13">
        <v>4.4000000000000004</v>
      </c>
      <c r="I36" s="12">
        <v>4809</v>
      </c>
      <c r="J36" s="13">
        <v>6.1</v>
      </c>
      <c r="K36" s="12">
        <v>14502</v>
      </c>
      <c r="L36" s="14">
        <v>7.4999999999999997E-2</v>
      </c>
      <c r="M36" s="24">
        <f>ROUND(K36*(1-L36),0)</f>
        <v>13414</v>
      </c>
      <c r="N36" s="15">
        <v>0.47099999999999997</v>
      </c>
      <c r="O36" s="25">
        <f>M36*N36</f>
        <v>6317.9939999999997</v>
      </c>
      <c r="P36" s="14">
        <v>0.45700000000000002</v>
      </c>
      <c r="Q36" s="25">
        <f>M36*P36</f>
        <v>6130.1980000000003</v>
      </c>
      <c r="R36" s="16">
        <v>7.1999999999999995E-2</v>
      </c>
      <c r="S36" s="159"/>
      <c r="T36" s="25">
        <f>M36*R36</f>
        <v>965.80799999999988</v>
      </c>
      <c r="U36" s="26">
        <v>0.26500000000000001</v>
      </c>
      <c r="V36" s="25">
        <f>M36*U36</f>
        <v>3554.71</v>
      </c>
      <c r="W36" s="16">
        <v>0.48299999999999998</v>
      </c>
      <c r="X36" s="25">
        <f>M36*W36</f>
        <v>6478.9619999999995</v>
      </c>
      <c r="Y36" s="16">
        <v>0.41</v>
      </c>
      <c r="Z36" s="25">
        <f>Y36*M36</f>
        <v>5499.74</v>
      </c>
      <c r="AA36" s="17">
        <v>3.0899999999999999E-3</v>
      </c>
      <c r="AB36" s="18">
        <f>M36*AA36</f>
        <v>41.449259999999995</v>
      </c>
      <c r="AC36" s="27">
        <f>IF(M36&gt;0,(AE36+AN36)/M36,0)</f>
        <v>2.7558541821977038E-3</v>
      </c>
      <c r="AD36" s="17">
        <v>3.5E-4</v>
      </c>
      <c r="AE36" s="24">
        <f>AD36*M36</f>
        <v>4.6948999999999996</v>
      </c>
      <c r="AF36" s="117">
        <v>0.21729999999999999</v>
      </c>
      <c r="AG36" s="30">
        <f>AJ36*(1-AK36)*AF36</f>
        <v>34.785384000000001</v>
      </c>
      <c r="AH36" s="28">
        <f>IF(AND(AF36&gt;0,AD36&gt;0,AA36&gt;0),((AA36-AD36)*AF36)/((AF36-AD36)*AA36),0)</f>
        <v>0.88816193312553926</v>
      </c>
      <c r="AI36" s="60">
        <f t="shared" ref="AI36:AI67" si="2">IF(AND(AC36&gt;0,AL36&gt;0,AD36&gt;0),((AL36*(AC36-AD36))/(AC36*(AL36-AD36))),0)</f>
        <v>0.87451589129642771</v>
      </c>
      <c r="AJ36" s="12">
        <v>174</v>
      </c>
      <c r="AK36" s="14">
        <v>0.08</v>
      </c>
      <c r="AL36" s="15">
        <v>0.2016</v>
      </c>
      <c r="AM36" s="150">
        <v>0.2213</v>
      </c>
      <c r="AN36" s="30">
        <f>AJ36*(1-AK36)*AL36</f>
        <v>32.272128000000002</v>
      </c>
      <c r="AO36" s="153">
        <f>AJ36*(1-AK36)*AM36</f>
        <v>35.425704000000003</v>
      </c>
      <c r="AP36" s="19">
        <v>1.6</v>
      </c>
      <c r="AQ36" s="19">
        <v>1100.9000000000001</v>
      </c>
      <c r="AR36" s="101">
        <f>AR34+AJ36-AQ36</f>
        <v>1153.6199999999999</v>
      </c>
      <c r="AS36" s="102"/>
      <c r="AT36" s="12"/>
      <c r="AU36" s="31"/>
      <c r="AV36" s="20"/>
      <c r="AW36" s="20"/>
      <c r="AX36" s="20"/>
      <c r="AY36" s="20"/>
    </row>
    <row r="37" spans="1:51" x14ac:dyDescent="0.2">
      <c r="A37" s="183"/>
      <c r="B37" s="33">
        <v>2</v>
      </c>
      <c r="C37" s="11" t="s">
        <v>54</v>
      </c>
      <c r="D37" s="34">
        <v>9500</v>
      </c>
      <c r="E37" s="34">
        <v>1</v>
      </c>
      <c r="F37" s="34">
        <v>6133</v>
      </c>
      <c r="G37" s="35">
        <v>0.6</v>
      </c>
      <c r="H37" s="35">
        <v>3.8</v>
      </c>
      <c r="I37" s="34">
        <v>5976</v>
      </c>
      <c r="J37" s="35">
        <v>7.4</v>
      </c>
      <c r="K37" s="34">
        <v>14283</v>
      </c>
      <c r="L37" s="36">
        <v>7.3999999999999996E-2</v>
      </c>
      <c r="M37" s="37">
        <f>ROUND(K37*(1-L37),0)</f>
        <v>13226</v>
      </c>
      <c r="N37" s="38">
        <v>0.42299999999999999</v>
      </c>
      <c r="O37" s="25">
        <f>M37*N37</f>
        <v>5594.598</v>
      </c>
      <c r="P37" s="36">
        <v>0.52100000000000002</v>
      </c>
      <c r="Q37" s="25">
        <f>M37*P37</f>
        <v>6890.7460000000001</v>
      </c>
      <c r="R37" s="39">
        <v>5.6000000000000001E-2</v>
      </c>
      <c r="S37" s="152"/>
      <c r="T37" s="25">
        <f>M37*R37</f>
        <v>740.65600000000006</v>
      </c>
      <c r="U37" s="28">
        <v>0.25800000000000001</v>
      </c>
      <c r="V37" s="25">
        <f>M37*U37</f>
        <v>3412.308</v>
      </c>
      <c r="W37" s="39">
        <v>0.49</v>
      </c>
      <c r="X37" s="25">
        <f>M37*W37</f>
        <v>6480.74</v>
      </c>
      <c r="Y37" s="39">
        <v>0.41</v>
      </c>
      <c r="Z37" s="25">
        <f>Y37*M37</f>
        <v>5422.66</v>
      </c>
      <c r="AA37" s="40">
        <v>3.2000000000000002E-3</v>
      </c>
      <c r="AB37" s="18">
        <f>M37*AA37</f>
        <v>42.3232</v>
      </c>
      <c r="AC37" s="27">
        <f>IF(M37&gt;0,(AE37+AN37)/M37,0)</f>
        <v>3.016269900196582E-3</v>
      </c>
      <c r="AD37" s="40">
        <v>3.6999999999999999E-4</v>
      </c>
      <c r="AE37" s="37">
        <f>AD37*M37</f>
        <v>4.8936200000000003</v>
      </c>
      <c r="AF37" s="28">
        <v>0.21929999999999999</v>
      </c>
      <c r="AG37" s="41">
        <f>AJ37*(1-AK37)*AF37</f>
        <v>36.153578700000004</v>
      </c>
      <c r="AH37" s="28">
        <f>IF(AND(AF37&gt;0,AD37&gt;0,AA37&gt;0),((AA37-AD37)*AF37)/((AF37-AD37)*AA37),0)</f>
        <v>0.88586962727812546</v>
      </c>
      <c r="AI37" s="29">
        <f t="shared" si="2"/>
        <v>0.87886363067865703</v>
      </c>
      <c r="AJ37" s="34">
        <v>179</v>
      </c>
      <c r="AK37" s="36">
        <v>7.9000000000000001E-2</v>
      </c>
      <c r="AL37" s="38">
        <v>0.21229999999999999</v>
      </c>
      <c r="AM37" s="151">
        <v>0.23469999999999999</v>
      </c>
      <c r="AN37" s="41">
        <f>AJ37*(1-AK37)*AL37</f>
        <v>34.999565699999998</v>
      </c>
      <c r="AO37" s="174">
        <f t="shared" si="1"/>
        <v>38.692407299999999</v>
      </c>
      <c r="AP37" s="42">
        <v>1.6</v>
      </c>
      <c r="AQ37" s="42"/>
      <c r="AR37" s="121">
        <f>AR36+AJ37-AQ37</f>
        <v>1332.62</v>
      </c>
      <c r="AS37" s="104"/>
      <c r="AT37" s="43"/>
      <c r="AU37" s="44"/>
      <c r="AV37" s="45"/>
      <c r="AW37" s="45"/>
      <c r="AX37" s="45"/>
      <c r="AY37" s="45"/>
    </row>
    <row r="38" spans="1:51" x14ac:dyDescent="0.2">
      <c r="A38" s="183"/>
      <c r="B38" s="33">
        <v>3</v>
      </c>
      <c r="C38" s="46" t="s">
        <v>51</v>
      </c>
      <c r="D38" s="43">
        <v>14540</v>
      </c>
      <c r="E38" s="43">
        <v>1</v>
      </c>
      <c r="F38" s="43">
        <v>16290</v>
      </c>
      <c r="G38" s="37">
        <v>0.7</v>
      </c>
      <c r="H38" s="37">
        <v>3.8</v>
      </c>
      <c r="I38" s="43">
        <v>16293</v>
      </c>
      <c r="J38" s="37">
        <v>5.8</v>
      </c>
      <c r="K38" s="43">
        <v>14850</v>
      </c>
      <c r="L38" s="39">
        <v>7.0000000000000007E-2</v>
      </c>
      <c r="M38" s="37">
        <f>ROUND(K38*(1-L38),0)</f>
        <v>13811</v>
      </c>
      <c r="N38" s="28">
        <v>0.34799999999999998</v>
      </c>
      <c r="O38" s="25">
        <f>M38*N38</f>
        <v>4806.2280000000001</v>
      </c>
      <c r="P38" s="39">
        <v>0.53500000000000003</v>
      </c>
      <c r="Q38" s="25">
        <f>M38*P38</f>
        <v>7388.8850000000002</v>
      </c>
      <c r="R38" s="39">
        <v>0.11700000000000001</v>
      </c>
      <c r="S38" s="152"/>
      <c r="T38" s="25">
        <f>M38*R38</f>
        <v>1615.8870000000002</v>
      </c>
      <c r="U38" s="28">
        <v>0.253</v>
      </c>
      <c r="V38" s="25">
        <f>M38*U38</f>
        <v>3494.183</v>
      </c>
      <c r="W38" s="39">
        <v>0.48599999999999999</v>
      </c>
      <c r="X38" s="25">
        <f>M38*W38</f>
        <v>6712.1459999999997</v>
      </c>
      <c r="Y38" s="39">
        <v>0.4</v>
      </c>
      <c r="Z38" s="25">
        <f>Y38*M38</f>
        <v>5524.4000000000005</v>
      </c>
      <c r="AA38" s="47">
        <v>3.2000000000000002E-3</v>
      </c>
      <c r="AB38" s="18">
        <f>M38*AA38</f>
        <v>44.1952</v>
      </c>
      <c r="AC38" s="27">
        <f>IF(M38&gt;0,(AE38+AN38)/M38,0)</f>
        <v>3.1231093621026723E-3</v>
      </c>
      <c r="AD38" s="47">
        <v>3.6000000000000002E-4</v>
      </c>
      <c r="AE38" s="37">
        <f>AD38*M38</f>
        <v>4.9719600000000002</v>
      </c>
      <c r="AF38" s="28">
        <v>0.2172</v>
      </c>
      <c r="AG38" s="41">
        <f>AJ38*(1-AK38)*AF38</f>
        <v>39.450904800000004</v>
      </c>
      <c r="AH38" s="28">
        <f>IF(AND(AF38&gt;0,AD38&gt;0,AA38&gt;0),((AA38-AD38)*AF38)/((AF38-AD38)*AA38),0)</f>
        <v>0.88897343663530715</v>
      </c>
      <c r="AI38" s="29">
        <f t="shared" si="2"/>
        <v>0.8862488219029806</v>
      </c>
      <c r="AJ38" s="43">
        <v>197</v>
      </c>
      <c r="AK38" s="39">
        <v>7.8E-2</v>
      </c>
      <c r="AL38" s="28">
        <v>0.21010000000000001</v>
      </c>
      <c r="AM38" s="152">
        <v>0.23069999999999999</v>
      </c>
      <c r="AN38" s="41">
        <f>AJ38*(1-AK38)*AL38</f>
        <v>38.161303400000001</v>
      </c>
      <c r="AO38" s="154">
        <f t="shared" si="1"/>
        <v>41.902963800000002</v>
      </c>
      <c r="AP38" s="18">
        <v>1.55</v>
      </c>
      <c r="AQ38" s="18"/>
      <c r="AR38" s="121">
        <f>AR37+AJ38-AQ38</f>
        <v>1529.62</v>
      </c>
      <c r="AS38" s="104"/>
      <c r="AT38" s="43"/>
      <c r="AU38" s="48"/>
      <c r="AV38" s="41"/>
      <c r="AW38" s="41"/>
      <c r="AX38" s="41"/>
      <c r="AY38" s="41"/>
    </row>
    <row r="39" spans="1:51" s="22" customFormat="1" ht="13.5" thickBot="1" x14ac:dyDescent="0.25">
      <c r="A39" s="184"/>
      <c r="B39" s="49" t="s">
        <v>38</v>
      </c>
      <c r="C39" s="50"/>
      <c r="D39" s="51">
        <f>SUM(D36:D38)</f>
        <v>26516</v>
      </c>
      <c r="E39" s="51"/>
      <c r="F39" s="51">
        <f>SUM(F36:F38)</f>
        <v>26796</v>
      </c>
      <c r="G39" s="52"/>
      <c r="H39" s="52"/>
      <c r="I39" s="51">
        <f>SUM(I36:I38)</f>
        <v>27078</v>
      </c>
      <c r="J39" s="52"/>
      <c r="K39" s="51">
        <f>SUM(K36:K38)</f>
        <v>43635</v>
      </c>
      <c r="L39" s="21">
        <f>IF(K39&gt;0,(K36*L36+K37*L37+K38*L38)/K39,0)</f>
        <v>7.2971055345479541E-2</v>
      </c>
      <c r="M39" s="52">
        <f>M36+M37+M38</f>
        <v>40451</v>
      </c>
      <c r="N39" s="53">
        <f>IF(M39&gt;0,O39/M39,0)</f>
        <v>0.41331042495859188</v>
      </c>
      <c r="O39" s="54">
        <f>O36+O37+O38</f>
        <v>16718.82</v>
      </c>
      <c r="P39" s="21">
        <f>IF(M39&gt;0,Q39/M39,0)</f>
        <v>0.50455684655509125</v>
      </c>
      <c r="Q39" s="54">
        <f>Q36+Q37+Q38</f>
        <v>20409.828999999998</v>
      </c>
      <c r="R39" s="21">
        <f>IF(M39&gt;0,T39/M39,0)</f>
        <v>8.2132728486316781E-2</v>
      </c>
      <c r="S39" s="155"/>
      <c r="T39" s="54">
        <f>T36+T37+T38</f>
        <v>3322.3510000000001</v>
      </c>
      <c r="U39" s="21">
        <f>IF(M39&gt;0,V39/M39,0)</f>
        <v>0.25861415045363528</v>
      </c>
      <c r="V39" s="54">
        <f>V36+V37+V38</f>
        <v>10461.201000000001</v>
      </c>
      <c r="W39" s="21">
        <f>IF(M39&gt;0,X39/M39,0)</f>
        <v>0.48631302069170101</v>
      </c>
      <c r="X39" s="54">
        <f>X36+X37+X38</f>
        <v>19671.847999999998</v>
      </c>
      <c r="Y39" s="21">
        <f>IF(M39&gt;0,Z39/M39,0)</f>
        <v>0.40658574571704037</v>
      </c>
      <c r="Z39" s="54">
        <f>Z36+Z37+Z38</f>
        <v>16446.8</v>
      </c>
      <c r="AA39" s="55">
        <f>IF(M39&gt;0,AB39/M39,0)</f>
        <v>3.1635227806481917E-3</v>
      </c>
      <c r="AB39" s="56">
        <f>SUM(AB36:AB38)</f>
        <v>127.96766</v>
      </c>
      <c r="AC39" s="55">
        <f>IF(M39&gt;0,(AC36*M36+AC37*M37+AC38*M38)/M39,0)</f>
        <v>2.966390870435836E-3</v>
      </c>
      <c r="AD39" s="55">
        <f>IF(K39&gt;0,(K36*AD36+K37*AD37+K38*AD38)/K39,0)</f>
        <v>3.599498109315916E-4</v>
      </c>
      <c r="AE39" s="52">
        <f>SUM(AE36:AE38)</f>
        <v>14.560479999999998</v>
      </c>
      <c r="AF39" s="53">
        <f>IF(K39&gt;0,(K36*AF36+K37*AF37+K38*AF38)/K39,0)</f>
        <v>0.21792062564455139</v>
      </c>
      <c r="AG39" s="58">
        <f>SUM(AG36:AG38)</f>
        <v>110.38986750000001</v>
      </c>
      <c r="AH39" s="53">
        <f>IF(AND(AB39&gt;0),((AB36*AH36+AB37*AH37+AB38*AH38)/AB39),0)</f>
        <v>0.88768405333211031</v>
      </c>
      <c r="AI39" s="57">
        <f t="shared" si="2"/>
        <v>0.88018053483214398</v>
      </c>
      <c r="AJ39" s="51">
        <f>SUM(AJ36:AJ38)</f>
        <v>550</v>
      </c>
      <c r="AK39" s="21">
        <f>IF(AJ39&gt;0,(AK36*AJ36+AK37*AJ37+AK38*AJ38)/AJ39,0)</f>
        <v>7.8958181818181816E-2</v>
      </c>
      <c r="AL39" s="53">
        <f>IF(K39&gt;0,(AL36*K36+AL37*K37+AL38*K38)/K39,0)</f>
        <v>0.20799516672396012</v>
      </c>
      <c r="AM39" s="155">
        <f>IF(L39&gt;0,(AM36*K36+AM37*K37+AM38*K38)/K39,0)</f>
        <v>0.22888524578893091</v>
      </c>
      <c r="AN39" s="58">
        <f>SUM(AN36:AN38)</f>
        <v>105.43299709999999</v>
      </c>
      <c r="AO39" s="156">
        <f>SUM(AO36:AO38)</f>
        <v>116.02107510000002</v>
      </c>
      <c r="AP39" s="56"/>
      <c r="AQ39" s="56">
        <f>SUM(AQ36:AQ38)</f>
        <v>1100.9000000000001</v>
      </c>
      <c r="AR39" s="105"/>
      <c r="AS39" s="106">
        <f>AR38</f>
        <v>1529.62</v>
      </c>
      <c r="AT39" s="51">
        <f>SUM(AT36:AT38)</f>
        <v>0</v>
      </c>
      <c r="AU39" s="59"/>
      <c r="AV39" s="58"/>
      <c r="AW39" s="58"/>
      <c r="AX39" s="58"/>
      <c r="AY39" s="58"/>
    </row>
    <row r="40" spans="1:51" x14ac:dyDescent="0.2">
      <c r="A40" s="182">
        <v>10</v>
      </c>
      <c r="B40" s="23">
        <v>1</v>
      </c>
      <c r="C40" s="11" t="s">
        <v>60</v>
      </c>
      <c r="D40" s="12">
        <v>2923</v>
      </c>
      <c r="E40" s="12">
        <v>0</v>
      </c>
      <c r="F40" s="12">
        <v>16742</v>
      </c>
      <c r="G40" s="13">
        <v>1.2</v>
      </c>
      <c r="H40" s="13">
        <v>4.8</v>
      </c>
      <c r="I40" s="12">
        <v>16175</v>
      </c>
      <c r="J40" s="13">
        <v>5</v>
      </c>
      <c r="K40" s="12">
        <v>15025</v>
      </c>
      <c r="L40" s="14">
        <v>7.9000000000000001E-2</v>
      </c>
      <c r="M40" s="24">
        <f>ROUND(K40*(1-L40),0)</f>
        <v>13838</v>
      </c>
      <c r="N40" s="15">
        <v>0.49299999999999999</v>
      </c>
      <c r="O40" s="25">
        <f>M40*N40</f>
        <v>6822.134</v>
      </c>
      <c r="P40" s="14">
        <v>0.41799999999999998</v>
      </c>
      <c r="Q40" s="25">
        <f>M40*P40</f>
        <v>5784.2839999999997</v>
      </c>
      <c r="R40" s="16">
        <v>8.8999999999999996E-2</v>
      </c>
      <c r="S40" s="159"/>
      <c r="T40" s="25">
        <f>M40*R40</f>
        <v>1231.5819999999999</v>
      </c>
      <c r="U40" s="26">
        <v>0.252</v>
      </c>
      <c r="V40" s="25">
        <f>M40*U40</f>
        <v>3487.1759999999999</v>
      </c>
      <c r="W40" s="16">
        <v>0.49399999999999999</v>
      </c>
      <c r="X40" s="25">
        <f>M40*W40</f>
        <v>6835.9719999999998</v>
      </c>
      <c r="Y40" s="16">
        <v>0.41</v>
      </c>
      <c r="Z40" s="25">
        <f>Y40*M40</f>
        <v>5673.58</v>
      </c>
      <c r="AA40" s="17">
        <v>3.13E-3</v>
      </c>
      <c r="AB40" s="18">
        <f>M40*AA40</f>
        <v>43.312939999999998</v>
      </c>
      <c r="AC40" s="27">
        <f>IF(M40&gt;0,(AE40+AN40)/M40,0)</f>
        <v>3.0197189189189186E-3</v>
      </c>
      <c r="AD40" s="17">
        <v>3.6000000000000002E-4</v>
      </c>
      <c r="AE40" s="24">
        <f>AD40*M40</f>
        <v>4.9816799999999999</v>
      </c>
      <c r="AF40" s="117">
        <v>0.21890000000000001</v>
      </c>
      <c r="AG40" s="30">
        <f>AJ40*(1-AK40)*AF40</f>
        <v>37.577687400000002</v>
      </c>
      <c r="AH40" s="28">
        <f>IF(AND(AF40&gt;0,AD40&gt;0,AA40&gt;0),((AA40-AD40)*AF40)/((AF40-AD40)*AA40),0)</f>
        <v>0.88644185592975278</v>
      </c>
      <c r="AI40" s="60">
        <f t="shared" si="2"/>
        <v>0.88226502128248696</v>
      </c>
      <c r="AJ40" s="12">
        <v>187</v>
      </c>
      <c r="AK40" s="14">
        <v>8.2000000000000003E-2</v>
      </c>
      <c r="AL40" s="15">
        <v>0.21440000000000001</v>
      </c>
      <c r="AM40" s="150">
        <v>0.2301</v>
      </c>
      <c r="AN40" s="30">
        <f>AJ40*(1-AK40)*AL40</f>
        <v>36.805190400000001</v>
      </c>
      <c r="AO40" s="153">
        <f>AJ40*(1-AK40)*AM40</f>
        <v>39.5003466</v>
      </c>
      <c r="AP40" s="19">
        <v>1.6</v>
      </c>
      <c r="AQ40" s="19">
        <v>834.9</v>
      </c>
      <c r="AR40" s="101">
        <f>AR38+AJ40-AQ40+AS40</f>
        <v>1058.7199999999998</v>
      </c>
      <c r="AS40" s="102">
        <v>177</v>
      </c>
      <c r="AT40" s="12"/>
      <c r="AU40" s="31"/>
      <c r="AV40" s="20"/>
      <c r="AW40" s="20"/>
      <c r="AX40" s="20"/>
      <c r="AY40" s="20"/>
    </row>
    <row r="41" spans="1:51" x14ac:dyDescent="0.2">
      <c r="A41" s="183"/>
      <c r="B41" s="33">
        <v>2</v>
      </c>
      <c r="C41" s="11" t="s">
        <v>54</v>
      </c>
      <c r="D41" s="34">
        <v>18941</v>
      </c>
      <c r="E41" s="34">
        <v>6</v>
      </c>
      <c r="F41" s="34">
        <v>15541</v>
      </c>
      <c r="G41" s="35">
        <v>1.3</v>
      </c>
      <c r="H41" s="35">
        <v>4.3</v>
      </c>
      <c r="I41" s="34">
        <v>15078</v>
      </c>
      <c r="J41" s="35">
        <v>4.9000000000000004</v>
      </c>
      <c r="K41" s="34">
        <v>15447</v>
      </c>
      <c r="L41" s="36">
        <v>7.0999999999999994E-2</v>
      </c>
      <c r="M41" s="37">
        <f>ROUND(K41*(1-L41),0)</f>
        <v>14350</v>
      </c>
      <c r="N41" s="38">
        <v>0.53500000000000003</v>
      </c>
      <c r="O41" s="25">
        <f>M41*N41</f>
        <v>7677.25</v>
      </c>
      <c r="P41" s="36">
        <v>0.40300000000000002</v>
      </c>
      <c r="Q41" s="25">
        <f>M41*P41</f>
        <v>5783.05</v>
      </c>
      <c r="R41" s="39">
        <v>6.2E-2</v>
      </c>
      <c r="S41" s="152"/>
      <c r="T41" s="25">
        <f>M41*R41</f>
        <v>889.7</v>
      </c>
      <c r="U41" s="28">
        <v>0.252</v>
      </c>
      <c r="V41" s="25">
        <f>M41*U41</f>
        <v>3616.2</v>
      </c>
      <c r="W41" s="39">
        <v>0.48799999999999999</v>
      </c>
      <c r="X41" s="25">
        <f>M41*W41</f>
        <v>7002.8</v>
      </c>
      <c r="Y41" s="39">
        <v>0.41</v>
      </c>
      <c r="Z41" s="25">
        <f>Y41*M41</f>
        <v>5883.5</v>
      </c>
      <c r="AA41" s="40">
        <v>3.0300000000000001E-3</v>
      </c>
      <c r="AB41" s="18">
        <f>M41*AA41</f>
        <v>43.480499999999999</v>
      </c>
      <c r="AC41" s="27">
        <f>IF(M41&gt;0,(AE41+AN41)/M41,0)</f>
        <v>2.8588468292682924E-3</v>
      </c>
      <c r="AD41" s="40">
        <v>3.6999999999999999E-4</v>
      </c>
      <c r="AE41" s="37">
        <f>AD41*M41</f>
        <v>5.3094999999999999</v>
      </c>
      <c r="AF41" s="28">
        <v>0.21820000000000001</v>
      </c>
      <c r="AG41" s="41">
        <f>AJ41*(1-AK41)*AF41</f>
        <v>36.535408000000004</v>
      </c>
      <c r="AH41" s="28">
        <f>IF(AND(AF41&gt;0,AD41&gt;0,AA41&gt;0),((AA41-AD41)*AF41)/((AF41-AD41)*AA41),0)</f>
        <v>0.87937894464284594</v>
      </c>
      <c r="AI41" s="29">
        <f t="shared" si="2"/>
        <v>0.87208995388698418</v>
      </c>
      <c r="AJ41" s="34">
        <v>182</v>
      </c>
      <c r="AK41" s="36">
        <v>0.08</v>
      </c>
      <c r="AL41" s="38">
        <v>0.21329999999999999</v>
      </c>
      <c r="AM41" s="151">
        <v>0.22409999999999999</v>
      </c>
      <c r="AN41" s="41">
        <f>AJ41*(1-AK41)*AL41</f>
        <v>35.714951999999997</v>
      </c>
      <c r="AO41" s="174">
        <f t="shared" si="1"/>
        <v>37.523303999999996</v>
      </c>
      <c r="AP41" s="42">
        <v>1.6</v>
      </c>
      <c r="AQ41" s="42"/>
      <c r="AR41" s="121">
        <f>AR40+AJ41-AQ41</f>
        <v>1240.7199999999998</v>
      </c>
      <c r="AS41" s="104"/>
      <c r="AT41" s="43"/>
      <c r="AU41" s="44"/>
      <c r="AV41" s="45"/>
      <c r="AW41" s="45"/>
      <c r="AX41" s="45"/>
      <c r="AY41" s="45"/>
    </row>
    <row r="42" spans="1:51" x14ac:dyDescent="0.2">
      <c r="A42" s="183"/>
      <c r="B42" s="33">
        <v>3</v>
      </c>
      <c r="C42" s="46" t="s">
        <v>52</v>
      </c>
      <c r="D42" s="43">
        <v>16436</v>
      </c>
      <c r="E42" s="43">
        <v>4</v>
      </c>
      <c r="F42" s="43">
        <v>16075</v>
      </c>
      <c r="G42" s="37">
        <v>1.1000000000000001</v>
      </c>
      <c r="H42" s="37">
        <v>5.4</v>
      </c>
      <c r="I42" s="43">
        <v>15606</v>
      </c>
      <c r="J42" s="37">
        <v>4.5</v>
      </c>
      <c r="K42" s="43">
        <v>15162</v>
      </c>
      <c r="L42" s="39">
        <v>7.0999999999999994E-2</v>
      </c>
      <c r="M42" s="37">
        <f>ROUND(K42*(1-L42),0)</f>
        <v>14085</v>
      </c>
      <c r="N42" s="28">
        <v>0.432</v>
      </c>
      <c r="O42" s="25">
        <f>M42*N42</f>
        <v>6084.72</v>
      </c>
      <c r="P42" s="39">
        <v>0.46100000000000002</v>
      </c>
      <c r="Q42" s="25">
        <f>M42*P42</f>
        <v>6493.1850000000004</v>
      </c>
      <c r="R42" s="39">
        <v>0.107</v>
      </c>
      <c r="S42" s="152"/>
      <c r="T42" s="25">
        <f>M42*R42</f>
        <v>1507.095</v>
      </c>
      <c r="U42" s="28">
        <v>0.26300000000000001</v>
      </c>
      <c r="V42" s="25">
        <f>M42*U42</f>
        <v>3704.355</v>
      </c>
      <c r="W42" s="39">
        <v>0.48099999999999998</v>
      </c>
      <c r="X42" s="25">
        <f>M42*W42</f>
        <v>6774.8849999999993</v>
      </c>
      <c r="Y42" s="39">
        <v>0.4</v>
      </c>
      <c r="Z42" s="25">
        <f>Y42*M42</f>
        <v>5634</v>
      </c>
      <c r="AA42" s="47">
        <v>3.0699999999999998E-3</v>
      </c>
      <c r="AB42" s="18">
        <f>M42*AA42</f>
        <v>43.240949999999998</v>
      </c>
      <c r="AC42" s="27">
        <f>IF(M42&gt;0,(AE42+AN42)/M42,0)</f>
        <v>2.9051872630457935E-3</v>
      </c>
      <c r="AD42" s="47">
        <v>3.6999999999999999E-4</v>
      </c>
      <c r="AE42" s="37">
        <f>AD42*M42</f>
        <v>5.2114500000000001</v>
      </c>
      <c r="AF42" s="28">
        <v>0.21379999999999999</v>
      </c>
      <c r="AG42" s="41">
        <f>AJ42*(1-AK42)*AF42</f>
        <v>36.545689199999998</v>
      </c>
      <c r="AH42" s="28">
        <f>IF(AND(AF42&gt;0,AD42&gt;0,AA42&gt;0),((AA42-AD42)*AF42)/((AF42-AD42)*AA42),0)</f>
        <v>0.88100348259336669</v>
      </c>
      <c r="AI42" s="29">
        <f t="shared" si="2"/>
        <v>0.87418995036413427</v>
      </c>
      <c r="AJ42" s="43">
        <v>186</v>
      </c>
      <c r="AK42" s="39">
        <v>8.1000000000000003E-2</v>
      </c>
      <c r="AL42" s="28">
        <v>0.2089</v>
      </c>
      <c r="AM42" s="152">
        <v>0.22639999999999999</v>
      </c>
      <c r="AN42" s="41">
        <f>AJ42*(1-AK42)*AL42</f>
        <v>35.7081126</v>
      </c>
      <c r="AO42" s="154">
        <f t="shared" si="1"/>
        <v>38.699457599999995</v>
      </c>
      <c r="AP42" s="18">
        <v>1.58</v>
      </c>
      <c r="AQ42" s="18"/>
      <c r="AR42" s="121">
        <f>AR41+AJ42-AQ42</f>
        <v>1426.7199999999998</v>
      </c>
      <c r="AS42" s="104"/>
      <c r="AT42" s="43"/>
      <c r="AU42" s="48"/>
      <c r="AV42" s="41"/>
      <c r="AW42" s="41"/>
      <c r="AX42" s="41"/>
      <c r="AY42" s="41"/>
    </row>
    <row r="43" spans="1:51" s="22" customFormat="1" ht="13.5" thickBot="1" x14ac:dyDescent="0.25">
      <c r="A43" s="184"/>
      <c r="B43" s="49" t="s">
        <v>38</v>
      </c>
      <c r="C43" s="50"/>
      <c r="D43" s="51">
        <f>SUM(D40:D42)</f>
        <v>38300</v>
      </c>
      <c r="E43" s="51"/>
      <c r="F43" s="51">
        <f>SUM(F40:F42)</f>
        <v>48358</v>
      </c>
      <c r="G43" s="52"/>
      <c r="H43" s="52"/>
      <c r="I43" s="51">
        <f>SUM(I40:I42)</f>
        <v>46859</v>
      </c>
      <c r="J43" s="52"/>
      <c r="K43" s="51">
        <f>SUM(K40:K42)</f>
        <v>45634</v>
      </c>
      <c r="L43" s="21">
        <f>IF(K43&gt;0,(K40*L40+K41*L41+K42*L42)/K43,0)</f>
        <v>7.3634000964193355E-2</v>
      </c>
      <c r="M43" s="52">
        <f>M40+M41+M42</f>
        <v>42273</v>
      </c>
      <c r="N43" s="53">
        <f>IF(M43&gt;0,O43/M43,0)</f>
        <v>0.48693265204740616</v>
      </c>
      <c r="O43" s="54">
        <f>O40+O41+O42</f>
        <v>20584.103999999999</v>
      </c>
      <c r="P43" s="21">
        <f>IF(M43&gt;0,Q43/M43,0)</f>
        <v>0.42723532751401605</v>
      </c>
      <c r="Q43" s="54">
        <f>Q40+Q41+Q42</f>
        <v>18060.519</v>
      </c>
      <c r="R43" s="21">
        <f>IF(M43&gt;0,T43/M43,0)</f>
        <v>8.5832020438577822E-2</v>
      </c>
      <c r="S43" s="155"/>
      <c r="T43" s="54">
        <f>T40+T41+T42</f>
        <v>3628.3770000000004</v>
      </c>
      <c r="U43" s="21">
        <f>IF(M43&gt;0,V43/M43,0)</f>
        <v>0.25566510538641685</v>
      </c>
      <c r="V43" s="54">
        <f>V40+V41+V42</f>
        <v>10807.731</v>
      </c>
      <c r="W43" s="21">
        <f>IF(M43&gt;0,X43/M43,0)</f>
        <v>0.48763175076289828</v>
      </c>
      <c r="X43" s="54">
        <f>X40+X41+X42</f>
        <v>20613.656999999999</v>
      </c>
      <c r="Y43" s="21">
        <f>IF(M43&gt;0,Z43/M43,0)</f>
        <v>0.40666808601234833</v>
      </c>
      <c r="Z43" s="54">
        <f>Z40+Z41+Z42</f>
        <v>17191.080000000002</v>
      </c>
      <c r="AA43" s="55">
        <f>IF(M43&gt;0,AB43/M43,0)</f>
        <v>3.0760624985215149E-3</v>
      </c>
      <c r="AB43" s="56">
        <f>SUM(AB40:AB42)</f>
        <v>130.03439</v>
      </c>
      <c r="AC43" s="55">
        <f>IF(M43&gt;0,(AC40*M40+AC41*M41+AC42*M42)/M43,0)</f>
        <v>2.9269482885056655E-3</v>
      </c>
      <c r="AD43" s="55">
        <f>IF(K43&gt;0,(K40*AD40+K41*AD41+K42*AD42)/K43,0)</f>
        <v>3.6670749879475829E-4</v>
      </c>
      <c r="AE43" s="52">
        <f>SUM(AE40:AE42)</f>
        <v>15.50263</v>
      </c>
      <c r="AF43" s="53">
        <f>IF(K43&gt;0,(K40*AF40+K41*AF41+K42*AF42)/K43,0)</f>
        <v>0.21696856510496559</v>
      </c>
      <c r="AG43" s="58">
        <f>SUM(AG40:AG42)</f>
        <v>110.6587846</v>
      </c>
      <c r="AH43" s="53">
        <f>IF(AND(AB43&gt;0),((AB40*AH40+AB41*AH41+AB42*AH42)/AB43),0)</f>
        <v>0.88227173336655729</v>
      </c>
      <c r="AI43" s="57">
        <f t="shared" si="2"/>
        <v>0.87622759238633208</v>
      </c>
      <c r="AJ43" s="51">
        <f>SUM(AJ40:AJ42)</f>
        <v>555</v>
      </c>
      <c r="AK43" s="21">
        <f>IF(AJ43&gt;0,(AK40*AJ40+AK41*AJ41+AK42*AJ42)/AJ43,0)</f>
        <v>8.1009009009009009E-2</v>
      </c>
      <c r="AL43" s="53">
        <f>IF(K43&gt;0,(AL40*K40+AL41*K41+AL42*K42)/K43,0)</f>
        <v>0.21220026515317528</v>
      </c>
      <c r="AM43" s="155">
        <f>IF(L43&gt;0,(AM40*K40+AM41*K41+AM42*K42)/K43,0)</f>
        <v>0.22683968093965023</v>
      </c>
      <c r="AN43" s="58">
        <f>SUM(AN40:AN42)</f>
        <v>108.22825499999999</v>
      </c>
      <c r="AO43" s="156">
        <f>SUM(AO40:AO42)</f>
        <v>115.72310819999998</v>
      </c>
      <c r="AP43" s="56"/>
      <c r="AQ43" s="56">
        <f>SUM(AQ40:AQ42)</f>
        <v>834.9</v>
      </c>
      <c r="AR43" s="105"/>
      <c r="AS43" s="106">
        <f>AR42</f>
        <v>1426.7199999999998</v>
      </c>
      <c r="AT43" s="51">
        <f>SUM(AT40:AT42)</f>
        <v>0</v>
      </c>
      <c r="AU43" s="59"/>
      <c r="AV43" s="58"/>
      <c r="AW43" s="58"/>
      <c r="AX43" s="58"/>
      <c r="AY43" s="58"/>
    </row>
    <row r="44" spans="1:51" x14ac:dyDescent="0.2">
      <c r="A44" s="182">
        <v>11</v>
      </c>
      <c r="B44" s="23">
        <v>1</v>
      </c>
      <c r="C44" s="11" t="s">
        <v>53</v>
      </c>
      <c r="D44" s="12">
        <v>17160</v>
      </c>
      <c r="E44" s="12">
        <v>2</v>
      </c>
      <c r="F44" s="12">
        <v>17224</v>
      </c>
      <c r="G44" s="13">
        <v>0.4</v>
      </c>
      <c r="H44" s="13">
        <v>5.3</v>
      </c>
      <c r="I44" s="12">
        <v>17093</v>
      </c>
      <c r="J44" s="13">
        <v>3.8</v>
      </c>
      <c r="K44" s="12">
        <v>14672</v>
      </c>
      <c r="L44" s="14">
        <v>7.4999999999999997E-2</v>
      </c>
      <c r="M44" s="24">
        <f>ROUND(K44*(1-L44),0)</f>
        <v>13572</v>
      </c>
      <c r="N44" s="15">
        <v>0.31900000000000001</v>
      </c>
      <c r="O44" s="25">
        <f>M44*N44</f>
        <v>4329.4679999999998</v>
      </c>
      <c r="P44" s="14">
        <v>0.60399999999999998</v>
      </c>
      <c r="Q44" s="25">
        <f>M44*P44</f>
        <v>8197.4879999999994</v>
      </c>
      <c r="R44" s="16">
        <v>7.6999999999999999E-2</v>
      </c>
      <c r="S44" s="159"/>
      <c r="T44" s="25">
        <f>M44*R44</f>
        <v>1045.0440000000001</v>
      </c>
      <c r="U44" s="26">
        <v>0.26100000000000001</v>
      </c>
      <c r="V44" s="25">
        <f>M44*U44</f>
        <v>3542.2919999999999</v>
      </c>
      <c r="W44" s="16">
        <v>0.48099999999999998</v>
      </c>
      <c r="X44" s="25">
        <f>M44*W44</f>
        <v>6528.1319999999996</v>
      </c>
      <c r="Y44" s="16">
        <v>0.41</v>
      </c>
      <c r="Z44" s="25">
        <f>Y44*M44</f>
        <v>5564.5199999999995</v>
      </c>
      <c r="AA44" s="17">
        <v>3.1099999999999999E-3</v>
      </c>
      <c r="AB44" s="18">
        <f>M44*AA44</f>
        <v>42.208919999999999</v>
      </c>
      <c r="AC44" s="27">
        <f>IF(M44&gt;0,(AE44+AN44)/M44,0)</f>
        <v>3.0890860300618922E-3</v>
      </c>
      <c r="AD44" s="17">
        <v>3.5E-4</v>
      </c>
      <c r="AE44" s="24">
        <f>AD44*M44</f>
        <v>4.7501999999999995</v>
      </c>
      <c r="AF44" s="117">
        <v>0.2147</v>
      </c>
      <c r="AG44" s="30">
        <f>AJ44*(1-AK44)*AF44</f>
        <v>37.1748756</v>
      </c>
      <c r="AH44" s="28">
        <f>IF(AND(AF44&gt;0,AD44&gt;0,AA44&gt;0),((AA44-AD44)*AF44)/((AF44-AD44)*AA44),0)</f>
        <v>0.88890889003395435</v>
      </c>
      <c r="AI44" s="60">
        <f t="shared" si="2"/>
        <v>0.88814571757752592</v>
      </c>
      <c r="AJ44" s="12">
        <v>188</v>
      </c>
      <c r="AK44" s="14">
        <v>7.9000000000000001E-2</v>
      </c>
      <c r="AL44" s="15">
        <v>0.2147</v>
      </c>
      <c r="AM44" s="150">
        <v>0.2177</v>
      </c>
      <c r="AN44" s="30">
        <f>AJ44*(1-AK44)*AL44</f>
        <v>37.1748756</v>
      </c>
      <c r="AO44" s="153">
        <f>AJ44*(1-AK44)*AM44</f>
        <v>37.6943196</v>
      </c>
      <c r="AP44" s="19">
        <v>1.56</v>
      </c>
      <c r="AQ44" s="19"/>
      <c r="AR44" s="101">
        <f>AR42+AJ44-AQ44</f>
        <v>1614.7199999999998</v>
      </c>
      <c r="AS44" s="102"/>
      <c r="AT44" s="12"/>
      <c r="AU44" s="31"/>
      <c r="AV44" s="20"/>
      <c r="AW44" s="20"/>
      <c r="AX44" s="20"/>
      <c r="AY44" s="20"/>
    </row>
    <row r="45" spans="1:51" x14ac:dyDescent="0.2">
      <c r="A45" s="183"/>
      <c r="B45" s="33">
        <v>2</v>
      </c>
      <c r="C45" s="11" t="s">
        <v>54</v>
      </c>
      <c r="D45" s="34">
        <v>18040</v>
      </c>
      <c r="E45" s="34">
        <v>4</v>
      </c>
      <c r="F45" s="34">
        <v>16288</v>
      </c>
      <c r="G45" s="35">
        <v>1</v>
      </c>
      <c r="H45" s="35">
        <v>4.5</v>
      </c>
      <c r="I45" s="34">
        <v>15993</v>
      </c>
      <c r="J45" s="35">
        <v>3.3</v>
      </c>
      <c r="K45" s="34">
        <v>14780</v>
      </c>
      <c r="L45" s="36">
        <v>7.5999999999999998E-2</v>
      </c>
      <c r="M45" s="37">
        <f>ROUND(K45*(1-L45),0)</f>
        <v>13657</v>
      </c>
      <c r="N45" s="38">
        <v>0.315</v>
      </c>
      <c r="O45" s="25">
        <f>M45*N45</f>
        <v>4301.9549999999999</v>
      </c>
      <c r="P45" s="36">
        <v>0.628</v>
      </c>
      <c r="Q45" s="25">
        <f>M45*P45</f>
        <v>8576.5959999999995</v>
      </c>
      <c r="R45" s="39">
        <v>5.7000000000000002E-2</v>
      </c>
      <c r="S45" s="152"/>
      <c r="T45" s="25">
        <f>M45*R45</f>
        <v>778.44900000000007</v>
      </c>
      <c r="U45" s="28">
        <v>0.25700000000000001</v>
      </c>
      <c r="V45" s="25">
        <f>M45*U45</f>
        <v>3509.8490000000002</v>
      </c>
      <c r="W45" s="39">
        <v>0.47499999999999998</v>
      </c>
      <c r="X45" s="25">
        <f>M45*W45</f>
        <v>6487.0749999999998</v>
      </c>
      <c r="Y45" s="39">
        <v>0.41</v>
      </c>
      <c r="Z45" s="25">
        <f>Y45*M45</f>
        <v>5599.37</v>
      </c>
      <c r="AA45" s="40">
        <v>3.0599999999999998E-3</v>
      </c>
      <c r="AB45" s="18">
        <f>M45*AA45</f>
        <v>41.790419999999997</v>
      </c>
      <c r="AC45" s="27">
        <f>IF(M45&gt;0,(AE45+AN45)/M45,0)</f>
        <v>3.1655195138024454E-3</v>
      </c>
      <c r="AD45" s="40">
        <v>3.6000000000000002E-4</v>
      </c>
      <c r="AE45" s="37">
        <f>AD45*M45</f>
        <v>4.9165200000000002</v>
      </c>
      <c r="AF45" s="28">
        <v>0.2165</v>
      </c>
      <c r="AG45" s="41">
        <f>AJ45*(1-AK45)*AF45</f>
        <v>39.651975</v>
      </c>
      <c r="AH45" s="28">
        <f>IF(AND(AF45&gt;0,AD45&gt;0,AA45&gt;0),((AA45-AD45)*AF45)/((AF45-AD45)*AA45),0)</f>
        <v>0.88382257687011145</v>
      </c>
      <c r="AI45" s="29">
        <f t="shared" si="2"/>
        <v>0.88780235840849531</v>
      </c>
      <c r="AJ45" s="34">
        <v>198</v>
      </c>
      <c r="AK45" s="36">
        <v>7.4999999999999997E-2</v>
      </c>
      <c r="AL45" s="38">
        <v>0.2092</v>
      </c>
      <c r="AM45" s="151">
        <v>0.21629999999999999</v>
      </c>
      <c r="AN45" s="41">
        <f>AJ45*(1-AK45)*AL45</f>
        <v>38.314979999999998</v>
      </c>
      <c r="AO45" s="174">
        <f t="shared" si="1"/>
        <v>39.615344999999998</v>
      </c>
      <c r="AP45" s="42">
        <v>1.7</v>
      </c>
      <c r="AQ45" s="42"/>
      <c r="AR45" s="121">
        <f>AR44+AJ45-AQ45</f>
        <v>1812.7199999999998</v>
      </c>
      <c r="AS45" s="104"/>
      <c r="AT45" s="43"/>
      <c r="AU45" s="44"/>
      <c r="AV45" s="45"/>
      <c r="AW45" s="45"/>
      <c r="AX45" s="45"/>
      <c r="AY45" s="45"/>
    </row>
    <row r="46" spans="1:51" x14ac:dyDescent="0.2">
      <c r="A46" s="183"/>
      <c r="B46" s="33">
        <v>3</v>
      </c>
      <c r="C46" s="46" t="s">
        <v>52</v>
      </c>
      <c r="D46" s="43">
        <v>15800</v>
      </c>
      <c r="E46" s="43">
        <v>3</v>
      </c>
      <c r="F46" s="43">
        <v>15795</v>
      </c>
      <c r="G46" s="37">
        <v>0.5</v>
      </c>
      <c r="H46" s="37">
        <v>4.7</v>
      </c>
      <c r="I46" s="43">
        <v>16081</v>
      </c>
      <c r="J46" s="37">
        <v>3.3</v>
      </c>
      <c r="K46" s="43">
        <v>14879</v>
      </c>
      <c r="L46" s="39">
        <v>0.08</v>
      </c>
      <c r="M46" s="37">
        <f>ROUND(K46*(1-L46),0)</f>
        <v>13689</v>
      </c>
      <c r="N46" s="28">
        <v>0.4</v>
      </c>
      <c r="O46" s="25">
        <f>M46*N46</f>
        <v>5475.6</v>
      </c>
      <c r="P46" s="39">
        <v>0.46700000000000003</v>
      </c>
      <c r="Q46" s="25">
        <f>M46*P46</f>
        <v>6392.7629999999999</v>
      </c>
      <c r="R46" s="39">
        <v>0.13300000000000001</v>
      </c>
      <c r="S46" s="152"/>
      <c r="T46" s="25">
        <f>M46*R46</f>
        <v>1820.6370000000002</v>
      </c>
      <c r="U46" s="28">
        <v>0.25800000000000001</v>
      </c>
      <c r="V46" s="25">
        <f>M46*U46</f>
        <v>3531.7620000000002</v>
      </c>
      <c r="W46" s="39">
        <v>0.48199999999999998</v>
      </c>
      <c r="X46" s="25">
        <f>M46*W46</f>
        <v>6598.098</v>
      </c>
      <c r="Y46" s="39">
        <v>0.4</v>
      </c>
      <c r="Z46" s="25">
        <f>Y46*M46</f>
        <v>5475.6</v>
      </c>
      <c r="AA46" s="47">
        <v>3.0799999999999998E-3</v>
      </c>
      <c r="AB46" s="18">
        <f>M46*AA46</f>
        <v>42.162119999999994</v>
      </c>
      <c r="AC46" s="27">
        <f>IF(M46&gt;0,(AE46+AN46)/M46,0)</f>
        <v>3.0731102564102572E-3</v>
      </c>
      <c r="AD46" s="47">
        <v>3.6000000000000002E-4</v>
      </c>
      <c r="AE46" s="37">
        <f>AD46*M46</f>
        <v>4.9280400000000002</v>
      </c>
      <c r="AF46" s="28">
        <v>0.21790000000000001</v>
      </c>
      <c r="AG46" s="41">
        <f>AJ46*(1-AK46)*AF46</f>
        <v>38.012001300000001</v>
      </c>
      <c r="AH46" s="28">
        <f>IF(AND(AF46&gt;0,AD46&gt;0,AA46&gt;0),((AA46-AD46)*AF46)/((AF46-AD46)*AA46),0)</f>
        <v>0.88457832504904299</v>
      </c>
      <c r="AI46" s="29">
        <f t="shared" si="2"/>
        <v>0.88435021609681219</v>
      </c>
      <c r="AJ46" s="43">
        <v>189</v>
      </c>
      <c r="AK46" s="39">
        <v>7.6999999999999999E-2</v>
      </c>
      <c r="AL46" s="28">
        <v>0.21290000000000001</v>
      </c>
      <c r="AM46" s="152">
        <v>0.2177</v>
      </c>
      <c r="AN46" s="41">
        <f>AJ46*(1-AK46)*AL46</f>
        <v>37.139766300000005</v>
      </c>
      <c r="AO46" s="154">
        <f t="shared" si="1"/>
        <v>37.977111900000004</v>
      </c>
      <c r="AP46" s="18">
        <v>1.6</v>
      </c>
      <c r="AQ46" s="18"/>
      <c r="AR46" s="121">
        <f>AR45+AJ46-AQ46</f>
        <v>2001.7199999999998</v>
      </c>
      <c r="AS46" s="104"/>
      <c r="AT46" s="43"/>
      <c r="AU46" s="48"/>
      <c r="AV46" s="41"/>
      <c r="AW46" s="41"/>
      <c r="AX46" s="41"/>
      <c r="AY46" s="41"/>
    </row>
    <row r="47" spans="1:51" s="22" customFormat="1" ht="13.5" thickBot="1" x14ac:dyDescent="0.25">
      <c r="A47" s="184"/>
      <c r="B47" s="49" t="s">
        <v>38</v>
      </c>
      <c r="C47" s="50"/>
      <c r="D47" s="51">
        <f>SUM(D44:D46)</f>
        <v>51000</v>
      </c>
      <c r="E47" s="51"/>
      <c r="F47" s="51">
        <f>SUM(F44:F46)</f>
        <v>49307</v>
      </c>
      <c r="G47" s="52"/>
      <c r="H47" s="52"/>
      <c r="I47" s="51">
        <f>SUM(I44:I46)</f>
        <v>49167</v>
      </c>
      <c r="J47" s="52"/>
      <c r="K47" s="51">
        <f>SUM(K44:K46)</f>
        <v>44331</v>
      </c>
      <c r="L47" s="21">
        <f>IF(K47&gt;0,(K44*L44+K45*L45+K46*L46)/K47,0)</f>
        <v>7.7011572037626042E-2</v>
      </c>
      <c r="M47" s="52">
        <f>M44+M45+M46</f>
        <v>40918</v>
      </c>
      <c r="N47" s="53">
        <f>IF(M47&gt;0,O47/M47,0)</f>
        <v>0.34476325822376458</v>
      </c>
      <c r="O47" s="54">
        <f>O44+O45+O46</f>
        <v>14107.022999999999</v>
      </c>
      <c r="P47" s="21">
        <f>IF(M47&gt;0,Q47/M47,0)</f>
        <v>0.56617740358766311</v>
      </c>
      <c r="Q47" s="54">
        <f>Q44+Q45+Q46</f>
        <v>23166.846999999998</v>
      </c>
      <c r="R47" s="21">
        <f>IF(M47&gt;0,T47/M47,0)</f>
        <v>8.9059338188572271E-2</v>
      </c>
      <c r="S47" s="155"/>
      <c r="T47" s="54">
        <f>T44+T45+T46</f>
        <v>3644.13</v>
      </c>
      <c r="U47" s="21">
        <f>IF(M47&gt;0,V47/M47,0)</f>
        <v>0.25866129820616846</v>
      </c>
      <c r="V47" s="54">
        <f>V44+V45+V46</f>
        <v>10583.903</v>
      </c>
      <c r="W47" s="21">
        <f>IF(M47&gt;0,X47/M47,0)</f>
        <v>0.4793319565961191</v>
      </c>
      <c r="X47" s="54">
        <f>X44+X45+X46</f>
        <v>19613.305</v>
      </c>
      <c r="Y47" s="21" t="s">
        <v>32</v>
      </c>
      <c r="Z47" s="54">
        <f>Z44+Z45+Z46</f>
        <v>16639.489999999998</v>
      </c>
      <c r="AA47" s="55">
        <f>IF(M47&gt;0,AB47/M47,0)</f>
        <v>3.0832753311501046E-3</v>
      </c>
      <c r="AB47" s="56">
        <f>SUM(AB44:AB46)</f>
        <v>126.16145999999998</v>
      </c>
      <c r="AC47" s="55">
        <f>IF(M47&gt;0,(AC44*M44+AC45*M45+AC46*M46)/M47,0)</f>
        <v>3.1092522092966419E-3</v>
      </c>
      <c r="AD47" s="55">
        <f>IF(K47&gt;0,(K44*AD44+K45*AD45+K46*AD46)/K47,0)</f>
        <v>3.5669035212379594E-4</v>
      </c>
      <c r="AE47" s="52">
        <f>SUM(AE44:AE46)</f>
        <v>14.594760000000001</v>
      </c>
      <c r="AF47" s="53">
        <f>IF(K47&gt;0,(K44*AF44+K45*AF45+K46*AF46)/K47,0)</f>
        <v>0.21637415127111953</v>
      </c>
      <c r="AG47" s="58">
        <f>SUM(AG44:AG46)</f>
        <v>114.83885190000001</v>
      </c>
      <c r="AH47" s="53">
        <f>IF(AND(AB47&gt;0),((AB44*AH44+AB45*AH45+AB46*AH46)/AB47),0)</f>
        <v>0.88577683239979144</v>
      </c>
      <c r="AI47" s="57">
        <f t="shared" si="2"/>
        <v>0.88677113581837619</v>
      </c>
      <c r="AJ47" s="51">
        <f>SUM(AJ44:AJ46)</f>
        <v>575</v>
      </c>
      <c r="AK47" s="21">
        <f>IF(AJ47&gt;0,(AK44*AJ44+AK45*AJ45+AK46*AJ46)/AJ47,0)</f>
        <v>7.6965217391304339E-2</v>
      </c>
      <c r="AL47" s="53">
        <f>IF(K47&gt;0,(AL44*K44+AL45*K45+AL46*K46)/K47,0)</f>
        <v>0.21226215289526515</v>
      </c>
      <c r="AM47" s="155">
        <f>IF(L47&gt;0,(AM44*K44+AM45*K45+AM46*K46)/K47,0)</f>
        <v>0.21723323859150481</v>
      </c>
      <c r="AN47" s="58">
        <f>SUM(AN44:AN46)</f>
        <v>112.6296219</v>
      </c>
      <c r="AO47" s="156">
        <f>SUM(AO44:AO46)</f>
        <v>115.2867765</v>
      </c>
      <c r="AP47" s="56"/>
      <c r="AQ47" s="56">
        <f>SUM(AQ44:AQ46)</f>
        <v>0</v>
      </c>
      <c r="AR47" s="105"/>
      <c r="AS47" s="106">
        <f>AR46</f>
        <v>2001.7199999999998</v>
      </c>
      <c r="AT47" s="51">
        <f>SUM(AT44:AT46)</f>
        <v>0</v>
      </c>
      <c r="AU47" s="59"/>
      <c r="AV47" s="58"/>
      <c r="AW47" s="58"/>
      <c r="AX47" s="58"/>
      <c r="AY47" s="58"/>
    </row>
    <row r="48" spans="1:51" x14ac:dyDescent="0.2">
      <c r="A48" s="182">
        <v>12</v>
      </c>
      <c r="B48" s="23">
        <v>1</v>
      </c>
      <c r="C48" s="11" t="s">
        <v>53</v>
      </c>
      <c r="D48" s="12">
        <v>17000</v>
      </c>
      <c r="E48" s="12">
        <v>0</v>
      </c>
      <c r="F48" s="12">
        <v>16076</v>
      </c>
      <c r="G48" s="13">
        <v>0.5</v>
      </c>
      <c r="H48" s="13">
        <v>3.9</v>
      </c>
      <c r="I48" s="12">
        <v>16539</v>
      </c>
      <c r="J48" s="13">
        <v>2.5</v>
      </c>
      <c r="K48" s="12">
        <v>14777</v>
      </c>
      <c r="L48" s="14">
        <v>7.1999999999999995E-2</v>
      </c>
      <c r="M48" s="24">
        <f>ROUND(K48*(1-L48),0)</f>
        <v>13713</v>
      </c>
      <c r="N48" s="15">
        <v>0.28299999999999997</v>
      </c>
      <c r="O48" s="25">
        <f>M48*N48</f>
        <v>3880.7789999999995</v>
      </c>
      <c r="P48" s="14">
        <v>0.60799999999999998</v>
      </c>
      <c r="Q48" s="25">
        <f>M48*P48</f>
        <v>8337.503999999999</v>
      </c>
      <c r="R48" s="16">
        <v>0.109</v>
      </c>
      <c r="S48" s="159"/>
      <c r="T48" s="25">
        <f>M48*R48</f>
        <v>1494.7170000000001</v>
      </c>
      <c r="U48" s="26">
        <v>0.26600000000000001</v>
      </c>
      <c r="V48" s="25">
        <f>M48*U48</f>
        <v>3647.6580000000004</v>
      </c>
      <c r="W48" s="16">
        <v>0.47399999999999998</v>
      </c>
      <c r="X48" s="25">
        <f>M48*W48</f>
        <v>6499.9619999999995</v>
      </c>
      <c r="Y48" s="16">
        <v>0.41</v>
      </c>
      <c r="Z48" s="25">
        <f>Y48*M48</f>
        <v>5622.33</v>
      </c>
      <c r="AA48" s="17">
        <v>3.16E-3</v>
      </c>
      <c r="AB48" s="18">
        <f>M48*AA48</f>
        <v>43.333080000000002</v>
      </c>
      <c r="AC48" s="27">
        <f>IF(M48&gt;0,(AE48+AN48)/M48,0)</f>
        <v>3.0414786042441476E-3</v>
      </c>
      <c r="AD48" s="17">
        <v>3.5E-4</v>
      </c>
      <c r="AE48" s="24">
        <f>AD48*M48</f>
        <v>4.79955</v>
      </c>
      <c r="AF48" s="117">
        <v>0.21929999999999999</v>
      </c>
      <c r="AG48" s="30">
        <f>AJ48*(1-AK48)*AF48</f>
        <v>37.769381099999997</v>
      </c>
      <c r="AH48" s="28">
        <f>IF(AND(AF48&gt;0,AD48&gt;0,AA48&gt;0),((AA48-AD48)*AF48)/((AF48-AD48)*AA48),0)</f>
        <v>0.89066199149565961</v>
      </c>
      <c r="AI48" s="60">
        <f t="shared" si="2"/>
        <v>0.88637203635234629</v>
      </c>
      <c r="AJ48" s="12">
        <v>187</v>
      </c>
      <c r="AK48" s="14">
        <v>7.9000000000000001E-2</v>
      </c>
      <c r="AL48" s="15">
        <v>0.21429999999999999</v>
      </c>
      <c r="AM48" s="150">
        <v>0.22109999999999999</v>
      </c>
      <c r="AN48" s="30">
        <f>AJ48*(1-AK48)*AL48</f>
        <v>36.9082461</v>
      </c>
      <c r="AO48" s="153">
        <f>AJ48*(1-AK48)*AM48</f>
        <v>38.0793897</v>
      </c>
      <c r="AP48" s="19">
        <v>1.6</v>
      </c>
      <c r="AQ48" s="19"/>
      <c r="AR48" s="101">
        <f>AR46+AJ48-AQ48</f>
        <v>2188.7199999999998</v>
      </c>
      <c r="AS48" s="102"/>
      <c r="AT48" s="12"/>
      <c r="AU48" s="31"/>
      <c r="AV48" s="20"/>
      <c r="AW48" s="20"/>
      <c r="AX48" s="20"/>
      <c r="AY48" s="20"/>
    </row>
    <row r="49" spans="1:51" x14ac:dyDescent="0.2">
      <c r="A49" s="183"/>
      <c r="B49" s="33">
        <v>2</v>
      </c>
      <c r="C49" s="11" t="s">
        <v>51</v>
      </c>
      <c r="D49" s="34">
        <v>17690</v>
      </c>
      <c r="E49" s="34">
        <v>3</v>
      </c>
      <c r="F49" s="34">
        <v>17686</v>
      </c>
      <c r="G49" s="35">
        <v>0.7</v>
      </c>
      <c r="H49" s="35">
        <v>4.4000000000000004</v>
      </c>
      <c r="I49" s="34">
        <v>17435</v>
      </c>
      <c r="J49" s="35">
        <v>2</v>
      </c>
      <c r="K49" s="34">
        <v>15018</v>
      </c>
      <c r="L49" s="36">
        <v>7.1999999999999995E-2</v>
      </c>
      <c r="M49" s="37">
        <f>ROUND(K49*(1-L49),0)</f>
        <v>13937</v>
      </c>
      <c r="N49" s="38">
        <v>0.251</v>
      </c>
      <c r="O49" s="25">
        <f>M49*N49</f>
        <v>3498.1869999999999</v>
      </c>
      <c r="P49" s="36">
        <v>0.59799999999999998</v>
      </c>
      <c r="Q49" s="25">
        <f>M49*P49</f>
        <v>8334.3259999999991</v>
      </c>
      <c r="R49" s="39">
        <v>0.151</v>
      </c>
      <c r="S49" s="152"/>
      <c r="T49" s="25">
        <f>M49*R49</f>
        <v>2104.4870000000001</v>
      </c>
      <c r="U49" s="28">
        <v>0.25600000000000001</v>
      </c>
      <c r="V49" s="25">
        <f>M49*U49</f>
        <v>3567.8720000000003</v>
      </c>
      <c r="W49" s="39">
        <v>0.48</v>
      </c>
      <c r="X49" s="25">
        <f>M49*W49</f>
        <v>6689.7599999999993</v>
      </c>
      <c r="Y49" s="39">
        <v>0.4</v>
      </c>
      <c r="Z49" s="25">
        <f>Y49*M49</f>
        <v>5574.8</v>
      </c>
      <c r="AA49" s="40">
        <v>3.1900000000000001E-3</v>
      </c>
      <c r="AB49" s="18">
        <f>M49*AA49</f>
        <v>44.459029999999998</v>
      </c>
      <c r="AC49" s="27">
        <f>IF(M49&gt;0,(AE49+AN49)/M49,0)</f>
        <v>3.2157773408911529E-3</v>
      </c>
      <c r="AD49" s="40">
        <v>3.4000000000000002E-4</v>
      </c>
      <c r="AE49" s="37">
        <f>AD49*M49</f>
        <v>4.7385800000000007</v>
      </c>
      <c r="AF49" s="28">
        <v>0.22070000000000001</v>
      </c>
      <c r="AG49" s="41">
        <f>AJ49*(1-AK49)*AF49</f>
        <v>41.104050800000003</v>
      </c>
      <c r="AH49" s="28">
        <f>IF(AND(AF49&gt;0,AD49&gt;0,AA49&gt;0),((AA49-AD49)*AF49)/((AF49-AD49)*AA49),0)</f>
        <v>0.89479540745807229</v>
      </c>
      <c r="AI49" s="29">
        <f t="shared" si="2"/>
        <v>0.89568640478490247</v>
      </c>
      <c r="AJ49" s="34">
        <v>202</v>
      </c>
      <c r="AK49" s="36">
        <v>7.8E-2</v>
      </c>
      <c r="AL49" s="38">
        <v>0.2152</v>
      </c>
      <c r="AM49" s="151">
        <v>0.2271</v>
      </c>
      <c r="AN49" s="41">
        <f>AJ49*(1-AK49)*AL49</f>
        <v>40.079708799999999</v>
      </c>
      <c r="AO49" s="174">
        <f t="shared" si="1"/>
        <v>42.296012400000002</v>
      </c>
      <c r="AP49" s="42">
        <v>1.65</v>
      </c>
      <c r="AQ49" s="42"/>
      <c r="AR49" s="121">
        <f>AR48+AJ49-AQ49</f>
        <v>2390.7199999999998</v>
      </c>
      <c r="AS49" s="104"/>
      <c r="AT49" s="43"/>
      <c r="AU49" s="44"/>
      <c r="AV49" s="45"/>
      <c r="AW49" s="45"/>
      <c r="AX49" s="45"/>
      <c r="AY49" s="45"/>
    </row>
    <row r="50" spans="1:51" x14ac:dyDescent="0.2">
      <c r="A50" s="183"/>
      <c r="B50" s="33">
        <v>3</v>
      </c>
      <c r="C50" s="46" t="s">
        <v>52</v>
      </c>
      <c r="D50" s="43">
        <v>19840</v>
      </c>
      <c r="E50" s="43">
        <v>1</v>
      </c>
      <c r="F50" s="43">
        <v>16920</v>
      </c>
      <c r="G50" s="37">
        <v>0.6</v>
      </c>
      <c r="H50" s="37">
        <v>4.5</v>
      </c>
      <c r="I50" s="43">
        <v>17351</v>
      </c>
      <c r="J50" s="37">
        <v>1.8</v>
      </c>
      <c r="K50" s="43">
        <v>15113</v>
      </c>
      <c r="L50" s="39">
        <v>6.6000000000000003E-2</v>
      </c>
      <c r="M50" s="37">
        <f>ROUND(K50*(1-L50),0)</f>
        <v>14116</v>
      </c>
      <c r="N50" s="28">
        <v>0.39100000000000001</v>
      </c>
      <c r="O50" s="25">
        <f>M50*N50</f>
        <v>5519.3559999999998</v>
      </c>
      <c r="P50" s="39">
        <v>0.46400000000000002</v>
      </c>
      <c r="Q50" s="25">
        <f>M50*P50</f>
        <v>6549.8240000000005</v>
      </c>
      <c r="R50" s="39">
        <v>0.14499999999999999</v>
      </c>
      <c r="S50" s="152"/>
      <c r="T50" s="25">
        <f>M50*R50</f>
        <v>2046.82</v>
      </c>
      <c r="U50" s="28">
        <v>0.26200000000000001</v>
      </c>
      <c r="V50" s="25">
        <f>M50*U50</f>
        <v>3698.3920000000003</v>
      </c>
      <c r="W50" s="39">
        <v>0.48099999999999998</v>
      </c>
      <c r="X50" s="25">
        <f>M50*W50</f>
        <v>6789.7959999999994</v>
      </c>
      <c r="Y50" s="39">
        <v>0.4</v>
      </c>
      <c r="Z50" s="25">
        <f>Y50*M50</f>
        <v>5646.4000000000005</v>
      </c>
      <c r="AA50" s="47">
        <v>3.1199999999999999E-3</v>
      </c>
      <c r="AB50" s="18">
        <f>M50*AA50</f>
        <v>44.041919999999998</v>
      </c>
      <c r="AC50" s="27">
        <f>IF(M50&gt;0,(AE50+AN50)/M50,0)</f>
        <v>3.0583939926324736E-3</v>
      </c>
      <c r="AD50" s="47">
        <v>3.3E-4</v>
      </c>
      <c r="AE50" s="37">
        <f>AD50*M50</f>
        <v>4.6582799999999995</v>
      </c>
      <c r="AF50" s="28">
        <v>0.22090000000000001</v>
      </c>
      <c r="AG50" s="41">
        <f>AJ50*(1-AK50)*AF50</f>
        <v>40.282882200000003</v>
      </c>
      <c r="AH50" s="28">
        <f>IF(AND(AF50&gt;0,AD50&gt;0,AA50&gt;0),((AA50-AD50)*AF50)/((AF50-AD50)*AA50),0)</f>
        <v>0.89556864905960432</v>
      </c>
      <c r="AI50" s="29">
        <f t="shared" si="2"/>
        <v>0.89349632073933272</v>
      </c>
      <c r="AJ50" s="43">
        <v>198</v>
      </c>
      <c r="AK50" s="39">
        <v>7.9000000000000001E-2</v>
      </c>
      <c r="AL50" s="28">
        <v>0.2112</v>
      </c>
      <c r="AM50" s="152">
        <v>0.22040000000000001</v>
      </c>
      <c r="AN50" s="41">
        <f>AJ50*(1-AK50)*AL50</f>
        <v>38.514009600000001</v>
      </c>
      <c r="AO50" s="154">
        <f t="shared" si="1"/>
        <v>40.191703200000006</v>
      </c>
      <c r="AP50" s="18">
        <v>1.6</v>
      </c>
      <c r="AQ50" s="18"/>
      <c r="AR50" s="121">
        <f>AR49+AJ50-AQ50</f>
        <v>2588.7199999999998</v>
      </c>
      <c r="AS50" s="104"/>
      <c r="AT50" s="43"/>
      <c r="AU50" s="48"/>
      <c r="AV50" s="41"/>
      <c r="AW50" s="41"/>
      <c r="AX50" s="41"/>
      <c r="AY50" s="41"/>
    </row>
    <row r="51" spans="1:51" s="22" customFormat="1" ht="13.5" thickBot="1" x14ac:dyDescent="0.25">
      <c r="A51" s="184"/>
      <c r="B51" s="49" t="s">
        <v>38</v>
      </c>
      <c r="C51" s="50"/>
      <c r="D51" s="51">
        <f>SUM(D48:D50)</f>
        <v>54530</v>
      </c>
      <c r="E51" s="51"/>
      <c r="F51" s="51">
        <f>SUM(F48:F50)</f>
        <v>50682</v>
      </c>
      <c r="G51" s="52"/>
      <c r="H51" s="52"/>
      <c r="I51" s="51">
        <f>SUM(I48:I50)</f>
        <v>51325</v>
      </c>
      <c r="J51" s="52"/>
      <c r="K51" s="51">
        <f>SUM(K48:K50)</f>
        <v>44908</v>
      </c>
      <c r="L51" s="21">
        <f>IF(K51&gt;0,(K48*L48+K49*L49+K50*L50)/K51,0)</f>
        <v>6.9980805201745794E-2</v>
      </c>
      <c r="M51" s="52">
        <f>M48+M49+M50</f>
        <v>41766</v>
      </c>
      <c r="N51" s="53">
        <f>IF(M51&gt;0,O51/M51,0)</f>
        <v>0.30882349279318105</v>
      </c>
      <c r="O51" s="54">
        <f>O48+O49+O50</f>
        <v>12898.322</v>
      </c>
      <c r="P51" s="21">
        <f>IF(M51&gt;0,Q51/M51,0)</f>
        <v>0.55599420581334091</v>
      </c>
      <c r="Q51" s="54">
        <f>Q48+Q49+Q50</f>
        <v>23221.653999999999</v>
      </c>
      <c r="R51" s="21">
        <f>IF(M51&gt;0,T51/M51,0)</f>
        <v>0.13518230139347795</v>
      </c>
      <c r="S51" s="155"/>
      <c r="T51" s="54">
        <f>T48+T49+T50</f>
        <v>5646.0240000000003</v>
      </c>
      <c r="U51" s="21">
        <f>IF(M51&gt;0,V51/M51,0)</f>
        <v>0.26131116218934064</v>
      </c>
      <c r="V51" s="54">
        <f>V48+V49+V50</f>
        <v>10913.922</v>
      </c>
      <c r="W51" s="21">
        <f>IF(M51&gt;0,X51/M51,0)</f>
        <v>0.47836800268160695</v>
      </c>
      <c r="X51" s="54">
        <f>X48+X49+X50</f>
        <v>19979.517999999996</v>
      </c>
      <c r="Y51" s="21">
        <f>IF(M51&gt;0,Z51/M51,0)</f>
        <v>0.40328329263036927</v>
      </c>
      <c r="Z51" s="54">
        <f>Z48+Z49+Z50</f>
        <v>16843.530000000002</v>
      </c>
      <c r="AA51" s="55">
        <f>IF(M51&gt;0,AB51/M51,0)</f>
        <v>3.1564916439208927E-3</v>
      </c>
      <c r="AB51" s="56">
        <f>SUM(AB48:AB50)</f>
        <v>131.83403000000001</v>
      </c>
      <c r="AC51" s="55">
        <f>IF(M51&gt;0,(AC48*M48+AC49*M49+AC50*M50)/M51,0)</f>
        <v>3.1053578149691135E-3</v>
      </c>
      <c r="AD51" s="55">
        <f>IF(K51&gt;0,(K48*AD48+K49*AD49+K50*AD50)/K51,0)</f>
        <v>3.3992518036875388E-4</v>
      </c>
      <c r="AE51" s="52">
        <f>SUM(AE48:AE50)</f>
        <v>14.19641</v>
      </c>
      <c r="AF51" s="53">
        <f>IF(K51&gt;0,(K48*AF48+K49*AF49+K50*AF50)/K51,0)</f>
        <v>0.22030663578872361</v>
      </c>
      <c r="AG51" s="58">
        <f>SUM(AG48:AG50)</f>
        <v>119.1563141</v>
      </c>
      <c r="AH51" s="53">
        <f>IF(AND(AB51&gt;0),((AB48*AH48+AB49*AH49+AB50*AH50)/AB51),0)</f>
        <v>0.89369509519562251</v>
      </c>
      <c r="AI51" s="57">
        <f t="shared" si="2"/>
        <v>0.89195565396387955</v>
      </c>
      <c r="AJ51" s="51">
        <f>SUM(AJ48:AJ50)</f>
        <v>587</v>
      </c>
      <c r="AK51" s="21">
        <f>IF(AJ51&gt;0,(AK48*AJ48+AK49*AJ49+AK50*AJ50)/AJ51,0)</f>
        <v>7.8655877342419078E-2</v>
      </c>
      <c r="AL51" s="53">
        <f>IF(K51&gt;0,(AL48*K48+AL49*K49+AL50*K50)/K51,0)</f>
        <v>0.21355772468157122</v>
      </c>
      <c r="AM51" s="155">
        <f>IF(L51&gt;0,(AM48*K48+AM49*K49+AM50*K50)/K51,0)</f>
        <v>0.22287092945577622</v>
      </c>
      <c r="AN51" s="58">
        <f>SUM(AN48:AN50)</f>
        <v>115.50196450000001</v>
      </c>
      <c r="AO51" s="156">
        <f>SUM(AO48:AO50)</f>
        <v>120.56710530000001</v>
      </c>
      <c r="AP51" s="56"/>
      <c r="AQ51" s="56">
        <f>SUM(AQ48:AQ50)</f>
        <v>0</v>
      </c>
      <c r="AR51" s="105"/>
      <c r="AS51" s="106">
        <f>AR50</f>
        <v>2588.7199999999998</v>
      </c>
      <c r="AT51" s="51">
        <f>SUM(AT48:AT50)</f>
        <v>0</v>
      </c>
      <c r="AU51" s="59"/>
      <c r="AV51" s="58"/>
      <c r="AW51" s="58"/>
      <c r="AX51" s="58"/>
      <c r="AY51" s="58"/>
    </row>
    <row r="52" spans="1:51" x14ac:dyDescent="0.2">
      <c r="A52" s="182">
        <v>13</v>
      </c>
      <c r="B52" s="23">
        <v>1</v>
      </c>
      <c r="C52" s="11" t="s">
        <v>57</v>
      </c>
      <c r="D52" s="12">
        <v>6200</v>
      </c>
      <c r="E52" s="12">
        <v>0</v>
      </c>
      <c r="F52" s="12">
        <v>9227</v>
      </c>
      <c r="G52" s="13">
        <v>0.5</v>
      </c>
      <c r="H52" s="13">
        <v>4.5</v>
      </c>
      <c r="I52" s="12">
        <v>9280</v>
      </c>
      <c r="J52" s="13">
        <v>4.0999999999999996</v>
      </c>
      <c r="K52" s="12">
        <v>15218</v>
      </c>
      <c r="L52" s="14">
        <v>7.3999999999999996E-2</v>
      </c>
      <c r="M52" s="24">
        <f>ROUND(K52*(1-L52),0)</f>
        <v>14092</v>
      </c>
      <c r="N52" s="15">
        <v>0.35499999999999998</v>
      </c>
      <c r="O52" s="25">
        <f>M52*N52</f>
        <v>5002.66</v>
      </c>
      <c r="P52" s="14">
        <v>0.58499999999999996</v>
      </c>
      <c r="Q52" s="25">
        <f>M52*P52</f>
        <v>8243.82</v>
      </c>
      <c r="R52" s="16">
        <v>0.06</v>
      </c>
      <c r="S52" s="159"/>
      <c r="T52" s="25">
        <f>M52*R52</f>
        <v>845.52</v>
      </c>
      <c r="U52" s="26">
        <v>0.26800000000000002</v>
      </c>
      <c r="V52" s="25">
        <f>M52*U52</f>
        <v>3776.6560000000004</v>
      </c>
      <c r="W52" s="16">
        <v>0.47399999999999998</v>
      </c>
      <c r="X52" s="25">
        <f>M52*W52</f>
        <v>6679.6079999999993</v>
      </c>
      <c r="Y52" s="16">
        <v>0.4</v>
      </c>
      <c r="Z52" s="25">
        <f>Y52*M52</f>
        <v>5636.8</v>
      </c>
      <c r="AA52" s="17">
        <v>3.0799999999999998E-3</v>
      </c>
      <c r="AB52" s="18">
        <f>M52*AA52</f>
        <v>43.403359999999999</v>
      </c>
      <c r="AC52" s="27">
        <f>IF(M52&gt;0,(AE52+AN52)/M52,0)</f>
        <v>3.0627489000851545E-3</v>
      </c>
      <c r="AD52" s="17">
        <v>3.3E-4</v>
      </c>
      <c r="AE52" s="24">
        <f>AD52*M52</f>
        <v>4.65036</v>
      </c>
      <c r="AF52" s="117">
        <v>0.21640000000000001</v>
      </c>
      <c r="AG52" s="30">
        <f>AJ52*(1-AK52)*AF52</f>
        <v>38.315134800000003</v>
      </c>
      <c r="AH52" s="28">
        <f>IF(AND(AF52&gt;0,AD52&gt;0,AA52&gt;0),((AA52-AD52)*AF52)/((AF52-AD52)*AA52),0)</f>
        <v>0.89422078823661644</v>
      </c>
      <c r="AI52" s="60">
        <f t="shared" si="2"/>
        <v>0.89360947615562847</v>
      </c>
      <c r="AJ52" s="12">
        <v>191</v>
      </c>
      <c r="AK52" s="14">
        <v>7.2999999999999995E-2</v>
      </c>
      <c r="AL52" s="15">
        <v>0.2175</v>
      </c>
      <c r="AM52" s="150">
        <v>0.22800000000000001</v>
      </c>
      <c r="AN52" s="30">
        <f>AJ52*(1-AK52)*AL52</f>
        <v>38.509897500000001</v>
      </c>
      <c r="AO52" s="153">
        <f>AJ52*(1-AK52)*AM52</f>
        <v>40.368996000000003</v>
      </c>
      <c r="AP52" s="19">
        <v>1.55</v>
      </c>
      <c r="AQ52" s="19">
        <v>869.38</v>
      </c>
      <c r="AR52" s="101">
        <f>AR50+AJ52-AQ52</f>
        <v>1910.3399999999997</v>
      </c>
      <c r="AS52" s="102"/>
      <c r="AT52" s="12"/>
      <c r="AU52" s="31"/>
      <c r="AV52" s="20"/>
      <c r="AW52" s="20"/>
      <c r="AX52" s="20"/>
      <c r="AY52" s="20"/>
    </row>
    <row r="53" spans="1:51" x14ac:dyDescent="0.2">
      <c r="A53" s="183"/>
      <c r="B53" s="33">
        <v>2</v>
      </c>
      <c r="C53" s="11" t="s">
        <v>51</v>
      </c>
      <c r="D53" s="34">
        <v>19170</v>
      </c>
      <c r="E53" s="34">
        <v>2</v>
      </c>
      <c r="F53" s="34">
        <v>17965</v>
      </c>
      <c r="G53" s="35">
        <v>0.6</v>
      </c>
      <c r="H53" s="35">
        <v>4.0999999999999996</v>
      </c>
      <c r="I53" s="34">
        <v>17557</v>
      </c>
      <c r="J53" s="35">
        <v>2.8</v>
      </c>
      <c r="K53" s="34">
        <v>15244</v>
      </c>
      <c r="L53" s="36">
        <v>7.8E-2</v>
      </c>
      <c r="M53" s="37">
        <f>ROUND(K53*(1-L53),0)</f>
        <v>14055</v>
      </c>
      <c r="N53" s="38">
        <v>0.31</v>
      </c>
      <c r="O53" s="25">
        <f>M53*N53</f>
        <v>4357.05</v>
      </c>
      <c r="P53" s="36">
        <v>0.59799999999999998</v>
      </c>
      <c r="Q53" s="25">
        <f>M53*P53</f>
        <v>8404.89</v>
      </c>
      <c r="R53" s="39">
        <v>9.1999999999999998E-2</v>
      </c>
      <c r="S53" s="152"/>
      <c r="T53" s="25">
        <f>M53*R53</f>
        <v>1293.06</v>
      </c>
      <c r="U53" s="28">
        <v>0.26700000000000002</v>
      </c>
      <c r="V53" s="25">
        <f>M53*U53</f>
        <v>3752.6850000000004</v>
      </c>
      <c r="W53" s="39">
        <v>0.48</v>
      </c>
      <c r="X53" s="25">
        <f>M53*W53</f>
        <v>6746.4</v>
      </c>
      <c r="Y53" s="39">
        <v>0.4</v>
      </c>
      <c r="Z53" s="25">
        <f>Y53*M53</f>
        <v>5622</v>
      </c>
      <c r="AA53" s="40">
        <v>3.0799999999999998E-3</v>
      </c>
      <c r="AB53" s="18">
        <f>M53*AA53</f>
        <v>43.289400000000001</v>
      </c>
      <c r="AC53" s="27">
        <f>IF(M53&gt;0,(AE53+AN53)/M53,0)</f>
        <v>2.9368962219850588E-3</v>
      </c>
      <c r="AD53" s="40">
        <v>3.3E-4</v>
      </c>
      <c r="AE53" s="37">
        <f>AD53*M53</f>
        <v>4.6381499999999996</v>
      </c>
      <c r="AF53" s="28">
        <v>0.21820000000000001</v>
      </c>
      <c r="AG53" s="41">
        <f>AJ53*(1-AK53)*AF53</f>
        <v>39.113659200000001</v>
      </c>
      <c r="AH53" s="28">
        <f>IF(AND(AF53&gt;0,AD53&gt;0,AA53&gt;0),((AA53-AD53)*AF53)/((AF53-AD53)*AA53),0)</f>
        <v>0.89420952206099313</v>
      </c>
      <c r="AI53" s="29">
        <f t="shared" si="2"/>
        <v>0.88907186911080693</v>
      </c>
      <c r="AJ53" s="34">
        <v>194</v>
      </c>
      <c r="AK53" s="36">
        <v>7.5999999999999998E-2</v>
      </c>
      <c r="AL53" s="38">
        <v>0.2044</v>
      </c>
      <c r="AM53" s="151">
        <v>0.22850000000000001</v>
      </c>
      <c r="AN53" s="41">
        <f>AJ53*(1-AK53)*AL53</f>
        <v>36.6399264</v>
      </c>
      <c r="AO53" s="174">
        <f t="shared" si="1"/>
        <v>40.959996000000004</v>
      </c>
      <c r="AP53" s="42">
        <v>1.55</v>
      </c>
      <c r="AQ53" s="42"/>
      <c r="AR53" s="121">
        <f>AR52+AJ53-AQ53</f>
        <v>2104.3399999999997</v>
      </c>
      <c r="AS53" s="104"/>
      <c r="AT53" s="43"/>
      <c r="AU53" s="44"/>
      <c r="AV53" s="45"/>
      <c r="AW53" s="45"/>
      <c r="AX53" s="45"/>
      <c r="AY53" s="45"/>
    </row>
    <row r="54" spans="1:51" x14ac:dyDescent="0.2">
      <c r="A54" s="183"/>
      <c r="B54" s="33">
        <v>3</v>
      </c>
      <c r="C54" s="11" t="s">
        <v>60</v>
      </c>
      <c r="D54" s="43">
        <v>15100</v>
      </c>
      <c r="E54" s="43">
        <v>0</v>
      </c>
      <c r="F54" s="43">
        <v>16648</v>
      </c>
      <c r="G54" s="37">
        <v>0.6</v>
      </c>
      <c r="H54" s="37">
        <v>5.3</v>
      </c>
      <c r="I54" s="43">
        <v>16947</v>
      </c>
      <c r="J54" s="37">
        <v>2.1</v>
      </c>
      <c r="K54" s="43">
        <v>15304</v>
      </c>
      <c r="L54" s="39">
        <v>7.6999999999999999E-2</v>
      </c>
      <c r="M54" s="37">
        <f>ROUND(K54*(1-L54),0)</f>
        <v>14126</v>
      </c>
      <c r="N54" s="28">
        <v>0.46100000000000002</v>
      </c>
      <c r="O54" s="25">
        <f>M54*N54</f>
        <v>6512.0860000000002</v>
      </c>
      <c r="P54" s="39">
        <v>0.48799999999999999</v>
      </c>
      <c r="Q54" s="25">
        <f>M54*P54</f>
        <v>6893.4880000000003</v>
      </c>
      <c r="R54" s="39">
        <v>5.0999999999999997E-2</v>
      </c>
      <c r="S54" s="152"/>
      <c r="T54" s="25">
        <f>M54*R54</f>
        <v>720.42599999999993</v>
      </c>
      <c r="U54" s="28">
        <v>0.26</v>
      </c>
      <c r="V54" s="25">
        <f>M54*U54</f>
        <v>3672.76</v>
      </c>
      <c r="W54" s="39">
        <v>0.48299999999999998</v>
      </c>
      <c r="X54" s="25">
        <f>M54*W54</f>
        <v>6822.8580000000002</v>
      </c>
      <c r="Y54" s="39">
        <v>0.4</v>
      </c>
      <c r="Z54" s="25">
        <f>Y54*M54</f>
        <v>5650.4000000000005</v>
      </c>
      <c r="AA54" s="47">
        <v>3.0999999999999999E-3</v>
      </c>
      <c r="AB54" s="18">
        <f>M54*AA54</f>
        <v>43.790599999999998</v>
      </c>
      <c r="AC54" s="27">
        <f>IF(M54&gt;0,(AE54+AN54)/M54,0)</f>
        <v>2.8750399971683425E-3</v>
      </c>
      <c r="AD54" s="47">
        <v>3.3E-4</v>
      </c>
      <c r="AE54" s="37">
        <f>AD54*M54</f>
        <v>4.6615799999999998</v>
      </c>
      <c r="AF54" s="28">
        <v>0.21529999999999999</v>
      </c>
      <c r="AG54" s="41">
        <f>AJ54*(1-AK54)*AF54</f>
        <v>36.683890500000004</v>
      </c>
      <c r="AH54" s="28">
        <f>IF(AND(AF54&gt;0,AD54&gt;0,AA54&gt;0),((AA54-AD54)*AF54)/((AF54-AD54)*AA54),0)</f>
        <v>0.89492007136779783</v>
      </c>
      <c r="AI54" s="29">
        <f t="shared" si="2"/>
        <v>0.88660562253045372</v>
      </c>
      <c r="AJ54" s="43">
        <v>185</v>
      </c>
      <c r="AK54" s="39">
        <v>7.9000000000000001E-2</v>
      </c>
      <c r="AL54" s="28">
        <v>0.21099999999999999</v>
      </c>
      <c r="AM54" s="152">
        <v>0.22090000000000001</v>
      </c>
      <c r="AN54" s="41">
        <f>AJ54*(1-AK54)*AL54</f>
        <v>35.951235000000004</v>
      </c>
      <c r="AO54" s="154">
        <f t="shared" si="1"/>
        <v>37.638046500000009</v>
      </c>
      <c r="AP54" s="18">
        <v>1.55</v>
      </c>
      <c r="AQ54" s="18"/>
      <c r="AR54" s="121">
        <f>AR53+AJ54-AQ54</f>
        <v>2289.3399999999997</v>
      </c>
      <c r="AS54" s="104"/>
      <c r="AT54" s="43"/>
      <c r="AU54" s="48"/>
      <c r="AV54" s="41"/>
      <c r="AW54" s="41"/>
      <c r="AX54" s="41"/>
      <c r="AY54" s="41"/>
    </row>
    <row r="55" spans="1:51" s="22" customFormat="1" ht="13.5" thickBot="1" x14ac:dyDescent="0.25">
      <c r="A55" s="184"/>
      <c r="B55" s="49" t="s">
        <v>38</v>
      </c>
      <c r="C55" s="50"/>
      <c r="D55" s="51">
        <f>SUM(D52:D54)</f>
        <v>40470</v>
      </c>
      <c r="E55" s="51"/>
      <c r="F55" s="51">
        <f>SUM(F52:F54)</f>
        <v>43840</v>
      </c>
      <c r="G55" s="52"/>
      <c r="H55" s="52"/>
      <c r="I55" s="51">
        <f>SUM(I52:I54)</f>
        <v>43784</v>
      </c>
      <c r="J55" s="52"/>
      <c r="K55" s="51">
        <f>SUM(K52:K54)</f>
        <v>45766</v>
      </c>
      <c r="L55" s="21">
        <f>IF(K55&gt;0,(K52*L52+K53*L53+K54*L54)/K55,0)</f>
        <v>7.6335532928374764E-2</v>
      </c>
      <c r="M55" s="52">
        <f>M52+M53+M54</f>
        <v>42273</v>
      </c>
      <c r="N55" s="53">
        <f>IF(M55&gt;0,O55/M55,0)</f>
        <v>0.3754594185413857</v>
      </c>
      <c r="O55" s="54">
        <f>O52+O53+O54</f>
        <v>15871.795999999998</v>
      </c>
      <c r="P55" s="21">
        <f>IF(M55&gt;0,Q55/M55,0)</f>
        <v>0.55690861779386369</v>
      </c>
      <c r="Q55" s="54">
        <f>Q52+Q53+Q54</f>
        <v>23542.198</v>
      </c>
      <c r="R55" s="21">
        <f>IF(M55&gt;0,T55/M55,0)</f>
        <v>6.763196366475055E-2</v>
      </c>
      <c r="S55" s="155"/>
      <c r="T55" s="54">
        <f>T52+T53+T54</f>
        <v>2859.0059999999999</v>
      </c>
      <c r="U55" s="21">
        <f>IF(M55&gt;0,V55/M55,0)</f>
        <v>0.264994227994228</v>
      </c>
      <c r="V55" s="54">
        <f>V52+V53+V54</f>
        <v>11202.101000000001</v>
      </c>
      <c r="W55" s="21">
        <f>IF(M55&gt;0,X55/M55,0)</f>
        <v>0.47900234192037466</v>
      </c>
      <c r="X55" s="54">
        <f>X52+X53+X54</f>
        <v>20248.865999999998</v>
      </c>
      <c r="Y55" s="21">
        <f>IF(M55&gt;0,Z55/M55,0)</f>
        <v>0.4</v>
      </c>
      <c r="Z55" s="54">
        <f>Z52+Z53+Z54</f>
        <v>16909.2</v>
      </c>
      <c r="AA55" s="55">
        <f>IF(M55&gt;0,AB55/M55,0)</f>
        <v>3.0866832256996194E-3</v>
      </c>
      <c r="AB55" s="56">
        <f>SUM(AB52:AB54)</f>
        <v>130.48336</v>
      </c>
      <c r="AC55" s="55">
        <f>IF(M55&gt;0,(AC52*M52+AC53*M53+AC54*M54)/M55,0)</f>
        <v>2.958180136257186E-3</v>
      </c>
      <c r="AD55" s="55">
        <f>IF(K55&gt;0,(K52*AD52+K53*AD53+K54*AD54)/K55,0)</f>
        <v>3.3E-4</v>
      </c>
      <c r="AE55" s="52">
        <f>SUM(AE52:AE54)</f>
        <v>13.950089999999999</v>
      </c>
      <c r="AF55" s="53">
        <f>IF(K55&gt;0,(K52*AF52+K53*AF53+K54*AF54)/K55,0)</f>
        <v>0.21663171786916052</v>
      </c>
      <c r="AG55" s="58">
        <f>SUM(AG52:AG54)</f>
        <v>114.11268450000001</v>
      </c>
      <c r="AH55" s="53">
        <f>IF(AND(AB55&gt;0),((AB52*AH52+AB53*AH53+AB54*AH54)/AB55),0)</f>
        <v>0.89445173202823303</v>
      </c>
      <c r="AI55" s="57">
        <f t="shared" si="2"/>
        <v>0.88983685942447199</v>
      </c>
      <c r="AJ55" s="51">
        <f>SUM(AJ52:AJ54)</f>
        <v>570</v>
      </c>
      <c r="AK55" s="21">
        <f>IF(AJ55&gt;0,(AK52*AJ52+AK53*AJ53+AK54*AJ54)/AJ55,0)</f>
        <v>7.5968421052631574E-2</v>
      </c>
      <c r="AL55" s="53">
        <f>IF(K55&gt;0,(AL52*K52+AL53*K53+AL54*K54)/K55,0)</f>
        <v>0.21096299873268365</v>
      </c>
      <c r="AM55" s="155">
        <f>IF(L55&gt;0,(AM52*K52+AM53*K53+AM54*K54)/K55,0)</f>
        <v>0.22579232618100775</v>
      </c>
      <c r="AN55" s="58">
        <f>SUM(AN52:AN54)</f>
        <v>111.1010589</v>
      </c>
      <c r="AO55" s="156">
        <f>SUM(AO52:AO54)</f>
        <v>118.9670385</v>
      </c>
      <c r="AP55" s="56"/>
      <c r="AQ55" s="56">
        <f>SUM(AQ52:AQ54)</f>
        <v>869.38</v>
      </c>
      <c r="AR55" s="105"/>
      <c r="AS55" s="106">
        <f>AR54</f>
        <v>2289.3399999999997</v>
      </c>
      <c r="AT55" s="51">
        <f>SUM(AT52:AT54)</f>
        <v>0</v>
      </c>
      <c r="AU55" s="59"/>
      <c r="AV55" s="58"/>
      <c r="AW55" s="58"/>
      <c r="AX55" s="58"/>
      <c r="AY55" s="58"/>
    </row>
    <row r="56" spans="1:51" x14ac:dyDescent="0.2">
      <c r="A56" s="182">
        <v>14</v>
      </c>
      <c r="B56" s="23">
        <v>1</v>
      </c>
      <c r="C56" s="11" t="s">
        <v>54</v>
      </c>
      <c r="D56" s="12">
        <v>5200</v>
      </c>
      <c r="E56" s="12">
        <v>1</v>
      </c>
      <c r="F56" s="12">
        <v>10989</v>
      </c>
      <c r="G56" s="13">
        <v>0.3</v>
      </c>
      <c r="H56" s="13">
        <v>3.9</v>
      </c>
      <c r="I56" s="12">
        <v>11152</v>
      </c>
      <c r="J56" s="13">
        <v>3.9</v>
      </c>
      <c r="K56" s="12">
        <v>15287</v>
      </c>
      <c r="L56" s="14">
        <v>7.5999999999999998E-2</v>
      </c>
      <c r="M56" s="24">
        <f>ROUND(K56*(1-L56),0)</f>
        <v>14125</v>
      </c>
      <c r="N56" s="15">
        <v>0.51700000000000002</v>
      </c>
      <c r="O56" s="25">
        <f>M56*N56</f>
        <v>7302.625</v>
      </c>
      <c r="P56" s="14">
        <v>0.42599999999999999</v>
      </c>
      <c r="Q56" s="25">
        <f>M56*P56</f>
        <v>6017.25</v>
      </c>
      <c r="R56" s="16">
        <v>5.7000000000000002E-2</v>
      </c>
      <c r="S56" s="159">
        <v>0.17299999999999999</v>
      </c>
      <c r="T56" s="25">
        <f>M56*R56</f>
        <v>805.125</v>
      </c>
      <c r="U56" s="26">
        <v>0.26100000000000001</v>
      </c>
      <c r="V56" s="25">
        <f>M56*U56</f>
        <v>3686.625</v>
      </c>
      <c r="W56" s="16">
        <v>0.48699999999999999</v>
      </c>
      <c r="X56" s="25">
        <f>M56*W56</f>
        <v>6878.875</v>
      </c>
      <c r="Y56" s="16">
        <v>0.41</v>
      </c>
      <c r="Z56" s="25">
        <f>Y56*M56</f>
        <v>5791.25</v>
      </c>
      <c r="AA56" s="17">
        <v>3.14E-3</v>
      </c>
      <c r="AB56" s="18">
        <f>M56*AA56</f>
        <v>44.352499999999999</v>
      </c>
      <c r="AC56" s="27">
        <f>IF(M56&gt;0,(AE56+AN56)/M56,0)</f>
        <v>3.1123155823008851E-3</v>
      </c>
      <c r="AD56" s="17">
        <v>3.4000000000000002E-4</v>
      </c>
      <c r="AE56" s="24">
        <f>AD56*M56</f>
        <v>4.8025000000000002</v>
      </c>
      <c r="AF56" s="117">
        <v>0.21729999999999999</v>
      </c>
      <c r="AG56" s="30">
        <f>AJ56*(1-AK56)*AF56</f>
        <v>39.140945199999997</v>
      </c>
      <c r="AH56" s="28">
        <f>IF(AND(AF56&gt;0,AD56&gt;0,AA56&gt;0),((AA56-AD56)*AF56)/((AF56-AD56)*AA56),0)</f>
        <v>0.89311716739003821</v>
      </c>
      <c r="AI56" s="60">
        <f t="shared" si="2"/>
        <v>0.89215184914464574</v>
      </c>
      <c r="AJ56" s="12">
        <v>196</v>
      </c>
      <c r="AK56" s="14">
        <v>8.1000000000000003E-2</v>
      </c>
      <c r="AL56" s="15">
        <v>0.21740000000000001</v>
      </c>
      <c r="AM56" s="150">
        <v>0.22550000000000001</v>
      </c>
      <c r="AN56" s="30">
        <f>AJ56*(1-AK56)*AL56</f>
        <v>39.158957600000001</v>
      </c>
      <c r="AO56" s="153">
        <f>AJ56*(1-AK56)*AM56</f>
        <v>40.617961999999999</v>
      </c>
      <c r="AP56" s="19">
        <v>1.65</v>
      </c>
      <c r="AQ56" s="19">
        <v>1005.56</v>
      </c>
      <c r="AR56" s="101">
        <f>AR54+AJ56-AQ56</f>
        <v>1479.7799999999997</v>
      </c>
      <c r="AS56" s="102"/>
      <c r="AT56" s="12"/>
      <c r="AU56" s="31"/>
      <c r="AV56" s="20"/>
      <c r="AW56" s="20"/>
      <c r="AX56" s="20"/>
      <c r="AY56" s="20"/>
    </row>
    <row r="57" spans="1:51" x14ac:dyDescent="0.2">
      <c r="A57" s="183"/>
      <c r="B57" s="33">
        <v>2</v>
      </c>
      <c r="C57" s="11" t="s">
        <v>51</v>
      </c>
      <c r="D57" s="34">
        <v>19560</v>
      </c>
      <c r="E57" s="34">
        <v>5</v>
      </c>
      <c r="F57" s="34">
        <v>16573</v>
      </c>
      <c r="G57" s="35">
        <v>0.8</v>
      </c>
      <c r="H57" s="35">
        <v>4.5</v>
      </c>
      <c r="I57" s="34">
        <v>16432</v>
      </c>
      <c r="J57" s="35">
        <v>3.2</v>
      </c>
      <c r="K57" s="34">
        <v>15247</v>
      </c>
      <c r="L57" s="36">
        <v>7.3999999999999996E-2</v>
      </c>
      <c r="M57" s="37">
        <f>ROUND(K57*(1-L57),0)</f>
        <v>14119</v>
      </c>
      <c r="N57" s="38">
        <v>0.36899999999999999</v>
      </c>
      <c r="O57" s="25">
        <f>M57*N57</f>
        <v>5209.9110000000001</v>
      </c>
      <c r="P57" s="36">
        <v>0.54400000000000004</v>
      </c>
      <c r="Q57" s="25">
        <f>M57*P57</f>
        <v>7680.7360000000008</v>
      </c>
      <c r="R57" s="39">
        <v>8.6999999999999994E-2</v>
      </c>
      <c r="S57" s="152">
        <v>0.23849999999999999</v>
      </c>
      <c r="T57" s="25">
        <f>M57*R57</f>
        <v>1228.3529999999998</v>
      </c>
      <c r="U57" s="28">
        <v>0.26200000000000001</v>
      </c>
      <c r="V57" s="25">
        <f>M57*U57</f>
        <v>3699.1780000000003</v>
      </c>
      <c r="W57" s="39">
        <v>0.48799999999999999</v>
      </c>
      <c r="X57" s="25">
        <f>M57*W57</f>
        <v>6890.0720000000001</v>
      </c>
      <c r="Y57" s="39">
        <v>0.4</v>
      </c>
      <c r="Z57" s="25">
        <f>Y57*M57</f>
        <v>5647.6</v>
      </c>
      <c r="AA57" s="40">
        <v>3.0999999999999999E-3</v>
      </c>
      <c r="AB57" s="18">
        <f>M57*AA57</f>
        <v>43.768899999999995</v>
      </c>
      <c r="AC57" s="27">
        <f>IF(M57&gt;0,(AE57+AN57)/M57,0)</f>
        <v>3.0596917628727244E-3</v>
      </c>
      <c r="AD57" s="40">
        <v>3.4000000000000002E-4</v>
      </c>
      <c r="AE57" s="37">
        <f>AD57*M57</f>
        <v>4.8004600000000002</v>
      </c>
      <c r="AF57" s="28">
        <v>0.21690000000000001</v>
      </c>
      <c r="AG57" s="41">
        <f>AJ57*(1-AK57)*AF57</f>
        <v>39.510504000000005</v>
      </c>
      <c r="AH57" s="28">
        <f>IF(AND(AF57&gt;0,AD57&gt;0,AA57&gt;0),((AA57-AD57)*AF57)/((AF57-AD57)*AA57),0)</f>
        <v>0.89172039038573814</v>
      </c>
      <c r="AI57" s="29">
        <f t="shared" si="2"/>
        <v>0.8903136852332123</v>
      </c>
      <c r="AJ57" s="34">
        <v>198</v>
      </c>
      <c r="AK57" s="36">
        <v>0.08</v>
      </c>
      <c r="AL57" s="38">
        <v>0.21079999999999999</v>
      </c>
      <c r="AM57" s="151">
        <v>0.2243</v>
      </c>
      <c r="AN57" s="41">
        <f>AJ57*(1-AK57)*AL57</f>
        <v>38.399327999999997</v>
      </c>
      <c r="AO57" s="174">
        <f t="shared" si="1"/>
        <v>40.858488000000001</v>
      </c>
      <c r="AP57" s="42">
        <v>1.6</v>
      </c>
      <c r="AQ57" s="42"/>
      <c r="AR57" s="121">
        <f>AR56+AJ57-AQ57</f>
        <v>1677.7799999999997</v>
      </c>
      <c r="AS57" s="104"/>
      <c r="AT57" s="43"/>
      <c r="AU57" s="44"/>
      <c r="AV57" s="45"/>
      <c r="AW57" s="45"/>
      <c r="AX57" s="45"/>
      <c r="AY57" s="45"/>
    </row>
    <row r="58" spans="1:51" x14ac:dyDescent="0.2">
      <c r="A58" s="183"/>
      <c r="B58" s="33">
        <v>3</v>
      </c>
      <c r="C58" s="11" t="s">
        <v>60</v>
      </c>
      <c r="D58" s="43">
        <v>21440</v>
      </c>
      <c r="E58" s="43">
        <v>0</v>
      </c>
      <c r="F58" s="43">
        <v>18054</v>
      </c>
      <c r="G58" s="37">
        <v>0.3</v>
      </c>
      <c r="H58" s="37">
        <v>4.0999999999999996</v>
      </c>
      <c r="I58" s="43">
        <v>18124</v>
      </c>
      <c r="J58" s="37">
        <v>2</v>
      </c>
      <c r="K58" s="43">
        <v>15266</v>
      </c>
      <c r="L58" s="39">
        <v>7.4999999999999997E-2</v>
      </c>
      <c r="M58" s="37">
        <f>ROUND(K58*(1-L58),0)</f>
        <v>14121</v>
      </c>
      <c r="N58" s="28">
        <v>0.50900000000000001</v>
      </c>
      <c r="O58" s="25">
        <f>M58*N58</f>
        <v>7187.5889999999999</v>
      </c>
      <c r="P58" s="39">
        <v>0.40899999999999997</v>
      </c>
      <c r="Q58" s="25">
        <f>M58*P58</f>
        <v>5775.4889999999996</v>
      </c>
      <c r="R58" s="39">
        <v>8.2000000000000003E-2</v>
      </c>
      <c r="S58" s="152">
        <v>0.185</v>
      </c>
      <c r="T58" s="25">
        <f>M58*R58</f>
        <v>1157.922</v>
      </c>
      <c r="U58" s="28">
        <v>0.26500000000000001</v>
      </c>
      <c r="V58" s="25">
        <f>M58*U58</f>
        <v>3742.0650000000001</v>
      </c>
      <c r="W58" s="39">
        <v>0.48899999999999999</v>
      </c>
      <c r="X58" s="25">
        <f>M58*W58</f>
        <v>6905.1689999999999</v>
      </c>
      <c r="Y58" s="39">
        <v>0.4</v>
      </c>
      <c r="Z58" s="25">
        <f>Y58*M58</f>
        <v>5648.4000000000005</v>
      </c>
      <c r="AA58" s="47">
        <v>3.0400000000000002E-3</v>
      </c>
      <c r="AB58" s="18">
        <f>M58*AA58</f>
        <v>42.927840000000003</v>
      </c>
      <c r="AC58" s="27">
        <f>IF(M58&gt;0,(AE58+AN58)/M58,0)</f>
        <v>3.0977590822179732E-3</v>
      </c>
      <c r="AD58" s="47">
        <v>3.5E-4</v>
      </c>
      <c r="AE58" s="37">
        <f>AD58*M58</f>
        <v>4.9423500000000002</v>
      </c>
      <c r="AF58" s="28">
        <v>0.2157</v>
      </c>
      <c r="AG58" s="41">
        <f>AJ58*(1-AK58)*AF58</f>
        <v>38.216431800000002</v>
      </c>
      <c r="AH58" s="28">
        <f>IF(AND(AF58&gt;0,AD58&gt;0,AA58&gt;0),((AA58-AD58)*AF58)/((AF58-AD58)*AA58),0)</f>
        <v>0.88630656336685676</v>
      </c>
      <c r="AI58" s="29">
        <f t="shared" si="2"/>
        <v>0.88843497328645649</v>
      </c>
      <c r="AJ58" s="43">
        <v>193</v>
      </c>
      <c r="AK58" s="39">
        <v>8.2000000000000003E-2</v>
      </c>
      <c r="AL58" s="28">
        <v>0.219</v>
      </c>
      <c r="AM58" s="152">
        <v>0.21820000000000001</v>
      </c>
      <c r="AN58" s="41">
        <f>AJ58*(1-AK58)*AL58</f>
        <v>38.801106000000004</v>
      </c>
      <c r="AO58" s="154">
        <f t="shared" si="1"/>
        <v>38.659366800000001</v>
      </c>
      <c r="AP58" s="18">
        <v>1.6</v>
      </c>
      <c r="AQ58" s="18"/>
      <c r="AR58" s="121">
        <f>AR57+AJ58-AQ58</f>
        <v>1870.7799999999997</v>
      </c>
      <c r="AS58" s="104"/>
      <c r="AT58" s="43"/>
      <c r="AU58" s="48"/>
      <c r="AV58" s="41"/>
      <c r="AW58" s="41"/>
      <c r="AX58" s="41"/>
      <c r="AY58" s="41"/>
    </row>
    <row r="59" spans="1:51" s="22" customFormat="1" ht="13.5" thickBot="1" x14ac:dyDescent="0.25">
      <c r="A59" s="184"/>
      <c r="B59" s="49" t="s">
        <v>38</v>
      </c>
      <c r="C59" s="50"/>
      <c r="D59" s="51">
        <f>SUM(D56:D58)</f>
        <v>46200</v>
      </c>
      <c r="E59" s="51"/>
      <c r="F59" s="51">
        <f>SUM(F56:F58)</f>
        <v>45616</v>
      </c>
      <c r="G59" s="52"/>
      <c r="H59" s="52"/>
      <c r="I59" s="51">
        <f>SUM(I56:I58)</f>
        <v>45708</v>
      </c>
      <c r="J59" s="52"/>
      <c r="K59" s="51">
        <f>SUM(K56:K58)</f>
        <v>45800</v>
      </c>
      <c r="L59" s="21">
        <f>IF(K59&gt;0,(K56*L56+K57*L57+K58*L58)/K59,0)</f>
        <v>7.5000873362445417E-2</v>
      </c>
      <c r="M59" s="52">
        <f>M56+M57+M58</f>
        <v>42365</v>
      </c>
      <c r="N59" s="53">
        <f>IF(M59&gt;0,O59/M59,0)</f>
        <v>0.46500944175616665</v>
      </c>
      <c r="O59" s="54">
        <f>O56+O57+O58</f>
        <v>19700.125</v>
      </c>
      <c r="P59" s="21">
        <f>IF(M59&gt;0,Q59/M59,0)</f>
        <v>0.45965950666824024</v>
      </c>
      <c r="Q59" s="54">
        <f>Q56+Q57+Q58</f>
        <v>19473.474999999999</v>
      </c>
      <c r="R59" s="21">
        <f>IF(M59&gt;0,T59/M59,0)</f>
        <v>7.5331051575593055E-2</v>
      </c>
      <c r="S59" s="155"/>
      <c r="T59" s="54">
        <f>T56+T57+T58</f>
        <v>3191.3999999999996</v>
      </c>
      <c r="U59" s="21">
        <f>IF(M59&gt;0,V59/M59,0)</f>
        <v>0.26266654077658447</v>
      </c>
      <c r="V59" s="54">
        <f>V56+V57+V58</f>
        <v>11127.868</v>
      </c>
      <c r="W59" s="21">
        <f>IF(M59&gt;0,X59/M59,0)</f>
        <v>0.48799990558243839</v>
      </c>
      <c r="X59" s="54">
        <f>X56+X57+X58</f>
        <v>20674.116000000002</v>
      </c>
      <c r="Y59" s="21">
        <f>IF(M59&gt;0,Z59/M59,0)</f>
        <v>0.40333412014634723</v>
      </c>
      <c r="Z59" s="54">
        <f>Z56+Z57+Z58</f>
        <v>17087.25</v>
      </c>
      <c r="AA59" s="55">
        <f>IF(M59&gt;0,AB59/M59,0)</f>
        <v>3.0933374247610053E-3</v>
      </c>
      <c r="AB59" s="56">
        <f>SUM(AB56:AB58)</f>
        <v>131.04924</v>
      </c>
      <c r="AC59" s="55">
        <f>IF(M59&gt;0,(AC56*M56+AC57*M57+AC58*M58)/M59,0)</f>
        <v>3.0899256839372127E-3</v>
      </c>
      <c r="AD59" s="55">
        <f>IF(K59&gt;0,(K56*AD56+K57*AD57+K58*AD58)/K59,0)</f>
        <v>3.4333318777292576E-4</v>
      </c>
      <c r="AE59" s="52">
        <f>SUM(AE56:AE58)</f>
        <v>14.545310000000001</v>
      </c>
      <c r="AF59" s="53">
        <f>IF(K59&gt;0,(K56*AF56+K57*AF57+K58*AF58)/K59,0)</f>
        <v>0.21663352838427946</v>
      </c>
      <c r="AG59" s="58">
        <f>SUM(AG56:AG58)</f>
        <v>116.86788100000001</v>
      </c>
      <c r="AH59" s="53">
        <f>IF(AND(AB59&gt;0),((AB56*AH56+AB57*AH57+AB58*AH58)/AB59),0)</f>
        <v>0.89041970868799614</v>
      </c>
      <c r="AI59" s="57">
        <f t="shared" si="2"/>
        <v>0.89030313617274826</v>
      </c>
      <c r="AJ59" s="51">
        <f>SUM(AJ56:AJ58)</f>
        <v>587</v>
      </c>
      <c r="AK59" s="21">
        <f>IF(AJ59&gt;0,(AK56*AJ56+AK57*AJ57+AK58*AJ58)/AJ59,0)</f>
        <v>8.099148211243612E-2</v>
      </c>
      <c r="AL59" s="53">
        <f>IF(K59&gt;0,(AL56*K56+AL57*K57+AL58*K58)/K59,0)</f>
        <v>0.21573614410480352</v>
      </c>
      <c r="AM59" s="155">
        <f>IF(L59&gt;0,(AM56*K56+AM57*K57+AM58*K58)/K59,0)</f>
        <v>0.22266728820960699</v>
      </c>
      <c r="AN59" s="58">
        <f>SUM(AN56:AN58)</f>
        <v>116.35939160000001</v>
      </c>
      <c r="AO59" s="156">
        <f>SUM(AO56:AO58)</f>
        <v>120.1358168</v>
      </c>
      <c r="AP59" s="56"/>
      <c r="AQ59" s="56">
        <f>SUM(AQ56:AQ58)</f>
        <v>1005.56</v>
      </c>
      <c r="AR59" s="105"/>
      <c r="AS59" s="106">
        <f>AR58</f>
        <v>1870.7799999999997</v>
      </c>
      <c r="AT59" s="51">
        <f>SUM(AT56:AT58)</f>
        <v>0</v>
      </c>
      <c r="AU59" s="59"/>
      <c r="AV59" s="58"/>
      <c r="AW59" s="58"/>
      <c r="AX59" s="58"/>
      <c r="AY59" s="58"/>
    </row>
    <row r="60" spans="1:51" x14ac:dyDescent="0.2">
      <c r="A60" s="182">
        <v>15</v>
      </c>
      <c r="B60" s="23">
        <v>1</v>
      </c>
      <c r="C60" s="11" t="s">
        <v>54</v>
      </c>
      <c r="D60" s="12">
        <v>3704</v>
      </c>
      <c r="E60" s="12">
        <v>0</v>
      </c>
      <c r="F60" s="12">
        <v>10035</v>
      </c>
      <c r="G60" s="13">
        <v>0.8</v>
      </c>
      <c r="H60" s="13">
        <v>3.9</v>
      </c>
      <c r="I60" s="12">
        <v>10535</v>
      </c>
      <c r="J60" s="13">
        <v>4.4000000000000004</v>
      </c>
      <c r="K60" s="12">
        <v>15211</v>
      </c>
      <c r="L60" s="14">
        <v>8.2000000000000003E-2</v>
      </c>
      <c r="M60" s="24">
        <f>ROUND(K60*(1-L60),0)</f>
        <v>13964</v>
      </c>
      <c r="N60" s="15">
        <v>0.41399999999999998</v>
      </c>
      <c r="O60" s="25">
        <f>M60*N60</f>
        <v>5781.0959999999995</v>
      </c>
      <c r="P60" s="14">
        <v>0.499</v>
      </c>
      <c r="Q60" s="25">
        <f>M60*P60</f>
        <v>6968.0360000000001</v>
      </c>
      <c r="R60" s="16">
        <v>8.6999999999999994E-2</v>
      </c>
      <c r="S60" s="159">
        <v>0.20269999999999999</v>
      </c>
      <c r="T60" s="25">
        <f>M60*R60</f>
        <v>1214.8679999999999</v>
      </c>
      <c r="U60" s="26">
        <v>0.248</v>
      </c>
      <c r="V60" s="25">
        <f>M60*U60</f>
        <v>3463.0720000000001</v>
      </c>
      <c r="W60" s="16">
        <v>0.498</v>
      </c>
      <c r="X60" s="25">
        <f>M60*W60</f>
        <v>6954.0720000000001</v>
      </c>
      <c r="Y60" s="16">
        <v>0.4</v>
      </c>
      <c r="Z60" s="25">
        <f>Y60*M60</f>
        <v>5585.6</v>
      </c>
      <c r="AA60" s="17">
        <v>2.96E-3</v>
      </c>
      <c r="AB60" s="18">
        <f>M60*AA60</f>
        <v>41.333439999999996</v>
      </c>
      <c r="AC60" s="27">
        <f>IF(M60&gt;0,(AE60+AN60)/M60,0)</f>
        <v>3.1446891148668001E-3</v>
      </c>
      <c r="AD60" s="17">
        <v>3.6000000000000002E-4</v>
      </c>
      <c r="AE60" s="24">
        <f>AD60*M60</f>
        <v>5.0270400000000004</v>
      </c>
      <c r="AF60" s="117">
        <v>0.21299999999999999</v>
      </c>
      <c r="AG60" s="30">
        <f>AJ60*(1-AK60)*AF60</f>
        <v>37.768307999999998</v>
      </c>
      <c r="AH60" s="28">
        <f>IF(AND(AF60&gt;0,AD60&gt;0,AA60&gt;0),((AA60-AD60)*AF60)/((AF60-AD60)*AA60),0)</f>
        <v>0.87986547495576839</v>
      </c>
      <c r="AI60" s="60">
        <f t="shared" si="2"/>
        <v>0.88697732545350327</v>
      </c>
      <c r="AJ60" s="12">
        <v>194</v>
      </c>
      <c r="AK60" s="14">
        <v>8.5999999999999993E-2</v>
      </c>
      <c r="AL60" s="15">
        <v>0.21929999999999999</v>
      </c>
      <c r="AM60" s="150">
        <v>0.22170000000000001</v>
      </c>
      <c r="AN60" s="30">
        <f>AJ60*(1-AK60)*AL60</f>
        <v>38.885398799999997</v>
      </c>
      <c r="AO60" s="153">
        <f>AJ60*(1-AK60)*AM60</f>
        <v>39.310957200000004</v>
      </c>
      <c r="AP60" s="19">
        <v>1.65</v>
      </c>
      <c r="AQ60" s="19">
        <v>1010.4</v>
      </c>
      <c r="AR60" s="101">
        <f>AR58+AJ60-AQ60+AS60</f>
        <v>1192.3799999999997</v>
      </c>
      <c r="AS60" s="102">
        <v>138</v>
      </c>
      <c r="AT60" s="12"/>
      <c r="AU60" s="31"/>
      <c r="AV60" s="20"/>
      <c r="AW60" s="20"/>
      <c r="AX60" s="20"/>
      <c r="AY60" s="20"/>
    </row>
    <row r="61" spans="1:51" x14ac:dyDescent="0.2">
      <c r="A61" s="183"/>
      <c r="B61" s="33">
        <v>2</v>
      </c>
      <c r="C61" s="46" t="s">
        <v>52</v>
      </c>
      <c r="D61" s="34">
        <v>22296</v>
      </c>
      <c r="E61" s="34">
        <v>3</v>
      </c>
      <c r="F61" s="34">
        <v>18377</v>
      </c>
      <c r="G61" s="35">
        <v>0.7</v>
      </c>
      <c r="H61" s="35">
        <v>4.2</v>
      </c>
      <c r="I61" s="34">
        <v>18361</v>
      </c>
      <c r="J61" s="35">
        <v>2.5</v>
      </c>
      <c r="K61" s="34">
        <v>14972</v>
      </c>
      <c r="L61" s="36">
        <v>8.1000000000000003E-2</v>
      </c>
      <c r="M61" s="37">
        <f>ROUND(K61*(1-L61),0)</f>
        <v>13759</v>
      </c>
      <c r="N61" s="38">
        <v>0.39600000000000002</v>
      </c>
      <c r="O61" s="25">
        <f>M61*N61</f>
        <v>5448.5640000000003</v>
      </c>
      <c r="P61" s="36">
        <v>0.45300000000000001</v>
      </c>
      <c r="Q61" s="25">
        <f>M61*P61</f>
        <v>6232.8270000000002</v>
      </c>
      <c r="R61" s="39">
        <v>0.151</v>
      </c>
      <c r="S61" s="152">
        <v>0.24440000000000001</v>
      </c>
      <c r="T61" s="25">
        <f>M61*R61</f>
        <v>2077.6089999999999</v>
      </c>
      <c r="U61" s="28">
        <v>0.248</v>
      </c>
      <c r="V61" s="25">
        <f>M61*U61</f>
        <v>3412.232</v>
      </c>
      <c r="W61" s="39">
        <v>0.496</v>
      </c>
      <c r="X61" s="25">
        <f>M61*W61</f>
        <v>6824.4639999999999</v>
      </c>
      <c r="Y61" s="39">
        <v>0.4</v>
      </c>
      <c r="Z61" s="25">
        <f>Y61*M61</f>
        <v>5503.6</v>
      </c>
      <c r="AA61" s="40">
        <v>2.9299999999999999E-3</v>
      </c>
      <c r="AB61" s="18">
        <f>M61*AA61</f>
        <v>40.313870000000001</v>
      </c>
      <c r="AC61" s="27">
        <f>IF(M61&gt;0,(AE61+AN61)/M61,0)</f>
        <v>3.1155973544588992E-3</v>
      </c>
      <c r="AD61" s="40">
        <v>3.6000000000000002E-4</v>
      </c>
      <c r="AE61" s="37">
        <f>AD61*M61</f>
        <v>4.9532400000000001</v>
      </c>
      <c r="AF61" s="28">
        <v>0.21279999999999999</v>
      </c>
      <c r="AG61" s="41">
        <f>AJ61*(1-AK61)*AF61</f>
        <v>37.3525712</v>
      </c>
      <c r="AH61" s="28">
        <f>IF(AND(AF61&gt;0,AD61&gt;0,AA61&gt;0),((AA61-AD61)*AF61)/((AF61-AD61)*AA61),0)</f>
        <v>0.87861949216096669</v>
      </c>
      <c r="AI61" s="29">
        <f t="shared" si="2"/>
        <v>0.88592888294177419</v>
      </c>
      <c r="AJ61" s="34">
        <v>191</v>
      </c>
      <c r="AK61" s="36">
        <v>8.1000000000000003E-2</v>
      </c>
      <c r="AL61" s="38">
        <v>0.216</v>
      </c>
      <c r="AM61" s="151">
        <v>0.22559999999999999</v>
      </c>
      <c r="AN61" s="41">
        <f>AJ61*(1-AK61)*AL61</f>
        <v>37.914263999999996</v>
      </c>
      <c r="AO61" s="174">
        <f t="shared" si="1"/>
        <v>39.599342399999998</v>
      </c>
      <c r="AP61" s="42">
        <v>1.68</v>
      </c>
      <c r="AQ61" s="42"/>
      <c r="AR61" s="121">
        <f>AR60+AJ61-AQ61</f>
        <v>1383.3799999999997</v>
      </c>
      <c r="AS61" s="104"/>
      <c r="AT61" s="43"/>
      <c r="AU61" s="44"/>
      <c r="AV61" s="45"/>
      <c r="AW61" s="45"/>
      <c r="AX61" s="45"/>
      <c r="AY61" s="45"/>
    </row>
    <row r="62" spans="1:51" x14ac:dyDescent="0.2">
      <c r="A62" s="183"/>
      <c r="B62" s="33">
        <v>3</v>
      </c>
      <c r="C62" s="11" t="s">
        <v>60</v>
      </c>
      <c r="D62" s="43">
        <v>21250</v>
      </c>
      <c r="E62" s="43">
        <v>1</v>
      </c>
      <c r="F62" s="43">
        <v>18866</v>
      </c>
      <c r="G62" s="37">
        <v>0.6</v>
      </c>
      <c r="H62" s="37">
        <v>4.5</v>
      </c>
      <c r="I62" s="43">
        <v>18343</v>
      </c>
      <c r="J62" s="37">
        <v>1.5</v>
      </c>
      <c r="K62" s="43">
        <v>15169</v>
      </c>
      <c r="L62" s="39">
        <v>8.3000000000000004E-2</v>
      </c>
      <c r="M62" s="37">
        <f>ROUND(K62*(1-L62),0)</f>
        <v>13910</v>
      </c>
      <c r="N62" s="28">
        <v>0.56399999999999995</v>
      </c>
      <c r="O62" s="25">
        <f>M62*N62</f>
        <v>7845.2399999999989</v>
      </c>
      <c r="P62" s="39">
        <v>0.34499999999999997</v>
      </c>
      <c r="Q62" s="25">
        <f>M62*P62</f>
        <v>4798.95</v>
      </c>
      <c r="R62" s="39">
        <v>9.0999999999999998E-2</v>
      </c>
      <c r="S62" s="152">
        <v>0.2329</v>
      </c>
      <c r="T62" s="25">
        <f>M62*R62</f>
        <v>1265.81</v>
      </c>
      <c r="U62" s="28">
        <v>0.24</v>
      </c>
      <c r="V62" s="25">
        <f>M62*U62</f>
        <v>3338.4</v>
      </c>
      <c r="W62" s="39">
        <v>0.504</v>
      </c>
      <c r="X62" s="25">
        <f>M62*W62</f>
        <v>7010.64</v>
      </c>
      <c r="Y62" s="39">
        <v>0.39</v>
      </c>
      <c r="Z62" s="25">
        <f>Y62*M62</f>
        <v>5424.9000000000005</v>
      </c>
      <c r="AA62" s="47">
        <v>3.0100000000000001E-3</v>
      </c>
      <c r="AB62" s="18">
        <f>M62*AA62</f>
        <v>41.869100000000003</v>
      </c>
      <c r="AC62" s="27">
        <f>IF(M62&gt;0,(AE62+AN62)/M62,0)</f>
        <v>3.1785554996405468E-3</v>
      </c>
      <c r="AD62" s="47">
        <v>3.8000000000000002E-4</v>
      </c>
      <c r="AE62" s="37">
        <f>AD62*M62</f>
        <v>5.2858000000000001</v>
      </c>
      <c r="AF62" s="28">
        <v>0.21379999999999999</v>
      </c>
      <c r="AG62" s="41">
        <f>AJ62*(1-AK62)*AF62</f>
        <v>38.003591400000005</v>
      </c>
      <c r="AH62" s="28">
        <f>IF(AND(AF62&gt;0,AD62&gt;0,AA62&gt;0),((AA62-AD62)*AF62)/((AF62-AD62)*AA62),0)</f>
        <v>0.87530989538822113</v>
      </c>
      <c r="AI62" s="29">
        <f t="shared" si="2"/>
        <v>0.88197921398149137</v>
      </c>
      <c r="AJ62" s="43">
        <v>193</v>
      </c>
      <c r="AK62" s="39">
        <v>7.9000000000000001E-2</v>
      </c>
      <c r="AL62" s="28">
        <v>0.219</v>
      </c>
      <c r="AM62" s="152">
        <v>0.22420000000000001</v>
      </c>
      <c r="AN62" s="41">
        <f>AJ62*(1-AK62)*AL62</f>
        <v>38.927907000000005</v>
      </c>
      <c r="AO62" s="154">
        <f t="shared" si="1"/>
        <v>39.852222600000005</v>
      </c>
      <c r="AP62" s="18">
        <v>1.65</v>
      </c>
      <c r="AQ62" s="18"/>
      <c r="AR62" s="121">
        <f>AR61+AJ62-AQ62</f>
        <v>1576.3799999999997</v>
      </c>
      <c r="AS62" s="104"/>
      <c r="AT62" s="43"/>
      <c r="AU62" s="48"/>
      <c r="AV62" s="41"/>
      <c r="AW62" s="41"/>
      <c r="AX62" s="41"/>
      <c r="AY62" s="41"/>
    </row>
    <row r="63" spans="1:51" s="22" customFormat="1" ht="13.5" thickBot="1" x14ac:dyDescent="0.25">
      <c r="A63" s="184"/>
      <c r="B63" s="49" t="s">
        <v>38</v>
      </c>
      <c r="C63" s="50"/>
      <c r="D63" s="51">
        <f>SUM(D60:D62)</f>
        <v>47250</v>
      </c>
      <c r="E63" s="51"/>
      <c r="F63" s="51">
        <f>SUM(F60:F62)</f>
        <v>47278</v>
      </c>
      <c r="G63" s="52"/>
      <c r="H63" s="52"/>
      <c r="I63" s="51">
        <f>SUM(I60:I62)</f>
        <v>47239</v>
      </c>
      <c r="J63" s="52"/>
      <c r="K63" s="51">
        <f>SUM(K60:K62)</f>
        <v>45352</v>
      </c>
      <c r="L63" s="21">
        <f>IF(K63&gt;0,(K60*L60+K61*L61+K62*L62)/K63,0)</f>
        <v>8.2004343799611926E-2</v>
      </c>
      <c r="M63" s="52">
        <f>M60+M61+M62</f>
        <v>41633</v>
      </c>
      <c r="N63" s="53">
        <f>IF(M63&gt;0,O63/M63,0)</f>
        <v>0.45816779958206227</v>
      </c>
      <c r="O63" s="54">
        <f>O60+O61+O62</f>
        <v>19074.899999999998</v>
      </c>
      <c r="P63" s="21">
        <f>IF(M63&gt;0,Q63/M63,0)</f>
        <v>0.43234484663608203</v>
      </c>
      <c r="Q63" s="54">
        <f>Q60+Q61+Q62</f>
        <v>17999.813000000002</v>
      </c>
      <c r="R63" s="21">
        <f>IF(M63&gt;0,T63/M63,0)</f>
        <v>0.10948735378185574</v>
      </c>
      <c r="S63" s="155"/>
      <c r="T63" s="54">
        <f>T60+T61+T62</f>
        <v>4558.2870000000003</v>
      </c>
      <c r="U63" s="21">
        <f>IF(M63&gt;0,V63/M63,0)</f>
        <v>0.24532712031321308</v>
      </c>
      <c r="V63" s="54">
        <f>V60+V61+V62</f>
        <v>10213.704</v>
      </c>
      <c r="W63" s="21">
        <f>IF(M63&gt;0,X63/M63,0)</f>
        <v>0.49934369370451326</v>
      </c>
      <c r="X63" s="54">
        <f>X60+X61+X62</f>
        <v>20789.175999999999</v>
      </c>
      <c r="Y63" s="21">
        <f>IF(M63&gt;0,Z63/M63,0)</f>
        <v>0.39665890039151641</v>
      </c>
      <c r="Z63" s="54">
        <f>Z60+Z61+Z62</f>
        <v>16514.100000000002</v>
      </c>
      <c r="AA63" s="55">
        <f>IF(M63&gt;0,AB63/M63,0)</f>
        <v>2.9667910071337644E-3</v>
      </c>
      <c r="AB63" s="56">
        <f>SUM(AB60:AB62)</f>
        <v>123.51641000000001</v>
      </c>
      <c r="AC63" s="55">
        <f>IF(M63&gt;0,(AC60*M60+AC61*M61+AC62*M62)/M63,0)</f>
        <v>3.1463898782216025E-3</v>
      </c>
      <c r="AD63" s="55">
        <f>IF(K63&gt;0,(K60*AD60+K61*AD61+K62*AD62)/K63,0)</f>
        <v>3.6668945140236369E-4</v>
      </c>
      <c r="AE63" s="52">
        <f>SUM(AE60:AE62)</f>
        <v>15.266080000000001</v>
      </c>
      <c r="AF63" s="53">
        <f>IF(K63&gt;0,(K60*AF60+K61*AF61+K62*AF62)/K63,0)</f>
        <v>0.21320155230199328</v>
      </c>
      <c r="AG63" s="58">
        <f>SUM(AG60:AG62)</f>
        <v>113.1244706</v>
      </c>
      <c r="AH63" s="53">
        <f>IF(AND(AB63&gt;0),((AB60*AH60+AB61*AH61+AB62*AH62)/AB63),0)</f>
        <v>0.87791457300773179</v>
      </c>
      <c r="AI63" s="57">
        <f t="shared" si="2"/>
        <v>0.88494486351960933</v>
      </c>
      <c r="AJ63" s="51">
        <f>SUM(AJ60:AJ62)</f>
        <v>578</v>
      </c>
      <c r="AK63" s="21">
        <f>IF(AJ63&gt;0,(AK60*AJ60+AK61*AJ61+AK62*AJ62)/AJ63,0)</f>
        <v>8.2010380622837373E-2</v>
      </c>
      <c r="AL63" s="53">
        <f>IF(K63&gt;0,(AL60*K60+AL61*K61+AL62*K62)/K63,0)</f>
        <v>0.21811023328629389</v>
      </c>
      <c r="AM63" s="155">
        <f>IF(L63&gt;0,(AM60*K60+AM61*K61+AM62*K62)/K63,0)</f>
        <v>0.22382368363026992</v>
      </c>
      <c r="AN63" s="58">
        <f>SUM(AN60:AN62)</f>
        <v>115.7275698</v>
      </c>
      <c r="AO63" s="156">
        <f>SUM(AO60:AO62)</f>
        <v>118.76252220000001</v>
      </c>
      <c r="AP63" s="56"/>
      <c r="AQ63" s="56">
        <f>SUM(AQ60:AQ62)</f>
        <v>1010.4</v>
      </c>
      <c r="AR63" s="105"/>
      <c r="AS63" s="106">
        <f>AR62</f>
        <v>1576.3799999999997</v>
      </c>
      <c r="AT63" s="51">
        <f>SUM(AT60:AT62)</f>
        <v>0</v>
      </c>
      <c r="AU63" s="59"/>
      <c r="AV63" s="58"/>
      <c r="AW63" s="58"/>
      <c r="AX63" s="58"/>
      <c r="AY63" s="58"/>
    </row>
    <row r="64" spans="1:51" x14ac:dyDescent="0.2">
      <c r="A64" s="182">
        <v>16</v>
      </c>
      <c r="B64" s="23">
        <v>1</v>
      </c>
      <c r="C64" s="11" t="s">
        <v>54</v>
      </c>
      <c r="D64" s="12">
        <v>4844</v>
      </c>
      <c r="E64" s="12">
        <v>0</v>
      </c>
      <c r="F64" s="12">
        <v>10671</v>
      </c>
      <c r="G64" s="13">
        <v>0.6</v>
      </c>
      <c r="H64" s="13">
        <v>3.6</v>
      </c>
      <c r="I64" s="12">
        <v>11329</v>
      </c>
      <c r="J64" s="13">
        <v>4.0999999999999996</v>
      </c>
      <c r="K64" s="12">
        <v>15858</v>
      </c>
      <c r="L64" s="14">
        <v>8.4000000000000005E-2</v>
      </c>
      <c r="M64" s="24">
        <f>ROUND(K64*(1-L64),0)</f>
        <v>14526</v>
      </c>
      <c r="N64" s="15">
        <v>0.38600000000000001</v>
      </c>
      <c r="O64" s="25">
        <f>M64*N64</f>
        <v>5607.0360000000001</v>
      </c>
      <c r="P64" s="14">
        <v>0.51800000000000002</v>
      </c>
      <c r="Q64" s="25">
        <f>M64*P64</f>
        <v>7524.4679999999998</v>
      </c>
      <c r="R64" s="16">
        <v>9.6000000000000002E-2</v>
      </c>
      <c r="S64" s="159">
        <v>0.22839999999999999</v>
      </c>
      <c r="T64" s="25">
        <f>M64*R64</f>
        <v>1394.4960000000001</v>
      </c>
      <c r="U64" s="26">
        <v>0.253</v>
      </c>
      <c r="V64" s="25">
        <f>M64*U64</f>
        <v>3675.078</v>
      </c>
      <c r="W64" s="16">
        <v>0.48199999999999998</v>
      </c>
      <c r="X64" s="25">
        <f>M64*W64</f>
        <v>7001.5320000000002</v>
      </c>
      <c r="Y64" s="16">
        <v>0.4</v>
      </c>
      <c r="Z64" s="25">
        <f>Y64*M64</f>
        <v>5810.4000000000005</v>
      </c>
      <c r="AA64" s="17">
        <v>3.0500000000000002E-3</v>
      </c>
      <c r="AB64" s="18">
        <f>M64*AA64</f>
        <v>44.304300000000005</v>
      </c>
      <c r="AC64" s="27">
        <f>IF(M64&gt;0,(AE64+AN64)/M64,0)</f>
        <v>3.0046027261462212E-3</v>
      </c>
      <c r="AD64" s="17">
        <v>3.8000000000000002E-4</v>
      </c>
      <c r="AE64" s="24">
        <f>AD64*M64</f>
        <v>5.5198800000000006</v>
      </c>
      <c r="AF64" s="117">
        <v>0.2046</v>
      </c>
      <c r="AG64" s="30">
        <f>AJ64*(1-AK64)*AF64</f>
        <v>36.933573600000003</v>
      </c>
      <c r="AH64" s="28">
        <f>IF(AND(AF64&gt;0,AD64&gt;0,AA64&gt;0),((AA64-AD64)*AF64)/((AF64-AD64)*AA64),0)</f>
        <v>0.87703874478021926</v>
      </c>
      <c r="AI64" s="60">
        <f t="shared" si="2"/>
        <v>0.87510189340791367</v>
      </c>
      <c r="AJ64" s="12">
        <v>196</v>
      </c>
      <c r="AK64" s="14">
        <v>7.9000000000000001E-2</v>
      </c>
      <c r="AL64" s="15">
        <v>0.2112</v>
      </c>
      <c r="AM64" s="150">
        <v>0.21049999999999999</v>
      </c>
      <c r="AN64" s="30">
        <f>AJ64*(1-AK64)*AL64</f>
        <v>38.124979200000006</v>
      </c>
      <c r="AO64" s="153">
        <f>AJ64*(1-AK64)*AM64</f>
        <v>37.998618</v>
      </c>
      <c r="AP64" s="19">
        <v>1.65</v>
      </c>
      <c r="AQ64" s="19">
        <v>1003.12</v>
      </c>
      <c r="AR64" s="101">
        <f>AR62+AJ64-AQ64</f>
        <v>769.25999999999965</v>
      </c>
      <c r="AS64" s="102"/>
      <c r="AT64" s="12"/>
      <c r="AU64" s="31"/>
      <c r="AV64" s="20"/>
      <c r="AW64" s="20"/>
      <c r="AX64" s="20"/>
      <c r="AY64" s="20"/>
    </row>
    <row r="65" spans="1:51" x14ac:dyDescent="0.2">
      <c r="A65" s="183"/>
      <c r="B65" s="33">
        <v>2</v>
      </c>
      <c r="C65" s="46" t="s">
        <v>52</v>
      </c>
      <c r="D65" s="34">
        <v>18956</v>
      </c>
      <c r="E65" s="34">
        <v>5</v>
      </c>
      <c r="F65" s="34">
        <v>18712</v>
      </c>
      <c r="G65" s="35">
        <v>0.4</v>
      </c>
      <c r="H65" s="35">
        <v>2.9</v>
      </c>
      <c r="I65" s="34">
        <v>18100</v>
      </c>
      <c r="J65" s="35">
        <v>2.7</v>
      </c>
      <c r="K65" s="34">
        <v>16233</v>
      </c>
      <c r="L65" s="36">
        <v>7.3999999999999996E-2</v>
      </c>
      <c r="M65" s="37">
        <f>ROUND(K65*(1-L65),0)</f>
        <v>15032</v>
      </c>
      <c r="N65" s="38">
        <v>0.51500000000000001</v>
      </c>
      <c r="O65" s="25">
        <f>M65*N65</f>
        <v>7741.4800000000005</v>
      </c>
      <c r="P65" s="36">
        <v>0.41299999999999998</v>
      </c>
      <c r="Q65" s="25">
        <f>M65*P65</f>
        <v>6208.2159999999994</v>
      </c>
      <c r="R65" s="39">
        <v>7.1999999999999995E-2</v>
      </c>
      <c r="S65" s="152">
        <v>0.2394</v>
      </c>
      <c r="T65" s="25">
        <f>M65*R65</f>
        <v>1082.3039999999999</v>
      </c>
      <c r="U65" s="28">
        <v>0.246</v>
      </c>
      <c r="V65" s="25">
        <f>M65*U65</f>
        <v>3697.8719999999998</v>
      </c>
      <c r="W65" s="39">
        <v>0.48399999999999999</v>
      </c>
      <c r="X65" s="25">
        <f>M65*W65</f>
        <v>7275.4879999999994</v>
      </c>
      <c r="Y65" s="39">
        <v>0.4</v>
      </c>
      <c r="Z65" s="25">
        <f>Y65*M65</f>
        <v>6012.8</v>
      </c>
      <c r="AA65" s="40">
        <v>3.0999999999999999E-3</v>
      </c>
      <c r="AB65" s="18">
        <f>M65*AA65</f>
        <v>46.599199999999996</v>
      </c>
      <c r="AC65" s="27">
        <f>IF(M65&gt;0,(AE65+AN65)/M65,0)</f>
        <v>3.3424422299095265E-3</v>
      </c>
      <c r="AD65" s="40">
        <v>3.8000000000000002E-4</v>
      </c>
      <c r="AE65" s="37">
        <f>AD65*M65</f>
        <v>5.7121599999999999</v>
      </c>
      <c r="AF65" s="28">
        <v>0.214</v>
      </c>
      <c r="AG65" s="41">
        <f>AJ65*(1-AK65)*AF65</f>
        <v>45.036514000000004</v>
      </c>
      <c r="AH65" s="28">
        <f>IF(AND(AF65&gt;0,AD65&gt;0,AA65&gt;0),((AA65-AD65)*AF65)/((AF65-AD65)*AA65),0)</f>
        <v>0.87898016073159746</v>
      </c>
      <c r="AI65" s="29">
        <f t="shared" si="2"/>
        <v>0.88790521206042039</v>
      </c>
      <c r="AJ65" s="34">
        <v>229</v>
      </c>
      <c r="AK65" s="36">
        <v>8.1000000000000003E-2</v>
      </c>
      <c r="AL65" s="38">
        <v>0.21160000000000001</v>
      </c>
      <c r="AM65" s="151">
        <v>0.20960000000000001</v>
      </c>
      <c r="AN65" s="41">
        <f>AJ65*(1-AK65)*AL65</f>
        <v>44.531431600000005</v>
      </c>
      <c r="AO65" s="174">
        <f t="shared" si="1"/>
        <v>44.110529600000007</v>
      </c>
      <c r="AP65" s="42">
        <v>1.7</v>
      </c>
      <c r="AQ65" s="42"/>
      <c r="AR65" s="121">
        <f>AR64+AJ65-AQ65</f>
        <v>998.25999999999965</v>
      </c>
      <c r="AS65" s="104"/>
      <c r="AT65" s="43"/>
      <c r="AU65" s="44"/>
      <c r="AV65" s="45"/>
      <c r="AW65" s="45"/>
      <c r="AX65" s="45"/>
      <c r="AY65" s="45"/>
    </row>
    <row r="66" spans="1:51" x14ac:dyDescent="0.2">
      <c r="A66" s="183"/>
      <c r="B66" s="33">
        <v>3</v>
      </c>
      <c r="C66" s="11" t="s">
        <v>53</v>
      </c>
      <c r="D66" s="43">
        <v>20750</v>
      </c>
      <c r="E66" s="43">
        <v>3</v>
      </c>
      <c r="F66" s="43">
        <v>19578</v>
      </c>
      <c r="G66" s="37">
        <v>1.1000000000000001</v>
      </c>
      <c r="H66" s="37">
        <v>3.7</v>
      </c>
      <c r="I66" s="43">
        <v>19377</v>
      </c>
      <c r="J66" s="37">
        <v>1.6</v>
      </c>
      <c r="K66" s="43">
        <v>16250</v>
      </c>
      <c r="L66" s="39">
        <v>7.8E-2</v>
      </c>
      <c r="M66" s="37">
        <f>ROUND(K66*(1-L66),0)</f>
        <v>14983</v>
      </c>
      <c r="N66" s="28">
        <v>0.251</v>
      </c>
      <c r="O66" s="25">
        <f>M66*N66</f>
        <v>3760.7330000000002</v>
      </c>
      <c r="P66" s="39">
        <v>0.68700000000000006</v>
      </c>
      <c r="Q66" s="25">
        <f>M66*P66</f>
        <v>10293.321000000002</v>
      </c>
      <c r="R66" s="39">
        <v>6.2E-2</v>
      </c>
      <c r="S66" s="152">
        <v>0.25159999999999999</v>
      </c>
      <c r="T66" s="25">
        <f>M66*R66</f>
        <v>928.94600000000003</v>
      </c>
      <c r="U66" s="28">
        <v>0.246</v>
      </c>
      <c r="V66" s="25">
        <f>M66*U66</f>
        <v>3685.8179999999998</v>
      </c>
      <c r="W66" s="39">
        <v>0.48599999999999999</v>
      </c>
      <c r="X66" s="25">
        <f>M66*W66</f>
        <v>7281.7379999999994</v>
      </c>
      <c r="Y66" s="39">
        <v>0.4</v>
      </c>
      <c r="Z66" s="25">
        <f>Y66*M66</f>
        <v>5993.2000000000007</v>
      </c>
      <c r="AA66" s="47">
        <v>3.13E-3</v>
      </c>
      <c r="AB66" s="18">
        <f>M66*AA66</f>
        <v>46.896790000000003</v>
      </c>
      <c r="AC66" s="27">
        <f>IF(M66&gt;0,(AE66+AN66)/M66,0)</f>
        <v>3.1563143295735168E-3</v>
      </c>
      <c r="AD66" s="47">
        <v>3.8000000000000002E-4</v>
      </c>
      <c r="AE66" s="37">
        <f>AD66*M66</f>
        <v>5.6935400000000005</v>
      </c>
      <c r="AF66" s="28">
        <v>0.21</v>
      </c>
      <c r="AG66" s="41">
        <f>AJ66*(1-AK66)*AF66</f>
        <v>41.776560000000003</v>
      </c>
      <c r="AH66" s="28">
        <f>IF(AND(AF66&gt;0,AD66&gt;0,AA66&gt;0),((AA66-AD66)*AF66)/((AF66-AD66)*AA66),0)</f>
        <v>0.88018696847757072</v>
      </c>
      <c r="AI66" s="29">
        <f t="shared" si="2"/>
        <v>0.88120784406134833</v>
      </c>
      <c r="AJ66" s="43">
        <v>216</v>
      </c>
      <c r="AK66" s="39">
        <v>7.9000000000000001E-2</v>
      </c>
      <c r="AL66" s="28">
        <v>0.20910000000000001</v>
      </c>
      <c r="AM66" s="152">
        <v>0.2089</v>
      </c>
      <c r="AN66" s="41">
        <f>AJ66*(1-AK66)*AL66</f>
        <v>41.597517600000003</v>
      </c>
      <c r="AO66" s="154">
        <f t="shared" si="1"/>
        <v>41.557730400000004</v>
      </c>
      <c r="AP66" s="18">
        <v>1.62</v>
      </c>
      <c r="AQ66" s="18"/>
      <c r="AR66" s="121">
        <f>AR65+AJ66-AQ66</f>
        <v>1214.2599999999998</v>
      </c>
      <c r="AS66" s="104"/>
      <c r="AT66" s="43"/>
      <c r="AU66" s="48"/>
      <c r="AV66" s="41"/>
      <c r="AW66" s="41"/>
      <c r="AX66" s="41"/>
      <c r="AY66" s="41"/>
    </row>
    <row r="67" spans="1:51" s="22" customFormat="1" ht="13.5" thickBot="1" x14ac:dyDescent="0.25">
      <c r="A67" s="184"/>
      <c r="B67" s="49" t="s">
        <v>38</v>
      </c>
      <c r="C67" s="50"/>
      <c r="D67" s="51">
        <f>SUM(D64:D66)</f>
        <v>44550</v>
      </c>
      <c r="E67" s="51"/>
      <c r="F67" s="51">
        <f>SUM(F64:F66)</f>
        <v>48961</v>
      </c>
      <c r="G67" s="52"/>
      <c r="H67" s="52"/>
      <c r="I67" s="51">
        <f>SUM(I64:I66)</f>
        <v>48806</v>
      </c>
      <c r="J67" s="52"/>
      <c r="K67" s="51">
        <f>SUM(K64:K66)</f>
        <v>48341</v>
      </c>
      <c r="L67" s="21">
        <f>IF(K67&gt;0,(K64*L64+K65*L65+K66*L66)/K67,0)</f>
        <v>7.8625059473324932E-2</v>
      </c>
      <c r="M67" s="52">
        <f>M64+M65+M66</f>
        <v>44541</v>
      </c>
      <c r="N67" s="53">
        <f>IF(M67&gt;0,O67/M67,0)</f>
        <v>0.38412359399205226</v>
      </c>
      <c r="O67" s="54">
        <f>O64+O65+O66</f>
        <v>17109.249</v>
      </c>
      <c r="P67" s="21">
        <f>IF(M67&gt;0,Q67/M67,0)</f>
        <v>0.53941323724209156</v>
      </c>
      <c r="Q67" s="54">
        <f>Q64+Q65+Q66</f>
        <v>24026.005000000001</v>
      </c>
      <c r="R67" s="21">
        <f>IF(M67&gt;0,T67/M67,0)</f>
        <v>7.6463168765856182E-2</v>
      </c>
      <c r="S67" s="155"/>
      <c r="T67" s="54">
        <f>T64+T65+T66</f>
        <v>3405.7460000000001</v>
      </c>
      <c r="U67" s="21">
        <f>IF(M67&gt;0,V67/M67,0)</f>
        <v>0.24828288543140029</v>
      </c>
      <c r="V67" s="54">
        <f>V64+V65+V66</f>
        <v>11058.768</v>
      </c>
      <c r="W67" s="21">
        <f>IF(M67&gt;0,X67/M67,0)</f>
        <v>0.48402052041938892</v>
      </c>
      <c r="X67" s="54">
        <f>X64+X65+X66</f>
        <v>21558.758000000002</v>
      </c>
      <c r="Y67" s="21">
        <f>IF(M67&gt;0,Z67/M67,0)</f>
        <v>0.4</v>
      </c>
      <c r="Z67" s="54">
        <f>Z64+Z65+Z66</f>
        <v>17816.400000000001</v>
      </c>
      <c r="AA67" s="55">
        <f>IF(M67&gt;0,AB67/M67,0)</f>
        <v>3.0937852764868329E-3</v>
      </c>
      <c r="AB67" s="56">
        <f>SUM(AB64:AB66)</f>
        <v>137.80029000000002</v>
      </c>
      <c r="AC67" s="55">
        <f>IF(M67&gt;0,(AC64*M64+AC65*M65+AC66*M66)/M67,0)</f>
        <v>3.169652868143958E-3</v>
      </c>
      <c r="AD67" s="55">
        <f>IF(K67&gt;0,(K64*AD64+K65*AD65+K66*AD66)/K67,0)</f>
        <v>3.7999999999999997E-4</v>
      </c>
      <c r="AE67" s="52">
        <f>SUM(AE64:AE66)</f>
        <v>16.925580000000004</v>
      </c>
      <c r="AF67" s="53">
        <f>IF(K67&gt;0,(K64*AF64+K65*AF65+K66*AF66)/K67,0)</f>
        <v>0.20957176723692106</v>
      </c>
      <c r="AG67" s="58">
        <f>SUM(AG64:AG66)</f>
        <v>123.7466476</v>
      </c>
      <c r="AH67" s="53">
        <f>IF(AND(AB67&gt;0),((AB64*AH64+AB65*AH65+AB66*AH66)/AB67),0)</f>
        <v>0.87876668030059568</v>
      </c>
      <c r="AI67" s="57">
        <f t="shared" si="2"/>
        <v>0.8817037586725508</v>
      </c>
      <c r="AJ67" s="51">
        <f>SUM(AJ64:AJ66)</f>
        <v>641</v>
      </c>
      <c r="AK67" s="21">
        <f>IF(AJ67&gt;0,(AK64*AJ64+AK65*AJ65+AK66*AJ66)/AJ67,0)</f>
        <v>7.9714508580343221E-2</v>
      </c>
      <c r="AL67" s="53">
        <f>IF(K67&gt;0,(AL64*K64+AL65*K65+AL66*K66)/K67,0)</f>
        <v>0.21062839825407004</v>
      </c>
      <c r="AM67" s="155">
        <f>IF(L67&gt;0,(AM64*K64+AM65*K65+AM66*K66)/K67,0)</f>
        <v>0.20965993256242113</v>
      </c>
      <c r="AN67" s="58">
        <f>SUM(AN64:AN66)</f>
        <v>124.25392840000001</v>
      </c>
      <c r="AO67" s="156">
        <f>SUM(AO64:AO66)</f>
        <v>123.666878</v>
      </c>
      <c r="AP67" s="56"/>
      <c r="AQ67" s="56">
        <f>SUM(AQ64:AQ66)</f>
        <v>1003.12</v>
      </c>
      <c r="AR67" s="105"/>
      <c r="AS67" s="106">
        <f>AR66</f>
        <v>1214.2599999999998</v>
      </c>
      <c r="AT67" s="51">
        <f>SUM(AT64:AT66)</f>
        <v>0</v>
      </c>
      <c r="AU67" s="59"/>
      <c r="AV67" s="58"/>
      <c r="AW67" s="58"/>
      <c r="AX67" s="58"/>
      <c r="AY67" s="58"/>
    </row>
    <row r="68" spans="1:51" x14ac:dyDescent="0.2">
      <c r="A68" s="182">
        <v>17</v>
      </c>
      <c r="B68" s="23">
        <v>1</v>
      </c>
      <c r="C68" s="11" t="s">
        <v>51</v>
      </c>
      <c r="D68" s="12">
        <v>5387</v>
      </c>
      <c r="E68" s="12">
        <v>2</v>
      </c>
      <c r="F68" s="12">
        <v>9306</v>
      </c>
      <c r="G68" s="13">
        <v>0.6</v>
      </c>
      <c r="H68" s="13">
        <v>3.6</v>
      </c>
      <c r="I68" s="12">
        <v>9169</v>
      </c>
      <c r="J68" s="13">
        <v>4.3</v>
      </c>
      <c r="K68" s="12">
        <v>15966</v>
      </c>
      <c r="L68" s="14">
        <v>7.9000000000000001E-2</v>
      </c>
      <c r="M68" s="24">
        <f>ROUND(K68*(1-L68),0)</f>
        <v>14705</v>
      </c>
      <c r="N68" s="15">
        <v>0.33900000000000002</v>
      </c>
      <c r="O68" s="25">
        <f>M68*N68</f>
        <v>4984.9950000000008</v>
      </c>
      <c r="P68" s="14">
        <v>0.59399999999999997</v>
      </c>
      <c r="Q68" s="25">
        <f>M68*P68</f>
        <v>8734.77</v>
      </c>
      <c r="R68" s="16">
        <v>6.7000000000000004E-2</v>
      </c>
      <c r="S68" s="159">
        <v>0.24959999999999999</v>
      </c>
      <c r="T68" s="25">
        <f>M68*R68</f>
        <v>985.23500000000001</v>
      </c>
      <c r="U68" s="26">
        <v>0.247</v>
      </c>
      <c r="V68" s="25">
        <f>M68*U68</f>
        <v>3632.1349999999998</v>
      </c>
      <c r="W68" s="16">
        <v>0.49399999999999999</v>
      </c>
      <c r="X68" s="25">
        <f>M68*W68</f>
        <v>7264.2699999999995</v>
      </c>
      <c r="Y68" s="16">
        <v>0.4</v>
      </c>
      <c r="Z68" s="25">
        <f>Y68*M68</f>
        <v>5882</v>
      </c>
      <c r="AA68" s="17">
        <v>3.14E-3</v>
      </c>
      <c r="AB68" s="18">
        <f>M68*AA68</f>
        <v>46.173699999999997</v>
      </c>
      <c r="AC68" s="27">
        <f>IF(M68&gt;0,(AE68+AN68)/M68,0)</f>
        <v>3.1446007752465146E-3</v>
      </c>
      <c r="AD68" s="17">
        <v>3.8999999999999999E-4</v>
      </c>
      <c r="AE68" s="24">
        <f>AD68*M68</f>
        <v>5.7349499999999995</v>
      </c>
      <c r="AF68" s="117">
        <v>0.21970000000000001</v>
      </c>
      <c r="AG68" s="30">
        <f>AJ68*(1-AK68)*AF68</f>
        <v>40.803562800000002</v>
      </c>
      <c r="AH68" s="28">
        <f>IF(AND(AF68&gt;0,AD68&gt;0,AA68&gt;0),((AA68-AD68)*AF68)/((AF68-AD68)*AA68),0)</f>
        <v>0.87735361078913676</v>
      </c>
      <c r="AI68" s="60">
        <f t="shared" ref="AI68:AI99" si="3">IF(AND(AC68&gt;0,AL68&gt;0,AD68&gt;0),((AL68*(AC68-AD68))/(AC68*(AL68-AD68))),0)</f>
        <v>0.87754710128982072</v>
      </c>
      <c r="AJ68" s="12">
        <v>201</v>
      </c>
      <c r="AK68" s="14">
        <v>7.5999999999999998E-2</v>
      </c>
      <c r="AL68" s="15">
        <v>0.21809999999999999</v>
      </c>
      <c r="AM68" s="150">
        <v>0.2208</v>
      </c>
      <c r="AN68" s="30">
        <f>AJ68*(1-AK68)*AL68</f>
        <v>40.506404400000001</v>
      </c>
      <c r="AO68" s="153">
        <f>AJ68*(1-AK68)*AM68</f>
        <v>41.007859200000006</v>
      </c>
      <c r="AP68" s="19">
        <v>1.6</v>
      </c>
      <c r="AQ68" s="19">
        <v>875.58</v>
      </c>
      <c r="AR68" s="101">
        <f>AR66+AJ68-AQ68</f>
        <v>539.67999999999972</v>
      </c>
      <c r="AS68" s="102"/>
      <c r="AT68" s="12"/>
      <c r="AU68" s="31"/>
      <c r="AV68" s="20"/>
      <c r="AW68" s="20"/>
      <c r="AX68" s="20"/>
      <c r="AY68" s="20"/>
    </row>
    <row r="69" spans="1:51" x14ac:dyDescent="0.2">
      <c r="A69" s="183"/>
      <c r="B69" s="33">
        <v>2</v>
      </c>
      <c r="C69" s="11" t="s">
        <v>60</v>
      </c>
      <c r="D69" s="34">
        <v>18713</v>
      </c>
      <c r="E69" s="34">
        <v>6</v>
      </c>
      <c r="F69" s="34">
        <v>18354</v>
      </c>
      <c r="G69" s="35">
        <v>0.5</v>
      </c>
      <c r="H69" s="35">
        <v>3.6</v>
      </c>
      <c r="I69" s="34">
        <v>17810</v>
      </c>
      <c r="J69" s="35">
        <v>3.3</v>
      </c>
      <c r="K69" s="34">
        <v>16181</v>
      </c>
      <c r="L69" s="36">
        <v>8.3000000000000004E-2</v>
      </c>
      <c r="M69" s="37">
        <f>ROUND(K69*(1-L69),0)</f>
        <v>14838</v>
      </c>
      <c r="N69" s="38">
        <v>0.51600000000000001</v>
      </c>
      <c r="O69" s="25">
        <f>M69*N69</f>
        <v>7656.4080000000004</v>
      </c>
      <c r="P69" s="36">
        <v>0.442</v>
      </c>
      <c r="Q69" s="25">
        <f>M69*P69</f>
        <v>6558.3959999999997</v>
      </c>
      <c r="R69" s="39">
        <v>4.2000000000000003E-2</v>
      </c>
      <c r="S69" s="152">
        <v>0.24349999999999999</v>
      </c>
      <c r="T69" s="25">
        <f>M69*R69</f>
        <v>623.19600000000003</v>
      </c>
      <c r="U69" s="28">
        <v>0.255</v>
      </c>
      <c r="V69" s="25">
        <f>M69*U69</f>
        <v>3783.69</v>
      </c>
      <c r="W69" s="39">
        <v>0.48599999999999999</v>
      </c>
      <c r="X69" s="25">
        <f>M69*W69</f>
        <v>7211.268</v>
      </c>
      <c r="Y69" s="39">
        <v>0.4</v>
      </c>
      <c r="Z69" s="25">
        <f>Y69*M69</f>
        <v>5935.2000000000007</v>
      </c>
      <c r="AA69" s="40">
        <v>3.2000000000000002E-3</v>
      </c>
      <c r="AB69" s="18">
        <f>M69*AA69</f>
        <v>47.4816</v>
      </c>
      <c r="AC69" s="27">
        <f>IF(M69&gt;0,(AE69+AN69)/M69,0)</f>
        <v>3.1698795390214321E-3</v>
      </c>
      <c r="AD69" s="40">
        <v>3.8000000000000002E-4</v>
      </c>
      <c r="AE69" s="37">
        <f>AD69*M69</f>
        <v>5.6384400000000001</v>
      </c>
      <c r="AF69" s="28">
        <v>0.21809999999999999</v>
      </c>
      <c r="AG69" s="41">
        <f>AJ69*(1-AK69)*AF69</f>
        <v>41.625257400000002</v>
      </c>
      <c r="AH69" s="28">
        <f>IF(AND(AF69&gt;0,AD69&gt;0,AA69&gt;0),((AA69-AD69)*AF69)/((AF69-AD69)*AA69),0)</f>
        <v>0.88278809939371661</v>
      </c>
      <c r="AI69" s="29">
        <f t="shared" si="3"/>
        <v>0.8816662710863914</v>
      </c>
      <c r="AJ69" s="34">
        <v>207</v>
      </c>
      <c r="AK69" s="36">
        <v>7.8E-2</v>
      </c>
      <c r="AL69" s="38">
        <v>0.21690000000000001</v>
      </c>
      <c r="AM69" s="151">
        <v>0.21970000000000001</v>
      </c>
      <c r="AN69" s="41">
        <f>AJ69*(1-AK69)*AL69</f>
        <v>41.396232600000005</v>
      </c>
      <c r="AO69" s="174">
        <f t="shared" si="1"/>
        <v>41.930623800000006</v>
      </c>
      <c r="AP69" s="42">
        <v>1.65</v>
      </c>
      <c r="AQ69" s="42"/>
      <c r="AR69" s="121">
        <f>AR68+AJ69-AQ69</f>
        <v>746.67999999999972</v>
      </c>
      <c r="AS69" s="104"/>
      <c r="AT69" s="43"/>
      <c r="AU69" s="44"/>
      <c r="AV69" s="45"/>
      <c r="AW69" s="45"/>
      <c r="AX69" s="45"/>
      <c r="AY69" s="45"/>
    </row>
    <row r="70" spans="1:51" x14ac:dyDescent="0.2">
      <c r="A70" s="183"/>
      <c r="B70" s="33">
        <v>3</v>
      </c>
      <c r="C70" s="11" t="s">
        <v>53</v>
      </c>
      <c r="D70" s="43">
        <v>16800</v>
      </c>
      <c r="E70" s="43">
        <v>4</v>
      </c>
      <c r="F70" s="43">
        <v>18024</v>
      </c>
      <c r="G70" s="37">
        <v>0.6</v>
      </c>
      <c r="H70" s="37">
        <v>4.3</v>
      </c>
      <c r="I70" s="43">
        <v>17662</v>
      </c>
      <c r="J70" s="37">
        <v>3</v>
      </c>
      <c r="K70" s="43">
        <v>16569</v>
      </c>
      <c r="L70" s="39">
        <v>8.3000000000000004E-2</v>
      </c>
      <c r="M70" s="37">
        <f>ROUND(K70*(1-L70),0)</f>
        <v>15194</v>
      </c>
      <c r="N70" s="28">
        <v>0.29599999999999999</v>
      </c>
      <c r="O70" s="25">
        <f>M70*N70</f>
        <v>4497.424</v>
      </c>
      <c r="P70" s="39">
        <v>0.65800000000000003</v>
      </c>
      <c r="Q70" s="25">
        <f>M70*P70</f>
        <v>9997.652</v>
      </c>
      <c r="R70" s="39">
        <v>4.5999999999999999E-2</v>
      </c>
      <c r="S70" s="152">
        <v>0.24759999999999999</v>
      </c>
      <c r="T70" s="25">
        <f>M70*R70</f>
        <v>698.92399999999998</v>
      </c>
      <c r="U70" s="28">
        <v>0.252</v>
      </c>
      <c r="V70" s="25">
        <f>M70*U70</f>
        <v>3828.8879999999999</v>
      </c>
      <c r="W70" s="39">
        <v>0.503</v>
      </c>
      <c r="X70" s="25">
        <f>M70*W70</f>
        <v>7642.5820000000003</v>
      </c>
      <c r="Y70" s="39">
        <v>0.39</v>
      </c>
      <c r="Z70" s="25">
        <f>Y70*M70</f>
        <v>5925.66</v>
      </c>
      <c r="AA70" s="47">
        <v>3.3E-3</v>
      </c>
      <c r="AB70" s="18">
        <f>M70*AA70</f>
        <v>50.1402</v>
      </c>
      <c r="AC70" s="27">
        <f>IF(M70&gt;0,(AE70+AN70)/M70,0)</f>
        <v>3.3747018559957881E-3</v>
      </c>
      <c r="AD70" s="47">
        <v>3.6999999999999999E-4</v>
      </c>
      <c r="AE70" s="37">
        <f>AD70*M70</f>
        <v>5.6217800000000002</v>
      </c>
      <c r="AF70" s="28">
        <v>0.222</v>
      </c>
      <c r="AG70" s="41">
        <f>AJ70*(1-AK70)*AF70</f>
        <v>45.550848000000002</v>
      </c>
      <c r="AH70" s="28">
        <f>IF(AND(AF70&gt;0,AD70&gt;0,AA70&gt;0),((AA70-AD70)*AF70)/((AF70-AD70)*AA70),0)</f>
        <v>0.8893610563059644</v>
      </c>
      <c r="AI70" s="29">
        <f t="shared" si="3"/>
        <v>0.8918437509596735</v>
      </c>
      <c r="AJ70" s="43">
        <v>224</v>
      </c>
      <c r="AK70" s="39">
        <v>8.4000000000000005E-2</v>
      </c>
      <c r="AL70" s="28">
        <v>0.2225</v>
      </c>
      <c r="AM70" s="152">
        <v>0.2271</v>
      </c>
      <c r="AN70" s="41">
        <f>AJ70*(1-AK70)*AL70</f>
        <v>45.653440000000003</v>
      </c>
      <c r="AO70" s="154">
        <f t="shared" si="1"/>
        <v>46.597286400000002</v>
      </c>
      <c r="AP70" s="18">
        <v>1.6</v>
      </c>
      <c r="AQ70" s="18"/>
      <c r="AR70" s="121">
        <f>AR69+AJ70-AQ70</f>
        <v>970.67999999999972</v>
      </c>
      <c r="AS70" s="104"/>
      <c r="AT70" s="43"/>
      <c r="AU70" s="48"/>
      <c r="AV70" s="41"/>
      <c r="AW70" s="41"/>
      <c r="AX70" s="41"/>
      <c r="AY70" s="41"/>
    </row>
    <row r="71" spans="1:51" s="22" customFormat="1" ht="13.5" thickBot="1" x14ac:dyDescent="0.25">
      <c r="A71" s="184"/>
      <c r="B71" s="49" t="s">
        <v>38</v>
      </c>
      <c r="C71" s="50"/>
      <c r="D71" s="51">
        <f>SUM(D68:D70)</f>
        <v>40900</v>
      </c>
      <c r="E71" s="51"/>
      <c r="F71" s="51">
        <f>SUM(F68:F70)</f>
        <v>45684</v>
      </c>
      <c r="G71" s="52"/>
      <c r="H71" s="52"/>
      <c r="I71" s="51">
        <f>SUM(I68:I70)</f>
        <v>44641</v>
      </c>
      <c r="J71" s="52"/>
      <c r="K71" s="51">
        <f>SUM(K68:K70)</f>
        <v>48716</v>
      </c>
      <c r="L71" s="21">
        <f>IF(K71&gt;0,(K68*L68+K69*L69+K70*L70)/K71,0)</f>
        <v>8.1689054930618288E-2</v>
      </c>
      <c r="M71" s="52">
        <f>M68+M69+M70</f>
        <v>44737</v>
      </c>
      <c r="N71" s="53">
        <f>IF(M71&gt;0,O71/M71,0)</f>
        <v>0.38310183964056599</v>
      </c>
      <c r="O71" s="54">
        <f>O68+O69+O70</f>
        <v>17138.827000000001</v>
      </c>
      <c r="P71" s="21">
        <f>IF(M71&gt;0,Q71/M71,0)</f>
        <v>0.56532217180409949</v>
      </c>
      <c r="Q71" s="54">
        <f>Q68+Q69+Q70</f>
        <v>25290.817999999999</v>
      </c>
      <c r="R71" s="21">
        <f>IF(M71&gt;0,T71/M71,0)</f>
        <v>5.1575988555334511E-2</v>
      </c>
      <c r="S71" s="155"/>
      <c r="T71" s="54">
        <f>T68+T69+T70</f>
        <v>2307.355</v>
      </c>
      <c r="U71" s="21">
        <f>IF(M71&gt;0,V71/M71,0)</f>
        <v>0.25135152111227843</v>
      </c>
      <c r="V71" s="54">
        <f>V68+V69+V70</f>
        <v>11244.713</v>
      </c>
      <c r="W71" s="21">
        <f>IF(M71&gt;0,X71/M71,0)</f>
        <v>0.49440329034132824</v>
      </c>
      <c r="X71" s="54">
        <f>X68+X69+X70</f>
        <v>22118.120000000003</v>
      </c>
      <c r="Y71" s="21">
        <f>IF(M71&gt;0,Z71/M71,0)</f>
        <v>0.39660370610456669</v>
      </c>
      <c r="Z71" s="54">
        <f>Z68+Z69+Z70</f>
        <v>17742.86</v>
      </c>
      <c r="AA71" s="55">
        <f>IF(M71&gt;0,AB71/M71,0)</f>
        <v>3.2142410085611462E-3</v>
      </c>
      <c r="AB71" s="56">
        <f>SUM(AB68:AB70)</f>
        <v>143.7955</v>
      </c>
      <c r="AC71" s="55">
        <f>IF(M71&gt;0,(AC68*M68+AC69*M69+AC70*M70)/M71,0)</f>
        <v>3.231134117173704E-3</v>
      </c>
      <c r="AD71" s="55">
        <f>IF(K71&gt;0,(K68*AD68+K69*AD69+K70*AD70)/K71,0)</f>
        <v>3.7987622136464408E-4</v>
      </c>
      <c r="AE71" s="52">
        <f>SUM(AE68:AE70)</f>
        <v>16.995170000000002</v>
      </c>
      <c r="AF71" s="53">
        <f>IF(K71&gt;0,(K68*AF68+K69*AF69+K70*AF70)/K71,0)</f>
        <v>0.21995082313818867</v>
      </c>
      <c r="AG71" s="58">
        <f>SUM(AG68:AG70)</f>
        <v>127.97966820000001</v>
      </c>
      <c r="AH71" s="53">
        <f>IF(AND(AB71&gt;0),((AB68*AH68+AB69*AH69+AB70*AH70)/AB71),0)</f>
        <v>0.88333497970422836</v>
      </c>
      <c r="AI71" s="57">
        <f t="shared" si="3"/>
        <v>0.88396447853589555</v>
      </c>
      <c r="AJ71" s="51">
        <f>SUM(AJ68:AJ70)</f>
        <v>632</v>
      </c>
      <c r="AK71" s="21">
        <f>IF(AJ71&gt;0,(AK68*AJ68+AK69*AJ69+AK70*AJ70)/AJ71,0)</f>
        <v>7.9490506329113919E-2</v>
      </c>
      <c r="AL71" s="53">
        <f>IF(K71&gt;0,(AL68*K68+AL69*K69+AL70*K70)/K71,0)</f>
        <v>0.21919792265374827</v>
      </c>
      <c r="AM71" s="155">
        <f>IF(L71&gt;0,(AM68*K68+AM69*K69+AM70*K70)/K71,0)</f>
        <v>0.22257735446259957</v>
      </c>
      <c r="AN71" s="58">
        <f>SUM(AN68:AN70)</f>
        <v>127.556077</v>
      </c>
      <c r="AO71" s="156">
        <f>SUM(AO68:AO70)</f>
        <v>129.53576940000002</v>
      </c>
      <c r="AP71" s="56"/>
      <c r="AQ71" s="56">
        <f>SUM(AQ68:AQ70)</f>
        <v>875.58</v>
      </c>
      <c r="AR71" s="105"/>
      <c r="AS71" s="106">
        <f>AR70</f>
        <v>970.67999999999972</v>
      </c>
      <c r="AT71" s="51">
        <f>SUM(AT68:AT70)</f>
        <v>0</v>
      </c>
      <c r="AU71" s="59"/>
      <c r="AV71" s="58"/>
      <c r="AW71" s="58"/>
      <c r="AX71" s="58"/>
      <c r="AY71" s="58"/>
    </row>
    <row r="72" spans="1:51" x14ac:dyDescent="0.2">
      <c r="A72" s="182">
        <v>18</v>
      </c>
      <c r="B72" s="23">
        <v>1</v>
      </c>
      <c r="C72" s="11" t="s">
        <v>51</v>
      </c>
      <c r="D72" s="12">
        <v>15776</v>
      </c>
      <c r="E72" s="12">
        <v>0</v>
      </c>
      <c r="F72" s="12">
        <v>11855</v>
      </c>
      <c r="G72" s="13">
        <v>0.7</v>
      </c>
      <c r="H72" s="13">
        <v>3.7</v>
      </c>
      <c r="I72" s="12">
        <v>11796</v>
      </c>
      <c r="J72" s="125">
        <v>3.6</v>
      </c>
      <c r="K72" s="12">
        <v>13607</v>
      </c>
      <c r="L72" s="14">
        <v>7.4999999999999997E-2</v>
      </c>
      <c r="M72" s="24">
        <f>ROUND(K72*(1-L72),0)</f>
        <v>12586</v>
      </c>
      <c r="N72" s="15">
        <v>0.34899999999999998</v>
      </c>
      <c r="O72" s="25">
        <f>M72*N72</f>
        <v>4392.5140000000001</v>
      </c>
      <c r="P72" s="14">
        <v>0.61799999999999999</v>
      </c>
      <c r="Q72" s="25">
        <f>M72*P72</f>
        <v>7778.1480000000001</v>
      </c>
      <c r="R72" s="16">
        <v>3.3000000000000002E-2</v>
      </c>
      <c r="S72" s="159">
        <v>0.22539999999999999</v>
      </c>
      <c r="T72" s="25">
        <f>M72*R72</f>
        <v>415.33800000000002</v>
      </c>
      <c r="U72" s="26">
        <v>0.24299999999999999</v>
      </c>
      <c r="V72" s="25">
        <f>M72*U72</f>
        <v>3058.3980000000001</v>
      </c>
      <c r="W72" s="16">
        <v>0.48899999999999999</v>
      </c>
      <c r="X72" s="25">
        <f>M72*W72</f>
        <v>6154.5540000000001</v>
      </c>
      <c r="Y72" s="16">
        <v>0.39</v>
      </c>
      <c r="Z72" s="25">
        <f>Y72*M72</f>
        <v>4908.54</v>
      </c>
      <c r="AA72" s="17">
        <v>3.2200000000000002E-3</v>
      </c>
      <c r="AB72" s="18">
        <f>M72*AA72</f>
        <v>40.526920000000004</v>
      </c>
      <c r="AC72" s="27">
        <f>IF(M72&gt;0,(AE72+AN72)/M72,0)</f>
        <v>3.3793888844748134E-3</v>
      </c>
      <c r="AD72" s="17">
        <v>3.6000000000000002E-4</v>
      </c>
      <c r="AE72" s="24">
        <f>AD72*M72</f>
        <v>4.5309600000000003</v>
      </c>
      <c r="AF72" s="117">
        <v>0.2147</v>
      </c>
      <c r="AG72" s="30">
        <f>AJ72*(1-AK72)*AF72</f>
        <v>37.686076299999996</v>
      </c>
      <c r="AH72" s="28">
        <f>IF(AND(AF72&gt;0,AD72&gt;0,AA72&gt;0),((AA72-AD72)*AF72)/((AF72-AD72)*AA72),0)</f>
        <v>0.88969055375536754</v>
      </c>
      <c r="AI72" s="60">
        <f t="shared" si="3"/>
        <v>0.89496001883768261</v>
      </c>
      <c r="AJ72" s="12">
        <v>191</v>
      </c>
      <c r="AK72" s="14">
        <v>8.1000000000000003E-2</v>
      </c>
      <c r="AL72" s="15">
        <v>0.2165</v>
      </c>
      <c r="AM72" s="150">
        <v>0.2235</v>
      </c>
      <c r="AN72" s="30">
        <f>AJ72*(1-AK72)*AL72</f>
        <v>38.002028500000002</v>
      </c>
      <c r="AO72" s="153">
        <f t="shared" ref="AO72:AO126" si="4">AJ72*(1-AK72)*AM72</f>
        <v>39.230731499999997</v>
      </c>
      <c r="AP72" s="19">
        <v>1.65</v>
      </c>
      <c r="AQ72" s="19"/>
      <c r="AR72" s="101">
        <f>AR70+AJ72-AQ72+AS72</f>
        <v>1238.6799999999998</v>
      </c>
      <c r="AS72" s="102">
        <v>77</v>
      </c>
      <c r="AT72" s="12"/>
      <c r="AU72" s="31"/>
      <c r="AV72" s="20"/>
      <c r="AW72" s="20"/>
      <c r="AX72" s="20"/>
      <c r="AY72" s="20"/>
    </row>
    <row r="73" spans="1:51" x14ac:dyDescent="0.2">
      <c r="A73" s="183"/>
      <c r="B73" s="33">
        <v>2</v>
      </c>
      <c r="C73" s="11" t="s">
        <v>60</v>
      </c>
      <c r="D73" s="34">
        <v>18500</v>
      </c>
      <c r="E73" s="34">
        <v>4</v>
      </c>
      <c r="F73" s="34">
        <v>18859</v>
      </c>
      <c r="G73" s="35">
        <v>0.5</v>
      </c>
      <c r="H73" s="35">
        <v>3.7</v>
      </c>
      <c r="I73" s="34">
        <v>18600</v>
      </c>
      <c r="J73" s="126">
        <v>3.2</v>
      </c>
      <c r="K73" s="34">
        <v>16622</v>
      </c>
      <c r="L73" s="36">
        <v>7.9000000000000001E-2</v>
      </c>
      <c r="M73" s="37">
        <f>ROUND(K73*(1-L73),0)</f>
        <v>15309</v>
      </c>
      <c r="N73" s="38">
        <v>0.45900000000000002</v>
      </c>
      <c r="O73" s="25">
        <f>M73*N73</f>
        <v>7026.8310000000001</v>
      </c>
      <c r="P73" s="36">
        <v>0.498</v>
      </c>
      <c r="Q73" s="25">
        <f>M73*P73</f>
        <v>7623.8819999999996</v>
      </c>
      <c r="R73" s="39">
        <v>4.2999999999999997E-2</v>
      </c>
      <c r="S73" s="152">
        <v>0.25559999999999999</v>
      </c>
      <c r="T73" s="25">
        <f>M73*R73</f>
        <v>658.28699999999992</v>
      </c>
      <c r="U73" s="28">
        <v>0.26300000000000001</v>
      </c>
      <c r="V73" s="25">
        <f>M73*U73</f>
        <v>4026.2670000000003</v>
      </c>
      <c r="W73" s="39">
        <v>0.48499999999999999</v>
      </c>
      <c r="X73" s="25">
        <f>M73*W73</f>
        <v>7424.8649999999998</v>
      </c>
      <c r="Y73" s="39">
        <v>0.4</v>
      </c>
      <c r="Z73" s="25">
        <f>Y73*M73</f>
        <v>6123.6</v>
      </c>
      <c r="AA73" s="40">
        <v>3.2499999999999999E-3</v>
      </c>
      <c r="AB73" s="18">
        <f>M73*AA73</f>
        <v>49.754249999999999</v>
      </c>
      <c r="AC73" s="27">
        <f>IF(M73&gt;0,(AE73+AN73)/M73,0)</f>
        <v>3.1727971781305114E-3</v>
      </c>
      <c r="AD73" s="40">
        <v>3.8000000000000002E-4</v>
      </c>
      <c r="AE73" s="37">
        <f>AD73*M73</f>
        <v>5.8174200000000003</v>
      </c>
      <c r="AF73" s="28">
        <v>0.21049999999999999</v>
      </c>
      <c r="AG73" s="41">
        <f>AJ73*(1-AK73)*AF73</f>
        <v>42.51258</v>
      </c>
      <c r="AH73" s="28">
        <f>IF(AND(AF73&gt;0,AD73&gt;0,AA73&gt;0),((AA73-AD73)*AF73)/((AF73-AD73)*AA73),0)</f>
        <v>0.88467395920279968</v>
      </c>
      <c r="AI73" s="29">
        <f t="shared" si="3"/>
        <v>0.8818147164067448</v>
      </c>
      <c r="AJ73" s="34">
        <v>220</v>
      </c>
      <c r="AK73" s="36">
        <v>8.2000000000000003E-2</v>
      </c>
      <c r="AL73" s="38">
        <v>0.2117</v>
      </c>
      <c r="AM73" s="151">
        <v>0.21540000000000001</v>
      </c>
      <c r="AN73" s="41">
        <f>AJ73*(1-AK73)*AL73</f>
        <v>42.754932000000004</v>
      </c>
      <c r="AO73" s="174">
        <f t="shared" si="4"/>
        <v>43.502184000000007</v>
      </c>
      <c r="AP73" s="42">
        <v>1.63</v>
      </c>
      <c r="AQ73" s="42"/>
      <c r="AR73" s="121">
        <f>AR72+AJ73-AQ73</f>
        <v>1458.6799999999998</v>
      </c>
      <c r="AS73" s="104"/>
      <c r="AT73" s="43"/>
      <c r="AU73" s="44"/>
      <c r="AV73" s="45"/>
      <c r="AW73" s="45"/>
      <c r="AX73" s="45"/>
      <c r="AY73" s="45"/>
    </row>
    <row r="74" spans="1:51" x14ac:dyDescent="0.2">
      <c r="A74" s="183"/>
      <c r="B74" s="33">
        <v>3</v>
      </c>
      <c r="C74" s="46" t="s">
        <v>53</v>
      </c>
      <c r="D74" s="43">
        <v>15200</v>
      </c>
      <c r="E74" s="43">
        <v>2</v>
      </c>
      <c r="F74" s="43">
        <v>18266</v>
      </c>
      <c r="G74" s="37">
        <v>0.6</v>
      </c>
      <c r="H74" s="37">
        <v>4.5</v>
      </c>
      <c r="I74" s="43">
        <v>18562</v>
      </c>
      <c r="J74" s="37">
        <v>2.4</v>
      </c>
      <c r="K74" s="43">
        <v>16725</v>
      </c>
      <c r="L74" s="39">
        <v>8.3000000000000004E-2</v>
      </c>
      <c r="M74" s="37">
        <f>ROUND(K74*(1-L74),0)</f>
        <v>15337</v>
      </c>
      <c r="N74" s="28">
        <v>0.30399999999999999</v>
      </c>
      <c r="O74" s="25">
        <f>M74*N74</f>
        <v>4662.4480000000003</v>
      </c>
      <c r="P74" s="39">
        <v>0.66700000000000004</v>
      </c>
      <c r="Q74" s="25">
        <f>M74*P74</f>
        <v>10229.779</v>
      </c>
      <c r="R74" s="39">
        <v>2.9000000000000001E-2</v>
      </c>
      <c r="S74" s="152">
        <v>0.25609999999999999</v>
      </c>
      <c r="T74" s="25">
        <f>M74*R74</f>
        <v>444.77300000000002</v>
      </c>
      <c r="U74" s="28">
        <v>0.26900000000000002</v>
      </c>
      <c r="V74" s="25">
        <f>M74*U74</f>
        <v>4125.6530000000002</v>
      </c>
      <c r="W74" s="39">
        <v>0.47599999999999998</v>
      </c>
      <c r="X74" s="25">
        <f>M74*W74</f>
        <v>7300.4119999999994</v>
      </c>
      <c r="Y74" s="39">
        <v>0.39</v>
      </c>
      <c r="Z74" s="25">
        <f>Y74*M74</f>
        <v>5981.43</v>
      </c>
      <c r="AA74" s="47">
        <v>3.0599999999999998E-3</v>
      </c>
      <c r="AB74" s="18">
        <f>M74*AA74</f>
        <v>46.931219999999996</v>
      </c>
      <c r="AC74" s="27">
        <f>IF(M74&gt;0,(AE74+AN74)/M74,0)</f>
        <v>3.2681718654234857E-3</v>
      </c>
      <c r="AD74" s="47">
        <v>3.8000000000000002E-4</v>
      </c>
      <c r="AE74" s="37">
        <f>AD74*M74</f>
        <v>5.8280600000000007</v>
      </c>
      <c r="AF74" s="28">
        <v>0.21390000000000001</v>
      </c>
      <c r="AG74" s="41">
        <f>AJ74*(1-AK74)*AF74</f>
        <v>43.442876100000007</v>
      </c>
      <c r="AH74" s="28">
        <f>IF(AND(AF74&gt;0,AD74&gt;0,AA74&gt;0),((AA74-AD74)*AF74)/((AF74-AD74)*AA74),0)</f>
        <v>0.87737567863413612</v>
      </c>
      <c r="AI74" s="29">
        <f t="shared" si="3"/>
        <v>0.88526946780525317</v>
      </c>
      <c r="AJ74" s="43">
        <v>221</v>
      </c>
      <c r="AK74" s="39">
        <v>8.1000000000000003E-2</v>
      </c>
      <c r="AL74" s="28">
        <v>0.21809999999999999</v>
      </c>
      <c r="AM74" s="152">
        <v>0.2238</v>
      </c>
      <c r="AN74" s="41">
        <f>AJ74*(1-AK74)*AL74</f>
        <v>44.295891900000001</v>
      </c>
      <c r="AO74" s="154">
        <f t="shared" si="4"/>
        <v>45.453556200000001</v>
      </c>
      <c r="AP74" s="18">
        <v>1.6</v>
      </c>
      <c r="AQ74" s="18"/>
      <c r="AR74" s="121">
        <f>AR73+AJ74-AQ74</f>
        <v>1679.6799999999998</v>
      </c>
      <c r="AS74" s="104"/>
      <c r="AT74" s="43"/>
      <c r="AU74" s="48"/>
      <c r="AV74" s="41"/>
      <c r="AW74" s="41"/>
      <c r="AX74" s="41"/>
      <c r="AY74" s="41"/>
    </row>
    <row r="75" spans="1:51" s="22" customFormat="1" ht="13.5" thickBot="1" x14ac:dyDescent="0.25">
      <c r="A75" s="184"/>
      <c r="B75" s="49" t="s">
        <v>38</v>
      </c>
      <c r="C75" s="50"/>
      <c r="D75" s="51">
        <f>SUM(D72:D74)</f>
        <v>49476</v>
      </c>
      <c r="E75" s="51"/>
      <c r="F75" s="51">
        <f>SUM(F72:F74)</f>
        <v>48980</v>
      </c>
      <c r="G75" s="52"/>
      <c r="H75" s="52"/>
      <c r="I75" s="51">
        <f>SUM(I72:I74)</f>
        <v>48958</v>
      </c>
      <c r="J75" s="52"/>
      <c r="K75" s="51">
        <f>SUM(K72:K74)</f>
        <v>46954</v>
      </c>
      <c r="L75" s="21">
        <f>IF(K75&gt;0,(K72*L72+K73*L73+K74*L74)/K75,0)</f>
        <v>7.9265621672274994E-2</v>
      </c>
      <c r="M75" s="52">
        <f>M72+M73+M74</f>
        <v>43232</v>
      </c>
      <c r="N75" s="53">
        <f>IF(M75&gt;0,O75/M75,0)</f>
        <v>0.3719881800518135</v>
      </c>
      <c r="O75" s="54">
        <f>O72+O73+O74</f>
        <v>16081.793000000001</v>
      </c>
      <c r="P75" s="21">
        <f>IF(M75&gt;0,Q75/M75,0)</f>
        <v>0.59288973445595861</v>
      </c>
      <c r="Q75" s="54">
        <f>Q72+Q73+Q74</f>
        <v>25631.809000000001</v>
      </c>
      <c r="R75" s="21">
        <f>IF(M75&gt;0,T75/M75,0)</f>
        <v>3.5122085492227985E-2</v>
      </c>
      <c r="S75" s="155"/>
      <c r="T75" s="54">
        <f>T72+T73+T74</f>
        <v>1518.3980000000001</v>
      </c>
      <c r="U75" s="21">
        <f>IF(M75&gt;0,V75/M75,0)</f>
        <v>0.25930602331606223</v>
      </c>
      <c r="V75" s="54">
        <f>V72+V73+V74</f>
        <v>11210.318000000001</v>
      </c>
      <c r="W75" s="21">
        <f>IF(M75&gt;0,X75/M75,0)</f>
        <v>0.48297166450777196</v>
      </c>
      <c r="X75" s="54">
        <f>X72+X73+X74</f>
        <v>20879.830999999998</v>
      </c>
      <c r="Y75" s="21">
        <f>IF(M75&gt;0,Z75/M75,0)</f>
        <v>0.39354112694300519</v>
      </c>
      <c r="Z75" s="54">
        <f>Z72+Z73+Z74</f>
        <v>17013.57</v>
      </c>
      <c r="AA75" s="55">
        <f>IF(M75&gt;0,AB75/M75,0)</f>
        <v>3.1738617227979275E-3</v>
      </c>
      <c r="AB75" s="56">
        <f>SUM(AB72:AB74)</f>
        <v>137.21239</v>
      </c>
      <c r="AC75" s="55">
        <f>IF(M75&gt;0,(AC72*M72+AC73*M73+AC74*M74)/M75,0)</f>
        <v>3.2667767487046637E-3</v>
      </c>
      <c r="AD75" s="55">
        <f>IF(K75&gt;0,(K72*AD72+K73*AD73+K74*AD74)/K75,0)</f>
        <v>3.7420411466541724E-4</v>
      </c>
      <c r="AE75" s="52">
        <f>SUM(AE72:AE74)</f>
        <v>16.176439999999999</v>
      </c>
      <c r="AF75" s="53">
        <f>IF(K75&gt;0,(K72*AF72+K73*AF73+K74*AF74)/K75,0)</f>
        <v>0.21292821484857519</v>
      </c>
      <c r="AG75" s="58">
        <f>SUM(AG72:AG74)</f>
        <v>123.6415324</v>
      </c>
      <c r="AH75" s="53">
        <f>IF(AND(AB75&gt;0),((AB72*AH72+AB73*AH73+AB74*AH74)/AB75),0)</f>
        <v>0.88365940005923171</v>
      </c>
      <c r="AI75" s="57">
        <f t="shared" si="3"/>
        <v>0.88699271983910766</v>
      </c>
      <c r="AJ75" s="51">
        <f>SUM(AJ72:AJ74)</f>
        <v>632</v>
      </c>
      <c r="AK75" s="21">
        <f>IF(AJ75&gt;0,(AK72*AJ72+AK73*AJ73+AK74*AJ74)/AJ75,0)</f>
        <v>8.1348101265822773E-2</v>
      </c>
      <c r="AL75" s="53">
        <f>IF(K75&gt;0,(AL72*K72+AL73*K73+AL74*K74)/K75,0)</f>
        <v>0.21537069046300636</v>
      </c>
      <c r="AM75" s="155">
        <f>IF(L75&gt;0,(AM72*K72+AM73*K73+AM74*K74)/K75,0)</f>
        <v>0.22073941091280827</v>
      </c>
      <c r="AN75" s="58">
        <f>SUM(AN72:AN74)</f>
        <v>125.05285240000001</v>
      </c>
      <c r="AO75" s="156">
        <f>SUM(AO72:AO74)</f>
        <v>128.1864717</v>
      </c>
      <c r="AP75" s="56"/>
      <c r="AQ75" s="56">
        <f>SUM(AQ72:AQ74)</f>
        <v>0</v>
      </c>
      <c r="AR75" s="105"/>
      <c r="AS75" s="106">
        <f>AR74</f>
        <v>1679.6799999999998</v>
      </c>
      <c r="AT75" s="51">
        <f>SUM(AT72:AT74)</f>
        <v>0</v>
      </c>
      <c r="AU75" s="59"/>
      <c r="AV75" s="58"/>
      <c r="AW75" s="58"/>
      <c r="AX75" s="58"/>
      <c r="AY75" s="58"/>
    </row>
    <row r="76" spans="1:51" x14ac:dyDescent="0.2">
      <c r="A76" s="182">
        <v>19</v>
      </c>
      <c r="B76" s="23">
        <v>1</v>
      </c>
      <c r="C76" s="11" t="s">
        <v>51</v>
      </c>
      <c r="D76" s="12">
        <v>17839</v>
      </c>
      <c r="E76" s="12">
        <v>0</v>
      </c>
      <c r="F76" s="12">
        <v>15426</v>
      </c>
      <c r="G76" s="13">
        <v>0.6</v>
      </c>
      <c r="H76" s="13">
        <v>4.5999999999999996</v>
      </c>
      <c r="I76" s="12">
        <v>15447</v>
      </c>
      <c r="J76" s="13">
        <v>2.7</v>
      </c>
      <c r="K76" s="12">
        <v>16688</v>
      </c>
      <c r="L76" s="14">
        <v>8.1000000000000003E-2</v>
      </c>
      <c r="M76" s="24">
        <f>ROUND(K76*(1-L76),0)</f>
        <v>15336</v>
      </c>
      <c r="N76" s="15">
        <v>0.31</v>
      </c>
      <c r="O76" s="25">
        <f>M76*N76</f>
        <v>4754.16</v>
      </c>
      <c r="P76" s="14">
        <v>0.61699999999999999</v>
      </c>
      <c r="Q76" s="25">
        <f>M76*P76</f>
        <v>9462.3119999999999</v>
      </c>
      <c r="R76" s="16">
        <v>7.2999999999999995E-2</v>
      </c>
      <c r="S76" s="159">
        <v>0.25650000000000001</v>
      </c>
      <c r="T76" s="25">
        <f>M76*R76</f>
        <v>1119.528</v>
      </c>
      <c r="U76" s="26">
        <v>0.26200000000000001</v>
      </c>
      <c r="V76" s="25">
        <f>M76*U76</f>
        <v>4018.0320000000002</v>
      </c>
      <c r="W76" s="16">
        <v>0.49</v>
      </c>
      <c r="X76" s="25">
        <f>M76*W76</f>
        <v>7514.6399999999994</v>
      </c>
      <c r="Y76" s="16">
        <v>0.39</v>
      </c>
      <c r="Z76" s="25">
        <f>Y76*M76</f>
        <v>5981.04</v>
      </c>
      <c r="AA76" s="17">
        <v>3.0300000000000001E-3</v>
      </c>
      <c r="AB76" s="18">
        <f>M76*AA76</f>
        <v>46.46808</v>
      </c>
      <c r="AC76" s="27">
        <f>IF(M76&gt;0,(AE76+AN76)/M76,0)</f>
        <v>3.0219157407407409E-3</v>
      </c>
      <c r="AD76" s="17">
        <v>3.6999999999999999E-4</v>
      </c>
      <c r="AE76" s="24">
        <f>AD76*M76</f>
        <v>5.6743199999999998</v>
      </c>
      <c r="AF76" s="117">
        <v>0.20699999999999999</v>
      </c>
      <c r="AG76" s="30">
        <f>AJ76*(1-AK76)*AF76</f>
        <v>40.887053999999999</v>
      </c>
      <c r="AH76" s="28">
        <f>IF(AND(AF76&gt;0,AD76&gt;0,AA76&gt;0),((AA76-AD76)*AF76)/((AF76-AD76)*AA76),0)</f>
        <v>0.87945977001029718</v>
      </c>
      <c r="AI76" s="60">
        <f t="shared" si="3"/>
        <v>0.87914091937996508</v>
      </c>
      <c r="AJ76" s="12">
        <v>214</v>
      </c>
      <c r="AK76" s="14">
        <v>7.6999999999999999E-2</v>
      </c>
      <c r="AL76" s="15">
        <v>0.2059</v>
      </c>
      <c r="AM76" s="150">
        <v>0.20649999999999999</v>
      </c>
      <c r="AN76" s="30">
        <f>AJ76*(1-AK76)*AL76</f>
        <v>40.669779800000001</v>
      </c>
      <c r="AO76" s="153">
        <f>AJ76*(1-AK76)*AM76</f>
        <v>40.788293000000003</v>
      </c>
      <c r="AP76" s="19">
        <v>1.7</v>
      </c>
      <c r="AQ76" s="19"/>
      <c r="AR76" s="101">
        <f>AR74+AJ76-AQ76</f>
        <v>1893.6799999999998</v>
      </c>
      <c r="AS76" s="102"/>
      <c r="AT76" s="12"/>
      <c r="AU76" s="31"/>
      <c r="AV76" s="20"/>
      <c r="AW76" s="20"/>
      <c r="AX76" s="20"/>
      <c r="AY76" s="20"/>
    </row>
    <row r="77" spans="1:51" x14ac:dyDescent="0.2">
      <c r="A77" s="183"/>
      <c r="B77" s="33">
        <v>2</v>
      </c>
      <c r="C77" s="11" t="s">
        <v>60</v>
      </c>
      <c r="D77" s="34">
        <v>16600</v>
      </c>
      <c r="E77" s="34">
        <v>5</v>
      </c>
      <c r="F77" s="34">
        <v>17345</v>
      </c>
      <c r="G77" s="35">
        <v>0.6</v>
      </c>
      <c r="H77" s="35">
        <v>4.0999999999999996</v>
      </c>
      <c r="I77" s="34">
        <v>17488</v>
      </c>
      <c r="J77" s="35">
        <v>2.9</v>
      </c>
      <c r="K77" s="34">
        <v>16643</v>
      </c>
      <c r="L77" s="36">
        <v>8.3000000000000004E-2</v>
      </c>
      <c r="M77" s="37">
        <f>ROUND(K77*(1-L77),0)</f>
        <v>15262</v>
      </c>
      <c r="N77" s="38">
        <v>0.38500000000000001</v>
      </c>
      <c r="O77" s="25">
        <f>M77*N77</f>
        <v>5875.87</v>
      </c>
      <c r="P77" s="36">
        <v>0.56000000000000005</v>
      </c>
      <c r="Q77" s="25">
        <f>M77*P77</f>
        <v>8546.7200000000012</v>
      </c>
      <c r="R77" s="39">
        <v>5.5E-2</v>
      </c>
      <c r="S77" s="152">
        <v>0.25290000000000001</v>
      </c>
      <c r="T77" s="25">
        <f>M77*R77</f>
        <v>839.41</v>
      </c>
      <c r="U77" s="28">
        <v>0.255</v>
      </c>
      <c r="V77" s="25">
        <f>M77*U77</f>
        <v>3891.81</v>
      </c>
      <c r="W77" s="39">
        <v>0.48499999999999999</v>
      </c>
      <c r="X77" s="25">
        <f>M77*W77</f>
        <v>7402.07</v>
      </c>
      <c r="Y77" s="39">
        <v>0.4</v>
      </c>
      <c r="Z77" s="25">
        <f>Y77*M77</f>
        <v>6104.8</v>
      </c>
      <c r="AA77" s="40">
        <v>3.0899999999999999E-3</v>
      </c>
      <c r="AB77" s="18">
        <f>M77*AA77</f>
        <v>47.159579999999998</v>
      </c>
      <c r="AC77" s="27">
        <f>IF(M77&gt;0,(AE77+AN77)/M77,0)</f>
        <v>3.272012947189097E-3</v>
      </c>
      <c r="AD77" s="40">
        <v>3.6999999999999999E-4</v>
      </c>
      <c r="AE77" s="37">
        <f>AD77*M77</f>
        <v>5.6469399999999998</v>
      </c>
      <c r="AF77" s="28">
        <v>0.21310000000000001</v>
      </c>
      <c r="AG77" s="41">
        <f>AJ77*(1-AK77)*AF77</f>
        <v>43.374587099999999</v>
      </c>
      <c r="AH77" s="28">
        <f>IF(AND(AF77&gt;0,AD77&gt;0,AA77&gt;0),((AA77-AD77)*AF77)/((AF77-AD77)*AA77),0)</f>
        <v>0.8817899286468085</v>
      </c>
      <c r="AI77" s="29">
        <f t="shared" si="3"/>
        <v>0.88843042120282645</v>
      </c>
      <c r="AJ77" s="34">
        <v>221</v>
      </c>
      <c r="AK77" s="36">
        <v>7.9000000000000001E-2</v>
      </c>
      <c r="AL77" s="38">
        <v>0.21759999999999999</v>
      </c>
      <c r="AM77" s="151">
        <v>0.21229999999999999</v>
      </c>
      <c r="AN77" s="41">
        <f>AJ77*(1-AK77)*AL77</f>
        <v>44.290521599999998</v>
      </c>
      <c r="AO77" s="174">
        <f t="shared" si="4"/>
        <v>43.211754299999996</v>
      </c>
      <c r="AP77" s="42">
        <v>1.65</v>
      </c>
      <c r="AQ77" s="42"/>
      <c r="AR77" s="121">
        <f>AR76+AJ77-AQ77</f>
        <v>2114.6799999999998</v>
      </c>
      <c r="AS77" s="104"/>
      <c r="AT77" s="43"/>
      <c r="AU77" s="44"/>
      <c r="AV77" s="45"/>
      <c r="AW77" s="45"/>
      <c r="AX77" s="45"/>
      <c r="AY77" s="45"/>
    </row>
    <row r="78" spans="1:51" x14ac:dyDescent="0.2">
      <c r="A78" s="183"/>
      <c r="B78" s="33">
        <v>3</v>
      </c>
      <c r="C78" s="11" t="s">
        <v>54</v>
      </c>
      <c r="D78" s="43">
        <v>17300</v>
      </c>
      <c r="E78" s="43">
        <v>3</v>
      </c>
      <c r="F78" s="43">
        <v>16152</v>
      </c>
      <c r="G78" s="37">
        <v>1.1000000000000001</v>
      </c>
      <c r="H78" s="37">
        <v>4.3</v>
      </c>
      <c r="I78" s="43">
        <v>16633</v>
      </c>
      <c r="J78" s="127">
        <v>2.4</v>
      </c>
      <c r="K78" s="43">
        <v>16641</v>
      </c>
      <c r="L78" s="39">
        <v>7.6999999999999999E-2</v>
      </c>
      <c r="M78" s="37">
        <f>ROUND(K78*(1-L78),0)</f>
        <v>15360</v>
      </c>
      <c r="N78" s="28">
        <v>0.40100000000000002</v>
      </c>
      <c r="O78" s="25">
        <f>M78*N78</f>
        <v>6159.3600000000006</v>
      </c>
      <c r="P78" s="39">
        <v>0.52600000000000002</v>
      </c>
      <c r="Q78" s="25">
        <f>M78*P78</f>
        <v>8079.3600000000006</v>
      </c>
      <c r="R78" s="39">
        <v>7.2999999999999995E-2</v>
      </c>
      <c r="S78" s="152">
        <v>0.25569999999999998</v>
      </c>
      <c r="T78" s="25">
        <f>M78*R78</f>
        <v>1121.28</v>
      </c>
      <c r="U78" s="28">
        <v>0.25900000000000001</v>
      </c>
      <c r="V78" s="25">
        <f>M78*U78</f>
        <v>3978.2400000000002</v>
      </c>
      <c r="W78" s="39">
        <v>0.49199999999999999</v>
      </c>
      <c r="X78" s="25">
        <f>M78*W78</f>
        <v>7557.12</v>
      </c>
      <c r="Y78" s="39">
        <v>0.4</v>
      </c>
      <c r="Z78" s="25">
        <f>Y78*M78</f>
        <v>6144</v>
      </c>
      <c r="AA78" s="47">
        <v>2.9499999999999999E-3</v>
      </c>
      <c r="AB78" s="18">
        <f>M78*AA78</f>
        <v>45.311999999999998</v>
      </c>
      <c r="AC78" s="27">
        <f>IF(M78&gt;0,(AE78+AN78)/M78,0)</f>
        <v>3.0425107421874998E-3</v>
      </c>
      <c r="AD78" s="47">
        <v>3.6000000000000002E-4</v>
      </c>
      <c r="AE78" s="37">
        <f>AD78*M78</f>
        <v>5.5296000000000003</v>
      </c>
      <c r="AF78" s="28">
        <v>0.21560000000000001</v>
      </c>
      <c r="AG78" s="41">
        <f>AJ78*(1-AK78)*AF78</f>
        <v>41.608644000000005</v>
      </c>
      <c r="AH78" s="28">
        <f>IF(AND(AF78&gt;0,AD78&gt;0,AA78&gt;0),((AA78-AD78)*AF78)/((AF78-AD78)*AA78),0)</f>
        <v>0.87943454527701037</v>
      </c>
      <c r="AI78" s="29">
        <f t="shared" si="3"/>
        <v>0.8831658497972773</v>
      </c>
      <c r="AJ78" s="43">
        <v>210</v>
      </c>
      <c r="AK78" s="39">
        <v>8.1000000000000003E-2</v>
      </c>
      <c r="AL78" s="28">
        <v>0.2135</v>
      </c>
      <c r="AM78" s="152">
        <v>0.215</v>
      </c>
      <c r="AN78" s="41">
        <f>AJ78*(1-AK78)*AL78</f>
        <v>41.203364999999998</v>
      </c>
      <c r="AO78" s="154">
        <f t="shared" si="4"/>
        <v>41.492850000000004</v>
      </c>
      <c r="AP78" s="18">
        <v>1.68</v>
      </c>
      <c r="AQ78" s="18"/>
      <c r="AR78" s="121">
        <f>AR77+AJ78-AQ78</f>
        <v>2324.6799999999998</v>
      </c>
      <c r="AS78" s="104"/>
      <c r="AT78" s="43"/>
      <c r="AU78" s="48"/>
      <c r="AV78" s="41"/>
      <c r="AW78" s="41"/>
      <c r="AX78" s="41"/>
      <c r="AY78" s="41"/>
    </row>
    <row r="79" spans="1:51" s="22" customFormat="1" ht="13.5" thickBot="1" x14ac:dyDescent="0.25">
      <c r="A79" s="184"/>
      <c r="B79" s="49" t="s">
        <v>38</v>
      </c>
      <c r="C79" s="50"/>
      <c r="D79" s="51">
        <f>SUM(D76:D78)</f>
        <v>51739</v>
      </c>
      <c r="E79" s="51"/>
      <c r="F79" s="51">
        <f>SUM(F76:F78)</f>
        <v>48923</v>
      </c>
      <c r="G79" s="52"/>
      <c r="H79" s="52"/>
      <c r="I79" s="51">
        <f>SUM(I76:I78)</f>
        <v>49568</v>
      </c>
      <c r="J79" s="52"/>
      <c r="K79" s="51">
        <f>SUM(K76:K78)</f>
        <v>49972</v>
      </c>
      <c r="L79" s="21">
        <f>IF(K79&gt;0,(K76*L76+K77*L77+K78*L78)/K79,0)</f>
        <v>8.0334067077563437E-2</v>
      </c>
      <c r="M79" s="52">
        <f>M76+M77+M78</f>
        <v>45958</v>
      </c>
      <c r="N79" s="53">
        <f>IF(M79&gt;0,O79/M79,0)</f>
        <v>0.36532029244092429</v>
      </c>
      <c r="O79" s="54">
        <f>O76+O77+O78</f>
        <v>16789.39</v>
      </c>
      <c r="P79" s="21">
        <f>IF(M79&gt;0,Q79/M79,0)</f>
        <v>0.56765725227381525</v>
      </c>
      <c r="Q79" s="54">
        <f>Q76+Q77+Q78</f>
        <v>26088.392</v>
      </c>
      <c r="R79" s="21">
        <f>IF(M79&gt;0,T79/M79,0)</f>
        <v>6.7022455285260449E-2</v>
      </c>
      <c r="S79" s="155"/>
      <c r="T79" s="54">
        <f>T76+T77+T78</f>
        <v>3080.2179999999998</v>
      </c>
      <c r="U79" s="21">
        <f>IF(M79&gt;0,V79/M79,0)</f>
        <v>0.25867274467992518</v>
      </c>
      <c r="V79" s="54">
        <f>V76+V77+V78</f>
        <v>11888.082</v>
      </c>
      <c r="W79" s="21">
        <f>IF(M79&gt;0,X79/M79,0)</f>
        <v>0.48900800731102306</v>
      </c>
      <c r="X79" s="54">
        <f>X76+X77+X78</f>
        <v>22473.829999999998</v>
      </c>
      <c r="Y79" s="21">
        <f>IF(M79&gt;0,Z79/M79,0)</f>
        <v>0.39666304016710913</v>
      </c>
      <c r="Z79" s="54">
        <f>Z76+Z77+Z78</f>
        <v>18229.84</v>
      </c>
      <c r="AA79" s="55">
        <f>IF(M79&gt;0,AB79/M79,0)</f>
        <v>3.0231876931111016E-3</v>
      </c>
      <c r="AB79" s="56">
        <f>SUM(AB76:AB78)</f>
        <v>138.93966</v>
      </c>
      <c r="AC79" s="55">
        <f>IF(M79&gt;0,(AC76*M76+AC77*M77+AC78*M78)/M79,0)</f>
        <v>3.1118527002915704E-3</v>
      </c>
      <c r="AD79" s="55">
        <f>IF(K79&gt;0,(K76*AD76+K77*AD77+K78*AD78)/K79,0)</f>
        <v>3.6666993516369173E-4</v>
      </c>
      <c r="AE79" s="52">
        <f>SUM(AE76:AE78)</f>
        <v>16.850859999999997</v>
      </c>
      <c r="AF79" s="53">
        <f>IF(K79&gt;0,(K76*AF76+K77*AF77+K78*AF78)/K79,0)</f>
        <v>0.21189543944608982</v>
      </c>
      <c r="AG79" s="58">
        <f>SUM(AG76:AG78)</f>
        <v>125.87028509999999</v>
      </c>
      <c r="AH79" s="53">
        <f>IF(AND(AB79&gt;0),((AB76*AH76+AB77*AH77+AB78*AH78)/AB79),0)</f>
        <v>0.88024245739787643</v>
      </c>
      <c r="AI79" s="57">
        <f t="shared" si="3"/>
        <v>0.88369595462386175</v>
      </c>
      <c r="AJ79" s="51">
        <f>SUM(AJ76:AJ78)</f>
        <v>645</v>
      </c>
      <c r="AK79" s="21">
        <f>IF(AJ79&gt;0,(AK76*AJ76+AK77*AJ77+AK78*AJ78)/AJ79,0)</f>
        <v>7.8987596899224813E-2</v>
      </c>
      <c r="AL79" s="53">
        <f>IF(K79&gt;0,(AL76*K76+AL77*K77+AL78*K78)/K79,0)</f>
        <v>0.21232749339630194</v>
      </c>
      <c r="AM79" s="155">
        <f>IF(L79&gt;0,(AM76*K76+AM77*K77+AM78*K78)/K79,0)</f>
        <v>0.21126222484591373</v>
      </c>
      <c r="AN79" s="58">
        <f>SUM(AN76:AN78)</f>
        <v>126.16366639999998</v>
      </c>
      <c r="AO79" s="156">
        <f>SUM(AO76:AO78)</f>
        <v>125.49289730000001</v>
      </c>
      <c r="AP79" s="56"/>
      <c r="AQ79" s="56">
        <f>SUM(AQ76:AQ78)</f>
        <v>0</v>
      </c>
      <c r="AR79" s="105"/>
      <c r="AS79" s="106">
        <f>AR78</f>
        <v>2324.6799999999998</v>
      </c>
      <c r="AT79" s="51">
        <f>SUM(AT76:AT78)</f>
        <v>0</v>
      </c>
      <c r="AU79" s="59"/>
      <c r="AV79" s="58"/>
      <c r="AW79" s="58"/>
      <c r="AX79" s="58"/>
      <c r="AY79" s="58"/>
    </row>
    <row r="80" spans="1:51" x14ac:dyDescent="0.2">
      <c r="A80" s="182">
        <v>20</v>
      </c>
      <c r="B80" s="23">
        <v>1</v>
      </c>
      <c r="C80" s="46" t="s">
        <v>52</v>
      </c>
      <c r="D80" s="12">
        <v>5307</v>
      </c>
      <c r="E80" s="12">
        <v>1</v>
      </c>
      <c r="F80" s="12">
        <v>11523</v>
      </c>
      <c r="G80" s="13">
        <v>0.6</v>
      </c>
      <c r="H80" s="13">
        <v>5.6</v>
      </c>
      <c r="I80" s="12">
        <v>11776</v>
      </c>
      <c r="J80" s="125">
        <v>4.5999999999999996</v>
      </c>
      <c r="K80" s="12">
        <v>16465</v>
      </c>
      <c r="L80" s="14">
        <v>8.5000000000000006E-2</v>
      </c>
      <c r="M80" s="24">
        <f>ROUND(K80*(1-L80),0)</f>
        <v>15065</v>
      </c>
      <c r="N80" s="15">
        <v>0.39500000000000002</v>
      </c>
      <c r="O80" s="25">
        <f>M80*N80</f>
        <v>5950.6750000000002</v>
      </c>
      <c r="P80" s="14">
        <v>0.54300000000000004</v>
      </c>
      <c r="Q80" s="25">
        <f>M80*P80</f>
        <v>8180.295000000001</v>
      </c>
      <c r="R80" s="16">
        <v>6.2E-2</v>
      </c>
      <c r="S80" s="159">
        <v>0.255</v>
      </c>
      <c r="T80" s="25">
        <f>M80*R80</f>
        <v>934.03</v>
      </c>
      <c r="U80" s="26">
        <v>0.254</v>
      </c>
      <c r="V80" s="25">
        <f>M80*U80</f>
        <v>3826.51</v>
      </c>
      <c r="W80" s="16">
        <v>0.496</v>
      </c>
      <c r="X80" s="25">
        <f>M80*W80</f>
        <v>7472.24</v>
      </c>
      <c r="Y80" s="16">
        <v>0.4</v>
      </c>
      <c r="Z80" s="25">
        <f>Y80*M80</f>
        <v>6026</v>
      </c>
      <c r="AA80" s="17">
        <v>2.9099999999999998E-3</v>
      </c>
      <c r="AB80" s="18">
        <f>M80*AA80</f>
        <v>43.839149999999997</v>
      </c>
      <c r="AC80" s="27">
        <f>IF(M80&gt;0,(AE80+AN80)/M80,0)</f>
        <v>2.9273526186525058E-3</v>
      </c>
      <c r="AD80" s="17">
        <v>3.5E-4</v>
      </c>
      <c r="AE80" s="24">
        <f>AD80*M80</f>
        <v>5.2727500000000003</v>
      </c>
      <c r="AF80" s="117">
        <v>0.22109999999999999</v>
      </c>
      <c r="AG80" s="30">
        <f>AJ80*(1-AK80)*AF80</f>
        <v>39.343860599999999</v>
      </c>
      <c r="AH80" s="28">
        <f>IF(AND(AF80&gt;0,AD80&gt;0,AA80&gt;0),((AA80-AD80)*AF80)/((AF80-AD80)*AA80),0)</f>
        <v>0.8811198935213832</v>
      </c>
      <c r="AI80" s="60">
        <f t="shared" si="3"/>
        <v>0.88185256631895104</v>
      </c>
      <c r="AJ80" s="12">
        <v>193</v>
      </c>
      <c r="AK80" s="14">
        <v>7.8E-2</v>
      </c>
      <c r="AL80" s="15">
        <v>0.21820000000000001</v>
      </c>
      <c r="AM80" s="150">
        <v>0.22720000000000001</v>
      </c>
      <c r="AN80" s="30">
        <f>AJ80*(1-AK80)*AL80</f>
        <v>38.827817199999998</v>
      </c>
      <c r="AO80" s="153">
        <f>AJ80*(1-AK80)*AM80</f>
        <v>40.4293312</v>
      </c>
      <c r="AP80" s="19">
        <v>1.65</v>
      </c>
      <c r="AQ80" s="19">
        <v>756.08</v>
      </c>
      <c r="AR80" s="101">
        <f>AR78+AJ80-AQ80</f>
        <v>1761.6</v>
      </c>
      <c r="AS80" s="102"/>
      <c r="AT80" s="12"/>
      <c r="AU80" s="31"/>
      <c r="AV80" s="20"/>
      <c r="AW80" s="20"/>
      <c r="AX80" s="20"/>
      <c r="AY80" s="20"/>
    </row>
    <row r="81" spans="1:51" x14ac:dyDescent="0.2">
      <c r="A81" s="183"/>
      <c r="B81" s="33">
        <v>2</v>
      </c>
      <c r="C81" s="11" t="s">
        <v>60</v>
      </c>
      <c r="D81" s="34">
        <v>19000</v>
      </c>
      <c r="E81" s="34">
        <v>5</v>
      </c>
      <c r="F81" s="34">
        <v>15734</v>
      </c>
      <c r="G81" s="35">
        <v>0.7</v>
      </c>
      <c r="H81" s="35">
        <v>4.9000000000000004</v>
      </c>
      <c r="I81" s="34">
        <v>16198</v>
      </c>
      <c r="J81" s="35">
        <v>4.5999999999999996</v>
      </c>
      <c r="K81" s="34">
        <v>16547</v>
      </c>
      <c r="L81" s="36">
        <v>8.1000000000000003E-2</v>
      </c>
      <c r="M81" s="37">
        <f>ROUND(K81*(1-L81),0)</f>
        <v>15207</v>
      </c>
      <c r="N81" s="38">
        <v>0.57999999999999996</v>
      </c>
      <c r="O81" s="25">
        <f>M81*N81</f>
        <v>8820.06</v>
      </c>
      <c r="P81" s="36">
        <v>0.36099999999999999</v>
      </c>
      <c r="Q81" s="25">
        <f>M81*P81</f>
        <v>5489.7269999999999</v>
      </c>
      <c r="R81" s="39">
        <v>5.8999999999999997E-2</v>
      </c>
      <c r="S81" s="152">
        <v>0.23469999999999999</v>
      </c>
      <c r="T81" s="25">
        <f>M81*R81</f>
        <v>897.21299999999997</v>
      </c>
      <c r="U81" s="28">
        <v>0.254</v>
      </c>
      <c r="V81" s="25">
        <f>M81*U81</f>
        <v>3862.578</v>
      </c>
      <c r="W81" s="39">
        <v>0.496</v>
      </c>
      <c r="X81" s="25">
        <f>M81*W81</f>
        <v>7542.6719999999996</v>
      </c>
      <c r="Y81" s="39">
        <v>0.4</v>
      </c>
      <c r="Z81" s="25">
        <f>Y81*M81</f>
        <v>6082.8</v>
      </c>
      <c r="AA81" s="40">
        <v>2.98E-3</v>
      </c>
      <c r="AB81" s="18">
        <f>M81*AA81</f>
        <v>45.316859999999998</v>
      </c>
      <c r="AC81" s="27">
        <f>IF(M81&gt;0,(AE81+AN81)/M81,0)</f>
        <v>3.1673987768790694E-3</v>
      </c>
      <c r="AD81" s="40">
        <v>3.5E-4</v>
      </c>
      <c r="AE81" s="37">
        <f>AD81*M81</f>
        <v>5.3224499999999999</v>
      </c>
      <c r="AF81" s="28">
        <v>0.2175</v>
      </c>
      <c r="AG81" s="41">
        <f>AJ81*(1-AK81)*AF81</f>
        <v>42.667627500000002</v>
      </c>
      <c r="AH81" s="28">
        <f>IF(AND(AF81&gt;0,AD81&gt;0,AA81&gt;0),((AA81-AD81)*AF81)/((AF81-AD81)*AA81),0)</f>
        <v>0.88397282056908666</v>
      </c>
      <c r="AI81" s="29">
        <f t="shared" si="3"/>
        <v>0.89092699880776716</v>
      </c>
      <c r="AJ81" s="34">
        <v>213</v>
      </c>
      <c r="AK81" s="36">
        <v>7.9000000000000001E-2</v>
      </c>
      <c r="AL81" s="38">
        <v>0.21840000000000001</v>
      </c>
      <c r="AM81" s="151">
        <v>0.23080000000000001</v>
      </c>
      <c r="AN81" s="41">
        <f>AJ81*(1-AK81)*AL81</f>
        <v>42.844183200000003</v>
      </c>
      <c r="AO81" s="174">
        <f t="shared" si="4"/>
        <v>45.276728400000003</v>
      </c>
      <c r="AP81" s="42">
        <v>1.63</v>
      </c>
      <c r="AQ81" s="42"/>
      <c r="AR81" s="121">
        <f>AR80+AJ81-AQ81</f>
        <v>1974.6</v>
      </c>
      <c r="AS81" s="104"/>
      <c r="AT81" s="43"/>
      <c r="AU81" s="44"/>
      <c r="AV81" s="45"/>
      <c r="AW81" s="45"/>
      <c r="AX81" s="45"/>
      <c r="AY81" s="45"/>
    </row>
    <row r="82" spans="1:51" x14ac:dyDescent="0.2">
      <c r="A82" s="183"/>
      <c r="B82" s="33">
        <v>3</v>
      </c>
      <c r="C82" s="11" t="s">
        <v>54</v>
      </c>
      <c r="D82" s="43">
        <v>21700</v>
      </c>
      <c r="E82" s="43">
        <v>1</v>
      </c>
      <c r="F82" s="43">
        <v>17285</v>
      </c>
      <c r="G82" s="37">
        <v>0.8</v>
      </c>
      <c r="H82" s="37">
        <v>5</v>
      </c>
      <c r="I82" s="43">
        <v>17475</v>
      </c>
      <c r="J82" s="37">
        <v>3.9</v>
      </c>
      <c r="K82" s="43">
        <v>16550</v>
      </c>
      <c r="L82" s="39">
        <v>7.6999999999999999E-2</v>
      </c>
      <c r="M82" s="37">
        <f>ROUND(K82*(1-L82),0)</f>
        <v>15276</v>
      </c>
      <c r="N82" s="28">
        <v>0.51100000000000001</v>
      </c>
      <c r="O82" s="25">
        <f>M82*N82</f>
        <v>7806.0360000000001</v>
      </c>
      <c r="P82" s="39">
        <v>0.438</v>
      </c>
      <c r="Q82" s="25">
        <f>M82*P82</f>
        <v>6690.8879999999999</v>
      </c>
      <c r="R82" s="39">
        <v>5.0999999999999997E-2</v>
      </c>
      <c r="S82" s="152">
        <v>0.23580000000000001</v>
      </c>
      <c r="T82" s="25">
        <f>M82*R82</f>
        <v>779.07599999999991</v>
      </c>
      <c r="U82" s="28">
        <v>0.249</v>
      </c>
      <c r="V82" s="25">
        <f>M82*U82</f>
        <v>3803.7240000000002</v>
      </c>
      <c r="W82" s="39">
        <v>0.48799999999999999</v>
      </c>
      <c r="X82" s="25">
        <f>M82*W82</f>
        <v>7454.6880000000001</v>
      </c>
      <c r="Y82" s="39">
        <v>0.39</v>
      </c>
      <c r="Z82" s="25">
        <f>Y82*M82</f>
        <v>5957.64</v>
      </c>
      <c r="AA82" s="47">
        <v>3.0899999999999999E-3</v>
      </c>
      <c r="AB82" s="18">
        <f>M82*AA82</f>
        <v>47.202839999999995</v>
      </c>
      <c r="AC82" s="27">
        <f>IF(M82&gt;0,(AE82+AN82)/M82,0)</f>
        <v>3.2436212882953658E-3</v>
      </c>
      <c r="AD82" s="47">
        <v>3.4000000000000002E-4</v>
      </c>
      <c r="AE82" s="37">
        <f>AD82*M82</f>
        <v>5.1938400000000007</v>
      </c>
      <c r="AF82" s="28">
        <v>0.22389999999999999</v>
      </c>
      <c r="AG82" s="41">
        <f>AJ82*(1-AK82)*AF82</f>
        <v>44.8565738</v>
      </c>
      <c r="AH82" s="28">
        <f>IF(AND(AF82&gt;0,AD82&gt;0,AA82&gt;0),((AA82-AD82)*AF82)/((AF82-AD82)*AA82),0)</f>
        <v>0.89132113994143602</v>
      </c>
      <c r="AI82" s="29">
        <f t="shared" si="3"/>
        <v>0.89655570950984342</v>
      </c>
      <c r="AJ82" s="43">
        <v>218</v>
      </c>
      <c r="AK82" s="39">
        <v>8.1000000000000003E-2</v>
      </c>
      <c r="AL82" s="28">
        <v>0.22140000000000001</v>
      </c>
      <c r="AM82" s="152">
        <v>0.21909999999999999</v>
      </c>
      <c r="AN82" s="41">
        <f>AJ82*(1-AK82)*AL82</f>
        <v>44.355718800000005</v>
      </c>
      <c r="AO82" s="154">
        <f t="shared" si="4"/>
        <v>43.8949322</v>
      </c>
      <c r="AP82" s="18">
        <v>1.65</v>
      </c>
      <c r="AQ82" s="18"/>
      <c r="AR82" s="121">
        <f>AR81+AJ82-AQ82</f>
        <v>2192.6</v>
      </c>
      <c r="AS82" s="104"/>
      <c r="AT82" s="43"/>
      <c r="AU82" s="48"/>
      <c r="AV82" s="41"/>
      <c r="AW82" s="41"/>
      <c r="AX82" s="41"/>
      <c r="AY82" s="41"/>
    </row>
    <row r="83" spans="1:51" s="22" customFormat="1" ht="13.5" thickBot="1" x14ac:dyDescent="0.25">
      <c r="A83" s="184"/>
      <c r="B83" s="49" t="s">
        <v>38</v>
      </c>
      <c r="C83" s="50"/>
      <c r="D83" s="51">
        <f>SUM(D80:D82)</f>
        <v>46007</v>
      </c>
      <c r="E83" s="51"/>
      <c r="F83" s="51">
        <f>SUM(F80:F82)</f>
        <v>44542</v>
      </c>
      <c r="G83" s="52"/>
      <c r="H83" s="52"/>
      <c r="I83" s="51">
        <f>SUM(I80:I82)</f>
        <v>45449</v>
      </c>
      <c r="J83" s="52"/>
      <c r="K83" s="51">
        <f>SUM(K80:K82)</f>
        <v>49562</v>
      </c>
      <c r="L83" s="21">
        <f>IF(K83&gt;0,(K80*L80+K81*L81+K82*L82)/K83,0)</f>
        <v>8.0993139905572817E-2</v>
      </c>
      <c r="M83" s="52">
        <f>M80+M81+M82</f>
        <v>45548</v>
      </c>
      <c r="N83" s="53">
        <f>IF(M83&gt;0,O83/M83,0)</f>
        <v>0.49566986475805747</v>
      </c>
      <c r="O83" s="54">
        <f>O80+O81+O82</f>
        <v>22576.771000000001</v>
      </c>
      <c r="P83" s="21">
        <f>IF(M83&gt;0,Q83/M83,0)</f>
        <v>0.44702094493720912</v>
      </c>
      <c r="Q83" s="54">
        <f>Q80+Q81+Q82</f>
        <v>20360.91</v>
      </c>
      <c r="R83" s="21">
        <f>IF(M83&gt;0,T83/M83,0)</f>
        <v>5.7309190304733471E-2</v>
      </c>
      <c r="S83" s="155"/>
      <c r="T83" s="54">
        <f>T80+T81+T82</f>
        <v>2610.319</v>
      </c>
      <c r="U83" s="21">
        <f>IF(M83&gt;0,V83/M83,0)</f>
        <v>0.25232308773162376</v>
      </c>
      <c r="V83" s="54">
        <f>V80+V81+V82</f>
        <v>11492.812</v>
      </c>
      <c r="W83" s="21">
        <f>IF(M83&gt;0,X83/M83,0)</f>
        <v>0.49331694037059803</v>
      </c>
      <c r="X83" s="54">
        <f>X80+X81+X82</f>
        <v>22469.599999999999</v>
      </c>
      <c r="Y83" s="21">
        <f>IF(M83&gt;0,Z83/M83,0)</f>
        <v>0.39664617546324754</v>
      </c>
      <c r="Z83" s="54">
        <f>Z80+Z81+Z82</f>
        <v>18066.439999999999</v>
      </c>
      <c r="AA83" s="55">
        <f>IF(M83&gt;0,AB83/M83,0)</f>
        <v>2.9937395714411167E-3</v>
      </c>
      <c r="AB83" s="56">
        <f>SUM(AB80:AB82)</f>
        <v>136.35884999999999</v>
      </c>
      <c r="AC83" s="55">
        <f>IF(M83&gt;0,(AC80*M80+AC81*M81+AC82*M82)/M83,0)</f>
        <v>3.1135672082198999E-3</v>
      </c>
      <c r="AD83" s="55">
        <f>IF(K83&gt;0,(K80*AD80+K81*AD81+K82*AD82)/K83,0)</f>
        <v>3.4666074815382756E-4</v>
      </c>
      <c r="AE83" s="52">
        <f>SUM(AE80:AE82)</f>
        <v>15.78904</v>
      </c>
      <c r="AF83" s="53">
        <f>IF(K83&gt;0,(K80*AF80+K81*AF81+K82*AF82)/K83,0)</f>
        <v>0.22083307776118802</v>
      </c>
      <c r="AG83" s="58">
        <f>SUM(AG80:AG82)</f>
        <v>126.86806190000001</v>
      </c>
      <c r="AH83" s="53">
        <f>IF(AND(AB83&gt;0),((AB80*AH80+AB81*AH81+AB82*AH82)/AB83),0)</f>
        <v>0.88559934973693</v>
      </c>
      <c r="AI83" s="57">
        <f t="shared" si="3"/>
        <v>0.8900679859718692</v>
      </c>
      <c r="AJ83" s="51">
        <f>SUM(AJ80:AJ82)</f>
        <v>624</v>
      </c>
      <c r="AK83" s="21">
        <f>IF(AJ83&gt;0,(AK80*AJ80+AK81*AJ81+AK82*AJ82)/AJ83,0)</f>
        <v>7.938942307692308E-2</v>
      </c>
      <c r="AL83" s="53">
        <f>IF(K83&gt;0,(AL80*K80+AL81*K81+AL82*K82)/K83,0)</f>
        <v>0.21933533352164966</v>
      </c>
      <c r="AM83" s="155">
        <f>IF(L83&gt;0,(AM80*K80+AM81*K81+AM82*K82)/K83,0)</f>
        <v>0.22569711876034057</v>
      </c>
      <c r="AN83" s="58">
        <f>SUM(AN80:AN82)</f>
        <v>126.02771920000001</v>
      </c>
      <c r="AO83" s="156">
        <f>SUM(AO80:AO82)</f>
        <v>129.6009918</v>
      </c>
      <c r="AP83" s="56"/>
      <c r="AQ83" s="56">
        <f>SUM(AQ80:AQ82)</f>
        <v>756.08</v>
      </c>
      <c r="AR83" s="105"/>
      <c r="AS83" s="106">
        <f>AR82</f>
        <v>2192.6</v>
      </c>
      <c r="AT83" s="51">
        <f>SUM(AT80:AT82)</f>
        <v>0</v>
      </c>
      <c r="AU83" s="59"/>
      <c r="AV83" s="58"/>
      <c r="AW83" s="58"/>
      <c r="AX83" s="58"/>
      <c r="AY83" s="58"/>
    </row>
    <row r="84" spans="1:51" x14ac:dyDescent="0.2">
      <c r="A84" s="182">
        <v>21</v>
      </c>
      <c r="B84" s="23">
        <v>1</v>
      </c>
      <c r="C84" s="11" t="s">
        <v>52</v>
      </c>
      <c r="D84" s="12">
        <v>5672</v>
      </c>
      <c r="E84" s="12">
        <v>0</v>
      </c>
      <c r="F84" s="12">
        <v>15483</v>
      </c>
      <c r="G84" s="13">
        <v>0.9</v>
      </c>
      <c r="H84" s="13">
        <v>5.0999999999999996</v>
      </c>
      <c r="I84" s="12">
        <v>15947</v>
      </c>
      <c r="J84" s="13">
        <v>3.8</v>
      </c>
      <c r="K84" s="12">
        <v>15822</v>
      </c>
      <c r="L84" s="14">
        <v>7.3999999999999996E-2</v>
      </c>
      <c r="M84" s="24">
        <f>ROUND(K84*(1-L84),0)</f>
        <v>14651</v>
      </c>
      <c r="N84" s="15">
        <v>0.505</v>
      </c>
      <c r="O84" s="25">
        <f>M84*N84</f>
        <v>7398.7550000000001</v>
      </c>
      <c r="P84" s="14">
        <v>0.42799999999999999</v>
      </c>
      <c r="Q84" s="25">
        <f>M84*P84</f>
        <v>6270.6279999999997</v>
      </c>
      <c r="R84" s="16">
        <v>6.7000000000000004E-2</v>
      </c>
      <c r="S84" s="159">
        <v>0.23150000000000001</v>
      </c>
      <c r="T84" s="25">
        <f>M84*R84</f>
        <v>981.61700000000008</v>
      </c>
      <c r="U84" s="26">
        <v>0.25600000000000001</v>
      </c>
      <c r="V84" s="25">
        <f>M84*U84</f>
        <v>3750.6559999999999</v>
      </c>
      <c r="W84" s="16">
        <v>0.48399999999999999</v>
      </c>
      <c r="X84" s="25">
        <f>M84*W84</f>
        <v>7091.0839999999998</v>
      </c>
      <c r="Y84" s="16">
        <v>0.39</v>
      </c>
      <c r="Z84" s="25">
        <f>Y84*M84</f>
        <v>5713.89</v>
      </c>
      <c r="AA84" s="17">
        <v>3.2799999999999999E-3</v>
      </c>
      <c r="AB84" s="18">
        <f>M84*AA84</f>
        <v>48.055279999999996</v>
      </c>
      <c r="AC84" s="27">
        <f>IF(M84&gt;0,(AE84+AN84)/M84,0)</f>
        <v>3.695624619479899E-3</v>
      </c>
      <c r="AD84" s="17">
        <v>3.4000000000000002E-4</v>
      </c>
      <c r="AE84" s="24">
        <f>AD84*M84</f>
        <v>4.9813400000000003</v>
      </c>
      <c r="AF84" s="117">
        <v>0.22</v>
      </c>
      <c r="AG84" s="30">
        <f>AJ84*(1-AK84)*AF84</f>
        <v>47.210460000000005</v>
      </c>
      <c r="AH84" s="28">
        <f>IF(AND(AF84&gt;0,AD84&gt;0,AA84&gt;0),((AA84-AD84)*AF84)/((AF84-AD84)*AA84),0)</f>
        <v>0.89772886256587237</v>
      </c>
      <c r="AI84" s="60">
        <f t="shared" si="3"/>
        <v>0.90934884966435647</v>
      </c>
      <c r="AJ84" s="12">
        <v>233</v>
      </c>
      <c r="AK84" s="14">
        <v>7.9000000000000001E-2</v>
      </c>
      <c r="AL84" s="15">
        <v>0.2291</v>
      </c>
      <c r="AM84" s="150">
        <v>0.22220000000000001</v>
      </c>
      <c r="AN84" s="30">
        <f>AJ84*(1-AK84)*AL84</f>
        <v>49.1632563</v>
      </c>
      <c r="AO84" s="153">
        <f>AJ84*(1-AK84)*AM84</f>
        <v>47.682564600000006</v>
      </c>
      <c r="AP84" s="19">
        <v>1.65</v>
      </c>
      <c r="AQ84" s="19">
        <v>1010.4</v>
      </c>
      <c r="AR84" s="101">
        <f>AR82+AJ84-AQ84</f>
        <v>1415.1999999999998</v>
      </c>
      <c r="AS84" s="102"/>
      <c r="AT84" s="12"/>
      <c r="AU84" s="31"/>
      <c r="AV84" s="20"/>
      <c r="AW84" s="20"/>
      <c r="AX84" s="20"/>
      <c r="AY84" s="20"/>
    </row>
    <row r="85" spans="1:51" x14ac:dyDescent="0.2">
      <c r="A85" s="183"/>
      <c r="B85" s="33">
        <v>2</v>
      </c>
      <c r="C85" s="11" t="s">
        <v>57</v>
      </c>
      <c r="D85" s="34">
        <v>19000</v>
      </c>
      <c r="E85" s="34">
        <v>6</v>
      </c>
      <c r="F85" s="34">
        <v>14162</v>
      </c>
      <c r="G85" s="35">
        <v>0.7</v>
      </c>
      <c r="H85" s="35">
        <v>3.9</v>
      </c>
      <c r="I85" s="34">
        <v>15087</v>
      </c>
      <c r="J85" s="35">
        <v>4.5</v>
      </c>
      <c r="K85" s="34">
        <v>16459</v>
      </c>
      <c r="L85" s="36">
        <v>7.5999999999999998E-2</v>
      </c>
      <c r="M85" s="37">
        <f>ROUND(K85*(1-L85),0)</f>
        <v>15208</v>
      </c>
      <c r="N85" s="38">
        <v>0.35</v>
      </c>
      <c r="O85" s="25">
        <f>M85*N85</f>
        <v>5322.7999999999993</v>
      </c>
      <c r="P85" s="36">
        <v>0.61499999999999999</v>
      </c>
      <c r="Q85" s="25">
        <f>M85*P85</f>
        <v>9352.92</v>
      </c>
      <c r="R85" s="39">
        <v>3.5000000000000003E-2</v>
      </c>
      <c r="S85" s="152">
        <v>0.2341</v>
      </c>
      <c r="T85" s="25">
        <f>M85*R85</f>
        <v>532.28000000000009</v>
      </c>
      <c r="U85" s="28">
        <v>0.25900000000000001</v>
      </c>
      <c r="V85" s="25">
        <f>M85*U85</f>
        <v>3938.8720000000003</v>
      </c>
      <c r="W85" s="39">
        <v>0.48599999999999999</v>
      </c>
      <c r="X85" s="25">
        <f>M85*W85</f>
        <v>7391.0879999999997</v>
      </c>
      <c r="Y85" s="39">
        <v>0.39</v>
      </c>
      <c r="Z85" s="25">
        <f>Y85*M85</f>
        <v>5931.12</v>
      </c>
      <c r="AA85" s="40">
        <v>3.2699999999999999E-3</v>
      </c>
      <c r="AB85" s="18">
        <f>M85*AA85</f>
        <v>49.730159999999998</v>
      </c>
      <c r="AC85" s="27">
        <f>IF(M85&gt;0,(AE85+AN85)/M85,0)</f>
        <v>3.4401142819568656E-3</v>
      </c>
      <c r="AD85" s="40">
        <v>3.4000000000000002E-4</v>
      </c>
      <c r="AE85" s="37">
        <f>AD85*M85</f>
        <v>5.1707200000000002</v>
      </c>
      <c r="AF85" s="28">
        <v>0.22559999999999999</v>
      </c>
      <c r="AG85" s="41">
        <f>AJ85*(1-AK85)*AF85</f>
        <v>46.8557664</v>
      </c>
      <c r="AH85" s="28">
        <f>IF(AND(AF85&gt;0,AD85&gt;0,AA85&gt;0),((AA85-AD85)*AF85)/((AF85-AD85)*AA85),0)</f>
        <v>0.89737689454876601</v>
      </c>
      <c r="AI85" s="29">
        <f t="shared" si="3"/>
        <v>0.90251786297851277</v>
      </c>
      <c r="AJ85" s="34">
        <v>226</v>
      </c>
      <c r="AK85" s="36">
        <v>8.1000000000000003E-2</v>
      </c>
      <c r="AL85" s="38">
        <v>0.22700000000000001</v>
      </c>
      <c r="AM85" s="151">
        <v>0.22320000000000001</v>
      </c>
      <c r="AN85" s="41">
        <f>AJ85*(1-AK85)*AL85</f>
        <v>47.146538000000007</v>
      </c>
      <c r="AO85" s="174">
        <f t="shared" si="4"/>
        <v>46.357300800000004</v>
      </c>
      <c r="AP85" s="42">
        <v>1.65</v>
      </c>
      <c r="AQ85" s="42"/>
      <c r="AR85" s="121">
        <f>AR84+AJ85-AQ85</f>
        <v>1641.1999999999998</v>
      </c>
      <c r="AS85" s="104"/>
      <c r="AT85" s="43"/>
      <c r="AU85" s="44"/>
      <c r="AV85" s="45"/>
      <c r="AW85" s="45"/>
      <c r="AX85" s="45"/>
      <c r="AY85" s="45"/>
    </row>
    <row r="86" spans="1:51" x14ac:dyDescent="0.2">
      <c r="A86" s="183"/>
      <c r="B86" s="33">
        <v>3</v>
      </c>
      <c r="C86" s="46" t="s">
        <v>54</v>
      </c>
      <c r="D86" s="43">
        <v>20396</v>
      </c>
      <c r="E86" s="43">
        <v>2</v>
      </c>
      <c r="F86" s="43">
        <v>17604</v>
      </c>
      <c r="G86" s="37">
        <v>0.8</v>
      </c>
      <c r="H86" s="37">
        <v>4.0999999999999996</v>
      </c>
      <c r="I86" s="43">
        <v>17532</v>
      </c>
      <c r="J86" s="127">
        <v>3.8</v>
      </c>
      <c r="K86" s="43">
        <v>16398</v>
      </c>
      <c r="L86" s="39">
        <v>7.5999999999999998E-2</v>
      </c>
      <c r="M86" s="37">
        <f>ROUND(K86*(1-L86),0)</f>
        <v>15152</v>
      </c>
      <c r="N86" s="28">
        <v>0.45300000000000001</v>
      </c>
      <c r="O86" s="25">
        <f>M86*N86</f>
        <v>6863.8559999999998</v>
      </c>
      <c r="P86" s="39">
        <v>0.499</v>
      </c>
      <c r="Q86" s="25">
        <f>M86*P86</f>
        <v>7560.848</v>
      </c>
      <c r="R86" s="39">
        <v>4.8000000000000001E-2</v>
      </c>
      <c r="S86" s="152">
        <v>0.2336</v>
      </c>
      <c r="T86" s="25">
        <f>M86*R86</f>
        <v>727.29600000000005</v>
      </c>
      <c r="U86" s="28">
        <v>0.26</v>
      </c>
      <c r="V86" s="25">
        <f>M86*U86</f>
        <v>3939.52</v>
      </c>
      <c r="W86" s="39">
        <v>0.48399999999999999</v>
      </c>
      <c r="X86" s="25">
        <f>M86*W86</f>
        <v>7333.5680000000002</v>
      </c>
      <c r="Y86" s="39">
        <v>0.39</v>
      </c>
      <c r="Z86" s="25">
        <f>Y86*M86</f>
        <v>5909.2800000000007</v>
      </c>
      <c r="AA86" s="47">
        <v>3.0899999999999999E-3</v>
      </c>
      <c r="AB86" s="18">
        <f>M86*AA86</f>
        <v>46.819679999999998</v>
      </c>
      <c r="AC86" s="27">
        <f>IF(M86&gt;0,(AE86+AN86)/M86,0)</f>
        <v>3.278887275607181E-3</v>
      </c>
      <c r="AD86" s="47">
        <v>3.5E-4</v>
      </c>
      <c r="AE86" s="37">
        <f>AD86*M86</f>
        <v>5.3032000000000004</v>
      </c>
      <c r="AF86" s="28">
        <v>0.21859999999999999</v>
      </c>
      <c r="AG86" s="41">
        <f>AJ86*(1-AK86)*AF86</f>
        <v>45.652423999999996</v>
      </c>
      <c r="AH86" s="28">
        <f>IF(AND(AF86&gt;0,AD86&gt;0,AA86&gt;0),((AA86-AD86)*AF86)/((AF86-AD86)*AA86),0)</f>
        <v>0.88815341214500443</v>
      </c>
      <c r="AI86" s="29">
        <f t="shared" si="3"/>
        <v>0.89473014387056782</v>
      </c>
      <c r="AJ86" s="43">
        <v>227</v>
      </c>
      <c r="AK86" s="39">
        <v>0.08</v>
      </c>
      <c r="AL86" s="28">
        <v>0.21249999999999999</v>
      </c>
      <c r="AM86" s="152">
        <v>0.22489999999999999</v>
      </c>
      <c r="AN86" s="41">
        <f>AJ86*(1-AK86)*AL86</f>
        <v>44.378500000000003</v>
      </c>
      <c r="AO86" s="154">
        <f t="shared" si="4"/>
        <v>46.968116000000002</v>
      </c>
      <c r="AP86" s="18">
        <v>1.65</v>
      </c>
      <c r="AQ86" s="18"/>
      <c r="AR86" s="121">
        <f>AR85+AJ86-AQ86</f>
        <v>1868.1999999999998</v>
      </c>
      <c r="AS86" s="104"/>
      <c r="AT86" s="43"/>
      <c r="AU86" s="48"/>
      <c r="AV86" s="41"/>
      <c r="AW86" s="41"/>
      <c r="AX86" s="41"/>
      <c r="AY86" s="41"/>
    </row>
    <row r="87" spans="1:51" s="22" customFormat="1" ht="13.5" thickBot="1" x14ac:dyDescent="0.25">
      <c r="A87" s="184"/>
      <c r="B87" s="49" t="s">
        <v>38</v>
      </c>
      <c r="C87" s="50"/>
      <c r="D87" s="51">
        <f>SUM(D84:D86)</f>
        <v>45068</v>
      </c>
      <c r="E87" s="51"/>
      <c r="F87" s="51">
        <f>SUM(F84:F86)</f>
        <v>47249</v>
      </c>
      <c r="G87" s="52"/>
      <c r="H87" s="52"/>
      <c r="I87" s="51">
        <f>SUM(I84:I86)</f>
        <v>48566</v>
      </c>
      <c r="J87" s="52"/>
      <c r="K87" s="51">
        <f>SUM(K84:K86)</f>
        <v>48679</v>
      </c>
      <c r="L87" s="21">
        <f>IF(K87&gt;0,(K84*L84+K85*L85+K86*L86)/K87,0)</f>
        <v>7.5349945561741197E-2</v>
      </c>
      <c r="M87" s="52">
        <f>M84+M85+M86</f>
        <v>45011</v>
      </c>
      <c r="N87" s="53">
        <f>IF(M87&gt;0,O87/M87,0)</f>
        <v>0.43512499166870322</v>
      </c>
      <c r="O87" s="54">
        <f>O84+O85+O86</f>
        <v>19585.411</v>
      </c>
      <c r="P87" s="21">
        <f>IF(M87&gt;0,Q87/M87,0)</f>
        <v>0.51508289084890357</v>
      </c>
      <c r="Q87" s="54">
        <f>Q84+Q85+Q86</f>
        <v>23184.396000000001</v>
      </c>
      <c r="R87" s="21">
        <f>IF(M87&gt;0,T87/M87,0)</f>
        <v>4.9792117482393199E-2</v>
      </c>
      <c r="S87" s="155"/>
      <c r="T87" s="54">
        <f>T84+T85+T86</f>
        <v>2241.1930000000002</v>
      </c>
      <c r="U87" s="21">
        <f>IF(M87&gt;0,V87/M87,0)</f>
        <v>0.25836013418942039</v>
      </c>
      <c r="V87" s="54">
        <f>V84+V85+V86</f>
        <v>11629.048000000001</v>
      </c>
      <c r="W87" s="21">
        <f>IF(M87&gt;0,X87/M87,0)</f>
        <v>0.48467574592877294</v>
      </c>
      <c r="X87" s="54">
        <f>X84+X85+X86</f>
        <v>21815.739999999998</v>
      </c>
      <c r="Y87" s="21">
        <f>IF(M87&gt;0,Z87/M87,0)</f>
        <v>0.39</v>
      </c>
      <c r="Z87" s="54">
        <f>Z84+Z85+Z86</f>
        <v>17554.29</v>
      </c>
      <c r="AA87" s="55">
        <f>IF(M87&gt;0,AB87/M87,0)</f>
        <v>3.2126617937837418E-3</v>
      </c>
      <c r="AB87" s="56">
        <f>SUM(AB84:AB86)</f>
        <v>144.60512</v>
      </c>
      <c r="AC87" s="55">
        <f>IF(M87&gt;0,(AC84*M84+AC85*M85+AC86*M86)/M87,0)</f>
        <v>3.4690087822976607E-3</v>
      </c>
      <c r="AD87" s="55">
        <f>IF(K87&gt;0,(K84*AD84+K85*AD85+K86*AD86)/K87,0)</f>
        <v>3.4336859836890654E-4</v>
      </c>
      <c r="AE87" s="52">
        <f>SUM(AE84:AE86)</f>
        <v>15.455260000000001</v>
      </c>
      <c r="AF87" s="53">
        <f>IF(K87&gt;0,(K84*AF84+K85*AF85+K86*AF86)/K87,0)</f>
        <v>0.22142182871464081</v>
      </c>
      <c r="AG87" s="58">
        <f>SUM(AG84:AG86)</f>
        <v>139.7186504</v>
      </c>
      <c r="AH87" s="53">
        <f>IF(AND(AB87&gt;0),((AB84*AH84+AB85*AH85+AB86*AH86)/AB87),0)</f>
        <v>0.89450751777278015</v>
      </c>
      <c r="AI87" s="57">
        <f t="shared" si="3"/>
        <v>0.90240900003871694</v>
      </c>
      <c r="AJ87" s="51">
        <f>SUM(AJ84:AJ86)</f>
        <v>686</v>
      </c>
      <c r="AK87" s="21">
        <f>IF(AJ87&gt;0,(AK84*AJ84+AK85*AJ85+AK86*AJ86)/AJ87,0)</f>
        <v>7.9989795918367357E-2</v>
      </c>
      <c r="AL87" s="53">
        <f>IF(K87&gt;0,(AL84*K84+AL85*K85+AL86*K86)/K87,0)</f>
        <v>0.22279808952525731</v>
      </c>
      <c r="AM87" s="155">
        <f>IF(L87&gt;0,(AM84*K84+AM85*K85+AM86*K86)/K87,0)</f>
        <v>0.22344763450358471</v>
      </c>
      <c r="AN87" s="58">
        <f>SUM(AN84:AN86)</f>
        <v>140.6882943</v>
      </c>
      <c r="AO87" s="156">
        <f>SUM(AO84:AO86)</f>
        <v>141.00798140000001</v>
      </c>
      <c r="AP87" s="56"/>
      <c r="AQ87" s="56">
        <f>SUM(AQ84:AQ86)</f>
        <v>1010.4</v>
      </c>
      <c r="AR87" s="105"/>
      <c r="AS87" s="106">
        <f>AR86</f>
        <v>1868.1999999999998</v>
      </c>
      <c r="AT87" s="51">
        <f>SUM(AT84:AT86)</f>
        <v>0</v>
      </c>
      <c r="AU87" s="59"/>
      <c r="AV87" s="58"/>
      <c r="AW87" s="58"/>
      <c r="AX87" s="58"/>
      <c r="AY87" s="58"/>
    </row>
    <row r="88" spans="1:51" x14ac:dyDescent="0.2">
      <c r="A88" s="182">
        <v>22</v>
      </c>
      <c r="B88" s="23">
        <v>1</v>
      </c>
      <c r="C88" s="11" t="s">
        <v>52</v>
      </c>
      <c r="D88" s="12">
        <v>6493</v>
      </c>
      <c r="E88" s="12">
        <v>2</v>
      </c>
      <c r="F88" s="12">
        <v>5501</v>
      </c>
      <c r="G88" s="13">
        <v>0.6</v>
      </c>
      <c r="H88" s="13">
        <v>4</v>
      </c>
      <c r="I88" s="12">
        <v>5576</v>
      </c>
      <c r="J88" s="125">
        <v>8.6999999999999993</v>
      </c>
      <c r="K88" s="12">
        <v>15289</v>
      </c>
      <c r="L88" s="14">
        <v>8.1000000000000003E-2</v>
      </c>
      <c r="M88" s="24">
        <f>ROUND(K88*(1-L88),0)</f>
        <v>14051</v>
      </c>
      <c r="N88" s="15">
        <v>0.47199999999999998</v>
      </c>
      <c r="O88" s="25">
        <f>M88*N88</f>
        <v>6632.0719999999992</v>
      </c>
      <c r="P88" s="14">
        <v>0.46200000000000002</v>
      </c>
      <c r="Q88" s="25">
        <f>M88*P88</f>
        <v>6491.5619999999999</v>
      </c>
      <c r="R88" s="16">
        <v>6.6000000000000003E-2</v>
      </c>
      <c r="S88" s="159">
        <v>0.21820000000000001</v>
      </c>
      <c r="T88" s="25">
        <f>M88*R88</f>
        <v>927.3660000000001</v>
      </c>
      <c r="U88" s="26">
        <v>0.26</v>
      </c>
      <c r="V88" s="25">
        <f>M88*U88</f>
        <v>3653.26</v>
      </c>
      <c r="W88" s="16">
        <v>0.48499999999999999</v>
      </c>
      <c r="X88" s="25">
        <f>M88*W88</f>
        <v>6814.7349999999997</v>
      </c>
      <c r="Y88" s="16">
        <v>0.39</v>
      </c>
      <c r="Z88" s="25">
        <f>Y88*M88</f>
        <v>5479.89</v>
      </c>
      <c r="AA88" s="17">
        <v>2.9499999999999999E-3</v>
      </c>
      <c r="AB88" s="18">
        <f>M88*AA88</f>
        <v>41.450449999999996</v>
      </c>
      <c r="AC88" s="27">
        <f>IF(M88&gt;0,(AE88+AN88)/M88,0)</f>
        <v>2.9409900505302112E-3</v>
      </c>
      <c r="AD88" s="17">
        <v>3.5E-4</v>
      </c>
      <c r="AE88" s="24">
        <f>AD88*M88</f>
        <v>4.9178499999999996</v>
      </c>
      <c r="AF88" s="117">
        <v>0.21959999999999999</v>
      </c>
      <c r="AG88" s="30">
        <f>AJ88*(1-AK88)*AF88</f>
        <v>39.151605599999996</v>
      </c>
      <c r="AH88" s="28">
        <f>IF(AND(AF88&gt;0,AD88&gt;0,AA88&gt;0),((AA88-AD88)*AF88)/((AF88-AD88)*AA88),0)</f>
        <v>0.88276288580097784</v>
      </c>
      <c r="AI88" s="60">
        <f t="shared" si="3"/>
        <v>0.88250507585248661</v>
      </c>
      <c r="AJ88" s="12">
        <v>194</v>
      </c>
      <c r="AK88" s="14">
        <v>8.1000000000000003E-2</v>
      </c>
      <c r="AL88" s="15">
        <v>0.20419999999999999</v>
      </c>
      <c r="AM88" s="150">
        <v>0.21879999999999999</v>
      </c>
      <c r="AN88" s="30">
        <f>AJ88*(1-AK88)*AL88</f>
        <v>36.406001199999999</v>
      </c>
      <c r="AO88" s="153">
        <f>AJ88*(1-AK88)*AM88</f>
        <v>39.008976799999999</v>
      </c>
      <c r="AP88" s="19">
        <v>1.6</v>
      </c>
      <c r="AQ88" s="19">
        <v>1011.5</v>
      </c>
      <c r="AR88" s="101">
        <f>AR86+AJ88-AQ88</f>
        <v>1050.6999999999998</v>
      </c>
      <c r="AS88" s="102"/>
      <c r="AT88" s="12"/>
      <c r="AU88" s="31"/>
      <c r="AV88" s="20"/>
      <c r="AW88" s="20"/>
      <c r="AX88" s="20"/>
      <c r="AY88" s="20"/>
    </row>
    <row r="89" spans="1:51" x14ac:dyDescent="0.2">
      <c r="A89" s="183"/>
      <c r="B89" s="33">
        <v>2</v>
      </c>
      <c r="C89" s="11" t="s">
        <v>57</v>
      </c>
      <c r="D89" s="34">
        <v>7317</v>
      </c>
      <c r="E89" s="34">
        <v>1</v>
      </c>
      <c r="F89" s="34">
        <v>3682</v>
      </c>
      <c r="G89" s="35">
        <v>1</v>
      </c>
      <c r="H89" s="35">
        <v>4.8</v>
      </c>
      <c r="I89" s="34">
        <v>3693</v>
      </c>
      <c r="J89" s="35">
        <v>10.3</v>
      </c>
      <c r="K89" s="34">
        <v>14984</v>
      </c>
      <c r="L89" s="36">
        <v>6.7000000000000004E-2</v>
      </c>
      <c r="M89" s="37">
        <f>ROUND(K89*(1-L89),0)</f>
        <v>13980</v>
      </c>
      <c r="N89" s="38">
        <v>0.33400000000000002</v>
      </c>
      <c r="O89" s="25">
        <f>M89*N89</f>
        <v>4669.3200000000006</v>
      </c>
      <c r="P89" s="36">
        <v>0.58899999999999997</v>
      </c>
      <c r="Q89" s="25">
        <f>M89*P89</f>
        <v>8234.2199999999993</v>
      </c>
      <c r="R89" s="39">
        <v>7.6999999999999999E-2</v>
      </c>
      <c r="S89" s="152">
        <v>0.21</v>
      </c>
      <c r="T89" s="25">
        <f>M89*R89</f>
        <v>1076.46</v>
      </c>
      <c r="U89" s="28">
        <v>0.252</v>
      </c>
      <c r="V89" s="25">
        <f>M89*U89</f>
        <v>3522.96</v>
      </c>
      <c r="W89" s="39">
        <v>0.48599999999999999</v>
      </c>
      <c r="X89" s="25">
        <f>M89*W89</f>
        <v>6794.28</v>
      </c>
      <c r="Y89" s="39">
        <v>0.39</v>
      </c>
      <c r="Z89" s="25">
        <f>Y89*M89</f>
        <v>5452.2</v>
      </c>
      <c r="AA89" s="40">
        <v>3.0000000000000001E-3</v>
      </c>
      <c r="AB89" s="18">
        <f>M89*AA89</f>
        <v>41.94</v>
      </c>
      <c r="AC89" s="27">
        <f>IF(M89&gt;0,(AE89+AN89)/M89,0)</f>
        <v>2.8021091845493564E-3</v>
      </c>
      <c r="AD89" s="40">
        <v>4.2000000000000002E-4</v>
      </c>
      <c r="AE89" s="37">
        <f>AD89*M89</f>
        <v>5.8715999999999999</v>
      </c>
      <c r="AF89" s="28">
        <v>0.2039</v>
      </c>
      <c r="AG89" s="41">
        <f>AJ89*(1-AK89)*AF89</f>
        <v>34.929293399999999</v>
      </c>
      <c r="AH89" s="28">
        <f>IF(AND(AF89&gt;0,AD89&gt;0,AA89&gt;0),((AA89-AD89)*AF89)/((AF89-AD89)*AA89),0)</f>
        <v>0.86177511303322196</v>
      </c>
      <c r="AI89" s="29">
        <f t="shared" si="3"/>
        <v>0.85195354735893514</v>
      </c>
      <c r="AJ89" s="34">
        <v>186</v>
      </c>
      <c r="AK89" s="36">
        <v>7.9000000000000001E-2</v>
      </c>
      <c r="AL89" s="38">
        <v>0.19439999999999999</v>
      </c>
      <c r="AM89" s="151">
        <v>0.2026</v>
      </c>
      <c r="AN89" s="41">
        <f>AJ89*(1-AK89)*AL89</f>
        <v>33.301886400000001</v>
      </c>
      <c r="AO89" s="174">
        <f t="shared" si="4"/>
        <v>34.7065956</v>
      </c>
      <c r="AP89" s="42">
        <v>1.55</v>
      </c>
      <c r="AQ89" s="42"/>
      <c r="AR89" s="121">
        <f>AR88+AJ89-AQ89</f>
        <v>1236.6999999999998</v>
      </c>
      <c r="AS89" s="104"/>
      <c r="AT89" s="43"/>
      <c r="AU89" s="44"/>
      <c r="AV89" s="45"/>
      <c r="AW89" s="45"/>
      <c r="AX89" s="45"/>
      <c r="AY89" s="45"/>
    </row>
    <row r="90" spans="1:51" x14ac:dyDescent="0.2">
      <c r="A90" s="183"/>
      <c r="B90" s="33">
        <v>3</v>
      </c>
      <c r="C90" s="46" t="s">
        <v>51</v>
      </c>
      <c r="D90" s="43">
        <v>15000</v>
      </c>
      <c r="E90" s="43">
        <v>0</v>
      </c>
      <c r="F90" s="43">
        <v>16952</v>
      </c>
      <c r="G90" s="37">
        <v>0.9</v>
      </c>
      <c r="H90" s="37">
        <v>5.5</v>
      </c>
      <c r="I90" s="43">
        <v>17408</v>
      </c>
      <c r="J90" s="127">
        <v>8.3000000000000007</v>
      </c>
      <c r="K90" s="43">
        <v>14802</v>
      </c>
      <c r="L90" s="39">
        <v>7.6999999999999999E-2</v>
      </c>
      <c r="M90" s="37">
        <f>ROUND(K90*(1-L90),0)</f>
        <v>13662</v>
      </c>
      <c r="N90" s="28">
        <v>0.33800000000000002</v>
      </c>
      <c r="O90" s="25">
        <f>M90*N90</f>
        <v>4617.7560000000003</v>
      </c>
      <c r="P90" s="39">
        <v>0.54300000000000004</v>
      </c>
      <c r="Q90" s="25">
        <f>M90*P90</f>
        <v>7418.4660000000003</v>
      </c>
      <c r="R90" s="39">
        <v>0.11899999999999999</v>
      </c>
      <c r="S90" s="152">
        <v>0.2064</v>
      </c>
      <c r="T90" s="25">
        <f>M90*R90</f>
        <v>1625.778</v>
      </c>
      <c r="U90" s="28">
        <v>0.23699999999999999</v>
      </c>
      <c r="V90" s="25">
        <f>M90*U90</f>
        <v>3237.8939999999998</v>
      </c>
      <c r="W90" s="39">
        <v>0.49299999999999999</v>
      </c>
      <c r="X90" s="25">
        <f>M90*W90</f>
        <v>6735.366</v>
      </c>
      <c r="Y90" s="39">
        <v>0.39</v>
      </c>
      <c r="Z90" s="25">
        <f>Y90*M90</f>
        <v>5328.18</v>
      </c>
      <c r="AA90" s="47">
        <v>2.8800000000000002E-3</v>
      </c>
      <c r="AB90" s="18">
        <f>M90*AA90</f>
        <v>39.346560000000004</v>
      </c>
      <c r="AC90" s="27">
        <f>IF(M90&gt;0,(AE90+AN90)/M90,0)</f>
        <v>2.9023233640755376E-3</v>
      </c>
      <c r="AD90" s="47">
        <v>4.4000000000000002E-4</v>
      </c>
      <c r="AE90" s="37">
        <f>AD90*M90</f>
        <v>6.0112800000000002</v>
      </c>
      <c r="AF90" s="28">
        <v>0.21840000000000001</v>
      </c>
      <c r="AG90" s="41">
        <f>AJ90*(1-AK90)*AF90</f>
        <v>36.407498400000001</v>
      </c>
      <c r="AH90" s="28">
        <f>IF(AND(AF90&gt;0,AD90&gt;0,AA90&gt;0),((AA90-AD90)*AF90)/((AF90-AD90)*AA90),0)</f>
        <v>0.84893252584572099</v>
      </c>
      <c r="AI90" s="29">
        <f t="shared" si="3"/>
        <v>0.85025118787906839</v>
      </c>
      <c r="AJ90" s="43">
        <v>181</v>
      </c>
      <c r="AK90" s="39">
        <v>7.9000000000000001E-2</v>
      </c>
      <c r="AL90" s="28">
        <v>0.20180000000000001</v>
      </c>
      <c r="AM90" s="152">
        <v>0.224</v>
      </c>
      <c r="AN90" s="41">
        <f>AJ90*(1-AK90)*AL90</f>
        <v>33.640261799999998</v>
      </c>
      <c r="AO90" s="154">
        <f t="shared" si="4"/>
        <v>37.341023999999997</v>
      </c>
      <c r="AP90" s="18">
        <v>1.6</v>
      </c>
      <c r="AQ90" s="18"/>
      <c r="AR90" s="121">
        <f>AR89+AJ90-AQ90</f>
        <v>1417.6999999999998</v>
      </c>
      <c r="AS90" s="104"/>
      <c r="AT90" s="43"/>
      <c r="AU90" s="48"/>
      <c r="AV90" s="41"/>
      <c r="AW90" s="41"/>
      <c r="AX90" s="41"/>
      <c r="AY90" s="41"/>
    </row>
    <row r="91" spans="1:51" s="22" customFormat="1" ht="13.5" thickBot="1" x14ac:dyDescent="0.25">
      <c r="A91" s="184"/>
      <c r="B91" s="49" t="s">
        <v>38</v>
      </c>
      <c r="C91" s="50"/>
      <c r="D91" s="51">
        <f>SUM(D88:D90)</f>
        <v>28810</v>
      </c>
      <c r="E91" s="51"/>
      <c r="F91" s="51">
        <f>SUM(F88:F90)</f>
        <v>26135</v>
      </c>
      <c r="G91" s="52"/>
      <c r="H91" s="52"/>
      <c r="I91" s="51">
        <f>SUM(I88:I90)</f>
        <v>26677</v>
      </c>
      <c r="J91" s="52"/>
      <c r="K91" s="51">
        <f>SUM(K88:K90)</f>
        <v>45075</v>
      </c>
      <c r="L91" s="21">
        <f>IF(K91&gt;0,(K88*L88+K89*L89+K90*L90)/K91,0)</f>
        <v>7.5032523571824744E-2</v>
      </c>
      <c r="M91" s="52">
        <f>M88+M89+M90</f>
        <v>41693</v>
      </c>
      <c r="N91" s="53">
        <f>IF(M91&gt;0,O91/M91,0)</f>
        <v>0.38181824287050586</v>
      </c>
      <c r="O91" s="54">
        <f>O88+O89+O90</f>
        <v>15919.148000000001</v>
      </c>
      <c r="P91" s="21">
        <f>IF(M91&gt;0,Q91/M91,0)</f>
        <v>0.53112628019091934</v>
      </c>
      <c r="Q91" s="54">
        <f>Q88+Q89+Q90</f>
        <v>22144.248</v>
      </c>
      <c r="R91" s="21">
        <f>IF(M91&gt;0,T91/M91,0)</f>
        <v>8.7055476938574822E-2</v>
      </c>
      <c r="S91" s="155"/>
      <c r="T91" s="54">
        <f>T88+T89+T90</f>
        <v>3629.6040000000003</v>
      </c>
      <c r="U91" s="21">
        <f>IF(M91&gt;0,V91/M91,0)</f>
        <v>0.249780874487324</v>
      </c>
      <c r="V91" s="54">
        <f>V88+V89+V90</f>
        <v>10414.114</v>
      </c>
      <c r="W91" s="21">
        <f>IF(M91&gt;0,X91/M91,0)</f>
        <v>0.4879567553306311</v>
      </c>
      <c r="X91" s="54">
        <f>X88+X89+X90</f>
        <v>20344.381000000001</v>
      </c>
      <c r="Y91" s="21">
        <f>IF(M91&gt;0,Z91/M91,0)</f>
        <v>0.39</v>
      </c>
      <c r="Z91" s="54">
        <f>Z88+Z89+Z90</f>
        <v>16260.27</v>
      </c>
      <c r="AA91" s="55">
        <f>IF(M91&gt;0,AB91/M91,0)</f>
        <v>2.9438277408677716E-3</v>
      </c>
      <c r="AB91" s="56">
        <f>SUM(AB88:AB90)</f>
        <v>122.73701</v>
      </c>
      <c r="AC91" s="55">
        <f>IF(M91&gt;0,(AC88*M88+AC89*M89+AC90*M90)/M91,0)</f>
        <v>2.8817518384381072E-3</v>
      </c>
      <c r="AD91" s="55">
        <f>IF(K91&gt;0,(K88*AD88+K89*AD89+K90*AD90)/K91,0)</f>
        <v>4.0282440377149191E-4</v>
      </c>
      <c r="AE91" s="52">
        <f>SUM(AE88:AE90)</f>
        <v>16.800729999999998</v>
      </c>
      <c r="AF91" s="53">
        <f>IF(K91&gt;0,(K88*AF88+K89*AF89+K90*AF90)/K91,0)</f>
        <v>0.21398688408208541</v>
      </c>
      <c r="AG91" s="58">
        <f>SUM(AG88:AG90)</f>
        <v>110.4883974</v>
      </c>
      <c r="AH91" s="53">
        <f>IF(AND(AB91&gt;0),((AB88*AH88+AB89*AH89+AB90*AH90)/AB91),0)</f>
        <v>0.86474602619456575</v>
      </c>
      <c r="AI91" s="57">
        <f t="shared" si="3"/>
        <v>0.86195017916046213</v>
      </c>
      <c r="AJ91" s="51">
        <f>SUM(AJ88:AJ90)</f>
        <v>561</v>
      </c>
      <c r="AK91" s="21">
        <f>IF(AJ91&gt;0,(AK88*AJ88+AK89*AJ89+AK90*AJ90)/AJ91,0)</f>
        <v>7.9691622103386817E-2</v>
      </c>
      <c r="AL91" s="53">
        <f>IF(K91&gt;0,(AL88*K88+AL89*K89+AL90*K90)/K91,0)</f>
        <v>0.20015412090959511</v>
      </c>
      <c r="AM91" s="155">
        <f>IF(L91&gt;0,(AM88*K88+AM89*K89+AM90*K90)/K91,0)</f>
        <v>0.21512234276206324</v>
      </c>
      <c r="AN91" s="58">
        <f>SUM(AN88:AN90)</f>
        <v>103.34814939999998</v>
      </c>
      <c r="AO91" s="156">
        <f>SUM(AO88:AO90)</f>
        <v>111.05659639999999</v>
      </c>
      <c r="AP91" s="56"/>
      <c r="AQ91" s="56">
        <f>SUM(AQ88:AQ90)</f>
        <v>1011.5</v>
      </c>
      <c r="AR91" s="105"/>
      <c r="AS91" s="106">
        <f>AR90</f>
        <v>1417.6999999999998</v>
      </c>
      <c r="AT91" s="51">
        <f>SUM(AT88:AT90)</f>
        <v>0</v>
      </c>
      <c r="AU91" s="59"/>
      <c r="AV91" s="58"/>
      <c r="AW91" s="58"/>
      <c r="AX91" s="58"/>
      <c r="AY91" s="58"/>
    </row>
    <row r="92" spans="1:51" x14ac:dyDescent="0.2">
      <c r="A92" s="182">
        <v>23</v>
      </c>
      <c r="B92" s="23">
        <v>1</v>
      </c>
      <c r="C92" s="11" t="s">
        <v>60</v>
      </c>
      <c r="D92" s="12">
        <v>5704</v>
      </c>
      <c r="E92" s="12">
        <v>0</v>
      </c>
      <c r="F92" s="12">
        <v>15871</v>
      </c>
      <c r="G92" s="13">
        <v>0.4</v>
      </c>
      <c r="H92" s="13">
        <v>4.4000000000000004</v>
      </c>
      <c r="I92" s="12">
        <v>16584</v>
      </c>
      <c r="J92" s="13">
        <v>8.3000000000000007</v>
      </c>
      <c r="K92" s="12">
        <v>15484</v>
      </c>
      <c r="L92" s="14">
        <v>7.3999999999999996E-2</v>
      </c>
      <c r="M92" s="24">
        <f>ROUND(K92*(1-L92),0)</f>
        <v>14338</v>
      </c>
      <c r="N92" s="15">
        <v>0.42799999999999999</v>
      </c>
      <c r="O92" s="25">
        <f>M92*N92</f>
        <v>6136.6639999999998</v>
      </c>
      <c r="P92" s="14">
        <v>0.44400000000000001</v>
      </c>
      <c r="Q92" s="25">
        <f>M92*P92</f>
        <v>6366.0720000000001</v>
      </c>
      <c r="R92" s="16">
        <v>0.128</v>
      </c>
      <c r="S92" s="159">
        <v>0.2109</v>
      </c>
      <c r="T92" s="25">
        <f>M92*R92</f>
        <v>1835.2640000000001</v>
      </c>
      <c r="U92" s="26">
        <v>0.255</v>
      </c>
      <c r="V92" s="25">
        <f>M92*U92</f>
        <v>3656.19</v>
      </c>
      <c r="W92" s="16">
        <v>0.48099999999999998</v>
      </c>
      <c r="X92" s="25">
        <f>M92*W92</f>
        <v>6896.5779999999995</v>
      </c>
      <c r="Y92" s="16">
        <v>0.39</v>
      </c>
      <c r="Z92" s="25">
        <f>Y92*M92</f>
        <v>5591.8200000000006</v>
      </c>
      <c r="AA92" s="17">
        <v>2.8700000000000002E-3</v>
      </c>
      <c r="AB92" s="18">
        <f>M92*AA92</f>
        <v>41.150060000000003</v>
      </c>
      <c r="AC92" s="27">
        <f>IF(M92&gt;0,(AE92+AN92)/M92,0)</f>
        <v>2.6698676523922446E-3</v>
      </c>
      <c r="AD92" s="17">
        <v>3.8999999999999999E-4</v>
      </c>
      <c r="AE92" s="24">
        <f>AD92*M92</f>
        <v>5.5918200000000002</v>
      </c>
      <c r="AF92" s="117">
        <v>0.2271</v>
      </c>
      <c r="AG92" s="30">
        <f>AJ92*(1-AK92)*AF92</f>
        <v>34.115870400000006</v>
      </c>
      <c r="AH92" s="28">
        <f>IF(AND(AF92&gt;0,AD92&gt;0,AA92&gt;0),((AA92-AD92)*AF92)/((AF92-AD92)*AA92),0)</f>
        <v>0.86559799415268568</v>
      </c>
      <c r="AI92" s="60">
        <f t="shared" si="3"/>
        <v>0.85545856435628487</v>
      </c>
      <c r="AJ92" s="12">
        <v>164</v>
      </c>
      <c r="AK92" s="14">
        <v>8.4000000000000005E-2</v>
      </c>
      <c r="AL92" s="15">
        <v>0.21759999999999999</v>
      </c>
      <c r="AM92" s="150">
        <v>0.24049999999999999</v>
      </c>
      <c r="AN92" s="30">
        <f>AJ92*(1-AK92)*AL92</f>
        <v>32.688742400000002</v>
      </c>
      <c r="AO92" s="153">
        <f>AJ92*(1-AK92)*AM92</f>
        <v>36.128872000000001</v>
      </c>
      <c r="AP92" s="19">
        <v>1.65</v>
      </c>
      <c r="AQ92" s="19">
        <v>1008.22</v>
      </c>
      <c r="AR92" s="101">
        <f>AR90+AJ92-AQ92+AS92</f>
        <v>695.47999999999979</v>
      </c>
      <c r="AS92" s="102">
        <v>122</v>
      </c>
      <c r="AT92" s="12"/>
      <c r="AU92" s="31"/>
      <c r="AV92" s="20"/>
      <c r="AW92" s="20"/>
      <c r="AX92" s="20"/>
      <c r="AY92" s="20"/>
    </row>
    <row r="93" spans="1:51" x14ac:dyDescent="0.2">
      <c r="A93" s="183"/>
      <c r="B93" s="33">
        <v>2</v>
      </c>
      <c r="C93" s="11" t="s">
        <v>57</v>
      </c>
      <c r="D93" s="34">
        <v>18646</v>
      </c>
      <c r="E93" s="34">
        <v>6</v>
      </c>
      <c r="F93" s="34">
        <v>15474</v>
      </c>
      <c r="G93" s="35">
        <v>1.3</v>
      </c>
      <c r="H93" s="35">
        <v>4.8</v>
      </c>
      <c r="I93" s="34">
        <v>15905</v>
      </c>
      <c r="J93" s="35">
        <v>7.9</v>
      </c>
      <c r="K93" s="34">
        <v>15659</v>
      </c>
      <c r="L93" s="36">
        <v>7.3999999999999996E-2</v>
      </c>
      <c r="M93" s="37">
        <f>ROUND(K93*(1-L93),0)</f>
        <v>14500</v>
      </c>
      <c r="N93" s="38">
        <v>0.46600000000000003</v>
      </c>
      <c r="O93" s="25">
        <f>M93*N93</f>
        <v>6757</v>
      </c>
      <c r="P93" s="36">
        <v>0.46400000000000002</v>
      </c>
      <c r="Q93" s="25">
        <f>M93*P93</f>
        <v>6728</v>
      </c>
      <c r="R93" s="39">
        <v>7.0000000000000007E-2</v>
      </c>
      <c r="S93" s="152">
        <v>0.21920000000000001</v>
      </c>
      <c r="T93" s="25">
        <f>M93*R93</f>
        <v>1015.0000000000001</v>
      </c>
      <c r="U93" s="28">
        <v>0.25700000000000001</v>
      </c>
      <c r="V93" s="25">
        <f>M93*U93</f>
        <v>3726.5</v>
      </c>
      <c r="W93" s="39">
        <v>0.47799999999999998</v>
      </c>
      <c r="X93" s="25">
        <f>M93*W93</f>
        <v>6931</v>
      </c>
      <c r="Y93" s="39">
        <v>0.4</v>
      </c>
      <c r="Z93" s="25">
        <f>Y93*M93</f>
        <v>5800</v>
      </c>
      <c r="AA93" s="40">
        <v>2.8700000000000002E-3</v>
      </c>
      <c r="AB93" s="18">
        <f>M93*AA93</f>
        <v>41.615000000000002</v>
      </c>
      <c r="AC93" s="27">
        <f>IF(M93&gt;0,(AE93+AN93)/M93,0)</f>
        <v>2.8663522206896557E-3</v>
      </c>
      <c r="AD93" s="40">
        <v>3.6999999999999999E-4</v>
      </c>
      <c r="AE93" s="37">
        <f>AD93*M93</f>
        <v>5.3650000000000002</v>
      </c>
      <c r="AF93" s="28">
        <v>0.21560000000000001</v>
      </c>
      <c r="AG93" s="41">
        <f>AJ93*(1-AK93)*AF93</f>
        <v>37.628236800000003</v>
      </c>
      <c r="AH93" s="28">
        <f>IF(AND(AF93&gt;0,AD93&gt;0,AA93&gt;0),((AA93-AD93)*AF93)/((AF93-AD93)*AA93),0)</f>
        <v>0.87257760557905728</v>
      </c>
      <c r="AI93" s="29">
        <f t="shared" si="3"/>
        <v>0.87247255759522102</v>
      </c>
      <c r="AJ93" s="34">
        <v>192</v>
      </c>
      <c r="AK93" s="36">
        <v>9.0999999999999998E-2</v>
      </c>
      <c r="AL93" s="38">
        <v>0.2074</v>
      </c>
      <c r="AM93" s="151">
        <v>0.22</v>
      </c>
      <c r="AN93" s="41">
        <f>AJ93*(1-AK93)*AL93</f>
        <v>36.197107200000005</v>
      </c>
      <c r="AO93" s="174">
        <f t="shared" si="4"/>
        <v>38.396160000000002</v>
      </c>
      <c r="AP93" s="42">
        <v>2</v>
      </c>
      <c r="AQ93" s="42"/>
      <c r="AR93" s="121">
        <f>AR92+AJ93-AQ93</f>
        <v>887.47999999999979</v>
      </c>
      <c r="AS93" s="104"/>
      <c r="AT93" s="43"/>
      <c r="AU93" s="44"/>
      <c r="AV93" s="45"/>
      <c r="AW93" s="45"/>
      <c r="AX93" s="45"/>
      <c r="AY93" s="45"/>
    </row>
    <row r="94" spans="1:51" x14ac:dyDescent="0.2">
      <c r="A94" s="183"/>
      <c r="B94" s="33">
        <v>3</v>
      </c>
      <c r="C94" s="46" t="s">
        <v>51</v>
      </c>
      <c r="D94" s="43">
        <v>22224</v>
      </c>
      <c r="E94" s="43">
        <v>1</v>
      </c>
      <c r="F94" s="43">
        <v>17596</v>
      </c>
      <c r="G94" s="37">
        <v>1.3</v>
      </c>
      <c r="H94" s="37">
        <v>4.5999999999999996</v>
      </c>
      <c r="I94" s="43">
        <v>17903</v>
      </c>
      <c r="J94" s="37">
        <v>7.5</v>
      </c>
      <c r="K94" s="43">
        <v>16024</v>
      </c>
      <c r="L94" s="39">
        <v>7.0000000000000007E-2</v>
      </c>
      <c r="M94" s="37">
        <f>ROUND(K94*(1-L94),0)</f>
        <v>14902</v>
      </c>
      <c r="N94" s="28">
        <v>0.38200000000000001</v>
      </c>
      <c r="O94" s="25">
        <f>M94*N94</f>
        <v>5692.5640000000003</v>
      </c>
      <c r="P94" s="39">
        <v>0.48399999999999999</v>
      </c>
      <c r="Q94" s="25">
        <f>M94*P94</f>
        <v>7212.5680000000002</v>
      </c>
      <c r="R94" s="39">
        <v>0.13400000000000001</v>
      </c>
      <c r="S94" s="152">
        <v>0.22650000000000001</v>
      </c>
      <c r="T94" s="25">
        <f>M94*R94</f>
        <v>1996.8680000000002</v>
      </c>
      <c r="U94" s="28">
        <v>0.26400000000000001</v>
      </c>
      <c r="V94" s="25">
        <f>M94*U94</f>
        <v>3934.1280000000002</v>
      </c>
      <c r="W94" s="39">
        <v>0.48899999999999999</v>
      </c>
      <c r="X94" s="25">
        <f>M94*W94</f>
        <v>7287.0779999999995</v>
      </c>
      <c r="Y94" s="39">
        <v>0.4</v>
      </c>
      <c r="Z94" s="25">
        <f>Y94*M94</f>
        <v>5960.8</v>
      </c>
      <c r="AA94" s="47">
        <v>3.0500000000000002E-3</v>
      </c>
      <c r="AB94" s="18">
        <f>M94*AA94</f>
        <v>45.451100000000004</v>
      </c>
      <c r="AC94" s="27">
        <f>IF(M94&gt;0,(AE94+AN94)/M94,0)</f>
        <v>3.2533724332304385E-3</v>
      </c>
      <c r="AD94" s="47">
        <v>3.6000000000000002E-4</v>
      </c>
      <c r="AE94" s="37">
        <f>AD94*M94</f>
        <v>5.3647200000000002</v>
      </c>
      <c r="AF94" s="28">
        <v>0.2261</v>
      </c>
      <c r="AG94" s="41">
        <f>AJ94*(1-AK94)*AF94</f>
        <v>47.324086600000001</v>
      </c>
      <c r="AH94" s="28">
        <f>IF(AND(AF94&gt;0,AD94&gt;0,AA94&gt;0),((AA94-AD94)*AF94)/((AF94-AD94)*AA94),0)</f>
        <v>0.88337373476231906</v>
      </c>
      <c r="AI94" s="29">
        <f t="shared" si="3"/>
        <v>0.89090250919158775</v>
      </c>
      <c r="AJ94" s="43">
        <v>229</v>
      </c>
      <c r="AK94" s="39">
        <v>8.5999999999999993E-2</v>
      </c>
      <c r="AL94" s="28">
        <v>0.20599999999999999</v>
      </c>
      <c r="AM94" s="152">
        <v>0.22</v>
      </c>
      <c r="AN94" s="41">
        <f>AJ94*(1-AK94)*AL94</f>
        <v>43.117035999999999</v>
      </c>
      <c r="AO94" s="154">
        <f t="shared" si="4"/>
        <v>46.047320000000006</v>
      </c>
      <c r="AP94" s="18">
        <v>1.7</v>
      </c>
      <c r="AQ94" s="18"/>
      <c r="AR94" s="121">
        <f>AR93+AJ94-AQ94</f>
        <v>1116.4799999999998</v>
      </c>
      <c r="AS94" s="104"/>
      <c r="AT94" s="43"/>
      <c r="AU94" s="48"/>
      <c r="AV94" s="41"/>
      <c r="AW94" s="41"/>
      <c r="AX94" s="41"/>
      <c r="AY94" s="41"/>
    </row>
    <row r="95" spans="1:51" s="22" customFormat="1" ht="13.5" thickBot="1" x14ac:dyDescent="0.25">
      <c r="A95" s="184"/>
      <c r="B95" s="49" t="s">
        <v>38</v>
      </c>
      <c r="C95" s="50"/>
      <c r="D95" s="51">
        <f>SUM(D92:D94)</f>
        <v>46574</v>
      </c>
      <c r="E95" s="51"/>
      <c r="F95" s="51">
        <f>SUM(F92:F94)</f>
        <v>48941</v>
      </c>
      <c r="G95" s="52"/>
      <c r="H95" s="52"/>
      <c r="I95" s="51">
        <f>SUM(I92:I94)</f>
        <v>50392</v>
      </c>
      <c r="J95" s="52"/>
      <c r="K95" s="51">
        <f>SUM(K92:K94)</f>
        <v>47167</v>
      </c>
      <c r="L95" s="21">
        <f>IF(K95&gt;0,(K92*L92+K93*L93+K94*L94)/K95,0)</f>
        <v>7.2641083808594992E-2</v>
      </c>
      <c r="M95" s="52">
        <f>M92+M93+M94</f>
        <v>43740</v>
      </c>
      <c r="N95" s="53">
        <f>IF(M95&gt;0,O95/M95,0)</f>
        <v>0.42492519433013265</v>
      </c>
      <c r="O95" s="54">
        <f>O92+O93+O94</f>
        <v>18586.228000000003</v>
      </c>
      <c r="P95" s="21">
        <f>IF(M95&gt;0,Q95/M95,0)</f>
        <v>0.46425788751714675</v>
      </c>
      <c r="Q95" s="54">
        <f>Q92+Q93+Q94</f>
        <v>20306.64</v>
      </c>
      <c r="R95" s="21">
        <f>IF(M95&gt;0,T95/M95,0)</f>
        <v>0.11081691815272063</v>
      </c>
      <c r="S95" s="155"/>
      <c r="T95" s="54">
        <f>T92+T93+T94</f>
        <v>4847.1320000000005</v>
      </c>
      <c r="U95" s="21">
        <f>IF(M95&gt;0,V95/M95,0)</f>
        <v>0.258729263831733</v>
      </c>
      <c r="V95" s="54">
        <f>V92+V93+V94</f>
        <v>11316.818000000001</v>
      </c>
      <c r="W95" s="21">
        <f>IF(M95&gt;0,X95/M95,0)</f>
        <v>0.48273104709647918</v>
      </c>
      <c r="X95" s="54">
        <f>X92+X93+X94</f>
        <v>21114.655999999999</v>
      </c>
      <c r="Y95" s="21">
        <f>IF(M95&gt;0,Z95/M95,0)</f>
        <v>0.39672199359853677</v>
      </c>
      <c r="Z95" s="54">
        <f>Z92+Z93+Z94</f>
        <v>17352.62</v>
      </c>
      <c r="AA95" s="55">
        <f>IF(M95&gt;0,AB95/M95,0)</f>
        <v>2.9313251028806587E-3</v>
      </c>
      <c r="AB95" s="56">
        <f>SUM(AB92:AB94)</f>
        <v>128.21616</v>
      </c>
      <c r="AC95" s="55">
        <f>IF(M95&gt;0,(AC92*M92+AC93*M93+AC94*M94)/M95,0)</f>
        <v>2.9338003109282123E-3</v>
      </c>
      <c r="AD95" s="55">
        <f>IF(K95&gt;0,(K92*AD92+K93*AD93+K94*AD94)/K95,0)</f>
        <v>3.7316831683168318E-4</v>
      </c>
      <c r="AE95" s="52">
        <f>SUM(AE92:AE94)</f>
        <v>16.321539999999999</v>
      </c>
      <c r="AF95" s="53">
        <f>IF(K95&gt;0,(K92*AF92+K93*AF93+K94*AF94)/K95,0)</f>
        <v>0.22294237920580065</v>
      </c>
      <c r="AG95" s="58">
        <f>SUM(AG92:AG94)</f>
        <v>119.0681938</v>
      </c>
      <c r="AH95" s="53">
        <f>IF(AND(AB95&gt;0),((AB92*AH92+AB93*AH93+AB94*AH94)/AB95),0)</f>
        <v>0.87416464825877471</v>
      </c>
      <c r="AI95" s="57">
        <f t="shared" si="3"/>
        <v>0.87435548425608911</v>
      </c>
      <c r="AJ95" s="51">
        <f>SUM(AJ92:AJ94)</f>
        <v>585</v>
      </c>
      <c r="AK95" s="21">
        <f>IF(AJ95&gt;0,(AK92*AJ92+AK93*AJ93+AK94*AJ94)/AJ95,0)</f>
        <v>8.7080341880341888E-2</v>
      </c>
      <c r="AL95" s="53">
        <f>IF(K95&gt;0,(AL92*K92+AL93*K93+AL94*K94)/K95,0)</f>
        <v>0.21027283906120806</v>
      </c>
      <c r="AM95" s="155">
        <f>IF(L95&gt;0,(AM92*K92+AM93*K93+AM94*K94)/K95,0)</f>
        <v>0.22672974749295058</v>
      </c>
      <c r="AN95" s="58">
        <f>SUM(AN92:AN94)</f>
        <v>112.0028856</v>
      </c>
      <c r="AO95" s="156">
        <f>SUM(AO92:AO94)</f>
        <v>120.57235200000002</v>
      </c>
      <c r="AP95" s="56"/>
      <c r="AQ95" s="56">
        <f>SUM(AQ92:AQ94)</f>
        <v>1008.22</v>
      </c>
      <c r="AR95" s="105"/>
      <c r="AS95" s="106">
        <f>AR94</f>
        <v>1116.4799999999998</v>
      </c>
      <c r="AT95" s="51">
        <f>SUM(AT92:AT94)</f>
        <v>0</v>
      </c>
      <c r="AU95" s="59"/>
      <c r="AV95" s="58"/>
      <c r="AW95" s="58"/>
      <c r="AX95" s="58"/>
      <c r="AY95" s="58"/>
    </row>
    <row r="96" spans="1:51" x14ac:dyDescent="0.2">
      <c r="A96" s="182">
        <v>24</v>
      </c>
      <c r="B96" s="23">
        <v>1</v>
      </c>
      <c r="C96" s="11" t="s">
        <v>60</v>
      </c>
      <c r="D96" s="12">
        <v>6500</v>
      </c>
      <c r="E96" s="12">
        <v>0</v>
      </c>
      <c r="F96" s="12">
        <v>14744</v>
      </c>
      <c r="G96" s="13">
        <v>0.8</v>
      </c>
      <c r="H96" s="13">
        <v>3.4</v>
      </c>
      <c r="I96" s="12">
        <v>14474</v>
      </c>
      <c r="J96" s="13">
        <v>8.4</v>
      </c>
      <c r="K96" s="12">
        <v>16204</v>
      </c>
      <c r="L96" s="14">
        <v>7.2999999999999995E-2</v>
      </c>
      <c r="M96" s="24">
        <f>ROUND(K96*(1-L96),0)</f>
        <v>15021</v>
      </c>
      <c r="N96" s="15">
        <v>0.45200000000000001</v>
      </c>
      <c r="O96" s="25">
        <f>M96*N96</f>
        <v>6789.4920000000002</v>
      </c>
      <c r="P96" s="14">
        <v>0.51300000000000001</v>
      </c>
      <c r="Q96" s="25">
        <f>M96*P96</f>
        <v>7705.7730000000001</v>
      </c>
      <c r="R96" s="16">
        <v>3.5000000000000003E-2</v>
      </c>
      <c r="S96" s="159">
        <v>0.2162</v>
      </c>
      <c r="T96" s="25">
        <f>M96*R96</f>
        <v>525.73500000000001</v>
      </c>
      <c r="U96" s="26">
        <v>0.26200000000000001</v>
      </c>
      <c r="V96" s="25">
        <f>M96*U96</f>
        <v>3935.502</v>
      </c>
      <c r="W96" s="16">
        <v>0.48099999999999998</v>
      </c>
      <c r="X96" s="25">
        <f>M96*W96</f>
        <v>7225.1009999999997</v>
      </c>
      <c r="Y96" s="16">
        <v>0.39</v>
      </c>
      <c r="Z96" s="25">
        <f>Y96*M96</f>
        <v>5858.1900000000005</v>
      </c>
      <c r="AA96" s="17">
        <v>3.1099999999999999E-3</v>
      </c>
      <c r="AB96" s="18">
        <f>M96*AA96</f>
        <v>46.715309999999995</v>
      </c>
      <c r="AC96" s="27">
        <f>IF(M96&gt;0,(AE96+AN96)/M96,0)</f>
        <v>3.0364250049930101E-3</v>
      </c>
      <c r="AD96" s="17">
        <v>3.8999999999999999E-4</v>
      </c>
      <c r="AE96" s="24">
        <f>AD96*M96</f>
        <v>5.8581899999999996</v>
      </c>
      <c r="AF96" s="117">
        <v>0.2235</v>
      </c>
      <c r="AG96" s="30">
        <f>AJ96*(1-AK96)*AF96</f>
        <v>41.809698000000004</v>
      </c>
      <c r="AH96" s="28">
        <f>IF(AND(AF96&gt;0,AD96&gt;0,AA96&gt;0),((AA96-AD96)*AF96)/((AF96-AD96)*AA96),0)</f>
        <v>0.87612688274971706</v>
      </c>
      <c r="AI96" s="60">
        <f t="shared" si="3"/>
        <v>0.87316199123404592</v>
      </c>
      <c r="AJ96" s="12">
        <v>204</v>
      </c>
      <c r="AK96" s="14">
        <v>8.3000000000000004E-2</v>
      </c>
      <c r="AL96" s="15">
        <v>0.21249999999999999</v>
      </c>
      <c r="AM96" s="150">
        <v>0.23180000000000001</v>
      </c>
      <c r="AN96" s="30">
        <f>AJ96*(1-AK96)*AL96</f>
        <v>39.751950000000001</v>
      </c>
      <c r="AO96" s="153">
        <f>AJ96*(1-AK96)*AM96</f>
        <v>43.362362400000002</v>
      </c>
      <c r="AP96" s="19">
        <v>1.65</v>
      </c>
      <c r="AQ96" s="19">
        <v>955.98</v>
      </c>
      <c r="AR96" s="101">
        <f>AR94+AJ96-AQ96</f>
        <v>364.49999999999977</v>
      </c>
      <c r="AS96" s="102"/>
      <c r="AT96" s="12"/>
      <c r="AU96" s="31"/>
      <c r="AV96" s="20"/>
      <c r="AW96" s="20"/>
      <c r="AX96" s="20"/>
      <c r="AY96" s="20"/>
    </row>
    <row r="97" spans="1:51" x14ac:dyDescent="0.2">
      <c r="A97" s="183"/>
      <c r="B97" s="33">
        <v>2</v>
      </c>
      <c r="C97" s="11" t="s">
        <v>54</v>
      </c>
      <c r="D97" s="34">
        <v>19326</v>
      </c>
      <c r="E97" s="34">
        <v>5</v>
      </c>
      <c r="F97" s="34">
        <v>16164</v>
      </c>
      <c r="G97" s="35">
        <v>1.1000000000000001</v>
      </c>
      <c r="H97" s="35">
        <v>3.5</v>
      </c>
      <c r="I97" s="34">
        <v>16026</v>
      </c>
      <c r="J97" s="35">
        <v>8.3000000000000007</v>
      </c>
      <c r="K97" s="34">
        <v>16089</v>
      </c>
      <c r="L97" s="36">
        <v>7.1999999999999995E-2</v>
      </c>
      <c r="M97" s="37">
        <f>ROUND(K97*(1-L97),0)</f>
        <v>14931</v>
      </c>
      <c r="N97" s="38">
        <v>0.442</v>
      </c>
      <c r="O97" s="25">
        <f>M97*N97</f>
        <v>6599.5020000000004</v>
      </c>
      <c r="P97" s="36">
        <v>0.502</v>
      </c>
      <c r="Q97" s="25">
        <f>M97*P97</f>
        <v>7495.3620000000001</v>
      </c>
      <c r="R97" s="39">
        <v>5.6000000000000001E-2</v>
      </c>
      <c r="S97" s="152">
        <v>0.1968</v>
      </c>
      <c r="T97" s="25">
        <f>M97*R97</f>
        <v>836.13599999999997</v>
      </c>
      <c r="U97" s="28">
        <v>0.25</v>
      </c>
      <c r="V97" s="25">
        <f>M97*U97</f>
        <v>3732.75</v>
      </c>
      <c r="W97" s="39">
        <v>0.503</v>
      </c>
      <c r="X97" s="25">
        <f>M97*W97</f>
        <v>7510.2929999999997</v>
      </c>
      <c r="Y97" s="39">
        <v>0.41</v>
      </c>
      <c r="Z97" s="25">
        <f>Y97*M97</f>
        <v>6121.71</v>
      </c>
      <c r="AA97" s="40">
        <v>2.97E-3</v>
      </c>
      <c r="AB97" s="18">
        <f>M97*AA97</f>
        <v>44.34507</v>
      </c>
      <c r="AC97" s="27">
        <f>IF(M97&gt;0,(AE97+AN97)/M97,0)</f>
        <v>3.0546292947558774E-3</v>
      </c>
      <c r="AD97" s="40">
        <v>3.5E-4</v>
      </c>
      <c r="AE97" s="37">
        <f>AD97*M97</f>
        <v>5.2258500000000003</v>
      </c>
      <c r="AF97" s="28">
        <v>0.2225</v>
      </c>
      <c r="AG97" s="41">
        <f>AJ97*(1-AK97)*AF97</f>
        <v>43.302060000000004</v>
      </c>
      <c r="AH97" s="28">
        <f>IF(AND(AF97&gt;0,AD97&gt;0,AA97&gt;0),((AA97-AD97)*AF97)/((AF97-AD97)*AA97),0)</f>
        <v>0.88354472779410886</v>
      </c>
      <c r="AI97" s="29">
        <f t="shared" si="3"/>
        <v>0.88691581420609955</v>
      </c>
      <c r="AJ97" s="34">
        <v>212</v>
      </c>
      <c r="AK97" s="36">
        <v>8.2000000000000003E-2</v>
      </c>
      <c r="AL97" s="38">
        <v>0.20749999999999999</v>
      </c>
      <c r="AM97" s="151">
        <v>0.2268</v>
      </c>
      <c r="AN97" s="41">
        <f>AJ97*(1-AK97)*AL97</f>
        <v>40.382820000000002</v>
      </c>
      <c r="AO97" s="174">
        <f t="shared" si="4"/>
        <v>44.138908800000003</v>
      </c>
      <c r="AP97" s="42">
        <v>1.7</v>
      </c>
      <c r="AQ97" s="42"/>
      <c r="AR97" s="121">
        <f>AR96+AJ97-AQ97</f>
        <v>576.49999999999977</v>
      </c>
      <c r="AS97" s="104"/>
      <c r="AT97" s="43"/>
      <c r="AU97" s="44"/>
      <c r="AV97" s="45"/>
      <c r="AW97" s="45"/>
      <c r="AX97" s="45"/>
      <c r="AY97" s="45"/>
    </row>
    <row r="98" spans="1:51" x14ac:dyDescent="0.2">
      <c r="A98" s="183"/>
      <c r="B98" s="33">
        <v>3</v>
      </c>
      <c r="C98" s="46" t="s">
        <v>51</v>
      </c>
      <c r="D98" s="43">
        <v>16411</v>
      </c>
      <c r="E98" s="43">
        <v>3</v>
      </c>
      <c r="F98" s="43">
        <v>16112</v>
      </c>
      <c r="G98" s="37">
        <v>0.8</v>
      </c>
      <c r="H98" s="37">
        <v>4.7</v>
      </c>
      <c r="I98" s="43">
        <v>16023</v>
      </c>
      <c r="J98" s="37">
        <v>8.3000000000000007</v>
      </c>
      <c r="K98" s="43">
        <v>16556</v>
      </c>
      <c r="L98" s="39">
        <v>7.2999999999999995E-2</v>
      </c>
      <c r="M98" s="37">
        <f>ROUND(K98*(1-L98),0)</f>
        <v>15347</v>
      </c>
      <c r="N98" s="28">
        <v>0.374</v>
      </c>
      <c r="O98" s="25">
        <f>M98*N98</f>
        <v>5739.7780000000002</v>
      </c>
      <c r="P98" s="39">
        <v>0.51600000000000001</v>
      </c>
      <c r="Q98" s="25">
        <f>M98*P98</f>
        <v>7919.0520000000006</v>
      </c>
      <c r="R98" s="39">
        <v>0.11</v>
      </c>
      <c r="S98" s="152">
        <v>0.20419999999999999</v>
      </c>
      <c r="T98" s="25">
        <f>M98*R98</f>
        <v>1688.17</v>
      </c>
      <c r="U98" s="28">
        <v>0.26500000000000001</v>
      </c>
      <c r="V98" s="25">
        <f>M98*U98</f>
        <v>4066.9550000000004</v>
      </c>
      <c r="W98" s="39">
        <v>0.48399999999999999</v>
      </c>
      <c r="X98" s="25">
        <f>M98*W98</f>
        <v>7427.9479999999994</v>
      </c>
      <c r="Y98" s="39">
        <v>0.4</v>
      </c>
      <c r="Z98" s="25">
        <f>Y98*M98</f>
        <v>6138.8</v>
      </c>
      <c r="AA98" s="47">
        <v>3.0599999999999998E-3</v>
      </c>
      <c r="AB98" s="18">
        <f>M98*AA98</f>
        <v>46.961819999999996</v>
      </c>
      <c r="AC98" s="27">
        <f>IF(M98&gt;0,(AE98+AN98)/M98,0)</f>
        <v>2.959144236658631E-3</v>
      </c>
      <c r="AD98" s="47">
        <v>3.5E-4</v>
      </c>
      <c r="AE98" s="37">
        <f>AD98*M98</f>
        <v>5.3714500000000003</v>
      </c>
      <c r="AF98" s="28">
        <v>0.2228</v>
      </c>
      <c r="AG98" s="41">
        <f>AJ98*(1-AK98)*AF98</f>
        <v>40.886696399999998</v>
      </c>
      <c r="AH98" s="28">
        <f>IF(AND(AF98&gt;0,AD98&gt;0,AA98&gt;0),((AA98-AD98)*AF98)/((AF98-AD98)*AA98),0)</f>
        <v>0.88701433971355825</v>
      </c>
      <c r="AI98" s="29">
        <f t="shared" si="3"/>
        <v>0.88313914598813736</v>
      </c>
      <c r="AJ98" s="43">
        <v>201</v>
      </c>
      <c r="AK98" s="39">
        <v>8.6999999999999994E-2</v>
      </c>
      <c r="AL98" s="28">
        <v>0.21820000000000001</v>
      </c>
      <c r="AM98" s="152">
        <v>0.23980000000000001</v>
      </c>
      <c r="AN98" s="41">
        <f>AJ98*(1-AK98)*AL98</f>
        <v>40.042536600000005</v>
      </c>
      <c r="AO98" s="154">
        <f t="shared" si="4"/>
        <v>44.006417400000004</v>
      </c>
      <c r="AP98" s="18">
        <v>1.6</v>
      </c>
      <c r="AQ98" s="18"/>
      <c r="AR98" s="121">
        <f>AR97+AJ98-AQ98</f>
        <v>777.49999999999977</v>
      </c>
      <c r="AS98" s="104"/>
      <c r="AT98" s="43"/>
      <c r="AU98" s="48"/>
      <c r="AV98" s="41"/>
      <c r="AW98" s="41"/>
      <c r="AX98" s="41"/>
      <c r="AY98" s="41"/>
    </row>
    <row r="99" spans="1:51" s="22" customFormat="1" ht="13.5" thickBot="1" x14ac:dyDescent="0.25">
      <c r="A99" s="184"/>
      <c r="B99" s="49" t="s">
        <v>38</v>
      </c>
      <c r="C99" s="50"/>
      <c r="D99" s="51">
        <f>SUM(D96:D98)</f>
        <v>42237</v>
      </c>
      <c r="E99" s="51"/>
      <c r="F99" s="51">
        <f>SUM(F96:F98)</f>
        <v>47020</v>
      </c>
      <c r="G99" s="52"/>
      <c r="H99" s="52"/>
      <c r="I99" s="51">
        <f>SUM(I96:I98)</f>
        <v>46523</v>
      </c>
      <c r="J99" s="52"/>
      <c r="K99" s="51">
        <f>SUM(K96:K98)</f>
        <v>48849</v>
      </c>
      <c r="L99" s="21">
        <f>IF(K99&gt;0,(K96*L96+K97*L97+K98*L98)/K99,0)</f>
        <v>7.2670638088804279E-2</v>
      </c>
      <c r="M99" s="52">
        <f>M96+M97+M98</f>
        <v>45299</v>
      </c>
      <c r="N99" s="53">
        <f>IF(M99&gt;0,O99/M99,0)</f>
        <v>0.42227801938232634</v>
      </c>
      <c r="O99" s="54">
        <f>O96+O97+O98</f>
        <v>19128.772000000001</v>
      </c>
      <c r="P99" s="21">
        <f>IF(M99&gt;0,Q99/M99,0)</f>
        <v>0.51039067087573686</v>
      </c>
      <c r="Q99" s="54">
        <f>Q96+Q97+Q98</f>
        <v>23120.187000000002</v>
      </c>
      <c r="R99" s="21">
        <f>IF(M99&gt;0,T99/M99,0)</f>
        <v>6.7331309741936907E-2</v>
      </c>
      <c r="S99" s="155"/>
      <c r="T99" s="54">
        <f>T96+T97+T98</f>
        <v>3050.0410000000002</v>
      </c>
      <c r="U99" s="21">
        <f>IF(M99&gt;0,V99/M99,0)</f>
        <v>0.25906106095057285</v>
      </c>
      <c r="V99" s="54">
        <f>V96+V97+V98</f>
        <v>11735.207</v>
      </c>
      <c r="W99" s="21">
        <f>IF(M99&gt;0,X99/M99,0)</f>
        <v>0.48926779840614587</v>
      </c>
      <c r="X99" s="54">
        <f>X96+X97+X98</f>
        <v>22163.342000000001</v>
      </c>
      <c r="Y99" s="21">
        <f>IF(M99&gt;0,Z99/M99,0)</f>
        <v>0.3999801320117442</v>
      </c>
      <c r="Z99" s="54">
        <f>Z96+Z97+Z98</f>
        <v>18118.7</v>
      </c>
      <c r="AA99" s="55">
        <f>IF(M99&gt;0,AB99/M99,0)</f>
        <v>3.0469149429347224E-3</v>
      </c>
      <c r="AB99" s="56">
        <f>SUM(AB96:AB98)</f>
        <v>138.0222</v>
      </c>
      <c r="AC99" s="55">
        <f>IF(M99&gt;0,(AC96*M96+AC97*M97+AC98*M98)/M99,0)</f>
        <v>3.0162431091194067E-3</v>
      </c>
      <c r="AD99" s="55">
        <f>IF(K99&gt;0,(K96*AD96+K97*AD97+K98*AD98)/K99,0)</f>
        <v>3.6326864418923622E-4</v>
      </c>
      <c r="AE99" s="52">
        <f>SUM(AE96:AE98)</f>
        <v>16.455490000000001</v>
      </c>
      <c r="AF99" s="53">
        <f>IF(K99&gt;0,(K96*AF96+K97*AF97+K98*AF98)/K99,0)</f>
        <v>0.22293339269995291</v>
      </c>
      <c r="AG99" s="58">
        <f>SUM(AG96:AG98)</f>
        <v>125.99845440000001</v>
      </c>
      <c r="AH99" s="53">
        <f>IF(AND(AB99&gt;0),((AB96*AH96+AB97*AH97+AB98*AH98)/AB99),0)</f>
        <v>0.88221459655181811</v>
      </c>
      <c r="AI99" s="57">
        <f t="shared" si="3"/>
        <v>0.88106671027299277</v>
      </c>
      <c r="AJ99" s="51">
        <f>SUM(AJ96:AJ98)</f>
        <v>617</v>
      </c>
      <c r="AK99" s="21">
        <f>IF(AJ99&gt;0,(AK96*AJ96+AK97*AJ97+AK98*AJ98)/AJ99,0)</f>
        <v>8.3959481361426253E-2</v>
      </c>
      <c r="AL99" s="53">
        <f>IF(K99&gt;0,(AL96*K96+AL97*K97+AL98*K98)/K99,0)</f>
        <v>0.21278504575323956</v>
      </c>
      <c r="AM99" s="155">
        <f>IF(L99&gt;0,(AM96*K96+AM97*K97+AM98*K98)/K99,0)</f>
        <v>0.23286456631660832</v>
      </c>
      <c r="AN99" s="58">
        <f>SUM(AN96:AN98)</f>
        <v>120.17730660000001</v>
      </c>
      <c r="AO99" s="156">
        <f>SUM(AO96:AO98)</f>
        <v>131.50768859999999</v>
      </c>
      <c r="AP99" s="56"/>
      <c r="AQ99" s="56">
        <f>SUM(AQ96:AQ98)</f>
        <v>955.98</v>
      </c>
      <c r="AR99" s="105"/>
      <c r="AS99" s="106">
        <f>AR98</f>
        <v>777.49999999999977</v>
      </c>
      <c r="AT99" s="51">
        <f>SUM(AT96:AT98)</f>
        <v>0</v>
      </c>
      <c r="AU99" s="59"/>
      <c r="AV99" s="58"/>
      <c r="AW99" s="58"/>
      <c r="AX99" s="58"/>
      <c r="AY99" s="58"/>
    </row>
    <row r="100" spans="1:51" x14ac:dyDescent="0.2">
      <c r="A100" s="191">
        <v>25</v>
      </c>
      <c r="B100" s="33">
        <v>1</v>
      </c>
      <c r="C100" s="11" t="s">
        <v>60</v>
      </c>
      <c r="D100" s="12">
        <v>18600</v>
      </c>
      <c r="E100" s="12">
        <v>0</v>
      </c>
      <c r="F100" s="12">
        <v>15995</v>
      </c>
      <c r="G100" s="13">
        <v>1</v>
      </c>
      <c r="H100" s="13">
        <v>4.5</v>
      </c>
      <c r="I100" s="12">
        <v>16419</v>
      </c>
      <c r="J100" s="13">
        <v>8.8000000000000007</v>
      </c>
      <c r="K100" s="12">
        <v>16678</v>
      </c>
      <c r="L100" s="14">
        <v>7.3999999999999996E-2</v>
      </c>
      <c r="M100" s="24">
        <f>ROUND(K100*(1-L100),0)</f>
        <v>15444</v>
      </c>
      <c r="N100" s="15">
        <v>0.45900000000000002</v>
      </c>
      <c r="O100" s="25">
        <f>M100*N100</f>
        <v>7088.7960000000003</v>
      </c>
      <c r="P100" s="14">
        <v>0.495</v>
      </c>
      <c r="Q100" s="25">
        <f>M100*P100</f>
        <v>7644.78</v>
      </c>
      <c r="R100" s="16">
        <v>4.5999999999999999E-2</v>
      </c>
      <c r="S100" s="159">
        <v>0.21029999999999999</v>
      </c>
      <c r="T100" s="25">
        <f>M100*R100</f>
        <v>710.42399999999998</v>
      </c>
      <c r="U100" s="26">
        <v>0.26500000000000001</v>
      </c>
      <c r="V100" s="25">
        <f>M100*U100</f>
        <v>4092.6600000000003</v>
      </c>
      <c r="W100" s="16">
        <v>0.48899999999999999</v>
      </c>
      <c r="X100" s="25">
        <f>M100*W100</f>
        <v>7552.116</v>
      </c>
      <c r="Y100" s="16">
        <v>0.39</v>
      </c>
      <c r="Z100" s="25">
        <f>Y100*M100</f>
        <v>6023.16</v>
      </c>
      <c r="AA100" s="17">
        <v>3.0200000000000001E-3</v>
      </c>
      <c r="AB100" s="18">
        <f>M100*AA100</f>
        <v>46.640880000000003</v>
      </c>
      <c r="AC100" s="27">
        <f>IF(M100&gt;0,(AE100+AN100)/M100,0)</f>
        <v>2.6020818181818183E-3</v>
      </c>
      <c r="AD100" s="17">
        <v>3.4000000000000002E-4</v>
      </c>
      <c r="AE100" s="24">
        <f>AD100*M100</f>
        <v>5.2509600000000001</v>
      </c>
      <c r="AF100" s="117">
        <v>0.2215</v>
      </c>
      <c r="AG100" s="30">
        <f>AJ100*(1-AK100)*AF100</f>
        <v>37.007334</v>
      </c>
      <c r="AH100" s="28">
        <f>IF(AND(AF100&gt;0,AD100&gt;0,AA100&gt;0),((AA100-AD100)*AF100)/((AF100-AD100)*AA100),0)</f>
        <v>0.88878148809587976</v>
      </c>
      <c r="AI100" s="60">
        <f t="shared" ref="AI100:AI127" si="5">IF(AND(AC100&gt;0,AL100&gt;0,AD100&gt;0),((AL100*(AC100-AD100))/(AC100*(AL100-AD100))),0)</f>
        <v>0.87075124797855818</v>
      </c>
      <c r="AJ100" s="12">
        <v>182</v>
      </c>
      <c r="AK100" s="14">
        <v>8.2000000000000003E-2</v>
      </c>
      <c r="AL100" s="15">
        <v>0.20910000000000001</v>
      </c>
      <c r="AM100" s="150">
        <v>0.23039999999999999</v>
      </c>
      <c r="AN100" s="30">
        <f>AJ100*(1-AK100)*AL100</f>
        <v>34.935591600000002</v>
      </c>
      <c r="AO100" s="153">
        <f>AJ100*(1-AK100)*AM100</f>
        <v>38.494310399999996</v>
      </c>
      <c r="AP100" s="19">
        <v>1.65</v>
      </c>
      <c r="AQ100" s="19"/>
      <c r="AR100" s="101">
        <f>AR98+AJ100-AQ100</f>
        <v>959.49999999999977</v>
      </c>
      <c r="AS100" s="120"/>
      <c r="AT100" s="12"/>
      <c r="AU100" s="31"/>
      <c r="AV100" s="20"/>
      <c r="AW100" s="20"/>
      <c r="AX100" s="20"/>
      <c r="AY100" s="20"/>
    </row>
    <row r="101" spans="1:51" x14ac:dyDescent="0.2">
      <c r="A101" s="191"/>
      <c r="B101" s="33">
        <v>2</v>
      </c>
      <c r="C101" s="11" t="s">
        <v>54</v>
      </c>
      <c r="D101" s="34">
        <v>19289</v>
      </c>
      <c r="E101" s="34">
        <v>2</v>
      </c>
      <c r="F101" s="34">
        <v>16519</v>
      </c>
      <c r="G101" s="35">
        <v>1.3</v>
      </c>
      <c r="H101" s="35">
        <v>4.2</v>
      </c>
      <c r="I101" s="34">
        <v>16921</v>
      </c>
      <c r="J101" s="35">
        <v>8.4</v>
      </c>
      <c r="K101" s="34">
        <v>16769</v>
      </c>
      <c r="L101" s="36">
        <v>7.5999999999999998E-2</v>
      </c>
      <c r="M101" s="37">
        <f>ROUND(K101*(1-L101),0)</f>
        <v>15495</v>
      </c>
      <c r="N101" s="38">
        <v>0.44500000000000001</v>
      </c>
      <c r="O101" s="25">
        <f>M101*N101</f>
        <v>6895.2750000000005</v>
      </c>
      <c r="P101" s="36">
        <v>0.51200000000000001</v>
      </c>
      <c r="Q101" s="25">
        <f>M101*P101</f>
        <v>7933.4400000000005</v>
      </c>
      <c r="R101" s="39">
        <v>4.2999999999999997E-2</v>
      </c>
      <c r="S101" s="152">
        <v>0.2263</v>
      </c>
      <c r="T101" s="25">
        <f>M101*R101</f>
        <v>666.28499999999997</v>
      </c>
      <c r="U101" s="28">
        <v>0.26400000000000001</v>
      </c>
      <c r="V101" s="25">
        <f>M101*U101</f>
        <v>4090.6800000000003</v>
      </c>
      <c r="W101" s="39">
        <v>0.48499999999999999</v>
      </c>
      <c r="X101" s="25">
        <f>M101*W101</f>
        <v>7515.0749999999998</v>
      </c>
      <c r="Y101" s="39">
        <v>0.41</v>
      </c>
      <c r="Z101" s="25">
        <f>Y101*M101</f>
        <v>6352.95</v>
      </c>
      <c r="AA101" s="40">
        <v>3.1700000000000001E-3</v>
      </c>
      <c r="AB101" s="18">
        <f>M101*AA101</f>
        <v>49.119149999999998</v>
      </c>
      <c r="AC101" s="27">
        <f>IF(M101&gt;0,(AE101+AN101)/M101,0)</f>
        <v>3.2354884801548884E-3</v>
      </c>
      <c r="AD101" s="40">
        <v>3.4000000000000002E-4</v>
      </c>
      <c r="AE101" s="37">
        <f>AD101*M101</f>
        <v>5.2683</v>
      </c>
      <c r="AF101" s="28">
        <v>0.22339999999999999</v>
      </c>
      <c r="AG101" s="41">
        <f>AJ101*(1-AK101)*AF101</f>
        <v>47.322822000000002</v>
      </c>
      <c r="AH101" s="28">
        <f>IF(AND(AF101&gt;0,AD101&gt;0,AA101&gt;0),((AA101-AD101)*AF101)/((AF101-AD101)*AA101),0)</f>
        <v>0.89410524844993688</v>
      </c>
      <c r="AI101" s="29">
        <f t="shared" si="5"/>
        <v>0.89635431076369076</v>
      </c>
      <c r="AJ101" s="34">
        <v>230</v>
      </c>
      <c r="AK101" s="36">
        <v>7.9000000000000001E-2</v>
      </c>
      <c r="AL101" s="38">
        <v>0.21179999999999999</v>
      </c>
      <c r="AM101" s="151">
        <v>0.22650000000000001</v>
      </c>
      <c r="AN101" s="41">
        <f>AJ101*(1-AK101)*AL101</f>
        <v>44.865594000000002</v>
      </c>
      <c r="AO101" s="174">
        <f t="shared" si="4"/>
        <v>47.979495000000007</v>
      </c>
      <c r="AP101" s="42">
        <v>1.7</v>
      </c>
      <c r="AQ101" s="42"/>
      <c r="AR101" s="121">
        <f>AR100+AJ101-AQ101</f>
        <v>1189.4999999999998</v>
      </c>
      <c r="AS101" s="104"/>
      <c r="AT101" s="43"/>
      <c r="AU101" s="44"/>
      <c r="AV101" s="45"/>
      <c r="AW101" s="45"/>
      <c r="AX101" s="45"/>
      <c r="AY101" s="45"/>
    </row>
    <row r="102" spans="1:51" x14ac:dyDescent="0.2">
      <c r="A102" s="191"/>
      <c r="B102" s="33">
        <v>3</v>
      </c>
      <c r="C102" s="11" t="s">
        <v>52</v>
      </c>
      <c r="D102" s="43">
        <v>15297</v>
      </c>
      <c r="E102" s="43">
        <v>2</v>
      </c>
      <c r="F102" s="43">
        <v>16542</v>
      </c>
      <c r="G102" s="37">
        <v>0.8</v>
      </c>
      <c r="H102" s="37">
        <v>3.9</v>
      </c>
      <c r="I102" s="43">
        <v>16550</v>
      </c>
      <c r="J102" s="37">
        <v>8.4</v>
      </c>
      <c r="K102" s="43">
        <v>16799</v>
      </c>
      <c r="L102" s="39">
        <v>8.1000000000000003E-2</v>
      </c>
      <c r="M102" s="37">
        <f>ROUND(K102*(1-L102),0)</f>
        <v>15438</v>
      </c>
      <c r="N102" s="28">
        <v>0.41799999999999998</v>
      </c>
      <c r="O102" s="25">
        <f>M102*N102</f>
        <v>6453.0839999999998</v>
      </c>
      <c r="P102" s="39">
        <v>0.50700000000000001</v>
      </c>
      <c r="Q102" s="25">
        <f>M102*P102</f>
        <v>7827.0659999999998</v>
      </c>
      <c r="R102" s="39">
        <v>7.4999999999999997E-2</v>
      </c>
      <c r="S102" s="152">
        <v>0.25950000000000001</v>
      </c>
      <c r="T102" s="25">
        <f>M102*R102</f>
        <v>1157.8499999999999</v>
      </c>
      <c r="U102" s="28">
        <v>0.28299999999999997</v>
      </c>
      <c r="V102" s="25">
        <f>M102*U102</f>
        <v>4368.9539999999997</v>
      </c>
      <c r="W102" s="39">
        <v>0.47099999999999997</v>
      </c>
      <c r="X102" s="25">
        <f>M102*W102</f>
        <v>7271.2979999999998</v>
      </c>
      <c r="Y102" s="39">
        <v>0.4</v>
      </c>
      <c r="Z102" s="25">
        <f>Y102*M102</f>
        <v>6175.2000000000007</v>
      </c>
      <c r="AA102" s="47">
        <v>3.29E-3</v>
      </c>
      <c r="AB102" s="18">
        <f>M102*AA102</f>
        <v>50.791019999999996</v>
      </c>
      <c r="AC102" s="27">
        <f>IF(M102&gt;0,(AE102+AN102)/M102,0)</f>
        <v>3.0198845964503171E-3</v>
      </c>
      <c r="AD102" s="47">
        <v>3.6000000000000002E-4</v>
      </c>
      <c r="AE102" s="37">
        <f>AD102*M102</f>
        <v>5.5576800000000004</v>
      </c>
      <c r="AF102" s="28">
        <v>0.22120000000000001</v>
      </c>
      <c r="AG102" s="41">
        <f>AJ102*(1-AK102)*AF102</f>
        <v>42.012958400000002</v>
      </c>
      <c r="AH102" s="28">
        <f>IF(AND(AF102&gt;0,AD102&gt;0,AA102&gt;0),((AA102-AD102)*AF102)/((AF102-AD102)*AA102),0)</f>
        <v>0.8920292731427778</v>
      </c>
      <c r="AI102" s="29">
        <f t="shared" si="5"/>
        <v>0.88225921838819232</v>
      </c>
      <c r="AJ102" s="43">
        <v>206</v>
      </c>
      <c r="AK102" s="39">
        <v>7.8E-2</v>
      </c>
      <c r="AL102" s="28">
        <v>0.2162</v>
      </c>
      <c r="AM102" s="152">
        <v>0.2402</v>
      </c>
      <c r="AN102" s="41">
        <f>AJ102*(1-AK102)*AL102</f>
        <v>41.063298400000001</v>
      </c>
      <c r="AO102" s="154">
        <f t="shared" si="4"/>
        <v>45.621666400000002</v>
      </c>
      <c r="AP102" s="18">
        <v>1.6</v>
      </c>
      <c r="AQ102" s="18"/>
      <c r="AR102" s="121">
        <f>AR101+AJ102-AQ102</f>
        <v>1395.4999999999998</v>
      </c>
      <c r="AS102" s="104"/>
      <c r="AT102" s="43"/>
      <c r="AU102" s="48"/>
      <c r="AV102" s="41"/>
      <c r="AW102" s="41"/>
      <c r="AX102" s="41"/>
      <c r="AY102" s="41"/>
    </row>
    <row r="103" spans="1:51" s="22" customFormat="1" ht="13.5" thickBot="1" x14ac:dyDescent="0.25">
      <c r="A103" s="191"/>
      <c r="B103" s="66" t="s">
        <v>38</v>
      </c>
      <c r="C103" s="50"/>
      <c r="D103" s="51">
        <f>SUM(D100:D102)</f>
        <v>53186</v>
      </c>
      <c r="E103" s="51"/>
      <c r="F103" s="51">
        <f>SUM(F100:F102)</f>
        <v>49056</v>
      </c>
      <c r="G103" s="52"/>
      <c r="H103" s="52"/>
      <c r="I103" s="51">
        <f>SUM(I100:I102)</f>
        <v>49890</v>
      </c>
      <c r="J103" s="52"/>
      <c r="K103" s="51">
        <f>SUM(K100:K102)</f>
        <v>50246</v>
      </c>
      <c r="L103" s="21">
        <f>IF(K103&gt;0,(K100*L100+K101*L101+K102*L102)/K103,0)</f>
        <v>7.7007821518130792E-2</v>
      </c>
      <c r="M103" s="52">
        <f>M100+M101+M102</f>
        <v>46377</v>
      </c>
      <c r="N103" s="53">
        <f>IF(M103&gt;0,O103/M103,0)</f>
        <v>0.44067436444789443</v>
      </c>
      <c r="O103" s="54">
        <f>O100+O101+O102</f>
        <v>20437.154999999999</v>
      </c>
      <c r="P103" s="21">
        <f>IF(M103&gt;0,Q103/M103,0)</f>
        <v>0.50467442913513161</v>
      </c>
      <c r="Q103" s="54">
        <f>Q100+Q101+Q102</f>
        <v>23405.286</v>
      </c>
      <c r="R103" s="21">
        <f>IF(M103&gt;0,T103/M103,0)</f>
        <v>5.4651206416973928E-2</v>
      </c>
      <c r="S103" s="155"/>
      <c r="T103" s="54">
        <f>T100+T101+T102</f>
        <v>2534.5589999999997</v>
      </c>
      <c r="U103" s="21">
        <f>IF(M103&gt;0,V103/M103,0)</f>
        <v>0.27065773982793195</v>
      </c>
      <c r="V103" s="54">
        <f>V100+V101+V102</f>
        <v>12552.294</v>
      </c>
      <c r="W103" s="21">
        <f>IF(M103&gt;0,X103/M103,0)</f>
        <v>0.48167171227116884</v>
      </c>
      <c r="X103" s="54">
        <f>X100+X101+X102</f>
        <v>22338.488999999998</v>
      </c>
      <c r="Y103" s="21">
        <f>IF(M103&gt;0,Z103/M103,0)</f>
        <v>0.40001099683032543</v>
      </c>
      <c r="Z103" s="54">
        <f>Z100+Z101+Z102</f>
        <v>18551.310000000001</v>
      </c>
      <c r="AA103" s="55">
        <f>IF(M103&gt;0,AB103/M103,0)</f>
        <v>3.1599941781486514E-3</v>
      </c>
      <c r="AB103" s="56">
        <f>SUM(AB100:AB102)</f>
        <v>146.55105</v>
      </c>
      <c r="AC103" s="55">
        <f>IF(M103&gt;0,(AC100*M100+AC101*M101+AC102*M102)/M103,0)</f>
        <v>2.9527874593009464E-3</v>
      </c>
      <c r="AD103" s="55">
        <f>IF(K103&gt;0,(K100*AD100+K101*AD101+K102*AD102)/K103,0)</f>
        <v>3.4668670142896951E-4</v>
      </c>
      <c r="AE103" s="52">
        <f>SUM(AE100:AE102)</f>
        <v>16.07694</v>
      </c>
      <c r="AF103" s="53">
        <f>IF(K103&gt;0,(K100*AF100+K101*AF101+K102*AF102)/K103,0)</f>
        <v>0.22203380169565737</v>
      </c>
      <c r="AG103" s="58">
        <f>SUM(AG100:AG102)</f>
        <v>126.3431144</v>
      </c>
      <c r="AH103" s="53">
        <f>IF(AND(AB103&gt;0),((AB100*AH100+AB101*AH101+AB102*AH102)/AB103),0)</f>
        <v>0.89169144267257971</v>
      </c>
      <c r="AI103" s="57">
        <f t="shared" si="5"/>
        <v>0.88403314563795732</v>
      </c>
      <c r="AJ103" s="51">
        <f>SUM(AJ100:AJ102)</f>
        <v>618</v>
      </c>
      <c r="AK103" s="21">
        <f>IF(AJ103&gt;0,(AK100*AJ100+AK101*AJ101+AK102*AJ102)/AJ103,0)</f>
        <v>7.9550161812297751E-2</v>
      </c>
      <c r="AL103" s="53">
        <f>IF(K103&gt;0,(AL100*K100+AL101*K101+AL102*K102)/K103,0)</f>
        <v>0.21237487163157265</v>
      </c>
      <c r="AM103" s="155">
        <f>IF(L103&gt;0,(AM100*K100+AM101*K101+AM102*K102)/K103,0)</f>
        <v>0.23237490546511164</v>
      </c>
      <c r="AN103" s="58">
        <f>SUM(AN100:AN102)</f>
        <v>120.864484</v>
      </c>
      <c r="AO103" s="156">
        <f>SUM(AO100:AO102)</f>
        <v>132.09547180000001</v>
      </c>
      <c r="AP103" s="56"/>
      <c r="AQ103" s="56">
        <f>SUM(AQ100:AQ102)</f>
        <v>0</v>
      </c>
      <c r="AR103" s="122"/>
      <c r="AS103" s="106">
        <f>AR102</f>
        <v>1395.4999999999998</v>
      </c>
      <c r="AT103" s="51">
        <f>SUM(AT100:AT102)</f>
        <v>0</v>
      </c>
      <c r="AU103" s="59"/>
      <c r="AV103" s="58"/>
      <c r="AW103" s="58"/>
      <c r="AX103" s="58"/>
      <c r="AY103" s="58"/>
    </row>
    <row r="104" spans="1:51" x14ac:dyDescent="0.2">
      <c r="A104" s="182">
        <v>26</v>
      </c>
      <c r="B104" s="23">
        <v>1</v>
      </c>
      <c r="C104" s="11" t="s">
        <v>53</v>
      </c>
      <c r="D104" s="12">
        <v>14903</v>
      </c>
      <c r="E104" s="12">
        <v>2</v>
      </c>
      <c r="F104" s="12">
        <v>16814</v>
      </c>
      <c r="G104" s="13">
        <v>0.7</v>
      </c>
      <c r="H104" s="13">
        <v>4</v>
      </c>
      <c r="I104" s="12">
        <v>16741</v>
      </c>
      <c r="J104" s="13">
        <v>8.6</v>
      </c>
      <c r="K104" s="12">
        <v>16632</v>
      </c>
      <c r="L104" s="14">
        <v>7.4999999999999997E-2</v>
      </c>
      <c r="M104" s="24">
        <f>ROUND(K104*(1-L104),0)</f>
        <v>15385</v>
      </c>
      <c r="N104" s="15">
        <v>0.438</v>
      </c>
      <c r="O104" s="25">
        <f>M104*N104</f>
        <v>6738.63</v>
      </c>
      <c r="P104" s="14">
        <v>0.505</v>
      </c>
      <c r="Q104" s="25">
        <f>M104*P104</f>
        <v>7769.4250000000002</v>
      </c>
      <c r="R104" s="16">
        <v>5.7000000000000002E-2</v>
      </c>
      <c r="S104" s="159">
        <v>0.24210000000000001</v>
      </c>
      <c r="T104" s="25">
        <f>M104*R104</f>
        <v>876.94500000000005</v>
      </c>
      <c r="U104" s="26">
        <v>0.28199999999999997</v>
      </c>
      <c r="V104" s="25">
        <f>M104*U104</f>
        <v>4338.57</v>
      </c>
      <c r="W104" s="16">
        <v>0.48199999999999998</v>
      </c>
      <c r="X104" s="25">
        <f>M104*W104</f>
        <v>7415.57</v>
      </c>
      <c r="Y104" s="16">
        <v>0.41</v>
      </c>
      <c r="Z104" s="25">
        <f>Y104*M104</f>
        <v>6307.8499999999995</v>
      </c>
      <c r="AA104" s="17">
        <v>3.3500000000000001E-3</v>
      </c>
      <c r="AB104" s="18">
        <f>M104*AA104</f>
        <v>51.539750000000005</v>
      </c>
      <c r="AC104" s="27">
        <f>IF(M104&gt;0,(AE104+AN104)/M104,0)</f>
        <v>2.8638911277218074E-3</v>
      </c>
      <c r="AD104" s="17">
        <v>3.6000000000000002E-4</v>
      </c>
      <c r="AE104" s="24">
        <f>AD104*M104</f>
        <v>5.5386000000000006</v>
      </c>
      <c r="AF104" s="117">
        <v>0.222</v>
      </c>
      <c r="AG104" s="30">
        <f>AJ104*(1-AK104)*AF104</f>
        <v>40.453950000000006</v>
      </c>
      <c r="AH104" s="28">
        <f>IF(AND(AF104&gt;0,AD104&gt;0,AA104&gt;0),((AA104-AD104)*AF104)/((AF104-AD104)*AA104),0)</f>
        <v>0.89398702211735037</v>
      </c>
      <c r="AI104" s="60">
        <f t="shared" si="5"/>
        <v>0.87578830614950487</v>
      </c>
      <c r="AJ104" s="12">
        <v>197</v>
      </c>
      <c r="AK104" s="14">
        <v>7.4999999999999997E-2</v>
      </c>
      <c r="AL104" s="15">
        <v>0.2114</v>
      </c>
      <c r="AM104" s="150">
        <v>0.23050000000000001</v>
      </c>
      <c r="AN104" s="30">
        <f>AJ104*(1-AK104)*AL104</f>
        <v>38.522365000000008</v>
      </c>
      <c r="AO104" s="153">
        <f>AJ104*(1-AK104)*AM104</f>
        <v>42.002862500000006</v>
      </c>
      <c r="AP104" s="19">
        <v>1.75</v>
      </c>
      <c r="AQ104" s="19"/>
      <c r="AR104" s="101">
        <f>AR102+AJ104-AQ104</f>
        <v>1592.4999999999998</v>
      </c>
      <c r="AS104" s="102"/>
      <c r="AT104" s="12"/>
      <c r="AU104" s="31"/>
      <c r="AV104" s="20"/>
      <c r="AW104" s="20"/>
      <c r="AX104" s="20"/>
      <c r="AY104" s="20"/>
    </row>
    <row r="105" spans="1:51" x14ac:dyDescent="0.2">
      <c r="A105" s="183"/>
      <c r="B105" s="33">
        <v>2</v>
      </c>
      <c r="C105" s="11" t="s">
        <v>54</v>
      </c>
      <c r="D105" s="34">
        <v>18515</v>
      </c>
      <c r="E105" s="34">
        <v>2</v>
      </c>
      <c r="F105" s="34">
        <v>13110</v>
      </c>
      <c r="G105" s="35">
        <v>0.6</v>
      </c>
      <c r="H105" s="35">
        <v>3.3</v>
      </c>
      <c r="I105" s="34">
        <v>13400</v>
      </c>
      <c r="J105" s="35">
        <v>10.7</v>
      </c>
      <c r="K105" s="34">
        <v>16502</v>
      </c>
      <c r="L105" s="36">
        <v>7.9000000000000001E-2</v>
      </c>
      <c r="M105" s="37">
        <f>ROUND(K105*(1-L105),0)</f>
        <v>15198</v>
      </c>
      <c r="N105" s="38">
        <v>0.44700000000000001</v>
      </c>
      <c r="O105" s="25">
        <f>M105*N105</f>
        <v>6793.5060000000003</v>
      </c>
      <c r="P105" s="36">
        <v>0.496</v>
      </c>
      <c r="Q105" s="25">
        <f>M105*P105</f>
        <v>7538.2079999999996</v>
      </c>
      <c r="R105" s="39">
        <v>5.7000000000000002E-2</v>
      </c>
      <c r="S105" s="152">
        <v>0.23480000000000001</v>
      </c>
      <c r="T105" s="25">
        <f>M105*R105</f>
        <v>866.28600000000006</v>
      </c>
      <c r="U105" s="28">
        <v>0.27300000000000002</v>
      </c>
      <c r="V105" s="25">
        <f>M105*U105</f>
        <v>4149.0540000000001</v>
      </c>
      <c r="W105" s="39">
        <v>0.47699999999999998</v>
      </c>
      <c r="X105" s="25">
        <f>M105*W105</f>
        <v>7249.4459999999999</v>
      </c>
      <c r="Y105" s="39">
        <v>0.4</v>
      </c>
      <c r="Z105" s="25">
        <f>Y105*M105</f>
        <v>6079.2000000000007</v>
      </c>
      <c r="AA105" s="40">
        <v>3.3800000000000002E-3</v>
      </c>
      <c r="AB105" s="18">
        <f>M105*AA105</f>
        <v>51.369240000000005</v>
      </c>
      <c r="AC105" s="27">
        <f>IF(M105&gt;0,(AE105+AN105)/M105,0)</f>
        <v>3.3732255823134623E-3</v>
      </c>
      <c r="AD105" s="40">
        <v>3.6000000000000002E-4</v>
      </c>
      <c r="AE105" s="37">
        <f>AD105*M105</f>
        <v>5.4712800000000001</v>
      </c>
      <c r="AF105" s="28">
        <v>0.2122</v>
      </c>
      <c r="AG105" s="41">
        <f>AJ105*(1-AK105)*AF105</f>
        <v>49.303396800000002</v>
      </c>
      <c r="AH105" s="28">
        <f>IF(AND(AF105&gt;0,AD105&gt;0,AA105&gt;0),((AA105-AD105)*AF105)/((AF105-AD105)*AA105),0)</f>
        <v>0.89500951929780659</v>
      </c>
      <c r="AI105" s="29">
        <f t="shared" si="5"/>
        <v>0.89491176550939255</v>
      </c>
      <c r="AJ105" s="34">
        <v>252</v>
      </c>
      <c r="AK105" s="36">
        <v>7.8E-2</v>
      </c>
      <c r="AL105" s="38">
        <v>0.1971</v>
      </c>
      <c r="AM105" s="151">
        <v>0.21840000000000001</v>
      </c>
      <c r="AN105" s="41">
        <f>AJ105*(1-AK105)*AL105</f>
        <v>45.795002400000001</v>
      </c>
      <c r="AO105" s="174">
        <f t="shared" si="4"/>
        <v>50.743929600000008</v>
      </c>
      <c r="AP105" s="42">
        <v>1.6</v>
      </c>
      <c r="AQ105" s="42"/>
      <c r="AR105" s="121">
        <f>AR104+AJ105-AQ105</f>
        <v>1844.4999999999998</v>
      </c>
      <c r="AS105" s="104"/>
      <c r="AT105" s="43"/>
      <c r="AU105" s="44"/>
      <c r="AV105" s="45"/>
      <c r="AW105" s="45"/>
      <c r="AX105" s="45"/>
      <c r="AY105" s="45"/>
    </row>
    <row r="106" spans="1:51" x14ac:dyDescent="0.2">
      <c r="A106" s="183"/>
      <c r="B106" s="33">
        <v>3</v>
      </c>
      <c r="C106" s="11" t="s">
        <v>52</v>
      </c>
      <c r="D106" s="43">
        <v>17419</v>
      </c>
      <c r="E106" s="43">
        <v>2</v>
      </c>
      <c r="F106" s="43">
        <v>16787</v>
      </c>
      <c r="G106" s="37">
        <v>0.5</v>
      </c>
      <c r="H106" s="37">
        <v>4.9000000000000004</v>
      </c>
      <c r="I106" s="43">
        <v>17610</v>
      </c>
      <c r="J106" s="37">
        <v>9.9</v>
      </c>
      <c r="K106" s="43">
        <v>16327</v>
      </c>
      <c r="L106" s="39">
        <v>6.8000000000000005E-2</v>
      </c>
      <c r="M106" s="37">
        <f>ROUND(K106*(1-L106),0)</f>
        <v>15217</v>
      </c>
      <c r="N106" s="28">
        <v>0.45800000000000002</v>
      </c>
      <c r="O106" s="25">
        <f>M106*N106</f>
        <v>6969.3860000000004</v>
      </c>
      <c r="P106" s="39">
        <v>0.47499999999999998</v>
      </c>
      <c r="Q106" s="25">
        <f>M106*P106</f>
        <v>7228.0749999999998</v>
      </c>
      <c r="R106" s="39">
        <v>6.7000000000000004E-2</v>
      </c>
      <c r="S106" s="152">
        <v>0.23860000000000001</v>
      </c>
      <c r="T106" s="25">
        <f>M106*R106</f>
        <v>1019.5390000000001</v>
      </c>
      <c r="U106" s="28">
        <v>0.27900000000000003</v>
      </c>
      <c r="V106" s="25">
        <f>M106*U106</f>
        <v>4245.5430000000006</v>
      </c>
      <c r="W106" s="39">
        <v>0.47099999999999997</v>
      </c>
      <c r="X106" s="25">
        <f>M106*W106</f>
        <v>7167.2069999999994</v>
      </c>
      <c r="Y106" s="39">
        <v>0.39</v>
      </c>
      <c r="Z106" s="25">
        <f>Y106*M106</f>
        <v>5934.63</v>
      </c>
      <c r="AA106" s="47">
        <v>3.2499999999999999E-3</v>
      </c>
      <c r="AB106" s="18">
        <f>M106*AA106</f>
        <v>49.455249999999999</v>
      </c>
      <c r="AC106" s="27">
        <f>IF(M106&gt;0,(AE106+AN106)/M106,0)</f>
        <v>3.0324817638167842E-3</v>
      </c>
      <c r="AD106" s="47">
        <v>3.6999999999999999E-4</v>
      </c>
      <c r="AE106" s="37">
        <f>AD106*M106</f>
        <v>5.6302899999999996</v>
      </c>
      <c r="AF106" s="28">
        <v>0.2039</v>
      </c>
      <c r="AG106" s="41">
        <f>AJ106*(1-AK106)*AF106</f>
        <v>42.299055000000003</v>
      </c>
      <c r="AH106" s="28">
        <f>IF(AND(AF106&gt;0,AD106&gt;0,AA106&gt;0),((AA106-AD106)*AF106)/((AF106-AD106)*AA106),0)</f>
        <v>0.88776479747835324</v>
      </c>
      <c r="AI106" s="29">
        <f t="shared" si="5"/>
        <v>0.87965424830252836</v>
      </c>
      <c r="AJ106" s="43">
        <v>225</v>
      </c>
      <c r="AK106" s="39">
        <v>7.8E-2</v>
      </c>
      <c r="AL106" s="28">
        <v>0.1953</v>
      </c>
      <c r="AM106" s="152">
        <v>0.21540000000000001</v>
      </c>
      <c r="AN106" s="41">
        <f>AJ106*(1-AK106)*AL106</f>
        <v>40.514985000000003</v>
      </c>
      <c r="AO106" s="154">
        <f t="shared" si="4"/>
        <v>44.684730000000002</v>
      </c>
      <c r="AP106" s="18">
        <v>1.6</v>
      </c>
      <c r="AQ106" s="18"/>
      <c r="AR106" s="121">
        <f>AR105+AJ106-AQ106</f>
        <v>2069.5</v>
      </c>
      <c r="AS106" s="104"/>
      <c r="AT106" s="43"/>
      <c r="AU106" s="48"/>
      <c r="AV106" s="41"/>
      <c r="AW106" s="41"/>
      <c r="AX106" s="41"/>
      <c r="AY106" s="41"/>
    </row>
    <row r="107" spans="1:51" s="22" customFormat="1" ht="13.5" thickBot="1" x14ac:dyDescent="0.25">
      <c r="A107" s="184"/>
      <c r="B107" s="49" t="s">
        <v>38</v>
      </c>
      <c r="C107" s="50"/>
      <c r="D107" s="51">
        <f>SUM(D104:D106)</f>
        <v>50837</v>
      </c>
      <c r="E107" s="51"/>
      <c r="F107" s="51">
        <f>SUM(F104:F106)</f>
        <v>46711</v>
      </c>
      <c r="G107" s="52"/>
      <c r="H107" s="52"/>
      <c r="I107" s="51">
        <f>SUM(I104:I106)</f>
        <v>47751</v>
      </c>
      <c r="J107" s="52"/>
      <c r="K107" s="51">
        <f>SUM(K104:K106)</f>
        <v>49461</v>
      </c>
      <c r="L107" s="21">
        <f>IF(K107&gt;0,(K104*L104+K105*L105+K106*L106)/K107,0)</f>
        <v>7.4023857180404759E-2</v>
      </c>
      <c r="M107" s="52">
        <f>M104+M105+M106</f>
        <v>45800</v>
      </c>
      <c r="N107" s="53">
        <f>IF(M107&gt;0,O107/M107,0)</f>
        <v>0.44763148471615721</v>
      </c>
      <c r="O107" s="54">
        <f>O104+O105+O106</f>
        <v>20501.522000000001</v>
      </c>
      <c r="P107" s="21">
        <f>IF(M107&gt;0,Q107/M107,0)</f>
        <v>0.49204602620087334</v>
      </c>
      <c r="Q107" s="54">
        <f>Q104+Q105+Q106</f>
        <v>22535.707999999999</v>
      </c>
      <c r="R107" s="21">
        <f>IF(M107&gt;0,T107/M107,0)</f>
        <v>6.0322489082969444E-2</v>
      </c>
      <c r="S107" s="155"/>
      <c r="T107" s="54">
        <f>T104+T105+T106</f>
        <v>2762.7700000000004</v>
      </c>
      <c r="U107" s="21">
        <f>IF(M107&gt;0,V107/M107,0)</f>
        <v>0.27801674672489085</v>
      </c>
      <c r="V107" s="54">
        <f>V104+V105+V106</f>
        <v>12733.167000000001</v>
      </c>
      <c r="W107" s="21">
        <f>IF(M107&gt;0,X107/M107,0)</f>
        <v>0.4766860917030567</v>
      </c>
      <c r="X107" s="54">
        <f>X104+X105+X106</f>
        <v>21832.222999999998</v>
      </c>
      <c r="Y107" s="21">
        <f>IF(M107&gt;0,Z107/M107,0)</f>
        <v>0.40003668122270741</v>
      </c>
      <c r="Z107" s="54">
        <f>Z104+Z105+Z106</f>
        <v>18321.68</v>
      </c>
      <c r="AA107" s="55">
        <f>IF(M107&gt;0,AB107/M107,0)</f>
        <v>3.3267301310043675E-3</v>
      </c>
      <c r="AB107" s="56">
        <f>SUM(AB104:AB106)</f>
        <v>152.36424000000002</v>
      </c>
      <c r="AC107" s="55">
        <f>IF(M107&gt;0,(AC104*M104+AC105*M105+AC106*M106)/M107,0)</f>
        <v>3.0889197030567685E-3</v>
      </c>
      <c r="AD107" s="55">
        <f>IF(K107&gt;0,(K104*AD104+K105*AD105+K106*AD106)/K107,0)</f>
        <v>3.6330098461414043E-4</v>
      </c>
      <c r="AE107" s="52">
        <f>SUM(AE104:AE106)</f>
        <v>16.640170000000001</v>
      </c>
      <c r="AF107" s="53">
        <f>IF(K107&gt;0,(K104*AF104+K105*AF105+K106*AF106)/K107,0)</f>
        <v>0.21275557914316329</v>
      </c>
      <c r="AG107" s="58">
        <f>SUM(AG104:AG106)</f>
        <v>132.0564018</v>
      </c>
      <c r="AH107" s="53">
        <f>IF(AND(AB107&gt;0),((AB104*AH104+AB105*AH105+AB106*AH106)/AB107),0)</f>
        <v>0.89231210960496821</v>
      </c>
      <c r="AI107" s="57">
        <f t="shared" si="5"/>
        <v>0.88398101827949016</v>
      </c>
      <c r="AJ107" s="51">
        <f>SUM(AJ104:AJ106)</f>
        <v>674</v>
      </c>
      <c r="AK107" s="21">
        <f>IF(AJ107&gt;0,(AK104*AJ104+AK105*AJ105+AK106*AJ106)/AJ107,0)</f>
        <v>7.7123145400593465E-2</v>
      </c>
      <c r="AL107" s="53">
        <f>IF(K107&gt;0,(AL104*K104+AL105*K105+AL106*K106)/K107,0)</f>
        <v>0.20131441135440045</v>
      </c>
      <c r="AM107" s="155">
        <f>IF(L107&gt;0,(AM104*K104+AM105*K105+AM106*K106)/K107,0)</f>
        <v>0.22147851034148119</v>
      </c>
      <c r="AN107" s="58">
        <f>SUM(AN104:AN106)</f>
        <v>124.83235240000002</v>
      </c>
      <c r="AO107" s="156">
        <f>SUM(AO104:AO106)</f>
        <v>137.43152210000002</v>
      </c>
      <c r="AP107" s="56"/>
      <c r="AQ107" s="56">
        <f>SUM(AQ104:AQ106)</f>
        <v>0</v>
      </c>
      <c r="AR107" s="105"/>
      <c r="AS107" s="106">
        <f>AR106</f>
        <v>2069.5</v>
      </c>
      <c r="AT107" s="51">
        <f>SUM(AT104:AT106)</f>
        <v>0</v>
      </c>
      <c r="AU107" s="59"/>
      <c r="AV107" s="58"/>
      <c r="AW107" s="58"/>
      <c r="AX107" s="58"/>
      <c r="AY107" s="58"/>
    </row>
    <row r="108" spans="1:51" x14ac:dyDescent="0.2">
      <c r="A108" s="182">
        <v>27</v>
      </c>
      <c r="B108" s="23">
        <v>1</v>
      </c>
      <c r="C108" s="11" t="s">
        <v>57</v>
      </c>
      <c r="D108" s="12">
        <v>2799</v>
      </c>
      <c r="E108" s="12">
        <v>0</v>
      </c>
      <c r="F108" s="12">
        <v>17747</v>
      </c>
      <c r="G108" s="13">
        <v>1.2</v>
      </c>
      <c r="H108" s="13">
        <v>4.7</v>
      </c>
      <c r="I108" s="12">
        <v>18231</v>
      </c>
      <c r="J108" s="13">
        <v>9.1</v>
      </c>
      <c r="K108" s="12">
        <v>16005</v>
      </c>
      <c r="L108" s="14">
        <v>6.8000000000000005E-2</v>
      </c>
      <c r="M108" s="24">
        <f>ROUND(K108*(1-L108),0)</f>
        <v>14917</v>
      </c>
      <c r="N108" s="15">
        <v>0.47399999999999998</v>
      </c>
      <c r="O108" s="25">
        <f>M108*N108</f>
        <v>7070.6579999999994</v>
      </c>
      <c r="P108" s="14">
        <v>0.40899999999999997</v>
      </c>
      <c r="Q108" s="25">
        <f>M108*P108</f>
        <v>6101.0529999999999</v>
      </c>
      <c r="R108" s="16">
        <v>0.11700000000000001</v>
      </c>
      <c r="S108" s="159">
        <v>0.23169999999999999</v>
      </c>
      <c r="T108" s="25">
        <f>M108*R108</f>
        <v>1745.2890000000002</v>
      </c>
      <c r="U108" s="26">
        <v>0.29099999999999998</v>
      </c>
      <c r="V108" s="25">
        <f>M108*U108</f>
        <v>4340.8469999999998</v>
      </c>
      <c r="W108" s="16">
        <v>0.45600000000000002</v>
      </c>
      <c r="X108" s="25">
        <f>M108*W108</f>
        <v>6802.152</v>
      </c>
      <c r="Y108" s="16">
        <v>0.41</v>
      </c>
      <c r="Z108" s="25">
        <f>Y108*M108</f>
        <v>6115.9699999999993</v>
      </c>
      <c r="AA108" s="17">
        <v>3.3400000000000001E-3</v>
      </c>
      <c r="AB108" s="18">
        <f>M108*AA108</f>
        <v>49.822780000000002</v>
      </c>
      <c r="AC108" s="27">
        <f>IF(M108&gt;0,(AE108+AN108)/M108,0)</f>
        <v>3.1261371187236041E-3</v>
      </c>
      <c r="AD108" s="17">
        <v>3.6000000000000002E-4</v>
      </c>
      <c r="AE108" s="24">
        <f>AD108*M108</f>
        <v>5.37012</v>
      </c>
      <c r="AF108" s="117">
        <v>0.21329999999999999</v>
      </c>
      <c r="AG108" s="30">
        <f>AJ108*(1-AK108)*AF108</f>
        <v>45.6261498</v>
      </c>
      <c r="AH108" s="28">
        <f>IF(AND(AF108&gt;0,AD108&gt;0,AA108&gt;0),((AA108-AD108)*AF108)/((AF108-AD108)*AA108),0)</f>
        <v>0.89372396373778218</v>
      </c>
      <c r="AI108" s="60">
        <f t="shared" si="5"/>
        <v>0.88649632899421194</v>
      </c>
      <c r="AJ108" s="12">
        <v>231</v>
      </c>
      <c r="AK108" s="14">
        <v>7.3999999999999996E-2</v>
      </c>
      <c r="AL108" s="15">
        <v>0.19289999999999999</v>
      </c>
      <c r="AM108" s="150">
        <v>0.21360000000000001</v>
      </c>
      <c r="AN108" s="30">
        <f>AJ108*(1-AK108)*AL108</f>
        <v>41.262467399999998</v>
      </c>
      <c r="AO108" s="153">
        <f>AJ108*(1-AK108)*AM108</f>
        <v>45.690321600000004</v>
      </c>
      <c r="AP108" s="19">
        <v>1.55</v>
      </c>
      <c r="AQ108" s="19">
        <v>1093.3800000000001</v>
      </c>
      <c r="AR108" s="101">
        <f>AR106+AJ108-AQ108</f>
        <v>1207.1199999999999</v>
      </c>
      <c r="AS108" s="102"/>
      <c r="AT108" s="12"/>
      <c r="AU108" s="31"/>
      <c r="AV108" s="20"/>
      <c r="AW108" s="20"/>
      <c r="AX108" s="20"/>
      <c r="AY108" s="20"/>
    </row>
    <row r="109" spans="1:51" x14ac:dyDescent="0.2">
      <c r="A109" s="183"/>
      <c r="B109" s="33">
        <v>2</v>
      </c>
      <c r="C109" s="46" t="s">
        <v>51</v>
      </c>
      <c r="D109" s="34">
        <v>18756</v>
      </c>
      <c r="E109" s="34">
        <v>6</v>
      </c>
      <c r="F109" s="34">
        <v>15585</v>
      </c>
      <c r="G109" s="35">
        <v>0.4</v>
      </c>
      <c r="H109" s="35">
        <v>3.8</v>
      </c>
      <c r="I109" s="34">
        <v>17342</v>
      </c>
      <c r="J109" s="35">
        <v>9</v>
      </c>
      <c r="K109" s="34">
        <v>15905</v>
      </c>
      <c r="L109" s="36">
        <v>7.2999999999999995E-2</v>
      </c>
      <c r="M109" s="37">
        <f>ROUND(K109*(1-L109),0)</f>
        <v>14744</v>
      </c>
      <c r="N109" s="38">
        <v>0.29699999999999999</v>
      </c>
      <c r="O109" s="25">
        <f>M109*N109</f>
        <v>4378.9679999999998</v>
      </c>
      <c r="P109" s="36">
        <v>0.53700000000000003</v>
      </c>
      <c r="Q109" s="25">
        <f>M109*P109</f>
        <v>7917.5280000000002</v>
      </c>
      <c r="R109" s="39">
        <v>0.16600000000000001</v>
      </c>
      <c r="S109" s="152">
        <v>0.22600000000000001</v>
      </c>
      <c r="T109" s="25">
        <f>M109*R109</f>
        <v>2447.5039999999999</v>
      </c>
      <c r="U109" s="28">
        <v>0.28799999999999998</v>
      </c>
      <c r="V109" s="25">
        <f>M109*U109</f>
        <v>4246.2719999999999</v>
      </c>
      <c r="W109" s="39">
        <v>0.46100000000000002</v>
      </c>
      <c r="X109" s="25">
        <f>M109*W109</f>
        <v>6796.9840000000004</v>
      </c>
      <c r="Y109" s="39">
        <v>0.4</v>
      </c>
      <c r="Z109" s="25">
        <f>Y109*M109</f>
        <v>5897.6</v>
      </c>
      <c r="AA109" s="40">
        <v>3.2200000000000002E-3</v>
      </c>
      <c r="AB109" s="18">
        <f>M109*AA109</f>
        <v>47.475680000000004</v>
      </c>
      <c r="AC109" s="27">
        <f>IF(M109&gt;0,(AE109+AN109)/M109,0)</f>
        <v>2.9776234943027675E-3</v>
      </c>
      <c r="AD109" s="40">
        <v>3.5E-4</v>
      </c>
      <c r="AE109" s="37">
        <f>AD109*M109</f>
        <v>5.1604000000000001</v>
      </c>
      <c r="AF109" s="28">
        <v>0.2185</v>
      </c>
      <c r="AG109" s="41">
        <f>AJ109*(1-AK109)*AF109</f>
        <v>41.052654000000004</v>
      </c>
      <c r="AH109" s="28">
        <f>IF(AND(AF109&gt;0,AD109&gt;0,AA109&gt;0),((AA109-AD109)*AF109)/((AF109-AD109)*AA109),0)</f>
        <v>0.89273435709374283</v>
      </c>
      <c r="AI109" s="29">
        <f t="shared" si="5"/>
        <v>0.88395700844662284</v>
      </c>
      <c r="AJ109" s="34">
        <v>204</v>
      </c>
      <c r="AK109" s="36">
        <v>7.9000000000000001E-2</v>
      </c>
      <c r="AL109" s="38">
        <v>0.20619999999999999</v>
      </c>
      <c r="AM109" s="151">
        <v>0.22109999999999999</v>
      </c>
      <c r="AN109" s="41">
        <f>AJ109*(1-AK109)*AL109</f>
        <v>38.741680800000005</v>
      </c>
      <c r="AO109" s="174">
        <f t="shared" si="4"/>
        <v>41.541152400000001</v>
      </c>
      <c r="AP109" s="42">
        <v>1.55</v>
      </c>
      <c r="AQ109" s="42"/>
      <c r="AR109" s="121">
        <f>AR108+AJ109-AQ109</f>
        <v>1411.12</v>
      </c>
      <c r="AS109" s="104"/>
      <c r="AT109" s="43"/>
      <c r="AU109" s="44"/>
      <c r="AV109" s="45"/>
      <c r="AW109" s="45"/>
      <c r="AX109" s="45"/>
      <c r="AY109" s="45"/>
    </row>
    <row r="110" spans="1:51" x14ac:dyDescent="0.2">
      <c r="A110" s="183"/>
      <c r="B110" s="33">
        <v>3</v>
      </c>
      <c r="C110" s="11" t="s">
        <v>52</v>
      </c>
      <c r="D110" s="43">
        <v>20861</v>
      </c>
      <c r="E110" s="43">
        <v>3</v>
      </c>
      <c r="F110" s="43">
        <v>18460</v>
      </c>
      <c r="G110" s="37">
        <v>0.5</v>
      </c>
      <c r="H110" s="37">
        <v>3.2</v>
      </c>
      <c r="I110" s="43">
        <v>18675</v>
      </c>
      <c r="J110" s="37">
        <v>7.8</v>
      </c>
      <c r="K110" s="43">
        <v>15786</v>
      </c>
      <c r="L110" s="39">
        <v>7.4999999999999997E-2</v>
      </c>
      <c r="M110" s="37">
        <f>ROUND(K110*(1-L110),0)</f>
        <v>14602</v>
      </c>
      <c r="N110" s="28">
        <v>0.41199999999999998</v>
      </c>
      <c r="O110" s="25">
        <f>M110*N110</f>
        <v>6016.0239999999994</v>
      </c>
      <c r="P110" s="39">
        <v>0.434</v>
      </c>
      <c r="Q110" s="25">
        <f>M110*P110</f>
        <v>6337.268</v>
      </c>
      <c r="R110" s="39">
        <v>0.154</v>
      </c>
      <c r="S110" s="152">
        <v>0.2298</v>
      </c>
      <c r="T110" s="25">
        <f>M110*R110</f>
        <v>2248.7080000000001</v>
      </c>
      <c r="U110" s="28">
        <v>0.28699999999999998</v>
      </c>
      <c r="V110" s="25">
        <f>M110*U110</f>
        <v>4190.7739999999994</v>
      </c>
      <c r="W110" s="39">
        <v>0.45900000000000002</v>
      </c>
      <c r="X110" s="25">
        <f>M110*W110</f>
        <v>6702.3180000000002</v>
      </c>
      <c r="Y110" s="39">
        <v>0.4</v>
      </c>
      <c r="Z110" s="25">
        <f>Y110*M110</f>
        <v>5840.8</v>
      </c>
      <c r="AA110" s="47">
        <v>3.2699999999999999E-3</v>
      </c>
      <c r="AB110" s="18">
        <f>M110*AA110</f>
        <v>47.748539999999998</v>
      </c>
      <c r="AC110" s="27">
        <f>IF(M110&gt;0,(AE110+AN110)/M110,0)</f>
        <v>2.9825177304478841E-3</v>
      </c>
      <c r="AD110" s="47">
        <v>3.5E-4</v>
      </c>
      <c r="AE110" s="37">
        <f>AD110*M110</f>
        <v>5.1106999999999996</v>
      </c>
      <c r="AF110" s="28">
        <v>0.2243</v>
      </c>
      <c r="AG110" s="41">
        <f>AJ110*(1-AK110)*AF110</f>
        <v>41.432471700000001</v>
      </c>
      <c r="AH110" s="28">
        <f>IF(AND(AF110&gt;0,AD110&gt;0,AA110&gt;0),((AA110-AD110)*AF110)/((AF110-AD110)*AA110),0)</f>
        <v>0.89436193230659133</v>
      </c>
      <c r="AI110" s="29">
        <f t="shared" si="5"/>
        <v>0.88413649697674235</v>
      </c>
      <c r="AJ110" s="43">
        <v>201</v>
      </c>
      <c r="AK110" s="39">
        <v>8.1000000000000003E-2</v>
      </c>
      <c r="AL110" s="28">
        <v>0.20810000000000001</v>
      </c>
      <c r="AM110" s="152">
        <v>0.22900000000000001</v>
      </c>
      <c r="AN110" s="41">
        <f>AJ110*(1-AK110)*AL110</f>
        <v>38.4400239</v>
      </c>
      <c r="AO110" s="154">
        <f t="shared" si="4"/>
        <v>42.300651000000002</v>
      </c>
      <c r="AP110" s="18">
        <v>1.58</v>
      </c>
      <c r="AQ110" s="18"/>
      <c r="AR110" s="121">
        <f>AR109+AJ110-AQ110</f>
        <v>1612.12</v>
      </c>
      <c r="AS110" s="104"/>
      <c r="AT110" s="43"/>
      <c r="AU110" s="48"/>
      <c r="AV110" s="41"/>
      <c r="AW110" s="41"/>
      <c r="AX110" s="41"/>
      <c r="AY110" s="41"/>
    </row>
    <row r="111" spans="1:51" s="22" customFormat="1" ht="13.5" thickBot="1" x14ac:dyDescent="0.25">
      <c r="A111" s="184"/>
      <c r="B111" s="49" t="s">
        <v>38</v>
      </c>
      <c r="C111" s="50"/>
      <c r="D111" s="51">
        <f>SUM(D108:D110)</f>
        <v>42416</v>
      </c>
      <c r="E111" s="51"/>
      <c r="F111" s="51">
        <f>SUM(F108:F110)</f>
        <v>51792</v>
      </c>
      <c r="G111" s="52"/>
      <c r="H111" s="52"/>
      <c r="I111" s="51">
        <f>SUM(I108:I110)</f>
        <v>54248</v>
      </c>
      <c r="J111" s="52"/>
      <c r="K111" s="51">
        <f>SUM(K108:K110)</f>
        <v>47696</v>
      </c>
      <c r="L111" s="21">
        <f>IF(K111&gt;0,(K108*L108+K109*L109+K110*L110)/K111,0)</f>
        <v>7.1984128648104648E-2</v>
      </c>
      <c r="M111" s="52">
        <f>M108+M109+M110</f>
        <v>44263</v>
      </c>
      <c r="N111" s="53">
        <f>IF(M111&gt;0,O111/M111,0)</f>
        <v>0.3945880306350677</v>
      </c>
      <c r="O111" s="54">
        <f>O108+O109+O110</f>
        <v>17465.650000000001</v>
      </c>
      <c r="P111" s="21">
        <f>IF(M111&gt;0,Q111/M111,0)</f>
        <v>0.45988407925355268</v>
      </c>
      <c r="Q111" s="54">
        <f>Q108+Q109+Q110</f>
        <v>20355.849000000002</v>
      </c>
      <c r="R111" s="21">
        <f>IF(M111&gt;0,T111/M111,0)</f>
        <v>0.1455278901113797</v>
      </c>
      <c r="S111" s="155"/>
      <c r="T111" s="54">
        <f>T108+T109+T110</f>
        <v>6441.5010000000002</v>
      </c>
      <c r="U111" s="21">
        <f>IF(M111&gt;0,V111/M111,0)</f>
        <v>0.28868113322639671</v>
      </c>
      <c r="V111" s="54">
        <f>V108+V109+V110</f>
        <v>12777.892999999998</v>
      </c>
      <c r="W111" s="21">
        <f>IF(M111&gt;0,X111/M111,0)</f>
        <v>0.45865517475092066</v>
      </c>
      <c r="X111" s="54">
        <f>X108+X109+X110</f>
        <v>20301.454000000002</v>
      </c>
      <c r="Y111" s="21">
        <f>IF(M111&gt;0,Z111/M111,0)</f>
        <v>0.40337008336533897</v>
      </c>
      <c r="Z111" s="54">
        <f>Z108+Z109+Z110</f>
        <v>17854.37</v>
      </c>
      <c r="AA111" s="55">
        <f>IF(M111&gt;0,AB111/M111,0)</f>
        <v>3.2769355895443148E-3</v>
      </c>
      <c r="AB111" s="56">
        <f>SUM(AB108:AB110)</f>
        <v>145.047</v>
      </c>
      <c r="AC111" s="55">
        <f>IF(M111&gt;0,(AC108*M108+AC109*M109+AC110*M110)/M111,0)</f>
        <v>3.0292883921107924E-3</v>
      </c>
      <c r="AD111" s="55">
        <f>IF(K111&gt;0,(K108*AD108+K109*AD109+K110*AD110)/K111,0)</f>
        <v>3.5335562730627308E-4</v>
      </c>
      <c r="AE111" s="52">
        <f>SUM(AE108:AE110)</f>
        <v>15.641219999999999</v>
      </c>
      <c r="AF111" s="53">
        <f>IF(K111&gt;0,(K108*AF108+K109*AF109+K110*AF110)/K111,0)</f>
        <v>0.21867470647433745</v>
      </c>
      <c r="AG111" s="58">
        <f>SUM(AG108:AG110)</f>
        <v>128.1112755</v>
      </c>
      <c r="AH111" s="53">
        <f>IF(AND(AB111&gt;0),((AB108*AH108+AB109*AH109+AB110*AH110)/AB111),0)</f>
        <v>0.89361006837537027</v>
      </c>
      <c r="AI111" s="57">
        <f t="shared" si="5"/>
        <v>0.88489872797314384</v>
      </c>
      <c r="AJ111" s="51">
        <f>SUM(AJ108:AJ110)</f>
        <v>636</v>
      </c>
      <c r="AK111" s="21">
        <f>IF(AJ111&gt;0,(AK108*AJ108+AK109*AJ109+AK110*AJ110)/AJ111,0)</f>
        <v>7.7816037735849039E-2</v>
      </c>
      <c r="AL111" s="53">
        <f>IF(K111&gt;0,(AL108*K108+AL109*K109+AL110*K110)/K111,0)</f>
        <v>0.20236586086883593</v>
      </c>
      <c r="AM111" s="155">
        <f>IF(L111&gt;0,(AM108*K108+AM109*K109+AM110*K110)/K111,0)</f>
        <v>0.22119795161019792</v>
      </c>
      <c r="AN111" s="58">
        <f>SUM(AN108:AN110)</f>
        <v>118.4441721</v>
      </c>
      <c r="AO111" s="156">
        <f>SUM(AO108:AO110)</f>
        <v>129.53212500000001</v>
      </c>
      <c r="AP111" s="56"/>
      <c r="AQ111" s="56">
        <f>SUM(AQ108:AQ110)</f>
        <v>1093.3800000000001</v>
      </c>
      <c r="AR111" s="105"/>
      <c r="AS111" s="106">
        <f>AR110</f>
        <v>1612.12</v>
      </c>
      <c r="AT111" s="51">
        <f>SUM(AT108:AT110)</f>
        <v>0</v>
      </c>
      <c r="AU111" s="59"/>
      <c r="AV111" s="58"/>
      <c r="AW111" s="58"/>
      <c r="AX111" s="58"/>
      <c r="AY111" s="58"/>
    </row>
    <row r="112" spans="1:51" x14ac:dyDescent="0.2">
      <c r="A112" s="182">
        <v>28</v>
      </c>
      <c r="B112" s="23">
        <v>1</v>
      </c>
      <c r="C112" s="11" t="s">
        <v>57</v>
      </c>
      <c r="D112" s="12">
        <v>6289</v>
      </c>
      <c r="E112" s="12">
        <v>2</v>
      </c>
      <c r="F112" s="12">
        <v>15982</v>
      </c>
      <c r="G112" s="13">
        <v>0.5</v>
      </c>
      <c r="H112" s="13">
        <v>4.4000000000000004</v>
      </c>
      <c r="I112" s="12">
        <v>17304</v>
      </c>
      <c r="J112" s="13">
        <v>8</v>
      </c>
      <c r="K112" s="12">
        <v>15887</v>
      </c>
      <c r="L112" s="14">
        <v>7.2999999999999995E-2</v>
      </c>
      <c r="M112" s="24">
        <f>ROUND(K112*(1-L112),0)</f>
        <v>14727</v>
      </c>
      <c r="N112" s="15">
        <v>0.46200000000000002</v>
      </c>
      <c r="O112" s="25">
        <f>M112*N112</f>
        <v>6803.8740000000007</v>
      </c>
      <c r="P112" s="14">
        <v>0.40799999999999997</v>
      </c>
      <c r="Q112" s="25">
        <f>M112*P112</f>
        <v>6008.616</v>
      </c>
      <c r="R112" s="16">
        <v>0.13</v>
      </c>
      <c r="S112" s="159">
        <v>0.22869999999999999</v>
      </c>
      <c r="T112" s="25">
        <f>M112*R112</f>
        <v>1914.51</v>
      </c>
      <c r="U112" s="26">
        <v>0.27900000000000003</v>
      </c>
      <c r="V112" s="25">
        <f>M112*U112</f>
        <v>4108.8330000000005</v>
      </c>
      <c r="W112" s="16">
        <v>0.47199999999999998</v>
      </c>
      <c r="X112" s="25">
        <f>M112*W112</f>
        <v>6951.1439999999993</v>
      </c>
      <c r="Y112" s="16">
        <v>0.41</v>
      </c>
      <c r="Z112" s="25">
        <f>Y112*M112</f>
        <v>6038.07</v>
      </c>
      <c r="AA112" s="17">
        <v>3.3899999999999998E-3</v>
      </c>
      <c r="AB112" s="18">
        <f>M112*AA112</f>
        <v>49.924529999999997</v>
      </c>
      <c r="AC112" s="27">
        <f>IF(M112&gt;0,(AE112+AN112)/M112,0)</f>
        <v>3.0225814626196781E-3</v>
      </c>
      <c r="AD112" s="17">
        <v>3.5E-4</v>
      </c>
      <c r="AE112" s="24">
        <f>AD112*M112</f>
        <v>5.1544499999999998</v>
      </c>
      <c r="AF112" s="117">
        <v>0.2056</v>
      </c>
      <c r="AG112" s="30">
        <f>AJ112*(1-AK112)*AF112</f>
        <v>38.461180800000001</v>
      </c>
      <c r="AH112" s="28">
        <f>IF(AND(AF112&gt;0,AD112&gt;0,AA112&gt;0),((AA112-AD112)*AF112)/((AF112-AD112)*AA112),0)</f>
        <v>0.8982843427865147</v>
      </c>
      <c r="AI112" s="60">
        <f t="shared" si="5"/>
        <v>0.8856782647113296</v>
      </c>
      <c r="AJ112" s="12">
        <v>204</v>
      </c>
      <c r="AK112" s="14">
        <v>8.3000000000000004E-2</v>
      </c>
      <c r="AL112" s="15">
        <v>0.2104</v>
      </c>
      <c r="AM112" s="150">
        <v>0.23039999999999999</v>
      </c>
      <c r="AN112" s="30">
        <f>AJ112*(1-AK112)*AL112</f>
        <v>39.359107200000004</v>
      </c>
      <c r="AO112" s="153">
        <f>AJ112*(1-AK112)*AM112</f>
        <v>43.100467200000004</v>
      </c>
      <c r="AP112" s="19">
        <v>1.55</v>
      </c>
      <c r="AQ112" s="19">
        <v>455.02</v>
      </c>
      <c r="AR112" s="101">
        <f>AR110+AJ112-AQ112</f>
        <v>1361.1</v>
      </c>
      <c r="AS112" s="102"/>
      <c r="AT112" s="12"/>
      <c r="AU112" s="31"/>
      <c r="AV112" s="20"/>
      <c r="AW112" s="20"/>
      <c r="AX112" s="20"/>
      <c r="AY112" s="20"/>
    </row>
    <row r="113" spans="1:51" x14ac:dyDescent="0.2">
      <c r="A113" s="183"/>
      <c r="B113" s="33">
        <v>2</v>
      </c>
      <c r="C113" s="11" t="s">
        <v>51</v>
      </c>
      <c r="D113" s="34">
        <v>18322</v>
      </c>
      <c r="E113" s="34">
        <v>10</v>
      </c>
      <c r="F113" s="34">
        <v>17216</v>
      </c>
      <c r="G113" s="35">
        <v>0.8</v>
      </c>
      <c r="H113" s="35">
        <v>4.3</v>
      </c>
      <c r="I113" s="34">
        <v>17199</v>
      </c>
      <c r="J113" s="35">
        <v>8.1999999999999993</v>
      </c>
      <c r="K113" s="34">
        <v>16136</v>
      </c>
      <c r="L113" s="36">
        <v>7.4999999999999997E-2</v>
      </c>
      <c r="M113" s="37">
        <f>ROUND(K113*(1-L113),0)</f>
        <v>14926</v>
      </c>
      <c r="N113" s="38">
        <v>0.311</v>
      </c>
      <c r="O113" s="25">
        <f>M113*N113</f>
        <v>4641.9859999999999</v>
      </c>
      <c r="P113" s="36">
        <v>0.60699999999999998</v>
      </c>
      <c r="Q113" s="25">
        <f>M113*P113</f>
        <v>9060.0820000000003</v>
      </c>
      <c r="R113" s="39">
        <v>8.2000000000000003E-2</v>
      </c>
      <c r="S113" s="152">
        <v>0.2301</v>
      </c>
      <c r="T113" s="25">
        <f>M113*R113</f>
        <v>1223.932</v>
      </c>
      <c r="U113" s="28">
        <v>0.27200000000000002</v>
      </c>
      <c r="V113" s="25">
        <f>M113*U113</f>
        <v>4059.8720000000003</v>
      </c>
      <c r="W113" s="39">
        <v>0.47699999999999998</v>
      </c>
      <c r="X113" s="25">
        <f>M113*W113</f>
        <v>7119.7019999999993</v>
      </c>
      <c r="Y113" s="39">
        <v>0.4</v>
      </c>
      <c r="Z113" s="25">
        <f>Y113*M113</f>
        <v>5970.4000000000005</v>
      </c>
      <c r="AA113" s="40">
        <v>3.2499999999999999E-3</v>
      </c>
      <c r="AB113" s="18">
        <f>M113*AA113</f>
        <v>48.509499999999996</v>
      </c>
      <c r="AC113" s="27">
        <f>IF(M113&gt;0,(AE113+AN113)/M113,0)</f>
        <v>3.2259931126892671E-3</v>
      </c>
      <c r="AD113" s="40">
        <v>3.5E-4</v>
      </c>
      <c r="AE113" s="37">
        <f>AD113*M113</f>
        <v>5.2241</v>
      </c>
      <c r="AF113" s="28">
        <v>0.2261</v>
      </c>
      <c r="AG113" s="41">
        <f>AJ113*(1-AK113)*AF113</f>
        <v>44.562953400000005</v>
      </c>
      <c r="AH113" s="28">
        <f>IF(AND(AF113&gt;0,AD113&gt;0,AA113&gt;0),((AA113-AD113)*AF113)/((AF113-AD113)*AA113),0)</f>
        <v>0.89369111508646382</v>
      </c>
      <c r="AI113" s="29">
        <f t="shared" si="5"/>
        <v>0.89294121565640738</v>
      </c>
      <c r="AJ113" s="34">
        <v>214</v>
      </c>
      <c r="AK113" s="36">
        <v>7.9000000000000001E-2</v>
      </c>
      <c r="AL113" s="38">
        <v>0.21779999999999999</v>
      </c>
      <c r="AM113" s="151">
        <v>0.24079999999999999</v>
      </c>
      <c r="AN113" s="41">
        <f>AJ113*(1-AK113)*AL113</f>
        <v>42.927073200000002</v>
      </c>
      <c r="AO113" s="174">
        <f t="shared" si="4"/>
        <v>47.4602352</v>
      </c>
      <c r="AP113" s="42">
        <v>1.6</v>
      </c>
      <c r="AQ113" s="42"/>
      <c r="AR113" s="121">
        <f>AR112+AJ113-AQ113</f>
        <v>1575.1</v>
      </c>
      <c r="AS113" s="104"/>
      <c r="AT113" s="43"/>
      <c r="AU113" s="44"/>
      <c r="AV113" s="45"/>
      <c r="AW113" s="45"/>
      <c r="AX113" s="45"/>
      <c r="AY113" s="45"/>
    </row>
    <row r="114" spans="1:51" x14ac:dyDescent="0.2">
      <c r="A114" s="183"/>
      <c r="B114" s="33">
        <v>3</v>
      </c>
      <c r="C114" s="11" t="s">
        <v>60</v>
      </c>
      <c r="D114" s="43">
        <v>20284</v>
      </c>
      <c r="E114" s="43">
        <v>2</v>
      </c>
      <c r="F114" s="43">
        <v>10501</v>
      </c>
      <c r="G114" s="37">
        <v>0.6</v>
      </c>
      <c r="H114" s="37">
        <v>4.0999999999999996</v>
      </c>
      <c r="I114" s="43">
        <v>10645</v>
      </c>
      <c r="J114" s="37">
        <v>9</v>
      </c>
      <c r="K114" s="43">
        <v>15627</v>
      </c>
      <c r="L114" s="39">
        <v>7.5999999999999998E-2</v>
      </c>
      <c r="M114" s="37">
        <f>ROUND(K114*(1-L114),0)</f>
        <v>14439</v>
      </c>
      <c r="N114" s="28">
        <v>0.499</v>
      </c>
      <c r="O114" s="25">
        <f>M114*N114</f>
        <v>7205.0609999999997</v>
      </c>
      <c r="P114" s="39">
        <v>0.42099999999999999</v>
      </c>
      <c r="Q114" s="25">
        <f>M114*P114</f>
        <v>6078.8189999999995</v>
      </c>
      <c r="R114" s="39">
        <v>0.08</v>
      </c>
      <c r="S114" s="152">
        <v>0.21820000000000001</v>
      </c>
      <c r="T114" s="25">
        <f>M114*R114</f>
        <v>1155.1200000000001</v>
      </c>
      <c r="U114" s="28">
        <v>0.25600000000000001</v>
      </c>
      <c r="V114" s="25">
        <f>M114*U114</f>
        <v>3696.384</v>
      </c>
      <c r="W114" s="39">
        <v>0.48899999999999999</v>
      </c>
      <c r="X114" s="25">
        <f>M114*W114</f>
        <v>7060.6710000000003</v>
      </c>
      <c r="Y114" s="39">
        <v>0.4</v>
      </c>
      <c r="Z114" s="25">
        <f>Y114*M114</f>
        <v>5775.6</v>
      </c>
      <c r="AA114" s="47">
        <v>3.1199999999999999E-3</v>
      </c>
      <c r="AB114" s="18">
        <f>M114*AA114</f>
        <v>45.049680000000002</v>
      </c>
      <c r="AC114" s="27">
        <f>IF(M114&gt;0,(AE114+AN114)/M114,0)</f>
        <v>3.0279913775192189E-3</v>
      </c>
      <c r="AD114" s="47">
        <v>3.6000000000000002E-4</v>
      </c>
      <c r="AE114" s="37">
        <f>AD114*M114</f>
        <v>5.1980400000000007</v>
      </c>
      <c r="AF114" s="28">
        <v>0.22</v>
      </c>
      <c r="AG114" s="41">
        <f>AJ114*(1-AK114)*AF114</f>
        <v>39.510899999999999</v>
      </c>
      <c r="AH114" s="28">
        <f>IF(AND(AF114&gt;0,AD114&gt;0,AA114&gt;0),((AA114-AD114)*AF114)/((AF114-AD114)*AA114),0)</f>
        <v>0.88606530966756791</v>
      </c>
      <c r="AI114" s="29">
        <f t="shared" si="5"/>
        <v>0.88259057567406485</v>
      </c>
      <c r="AJ114" s="43">
        <v>195</v>
      </c>
      <c r="AK114" s="39">
        <v>7.9000000000000001E-2</v>
      </c>
      <c r="AL114" s="28">
        <v>0.2145</v>
      </c>
      <c r="AM114" s="152">
        <v>0.23899999999999999</v>
      </c>
      <c r="AN114" s="41">
        <f>AJ114*(1-AK114)*AL114</f>
        <v>38.523127500000001</v>
      </c>
      <c r="AO114" s="154">
        <f t="shared" si="4"/>
        <v>42.923204999999996</v>
      </c>
      <c r="AP114" s="18">
        <v>1.58</v>
      </c>
      <c r="AQ114" s="18"/>
      <c r="AR114" s="121">
        <f>AR113+AJ114-AQ114</f>
        <v>1770.1</v>
      </c>
      <c r="AS114" s="104"/>
      <c r="AT114" s="43"/>
      <c r="AU114" s="48"/>
      <c r="AV114" s="41"/>
      <c r="AW114" s="41"/>
      <c r="AX114" s="41"/>
      <c r="AY114" s="41"/>
    </row>
    <row r="115" spans="1:51" s="22" customFormat="1" ht="13.5" thickBot="1" x14ac:dyDescent="0.25">
      <c r="A115" s="184"/>
      <c r="B115" s="49" t="s">
        <v>38</v>
      </c>
      <c r="C115" s="50"/>
      <c r="D115" s="51">
        <f>SUM(D112:D114)</f>
        <v>44895</v>
      </c>
      <c r="E115" s="51"/>
      <c r="F115" s="51">
        <f>SUM(F112:F114)</f>
        <v>43699</v>
      </c>
      <c r="G115" s="52"/>
      <c r="H115" s="52"/>
      <c r="I115" s="51">
        <f>SUM(I112:I114)</f>
        <v>45148</v>
      </c>
      <c r="J115" s="52"/>
      <c r="K115" s="51">
        <f>SUM(K112:K114)</f>
        <v>47650</v>
      </c>
      <c r="L115" s="21">
        <f>IF(K115&gt;0,(K112*L112+K113*L113+K114*L114)/K115,0)</f>
        <v>7.4661133263378809E-2</v>
      </c>
      <c r="M115" s="52">
        <f>M112+M113+M114</f>
        <v>44092</v>
      </c>
      <c r="N115" s="53">
        <f>IF(M115&gt;0,O115/M115,0)</f>
        <v>0.42300011339925614</v>
      </c>
      <c r="O115" s="54">
        <f>O112+O113+O114</f>
        <v>18650.921000000002</v>
      </c>
      <c r="P115" s="21">
        <f>IF(M115&gt;0,Q115/M115,0)</f>
        <v>0.47962253923614262</v>
      </c>
      <c r="Q115" s="54">
        <f>Q112+Q113+Q114</f>
        <v>21147.517</v>
      </c>
      <c r="R115" s="21">
        <f>IF(M115&gt;0,T115/M115,0)</f>
        <v>9.7377347364601283E-2</v>
      </c>
      <c r="S115" s="155"/>
      <c r="T115" s="54">
        <f>T112+T113+T114</f>
        <v>4293.5619999999999</v>
      </c>
      <c r="U115" s="21">
        <f>IF(M115&gt;0,V115/M115,0)</f>
        <v>0.26909845323414677</v>
      </c>
      <c r="V115" s="54">
        <f>V112+V113+V114</f>
        <v>11865.089</v>
      </c>
      <c r="W115" s="21">
        <f>IF(M115&gt;0,X115/M115,0)</f>
        <v>0.47925966161661981</v>
      </c>
      <c r="X115" s="54">
        <f>X112+X113+X114</f>
        <v>21131.517</v>
      </c>
      <c r="Y115" s="21">
        <f>IF(M115&gt;0,Z115/M115,0)</f>
        <v>0.40334006168919534</v>
      </c>
      <c r="Z115" s="54">
        <f>Z112+Z113+Z114</f>
        <v>17784.07</v>
      </c>
      <c r="AA115" s="55">
        <f>IF(M115&gt;0,AB115/M115,0)</f>
        <v>3.2541891953188789E-3</v>
      </c>
      <c r="AB115" s="56">
        <f>SUM(AB112:AB114)</f>
        <v>143.48371</v>
      </c>
      <c r="AC115" s="55">
        <f>IF(M115&gt;0,(AC112*M112+AC113*M113+AC114*M114)/M115,0)</f>
        <v>3.0932118729021137E-3</v>
      </c>
      <c r="AD115" s="55">
        <f>IF(K115&gt;0,(K112*AD112+K113*AD113+K114*AD114)/K115,0)</f>
        <v>3.5327953830010497E-4</v>
      </c>
      <c r="AE115" s="52">
        <f>SUM(AE112:AE114)</f>
        <v>15.576590000000001</v>
      </c>
      <c r="AF115" s="53">
        <f>IF(K115&gt;0,(K112*AF112+K113*AF113+K114*AF114)/K115,0)</f>
        <v>0.2172645708289612</v>
      </c>
      <c r="AG115" s="58">
        <f>SUM(AG112:AG114)</f>
        <v>122.53503420000001</v>
      </c>
      <c r="AH115" s="53">
        <f>IF(AND(AB115&gt;0),((AB112*AH112+AB113*AH113+AB114*AH114)/AB115),0)</f>
        <v>0.89289502917709118</v>
      </c>
      <c r="AI115" s="57">
        <f t="shared" si="5"/>
        <v>0.88725176532178596</v>
      </c>
      <c r="AJ115" s="51">
        <f>SUM(AJ112:AJ114)</f>
        <v>613</v>
      </c>
      <c r="AK115" s="21">
        <f>IF(AJ115&gt;0,(AK112*AJ112+AK113*AJ113+AK114*AJ114)/AJ115,0)</f>
        <v>8.0331158238172926E-2</v>
      </c>
      <c r="AL115" s="53">
        <f>IF(K115&gt;0,(AL112*K112+AL113*K113+AL114*K114)/K115,0)</f>
        <v>0.21425051626442812</v>
      </c>
      <c r="AM115" s="155">
        <f>IF(L115&gt;0,(AM112*K112+AM113*K113+AM114*K114)/K115,0)</f>
        <v>0.23674221615949631</v>
      </c>
      <c r="AN115" s="58">
        <f>SUM(AN112:AN114)</f>
        <v>120.80930790000001</v>
      </c>
      <c r="AO115" s="156">
        <f>SUM(AO112:AO114)</f>
        <v>133.48390739999999</v>
      </c>
      <c r="AP115" s="56"/>
      <c r="AQ115" s="56">
        <f>SUM(AQ112:AQ114)</f>
        <v>455.02</v>
      </c>
      <c r="AR115" s="105"/>
      <c r="AS115" s="106">
        <f>AR114</f>
        <v>1770.1</v>
      </c>
      <c r="AT115" s="51">
        <f>SUM(AT112:AT114)</f>
        <v>0</v>
      </c>
      <c r="AU115" s="59"/>
      <c r="AV115" s="58"/>
      <c r="AW115" s="58"/>
      <c r="AX115" s="58"/>
      <c r="AY115" s="58"/>
    </row>
    <row r="116" spans="1:51" x14ac:dyDescent="0.2">
      <c r="A116" s="183">
        <v>29</v>
      </c>
      <c r="B116" s="33">
        <v>1</v>
      </c>
      <c r="C116" s="11" t="s">
        <v>54</v>
      </c>
      <c r="D116" s="12">
        <v>5852</v>
      </c>
      <c r="E116" s="12">
        <v>2</v>
      </c>
      <c r="F116" s="12">
        <v>15128</v>
      </c>
      <c r="G116" s="13">
        <v>1</v>
      </c>
      <c r="H116" s="13">
        <v>4.3</v>
      </c>
      <c r="I116" s="12">
        <v>16294</v>
      </c>
      <c r="J116" s="13">
        <v>8.6999999999999993</v>
      </c>
      <c r="K116" s="12">
        <v>16044</v>
      </c>
      <c r="L116" s="14">
        <v>8.1000000000000003E-2</v>
      </c>
      <c r="M116" s="24">
        <f>ROUND(K116*(1-L116),0)</f>
        <v>14744</v>
      </c>
      <c r="N116" s="15">
        <v>0.371</v>
      </c>
      <c r="O116" s="25">
        <f>M116*N116</f>
        <v>5470.0240000000003</v>
      </c>
      <c r="P116" s="14">
        <v>0.52100000000000002</v>
      </c>
      <c r="Q116" s="25">
        <f>M116*P116</f>
        <v>7681.6240000000007</v>
      </c>
      <c r="R116" s="16">
        <v>0.108</v>
      </c>
      <c r="S116" s="159">
        <v>0.22140000000000001</v>
      </c>
      <c r="T116" s="25">
        <f>M116*R116</f>
        <v>1592.3520000000001</v>
      </c>
      <c r="U116" s="26">
        <v>0.25600000000000001</v>
      </c>
      <c r="V116" s="25">
        <f>M116*U116</f>
        <v>3774.4639999999999</v>
      </c>
      <c r="W116" s="16">
        <v>0.497</v>
      </c>
      <c r="X116" s="25">
        <f>M116*W116</f>
        <v>7327.768</v>
      </c>
      <c r="Y116" s="16">
        <v>0.4</v>
      </c>
      <c r="Z116" s="25">
        <f>Y116*M116</f>
        <v>5897.6</v>
      </c>
      <c r="AA116" s="17">
        <v>3.1099999999999999E-3</v>
      </c>
      <c r="AB116" s="18">
        <f>M116*AA116</f>
        <v>45.853839999999998</v>
      </c>
      <c r="AC116" s="27">
        <f>IF(M116&gt;0,(AE116+AN116)/M116,0)</f>
        <v>2.9408409997287036E-3</v>
      </c>
      <c r="AD116" s="17">
        <v>3.8000000000000002E-4</v>
      </c>
      <c r="AE116" s="24">
        <f>AD116*M116</f>
        <v>5.6027200000000006</v>
      </c>
      <c r="AF116" s="117">
        <v>0.2165</v>
      </c>
      <c r="AG116" s="30">
        <f>AJ116*(1-AK116)*AF116</f>
        <v>39.281110500000004</v>
      </c>
      <c r="AH116" s="28">
        <f>IF(AND(AF116&gt;0,AD116&gt;0,AA116&gt;0),((AA116-AD116)*AF116)/((AF116-AD116)*AA116),0)</f>
        <v>0.87935694889048766</v>
      </c>
      <c r="AI116" s="60">
        <f t="shared" si="5"/>
        <v>0.87237826387070649</v>
      </c>
      <c r="AJ116" s="12">
        <v>197</v>
      </c>
      <c r="AK116" s="14">
        <v>7.9000000000000001E-2</v>
      </c>
      <c r="AL116" s="15">
        <v>0.20810000000000001</v>
      </c>
      <c r="AM116" s="150">
        <v>0.23150000000000001</v>
      </c>
      <c r="AN116" s="30">
        <f>AJ116*(1-AK116)*AL116</f>
        <v>37.757039700000007</v>
      </c>
      <c r="AO116" s="153">
        <f>AJ116*(1-AK116)*AM116</f>
        <v>42.002665500000006</v>
      </c>
      <c r="AP116" s="19">
        <v>1.6</v>
      </c>
      <c r="AQ116" s="19">
        <v>451.64</v>
      </c>
      <c r="AR116" s="101">
        <f>AR114+AJ116-AQ116</f>
        <v>1515.46</v>
      </c>
      <c r="AS116" s="120"/>
      <c r="AT116" s="12"/>
      <c r="AU116" s="31"/>
      <c r="AV116" s="20"/>
      <c r="AW116" s="20"/>
      <c r="AX116" s="20"/>
      <c r="AY116" s="20"/>
    </row>
    <row r="117" spans="1:51" x14ac:dyDescent="0.2">
      <c r="A117" s="183"/>
      <c r="B117" s="33">
        <v>2</v>
      </c>
      <c r="C117" s="11" t="s">
        <v>51</v>
      </c>
      <c r="D117" s="34">
        <v>21123</v>
      </c>
      <c r="E117" s="34">
        <v>6</v>
      </c>
      <c r="F117" s="34">
        <v>15983</v>
      </c>
      <c r="G117" s="35">
        <v>0.5</v>
      </c>
      <c r="H117" s="35">
        <v>4.0999999999999996</v>
      </c>
      <c r="I117" s="34">
        <v>16272</v>
      </c>
      <c r="J117" s="35">
        <v>9.6999999999999993</v>
      </c>
      <c r="K117" s="34">
        <v>16617</v>
      </c>
      <c r="L117" s="36">
        <v>7.4999999999999997E-2</v>
      </c>
      <c r="M117" s="37">
        <f>ROUND(K117*(1-L117),0)</f>
        <v>15371</v>
      </c>
      <c r="N117" s="38">
        <v>0.29799999999999999</v>
      </c>
      <c r="O117" s="25">
        <f>M117*N117</f>
        <v>4580.558</v>
      </c>
      <c r="P117" s="36">
        <v>0.57999999999999996</v>
      </c>
      <c r="Q117" s="25">
        <f>M117*P117</f>
        <v>8915.18</v>
      </c>
      <c r="R117" s="39">
        <v>0.122</v>
      </c>
      <c r="S117" s="152">
        <v>0.2273</v>
      </c>
      <c r="T117" s="25">
        <f>M117*R117</f>
        <v>1875.2619999999999</v>
      </c>
      <c r="U117" s="28">
        <v>0.26100000000000001</v>
      </c>
      <c r="V117" s="25">
        <f>M117*U117</f>
        <v>4011.8310000000001</v>
      </c>
      <c r="W117" s="39">
        <v>0.49199999999999999</v>
      </c>
      <c r="X117" s="25">
        <f>M117*W117</f>
        <v>7562.5320000000002</v>
      </c>
      <c r="Y117" s="39">
        <v>0.4</v>
      </c>
      <c r="Z117" s="25">
        <f>Y117*M117</f>
        <v>6148.4000000000005</v>
      </c>
      <c r="AA117" s="40">
        <v>3.14E-3</v>
      </c>
      <c r="AB117" s="18">
        <f>M117*AA117</f>
        <v>48.264940000000003</v>
      </c>
      <c r="AC117" s="27">
        <f>IF(M117&gt;0,(AE117+AN117)/M117,0)</f>
        <v>3.1587766703532632E-3</v>
      </c>
      <c r="AD117" s="40">
        <v>3.8000000000000002E-4</v>
      </c>
      <c r="AE117" s="37">
        <f>AD117*M117</f>
        <v>5.8409800000000001</v>
      </c>
      <c r="AF117" s="28">
        <v>0.21310000000000001</v>
      </c>
      <c r="AG117" s="41">
        <f>AJ117*(1-AK117)*AF117</f>
        <v>44.163270200000007</v>
      </c>
      <c r="AH117" s="28">
        <f>IF(AND(AF117&gt;0,AD117&gt;0,AA117&gt;0),((AA117-AD117)*AF117)/((AF117-AD117)*AA117),0)</f>
        <v>0.88055109075534832</v>
      </c>
      <c r="AI117" s="29">
        <f t="shared" si="5"/>
        <v>0.88132522058867779</v>
      </c>
      <c r="AJ117" s="34">
        <v>226</v>
      </c>
      <c r="AK117" s="36">
        <v>8.3000000000000004E-2</v>
      </c>
      <c r="AL117" s="38">
        <v>0.20610000000000001</v>
      </c>
      <c r="AM117" s="151">
        <v>0.2298</v>
      </c>
      <c r="AN117" s="41">
        <f>AJ117*(1-AK117)*AL117</f>
        <v>42.712576200000008</v>
      </c>
      <c r="AO117" s="174">
        <f t="shared" si="4"/>
        <v>47.624211600000002</v>
      </c>
      <c r="AP117" s="42">
        <v>1.6</v>
      </c>
      <c r="AQ117" s="42"/>
      <c r="AR117" s="121">
        <f>AR116+AJ117-AQ117</f>
        <v>1741.46</v>
      </c>
      <c r="AS117" s="104"/>
      <c r="AT117" s="43"/>
      <c r="AU117" s="44"/>
      <c r="AV117" s="45"/>
      <c r="AW117" s="45"/>
      <c r="AX117" s="45"/>
      <c r="AY117" s="45"/>
    </row>
    <row r="118" spans="1:51" x14ac:dyDescent="0.2">
      <c r="A118" s="183"/>
      <c r="B118" s="33">
        <v>3</v>
      </c>
      <c r="C118" s="11" t="s">
        <v>60</v>
      </c>
      <c r="D118" s="43">
        <v>20200</v>
      </c>
      <c r="E118" s="43">
        <v>2</v>
      </c>
      <c r="F118" s="43">
        <v>14764</v>
      </c>
      <c r="G118" s="37">
        <v>1.1000000000000001</v>
      </c>
      <c r="H118" s="37">
        <v>3.7</v>
      </c>
      <c r="I118" s="43">
        <v>15713</v>
      </c>
      <c r="J118" s="37">
        <v>10.5</v>
      </c>
      <c r="K118" s="43">
        <v>16788</v>
      </c>
      <c r="L118" s="39">
        <v>7.3999999999999996E-2</v>
      </c>
      <c r="M118" s="37">
        <f>ROUND(K118*(1-L118),0)</f>
        <v>15546</v>
      </c>
      <c r="N118" s="28">
        <v>0.433</v>
      </c>
      <c r="O118" s="25">
        <f>M118*N118</f>
        <v>6731.4179999999997</v>
      </c>
      <c r="P118" s="39">
        <v>0.36</v>
      </c>
      <c r="Q118" s="25">
        <f>M118*P118</f>
        <v>5596.5599999999995</v>
      </c>
      <c r="R118" s="39">
        <v>0.20699999999999999</v>
      </c>
      <c r="S118" s="152">
        <v>0.22459999999999999</v>
      </c>
      <c r="T118" s="25">
        <f>M118*R118</f>
        <v>3218.0219999999999</v>
      </c>
      <c r="U118" s="28">
        <v>0.27100000000000002</v>
      </c>
      <c r="V118" s="25">
        <f>M118*U118</f>
        <v>4212.9660000000003</v>
      </c>
      <c r="W118" s="39">
        <v>0.49</v>
      </c>
      <c r="X118" s="25">
        <f>M118*W118</f>
        <v>7617.54</v>
      </c>
      <c r="Y118" s="39">
        <v>0.4</v>
      </c>
      <c r="Z118" s="25">
        <f>Y118*M118</f>
        <v>6218.4000000000005</v>
      </c>
      <c r="AA118" s="47">
        <v>3.1900000000000001E-3</v>
      </c>
      <c r="AB118" s="18">
        <f>M118*AA118</f>
        <v>49.591740000000001</v>
      </c>
      <c r="AC118" s="27">
        <f>IF(M118&gt;0,(AE118+AN118)/M118,0)</f>
        <v>3.0475000643252282E-3</v>
      </c>
      <c r="AD118" s="47">
        <v>3.8000000000000002E-4</v>
      </c>
      <c r="AE118" s="37">
        <f>AD118*M118</f>
        <v>5.9074800000000005</v>
      </c>
      <c r="AF118" s="28">
        <v>0.21560000000000001</v>
      </c>
      <c r="AG118" s="41">
        <f>AJ118*(1-AK118)*AF118</f>
        <v>45.967644800000002</v>
      </c>
      <c r="AH118" s="28">
        <f>IF(AND(AF118&gt;0,AD118&gt;0,AA118&gt;0),((AA118-AD118)*AF118)/((AF118-AD118)*AA118),0)</f>
        <v>0.88243305166485597</v>
      </c>
      <c r="AI118" s="29">
        <f t="shared" si="5"/>
        <v>0.87702109206750356</v>
      </c>
      <c r="AJ118" s="43">
        <v>232</v>
      </c>
      <c r="AK118" s="39">
        <v>8.1000000000000003E-2</v>
      </c>
      <c r="AL118" s="28">
        <v>0.19450000000000001</v>
      </c>
      <c r="AM118" s="152">
        <v>0.20780000000000001</v>
      </c>
      <c r="AN118" s="41">
        <f>AJ118*(1-AK118)*AL118</f>
        <v>41.468955999999999</v>
      </c>
      <c r="AO118" s="154">
        <f t="shared" si="4"/>
        <v>44.3046224</v>
      </c>
      <c r="AP118" s="18">
        <v>1.6</v>
      </c>
      <c r="AQ118" s="18"/>
      <c r="AR118" s="121">
        <f>AR117+AJ118-AQ118</f>
        <v>1973.46</v>
      </c>
      <c r="AS118" s="104"/>
      <c r="AT118" s="43"/>
      <c r="AU118" s="48"/>
      <c r="AV118" s="41"/>
      <c r="AW118" s="41"/>
      <c r="AX118" s="41"/>
      <c r="AY118" s="41"/>
    </row>
    <row r="119" spans="1:51" s="22" customFormat="1" ht="13.5" thickBot="1" x14ac:dyDescent="0.25">
      <c r="A119" s="184"/>
      <c r="B119" s="49" t="s">
        <v>38</v>
      </c>
      <c r="C119" s="50"/>
      <c r="D119" s="51">
        <f>SUM(D116:D118)</f>
        <v>47175</v>
      </c>
      <c r="E119" s="51"/>
      <c r="F119" s="51">
        <f>SUM(F116:F118)</f>
        <v>45875</v>
      </c>
      <c r="G119" s="52"/>
      <c r="H119" s="52"/>
      <c r="I119" s="51">
        <f>SUM(I116:I118)</f>
        <v>48279</v>
      </c>
      <c r="J119" s="52"/>
      <c r="K119" s="51">
        <f>SUM(K116:K118)</f>
        <v>49449</v>
      </c>
      <c r="L119" s="21">
        <f>IF(K119&gt;0,(K116*L116+K117*L117+K118*L118)/K119,0)</f>
        <v>7.6607231693259725E-2</v>
      </c>
      <c r="M119" s="52">
        <f>M116+M117+M118</f>
        <v>45661</v>
      </c>
      <c r="N119" s="53">
        <f>IF(M119&gt;0,O119/M119,0)</f>
        <v>0.36753465758524778</v>
      </c>
      <c r="O119" s="54">
        <f>O116+O117+O118</f>
        <v>16782</v>
      </c>
      <c r="P119" s="21">
        <f>IF(M119&gt;0,Q119/M119,0)</f>
        <v>0.48604638531788619</v>
      </c>
      <c r="Q119" s="54">
        <f>Q116+Q117+Q118</f>
        <v>22193.364000000001</v>
      </c>
      <c r="R119" s="21">
        <f>IF(M119&gt;0,T119/M119,0)</f>
        <v>0.14641895709686603</v>
      </c>
      <c r="S119" s="155"/>
      <c r="T119" s="54">
        <f>T116+T117+T118</f>
        <v>6685.6360000000004</v>
      </c>
      <c r="U119" s="21">
        <f>IF(M119&gt;0,V119/M119,0)</f>
        <v>0.26279014914259435</v>
      </c>
      <c r="V119" s="54">
        <f>V116+V117+V118</f>
        <v>11999.261</v>
      </c>
      <c r="W119" s="21">
        <f>IF(M119&gt;0,X119/M119,0)</f>
        <v>0.49293357569917434</v>
      </c>
      <c r="X119" s="54">
        <f>X116+X117+X118</f>
        <v>22507.84</v>
      </c>
      <c r="Y119" s="21">
        <f>IF(M119&gt;0,Z119/M119,0)</f>
        <v>0.4</v>
      </c>
      <c r="Z119" s="54">
        <f>Z116+Z117+Z118</f>
        <v>18264.400000000001</v>
      </c>
      <c r="AA119" s="55">
        <f>IF(M119&gt;0,AB119/M119,0)</f>
        <v>3.1473362388033553E-3</v>
      </c>
      <c r="AB119" s="56">
        <f>SUM(AB116:AB118)</f>
        <v>143.71052</v>
      </c>
      <c r="AC119" s="55">
        <f>IF(M119&gt;0,(AC116*M116+AC117*M117+AC118*M118)/M119,0)</f>
        <v>3.0505190841199274E-3</v>
      </c>
      <c r="AD119" s="55">
        <f>IF(K119&gt;0,(K116*AD116+K117*AD117+K118*AD118)/K119,0)</f>
        <v>3.8000000000000008E-4</v>
      </c>
      <c r="AE119" s="52">
        <f>SUM(AE116:AE118)</f>
        <v>17.351179999999999</v>
      </c>
      <c r="AF119" s="53">
        <f>IF(K119&gt;0,(K116*AF116+K117*AF117+K118*AF118)/K119,0)</f>
        <v>0.21505190195959475</v>
      </c>
      <c r="AG119" s="58">
        <f>SUM(AG116:AG118)</f>
        <v>129.41202550000003</v>
      </c>
      <c r="AH119" s="53">
        <f>IF(AND(AB119&gt;0),((AB116*AH116+AB117*AH117+AB118*AH118)/AB119),0)</f>
        <v>0.8808195034373556</v>
      </c>
      <c r="AI119" s="57">
        <f t="shared" si="5"/>
        <v>0.87707438323691944</v>
      </c>
      <c r="AJ119" s="51">
        <f>SUM(AJ116:AJ118)</f>
        <v>655</v>
      </c>
      <c r="AK119" s="21">
        <f>IF(AJ119&gt;0,(AK116*AJ116+AK117*AJ117+AK118*AJ118)/AJ119,0)</f>
        <v>8.1088549618320627E-2</v>
      </c>
      <c r="AL119" s="53">
        <f>IF(K119&gt;0,(AL116*K116+AL117*K117+AL118*K118)/K119,0)</f>
        <v>0.20281069586847053</v>
      </c>
      <c r="AM119" s="155">
        <f>IF(L119&gt;0,(AM116*K116+AM117*K117+AM118*K118)/K119,0)</f>
        <v>0.22288254565309712</v>
      </c>
      <c r="AN119" s="58">
        <f>SUM(AN116:AN118)</f>
        <v>121.9385719</v>
      </c>
      <c r="AO119" s="156">
        <f>SUM(AO116:AO118)</f>
        <v>133.9314995</v>
      </c>
      <c r="AP119" s="56"/>
      <c r="AQ119" s="56">
        <f>SUM(AQ116:AQ118)</f>
        <v>451.64</v>
      </c>
      <c r="AR119" s="105"/>
      <c r="AS119" s="106">
        <f>AR118</f>
        <v>1973.46</v>
      </c>
      <c r="AT119" s="51">
        <f>SUM(AT116:AT118)</f>
        <v>0</v>
      </c>
      <c r="AU119" s="59"/>
      <c r="AV119" s="58"/>
      <c r="AW119" s="58"/>
      <c r="AX119" s="58"/>
      <c r="AY119" s="58"/>
    </row>
    <row r="120" spans="1:51" x14ac:dyDescent="0.2">
      <c r="A120" s="182">
        <v>30</v>
      </c>
      <c r="B120" s="23">
        <v>1</v>
      </c>
      <c r="C120" s="11" t="s">
        <v>54</v>
      </c>
      <c r="D120" s="12">
        <v>5277</v>
      </c>
      <c r="E120" s="12">
        <v>1</v>
      </c>
      <c r="F120" s="12">
        <v>15804</v>
      </c>
      <c r="G120" s="13">
        <v>1</v>
      </c>
      <c r="H120" s="13">
        <v>4.8</v>
      </c>
      <c r="I120" s="12">
        <v>17120</v>
      </c>
      <c r="J120" s="13">
        <v>9.8000000000000007</v>
      </c>
      <c r="K120" s="12">
        <v>16845</v>
      </c>
      <c r="L120" s="14">
        <v>7.0000000000000007E-2</v>
      </c>
      <c r="M120" s="37">
        <f>ROUND(K120*(1-L120),0)</f>
        <v>15666</v>
      </c>
      <c r="N120" s="15">
        <v>0.35899999999999999</v>
      </c>
      <c r="O120" s="25">
        <f>M120*N120</f>
        <v>5624.0940000000001</v>
      </c>
      <c r="P120" s="14">
        <v>0.49</v>
      </c>
      <c r="Q120" s="25">
        <f>M120*P120</f>
        <v>7676.34</v>
      </c>
      <c r="R120" s="16">
        <v>0.151</v>
      </c>
      <c r="S120" s="159">
        <v>0.2341</v>
      </c>
      <c r="T120" s="25">
        <f>M120*R120</f>
        <v>2365.5659999999998</v>
      </c>
      <c r="U120" s="26">
        <v>0.27400000000000002</v>
      </c>
      <c r="V120" s="25">
        <f>M120*U120</f>
        <v>4292.4840000000004</v>
      </c>
      <c r="W120" s="16">
        <v>0.48</v>
      </c>
      <c r="X120" s="25">
        <f>M120*W120</f>
        <v>7519.6799999999994</v>
      </c>
      <c r="Y120" s="16">
        <v>0.41</v>
      </c>
      <c r="Z120" s="25">
        <f>Y120*M120</f>
        <v>6423.0599999999995</v>
      </c>
      <c r="AA120" s="17">
        <v>3.14E-3</v>
      </c>
      <c r="AB120" s="18">
        <f>M120*AA120</f>
        <v>49.191240000000001</v>
      </c>
      <c r="AC120" s="27">
        <f>IF(M120&gt;0,(AE120+AN120)/M120,0)</f>
        <v>3.0495333588663348E-3</v>
      </c>
      <c r="AD120" s="17">
        <v>3.6999999999999999E-4</v>
      </c>
      <c r="AE120" s="24">
        <f>AD120*M120</f>
        <v>5.7964200000000003</v>
      </c>
      <c r="AF120" s="117">
        <v>0.21659999999999999</v>
      </c>
      <c r="AG120" s="30">
        <f>AJ120*(1-AK120)*AF120</f>
        <v>43.545697199999999</v>
      </c>
      <c r="AH120" s="28">
        <f>IF(AND(AF120&gt;0,AD120&gt;0,AA120&gt;0),((AA120-AD120)*AF120)/((AF120-AD120)*AA120),0)</f>
        <v>0.88367511475602034</v>
      </c>
      <c r="AI120" s="60">
        <f t="shared" si="5"/>
        <v>0.88022975555403526</v>
      </c>
      <c r="AJ120" s="12">
        <v>219</v>
      </c>
      <c r="AK120" s="14">
        <v>8.2000000000000003E-2</v>
      </c>
      <c r="AL120" s="15">
        <v>0.20880000000000001</v>
      </c>
      <c r="AM120" s="150">
        <v>0.2253</v>
      </c>
      <c r="AN120" s="30">
        <f>AJ120*(1-AK120)*AL120</f>
        <v>41.977569600000002</v>
      </c>
      <c r="AO120" s="153">
        <f>AJ120*(1-AK120)*AM120</f>
        <v>45.294762599999999</v>
      </c>
      <c r="AP120" s="19">
        <v>1.68</v>
      </c>
      <c r="AQ120" s="19">
        <v>422.36</v>
      </c>
      <c r="AR120" s="101">
        <f>AR118+AJ120-AQ120+203</f>
        <v>1973.1</v>
      </c>
      <c r="AS120" s="102">
        <v>203</v>
      </c>
      <c r="AT120" s="12"/>
      <c r="AU120" s="31"/>
      <c r="AV120" s="20"/>
      <c r="AW120" s="20"/>
      <c r="AX120" s="20"/>
      <c r="AY120" s="20"/>
    </row>
    <row r="121" spans="1:51" x14ac:dyDescent="0.2">
      <c r="A121" s="183"/>
      <c r="B121" s="33">
        <v>2</v>
      </c>
      <c r="C121" s="11" t="s">
        <v>52</v>
      </c>
      <c r="D121" s="34">
        <v>18391</v>
      </c>
      <c r="E121" s="34">
        <v>9</v>
      </c>
      <c r="F121" s="34">
        <v>16744</v>
      </c>
      <c r="G121" s="35">
        <v>1.3</v>
      </c>
      <c r="H121" s="35">
        <v>4.5999999999999996</v>
      </c>
      <c r="I121" s="34">
        <v>16838</v>
      </c>
      <c r="J121" s="35">
        <v>9</v>
      </c>
      <c r="K121" s="34">
        <v>16571</v>
      </c>
      <c r="L121" s="36">
        <v>7.4999999999999997E-2</v>
      </c>
      <c r="M121" s="37">
        <f>ROUND(K121*(1-L121),0)</f>
        <v>15328</v>
      </c>
      <c r="N121" s="38">
        <v>0.376</v>
      </c>
      <c r="O121" s="25">
        <f>M121*N121</f>
        <v>5763.3280000000004</v>
      </c>
      <c r="P121" s="36">
        <v>0.51200000000000001</v>
      </c>
      <c r="Q121" s="25">
        <f>M121*P121</f>
        <v>7847.9360000000006</v>
      </c>
      <c r="R121" s="39">
        <v>0.112</v>
      </c>
      <c r="S121" s="152">
        <v>0.2341</v>
      </c>
      <c r="T121" s="25">
        <f>M121*R121</f>
        <v>1716.7360000000001</v>
      </c>
      <c r="U121" s="28">
        <v>0.26900000000000002</v>
      </c>
      <c r="V121" s="25">
        <f>M121*U121</f>
        <v>4123.232</v>
      </c>
      <c r="W121" s="39">
        <v>0.49299999999999999</v>
      </c>
      <c r="X121" s="25">
        <f>M121*W121</f>
        <v>7556.7039999999997</v>
      </c>
      <c r="Y121" s="39">
        <v>0.4</v>
      </c>
      <c r="Z121" s="25">
        <f>Y121*M121</f>
        <v>6131.2000000000007</v>
      </c>
      <c r="AA121" s="40">
        <v>3.0599999999999998E-3</v>
      </c>
      <c r="AB121" s="18">
        <f>M121*AA121</f>
        <v>46.903679999999994</v>
      </c>
      <c r="AC121" s="27">
        <f>IF(M121&gt;0,(AE121+AN121)/M121,0)</f>
        <v>2.9335647181628391E-3</v>
      </c>
      <c r="AD121" s="40">
        <v>3.8999999999999999E-4</v>
      </c>
      <c r="AE121" s="37">
        <f>AD121*M121</f>
        <v>5.9779200000000001</v>
      </c>
      <c r="AF121" s="28">
        <v>0.21410000000000001</v>
      </c>
      <c r="AG121" s="41">
        <f>AJ121*(1-AK121)*AF121</f>
        <v>41.364120000000007</v>
      </c>
      <c r="AH121" s="28">
        <f>IF(AND(AF121&gt;0,AD121&gt;0,AA121&gt;0),((AA121-AD121)*AF121)/((AF121-AD121)*AA121),0)</f>
        <v>0.87414133684918449</v>
      </c>
      <c r="AI121" s="29">
        <f t="shared" si="5"/>
        <v>0.86873486401195232</v>
      </c>
      <c r="AJ121" s="34">
        <v>210</v>
      </c>
      <c r="AK121" s="36">
        <v>0.08</v>
      </c>
      <c r="AL121" s="38">
        <v>0.20180000000000001</v>
      </c>
      <c r="AM121" s="151">
        <v>0.21809999999999999</v>
      </c>
      <c r="AN121" s="41">
        <f>AJ121*(1-AK121)*AL121</f>
        <v>38.987760000000002</v>
      </c>
      <c r="AO121" s="174">
        <f t="shared" si="4"/>
        <v>42.136920000000003</v>
      </c>
      <c r="AP121" s="42">
        <v>1.6</v>
      </c>
      <c r="AQ121" s="42"/>
      <c r="AR121" s="121">
        <f>AR120+AJ121-AQ121</f>
        <v>2183.1</v>
      </c>
      <c r="AS121" s="104"/>
      <c r="AT121" s="43"/>
      <c r="AU121" s="44"/>
      <c r="AV121" s="45"/>
      <c r="AW121" s="45"/>
      <c r="AX121" s="45"/>
      <c r="AY121" s="45"/>
    </row>
    <row r="122" spans="1:51" x14ac:dyDescent="0.2">
      <c r="A122" s="183"/>
      <c r="B122" s="33">
        <v>3</v>
      </c>
      <c r="C122" s="11" t="s">
        <v>60</v>
      </c>
      <c r="D122" s="43">
        <v>20600</v>
      </c>
      <c r="E122" s="43">
        <v>5</v>
      </c>
      <c r="F122" s="43">
        <v>17250</v>
      </c>
      <c r="G122" s="37">
        <v>1.2</v>
      </c>
      <c r="H122" s="37">
        <v>3.8</v>
      </c>
      <c r="I122" s="43">
        <v>17551</v>
      </c>
      <c r="J122" s="37">
        <v>9.6</v>
      </c>
      <c r="K122" s="43">
        <v>16349</v>
      </c>
      <c r="L122" s="39">
        <v>7.6999999999999999E-2</v>
      </c>
      <c r="M122" s="37">
        <f>ROUND(K122*(1-L122),0)</f>
        <v>15090</v>
      </c>
      <c r="N122" s="28">
        <v>0.63900000000000001</v>
      </c>
      <c r="O122" s="25">
        <f>M122*N122</f>
        <v>9642.51</v>
      </c>
      <c r="P122" s="39">
        <v>0.311</v>
      </c>
      <c r="Q122" s="25">
        <f>M122*P122</f>
        <v>4692.99</v>
      </c>
      <c r="R122" s="39">
        <v>0.05</v>
      </c>
      <c r="S122" s="152">
        <v>0.22559999999999999</v>
      </c>
      <c r="T122" s="25">
        <f>M122*R122</f>
        <v>754.5</v>
      </c>
      <c r="U122" s="28">
        <v>0.26300000000000001</v>
      </c>
      <c r="V122" s="25">
        <f>M122*U122</f>
        <v>3968.67</v>
      </c>
      <c r="W122" s="39">
        <v>0.50700000000000001</v>
      </c>
      <c r="X122" s="25">
        <f>M122*W122</f>
        <v>7650.63</v>
      </c>
      <c r="Y122" s="39">
        <v>0.39</v>
      </c>
      <c r="Z122" s="25">
        <f>Y122*M122</f>
        <v>5885.1</v>
      </c>
      <c r="AA122" s="47">
        <v>3.1900000000000001E-3</v>
      </c>
      <c r="AB122" s="18">
        <f>M122*AA122</f>
        <v>48.137100000000004</v>
      </c>
      <c r="AC122" s="27">
        <f>IF(M122&gt;0,(AE122+AN122)/M122,0)</f>
        <v>3.2573745129224657E-3</v>
      </c>
      <c r="AD122" s="47">
        <v>3.8000000000000002E-4</v>
      </c>
      <c r="AE122" s="37">
        <f>AD122*M122</f>
        <v>5.7342000000000004</v>
      </c>
      <c r="AF122" s="28">
        <v>0.22009999999999999</v>
      </c>
      <c r="AG122" s="41">
        <f>AJ122*(1-AK122)*AF122</f>
        <v>45.099810599999998</v>
      </c>
      <c r="AH122" s="28">
        <f>IF(AND(AF122&gt;0,AD122&gt;0,AA122&gt;0),((AA122-AD122)*AF122)/((AF122-AD122)*AA122),0)</f>
        <v>0.8824011979909453</v>
      </c>
      <c r="AI122" s="29">
        <f t="shared" si="5"/>
        <v>0.88492857163516792</v>
      </c>
      <c r="AJ122" s="43">
        <v>222</v>
      </c>
      <c r="AK122" s="39">
        <v>7.6999999999999999E-2</v>
      </c>
      <c r="AL122" s="28">
        <v>0.21190000000000001</v>
      </c>
      <c r="AM122" s="152">
        <v>0.22</v>
      </c>
      <c r="AN122" s="41">
        <f>AJ122*(1-AK122)*AL122</f>
        <v>43.419581400000006</v>
      </c>
      <c r="AO122" s="154">
        <f t="shared" si="4"/>
        <v>45.079320000000003</v>
      </c>
      <c r="AP122" s="18">
        <v>1.62</v>
      </c>
      <c r="AQ122" s="18"/>
      <c r="AR122" s="121">
        <f>AR121+AJ122-AQ122</f>
        <v>2405.1</v>
      </c>
      <c r="AS122" s="104"/>
      <c r="AT122" s="43"/>
      <c r="AU122" s="48"/>
      <c r="AV122" s="41"/>
      <c r="AW122" s="41"/>
      <c r="AX122" s="41"/>
      <c r="AY122" s="41"/>
    </row>
    <row r="123" spans="1:51" s="22" customFormat="1" ht="13.5" thickBot="1" x14ac:dyDescent="0.25">
      <c r="A123" s="184"/>
      <c r="B123" s="49" t="s">
        <v>38</v>
      </c>
      <c r="C123" s="50"/>
      <c r="D123" s="51">
        <f>SUM(D120:D122)</f>
        <v>44268</v>
      </c>
      <c r="E123" s="51"/>
      <c r="F123" s="51">
        <f>SUM(F120:F122)</f>
        <v>49798</v>
      </c>
      <c r="G123" s="52"/>
      <c r="H123" s="52"/>
      <c r="I123" s="51">
        <f>SUM(I120:I122)</f>
        <v>51509</v>
      </c>
      <c r="J123" s="52"/>
      <c r="K123" s="51">
        <f>SUM(K120:K122)</f>
        <v>49765</v>
      </c>
      <c r="L123" s="21">
        <f>IF(K123&gt;0,(K120*L120+K121*L121+K122*L122)/K123,0)</f>
        <v>7.396459358987241E-2</v>
      </c>
      <c r="M123" s="52">
        <f>M120+M121+M122</f>
        <v>46084</v>
      </c>
      <c r="N123" s="53">
        <f>IF(M123&gt;0,O123/M123,0)</f>
        <v>0.45633911986806702</v>
      </c>
      <c r="O123" s="54">
        <f>O120+O121+O122</f>
        <v>21029.932000000001</v>
      </c>
      <c r="P123" s="21">
        <f>IF(M123&gt;0,Q123/M123,0)</f>
        <v>0.43870466973353017</v>
      </c>
      <c r="Q123" s="54">
        <f>Q120+Q121+Q122</f>
        <v>20217.266000000003</v>
      </c>
      <c r="R123" s="21">
        <f>IF(M123&gt;0,T123/M123,0)</f>
        <v>0.10495621039840292</v>
      </c>
      <c r="S123" s="155"/>
      <c r="T123" s="54">
        <f>T120+T121+T122</f>
        <v>4836.8019999999997</v>
      </c>
      <c r="U123" s="21">
        <f>IF(M123&gt;0,V123/M123,0)</f>
        <v>0.26873504904088186</v>
      </c>
      <c r="V123" s="54">
        <f>V120+V121+V122</f>
        <v>12384.386</v>
      </c>
      <c r="W123" s="21">
        <f>IF(M123&gt;0,X123/M123,0)</f>
        <v>0.49316495963892021</v>
      </c>
      <c r="X123" s="54">
        <f>X120+X121+X122</f>
        <v>22727.013999999999</v>
      </c>
      <c r="Y123" s="21">
        <f>IF(M123&gt;0,Z123/M123,0)</f>
        <v>0.40012498915024741</v>
      </c>
      <c r="Z123" s="54">
        <f>Z120+Z121+Z122</f>
        <v>18439.36</v>
      </c>
      <c r="AA123" s="55">
        <f>IF(M123&gt;0,AB123/M123,0)</f>
        <v>3.129763475392761E-3</v>
      </c>
      <c r="AB123" s="56">
        <f>SUM(AB120:AB122)</f>
        <v>144.23202000000001</v>
      </c>
      <c r="AC123" s="55">
        <f>IF(M123&gt;0,(AC120*M120+AC121*M121+AC122*M122)/M123,0)</f>
        <v>3.07901768509678E-3</v>
      </c>
      <c r="AD123" s="55">
        <f>IF(K123&gt;0,(K120*AD120+K121*AD121+K122*AD122)/K123,0)</f>
        <v>3.7994494122375161E-4</v>
      </c>
      <c r="AE123" s="52">
        <f>SUM(AE120:AE122)</f>
        <v>17.50854</v>
      </c>
      <c r="AF123" s="53">
        <f>IF(K123&gt;0,(K120*AF120+K121*AF121+K122*AF122)/K123,0)</f>
        <v>0.21691737164673969</v>
      </c>
      <c r="AG123" s="58">
        <f>SUM(AG120:AG122)</f>
        <v>130.0096278</v>
      </c>
      <c r="AH123" s="53">
        <f>IF(AND(AB123&gt;0),((AB120*AH120+AB121*AH121+AB122*AH122)/AB123),0)</f>
        <v>0.8801496013031449</v>
      </c>
      <c r="AI123" s="57">
        <f t="shared" si="5"/>
        <v>0.87821004897565225</v>
      </c>
      <c r="AJ123" s="51">
        <f>SUM(AJ120:AJ122)</f>
        <v>651</v>
      </c>
      <c r="AK123" s="21">
        <f>IF(AJ123&gt;0,(AK120*AJ120+AK121*AJ121+AK122*AJ122)/AJ123,0)</f>
        <v>7.9649769585253466E-2</v>
      </c>
      <c r="AL123" s="53">
        <f>IF(K123&gt;0,(AL120*K120+AL121*K121+AL122*K122)/K123,0)</f>
        <v>0.2074875293881242</v>
      </c>
      <c r="AM123" s="155">
        <f>IF(L123&gt;0,(AM120*K120+AM121*K121+AM122*K122)/K123,0)</f>
        <v>0.22116133025218526</v>
      </c>
      <c r="AN123" s="58">
        <f>SUM(AN120:AN122)</f>
        <v>124.38491100000002</v>
      </c>
      <c r="AO123" s="156">
        <f>SUM(AO120:AO122)</f>
        <v>132.51100260000001</v>
      </c>
      <c r="AP123" s="56"/>
      <c r="AQ123" s="56">
        <f>SUM(AQ120:AQ122)</f>
        <v>422.36</v>
      </c>
      <c r="AR123" s="105"/>
      <c r="AS123" s="106">
        <f>AR122</f>
        <v>2405.1</v>
      </c>
      <c r="AT123" s="51">
        <f>SUM(AT120:AT122)</f>
        <v>0</v>
      </c>
      <c r="AU123" s="59"/>
      <c r="AV123" s="58"/>
      <c r="AW123" s="58"/>
      <c r="AX123" s="58"/>
      <c r="AY123" s="58"/>
    </row>
    <row r="124" spans="1:51" x14ac:dyDescent="0.2">
      <c r="A124" s="182">
        <v>31</v>
      </c>
      <c r="B124" s="23">
        <v>1</v>
      </c>
      <c r="C124" s="11"/>
      <c r="D124" s="12"/>
      <c r="E124" s="12"/>
      <c r="F124" s="12"/>
      <c r="G124" s="13"/>
      <c r="H124" s="13"/>
      <c r="I124" s="12"/>
      <c r="J124" s="13"/>
      <c r="K124" s="12"/>
      <c r="L124" s="14"/>
      <c r="M124" s="24">
        <f>ROUND(K124*(1-L124),0)</f>
        <v>0</v>
      </c>
      <c r="N124" s="15"/>
      <c r="O124" s="25">
        <f>M124*N124</f>
        <v>0</v>
      </c>
      <c r="P124" s="14"/>
      <c r="Q124" s="25">
        <f>M124*P124</f>
        <v>0</v>
      </c>
      <c r="R124" s="16"/>
      <c r="S124" s="159"/>
      <c r="T124" s="25">
        <f>M124*R124</f>
        <v>0</v>
      </c>
      <c r="U124" s="26"/>
      <c r="V124" s="25">
        <f>M124*U124</f>
        <v>0</v>
      </c>
      <c r="W124" s="16"/>
      <c r="X124" s="25">
        <f>M124*W124</f>
        <v>0</v>
      </c>
      <c r="Y124" s="16"/>
      <c r="Z124" s="25">
        <f>Y124*M124</f>
        <v>0</v>
      </c>
      <c r="AA124" s="17"/>
      <c r="AB124" s="18">
        <f>M124*AA124</f>
        <v>0</v>
      </c>
      <c r="AC124" s="27">
        <f>IF(M124&gt;0,(AE124+AN124)/M124,0)</f>
        <v>0</v>
      </c>
      <c r="AD124" s="17"/>
      <c r="AE124" s="24">
        <f>AD124*M124</f>
        <v>0</v>
      </c>
      <c r="AF124" s="117"/>
      <c r="AG124" s="30">
        <f>AJ124*(1-AK124)*AF124</f>
        <v>0</v>
      </c>
      <c r="AH124" s="28">
        <f>IF(AND(AF124&gt;0,AD124&gt;0,AA124&gt;0),((AA124-AD124)*AF124)/((AF124-AD124)*AA124),0)</f>
        <v>0</v>
      </c>
      <c r="AI124" s="60">
        <f t="shared" si="5"/>
        <v>0</v>
      </c>
      <c r="AJ124" s="12"/>
      <c r="AK124" s="14"/>
      <c r="AL124" s="15"/>
      <c r="AM124" s="150"/>
      <c r="AN124" s="30">
        <f>AJ124*(1-AK124)*AL124</f>
        <v>0</v>
      </c>
      <c r="AO124" s="153">
        <f>AJ124*(1-AK124)*AM124</f>
        <v>0</v>
      </c>
      <c r="AP124" s="19"/>
      <c r="AQ124" s="19"/>
      <c r="AR124" s="101">
        <f>AR122+AJ124-AQ124</f>
        <v>2405.1</v>
      </c>
      <c r="AS124" s="102"/>
      <c r="AT124" s="12"/>
      <c r="AU124" s="31"/>
      <c r="AV124" s="20"/>
      <c r="AW124" s="20"/>
      <c r="AX124" s="20"/>
      <c r="AY124" s="20"/>
    </row>
    <row r="125" spans="1:51" x14ac:dyDescent="0.2">
      <c r="A125" s="183"/>
      <c r="B125" s="33">
        <v>2</v>
      </c>
      <c r="C125" s="11"/>
      <c r="D125" s="34"/>
      <c r="E125" s="34"/>
      <c r="F125" s="34"/>
      <c r="G125" s="35"/>
      <c r="H125" s="35"/>
      <c r="I125" s="34"/>
      <c r="J125" s="35"/>
      <c r="K125" s="34"/>
      <c r="L125" s="36"/>
      <c r="M125" s="37">
        <f>ROUND(K125*(1-L125),0)</f>
        <v>0</v>
      </c>
      <c r="N125" s="38"/>
      <c r="O125" s="25">
        <f>M125*N125</f>
        <v>0</v>
      </c>
      <c r="P125" s="36"/>
      <c r="Q125" s="25">
        <f>M125*P125</f>
        <v>0</v>
      </c>
      <c r="R125" s="39"/>
      <c r="S125" s="152"/>
      <c r="T125" s="25">
        <f>M125*R125</f>
        <v>0</v>
      </c>
      <c r="U125" s="28"/>
      <c r="V125" s="25">
        <f>M125*U125</f>
        <v>0</v>
      </c>
      <c r="W125" s="39"/>
      <c r="X125" s="25">
        <f>M125*W125</f>
        <v>0</v>
      </c>
      <c r="Y125" s="39"/>
      <c r="Z125" s="25">
        <f>Y125*M125</f>
        <v>0</v>
      </c>
      <c r="AA125" s="40"/>
      <c r="AB125" s="18">
        <f>M125*AA125</f>
        <v>0</v>
      </c>
      <c r="AC125" s="27">
        <f>IF(M125&gt;0,(AE125+AN125)/M125,0)</f>
        <v>0</v>
      </c>
      <c r="AD125" s="40"/>
      <c r="AE125" s="37">
        <f>AD125*M125</f>
        <v>0</v>
      </c>
      <c r="AF125" s="28"/>
      <c r="AG125" s="41">
        <f>AJ125*(1-AK125)*AF125</f>
        <v>0</v>
      </c>
      <c r="AH125" s="28">
        <f>IF(AND(AF125&gt;0,AD125&gt;0,AA125&gt;0),((AA125-AD125)*AF125)/((AF125-AD125)*AA125),0)</f>
        <v>0</v>
      </c>
      <c r="AI125" s="29">
        <f t="shared" si="5"/>
        <v>0</v>
      </c>
      <c r="AJ125" s="34"/>
      <c r="AK125" s="36"/>
      <c r="AL125" s="38"/>
      <c r="AM125" s="151"/>
      <c r="AN125" s="41">
        <f>AJ125*(1-AK125)*AL125</f>
        <v>0</v>
      </c>
      <c r="AO125" s="174">
        <f t="shared" si="4"/>
        <v>0</v>
      </c>
      <c r="AP125" s="42"/>
      <c r="AQ125" s="42"/>
      <c r="AR125" s="121">
        <f>AR124+AJ125-AQ125</f>
        <v>2405.1</v>
      </c>
      <c r="AS125" s="104"/>
      <c r="AT125" s="43"/>
      <c r="AU125" s="44"/>
      <c r="AV125" s="45"/>
      <c r="AW125" s="45"/>
      <c r="AX125" s="45"/>
      <c r="AY125" s="45"/>
    </row>
    <row r="126" spans="1:51" x14ac:dyDescent="0.2">
      <c r="A126" s="183"/>
      <c r="B126" s="33">
        <v>3</v>
      </c>
      <c r="C126" s="46"/>
      <c r="D126" s="43"/>
      <c r="E126" s="43"/>
      <c r="F126" s="43"/>
      <c r="G126" s="37"/>
      <c r="H126" s="37"/>
      <c r="I126" s="43"/>
      <c r="J126" s="37"/>
      <c r="K126" s="43"/>
      <c r="L126" s="39"/>
      <c r="M126" s="37">
        <f>ROUND(K126*(1-L126),0)</f>
        <v>0</v>
      </c>
      <c r="N126" s="28"/>
      <c r="O126" s="25">
        <f>M126*N126</f>
        <v>0</v>
      </c>
      <c r="P126" s="39"/>
      <c r="Q126" s="25">
        <f>M126*P126</f>
        <v>0</v>
      </c>
      <c r="R126" s="39"/>
      <c r="S126" s="152"/>
      <c r="T126" s="25">
        <f>M126*R126</f>
        <v>0</v>
      </c>
      <c r="U126" s="28"/>
      <c r="V126" s="25">
        <f>M126*U126</f>
        <v>0</v>
      </c>
      <c r="W126" s="39"/>
      <c r="X126" s="25">
        <f>M126*W126</f>
        <v>0</v>
      </c>
      <c r="Y126" s="39"/>
      <c r="Z126" s="25">
        <f>Y126*M126</f>
        <v>0</v>
      </c>
      <c r="AA126" s="47"/>
      <c r="AB126" s="18">
        <f>M126*AA126</f>
        <v>0</v>
      </c>
      <c r="AC126" s="27">
        <f>IF(M126&gt;0,(AE126+AN126)/M126,0)</f>
        <v>0</v>
      </c>
      <c r="AD126" s="47"/>
      <c r="AE126" s="37">
        <f>AD126*M126</f>
        <v>0</v>
      </c>
      <c r="AF126" s="28"/>
      <c r="AG126" s="41">
        <f>AJ126*(1-AK126)*AF126</f>
        <v>0</v>
      </c>
      <c r="AH126" s="28">
        <f>IF(AND(AF126&gt;0,AD126&gt;0,AA126&gt;0),((AA126-AD126)*AF126)/((AF126-AD126)*AA126),0)</f>
        <v>0</v>
      </c>
      <c r="AI126" s="29">
        <f t="shared" si="5"/>
        <v>0</v>
      </c>
      <c r="AJ126" s="43"/>
      <c r="AK126" s="39"/>
      <c r="AL126" s="28"/>
      <c r="AM126" s="152"/>
      <c r="AN126" s="41">
        <f>AJ126*(1-AK126)*AL126</f>
        <v>0</v>
      </c>
      <c r="AO126" s="154">
        <f t="shared" si="4"/>
        <v>0</v>
      </c>
      <c r="AP126" s="18"/>
      <c r="AQ126" s="18"/>
      <c r="AR126" s="121">
        <f>AR125+AJ126-AQ126</f>
        <v>2405.1</v>
      </c>
      <c r="AS126" s="104"/>
      <c r="AT126" s="43"/>
      <c r="AU126" s="48"/>
      <c r="AV126" s="41"/>
      <c r="AW126" s="41"/>
      <c r="AX126" s="41"/>
      <c r="AY126" s="41"/>
    </row>
    <row r="127" spans="1:51" s="22" customFormat="1" ht="13.5" thickBot="1" x14ac:dyDescent="0.25">
      <c r="A127" s="184"/>
      <c r="B127" s="49" t="s">
        <v>38</v>
      </c>
      <c r="C127" s="50"/>
      <c r="D127" s="51">
        <f>SUM(D124:D126)</f>
        <v>0</v>
      </c>
      <c r="E127" s="61"/>
      <c r="F127" s="51">
        <f>SUM(F124:F126)</f>
        <v>0</v>
      </c>
      <c r="G127" s="62"/>
      <c r="H127" s="62"/>
      <c r="I127" s="51">
        <f>SUM(I124:I126)</f>
        <v>0</v>
      </c>
      <c r="J127" s="52"/>
      <c r="K127" s="51">
        <f>SUM(K124:K126)</f>
        <v>0</v>
      </c>
      <c r="L127" s="21">
        <f>IF(K127&gt;0,(K124*L124+K125*L125+K126*L126)/K127,0)</f>
        <v>0</v>
      </c>
      <c r="M127" s="52">
        <f>M124+M125+M126</f>
        <v>0</v>
      </c>
      <c r="N127" s="53">
        <f>IF(M127&gt;0,O127/M127,0)</f>
        <v>0</v>
      </c>
      <c r="O127" s="54">
        <f>O124+O125+O126</f>
        <v>0</v>
      </c>
      <c r="P127" s="21">
        <f>IF(M127&gt;0,Q127/M127,0)</f>
        <v>0</v>
      </c>
      <c r="Q127" s="54">
        <f>Q124+Q125+Q126</f>
        <v>0</v>
      </c>
      <c r="R127" s="21">
        <f>IF(M127&gt;0,T127/M127,0)</f>
        <v>0</v>
      </c>
      <c r="S127" s="155"/>
      <c r="T127" s="54">
        <f>T124+T125+T126</f>
        <v>0</v>
      </c>
      <c r="U127" s="21">
        <f>IF(M127&gt;0,V127/M127,0)</f>
        <v>0</v>
      </c>
      <c r="V127" s="54">
        <f>V124+V125+V126</f>
        <v>0</v>
      </c>
      <c r="W127" s="21">
        <f>IF(M127&gt;0,X127/M127,0)</f>
        <v>0</v>
      </c>
      <c r="X127" s="54">
        <f>X124+X125+X126</f>
        <v>0</v>
      </c>
      <c r="Y127" s="21">
        <f>IF(M127&gt;0,Z127/M127,0)</f>
        <v>0</v>
      </c>
      <c r="Z127" s="54">
        <f>Z124+Z125+Z126</f>
        <v>0</v>
      </c>
      <c r="AA127" s="55">
        <f>IF(M127&gt;0,AB127/M127,0)</f>
        <v>0</v>
      </c>
      <c r="AB127" s="56">
        <f>SUM(AB124:AB126)</f>
        <v>0</v>
      </c>
      <c r="AC127" s="55">
        <f>IF(M127&gt;0,(AC124*M124+AC125*M125+AC126*M126)/M127,0)</f>
        <v>0</v>
      </c>
      <c r="AD127" s="55">
        <f>IF(K127&gt;0,(K124*AD124+K125*AD125+K126*AD126)/K127,0)</f>
        <v>0</v>
      </c>
      <c r="AE127" s="52">
        <f>SUM(AE124:AE126)</f>
        <v>0</v>
      </c>
      <c r="AF127" s="53">
        <f>IF(K127&gt;0,(K124*AF124+K125*AF125+K126*AF126)/K127,0)</f>
        <v>0</v>
      </c>
      <c r="AG127" s="58">
        <f>SUM(AG124:AG126)</f>
        <v>0</v>
      </c>
      <c r="AH127" s="53">
        <f>IF(AND(AB127&gt;0),((AB124*AH124+AB125*AH125+AB126*AH126)/AB127),0)</f>
        <v>0</v>
      </c>
      <c r="AI127" s="57">
        <f t="shared" si="5"/>
        <v>0</v>
      </c>
      <c r="AJ127" s="51">
        <f>SUM(AJ124:AJ126)</f>
        <v>0</v>
      </c>
      <c r="AK127" s="21">
        <f>IF(AJ127&gt;0,(AK124*AJ124+AK125*AJ125+AK126*AJ126)/AJ127,0)</f>
        <v>0</v>
      </c>
      <c r="AL127" s="53">
        <f>IF(K127&gt;0,(AL124*K124+AL125*K125+AL126*K126)/K127,0)</f>
        <v>0</v>
      </c>
      <c r="AM127" s="155">
        <f>IF(L127&gt;0,(AM124*K124+AM125*K125+AM126*K126)/K127,0)</f>
        <v>0</v>
      </c>
      <c r="AN127" s="58">
        <f>SUM(AN124:AN126)</f>
        <v>0</v>
      </c>
      <c r="AO127" s="156">
        <f>SUM(AO124:AO126)</f>
        <v>0</v>
      </c>
      <c r="AP127" s="63"/>
      <c r="AQ127" s="56">
        <f>SUM(AQ124:AQ126)</f>
        <v>0</v>
      </c>
      <c r="AR127" s="105"/>
      <c r="AS127" s="106">
        <f>AR126</f>
        <v>2405.1</v>
      </c>
      <c r="AT127" s="51">
        <f>SUM(AT124:AT126)</f>
        <v>0</v>
      </c>
      <c r="AU127" s="64"/>
      <c r="AV127" s="65"/>
      <c r="AW127" s="65"/>
      <c r="AX127" s="65"/>
      <c r="AY127" s="65"/>
    </row>
    <row r="128" spans="1:51" s="78" customFormat="1" ht="13.5" thickBot="1" x14ac:dyDescent="0.25">
      <c r="A128" s="67"/>
      <c r="B128" s="68" t="s">
        <v>39</v>
      </c>
      <c r="C128" s="68"/>
      <c r="D128" s="69">
        <f>SUM(D127,D123,D119,D115,D111,D107,D103,D99,D95,D91,D87,D83,D79,D75,D71,D67,D63,D59,D55,D51,D47,D43,D39,D35,D31,D27,D23,D19,D15,D11,D7)</f>
        <v>1347528</v>
      </c>
      <c r="E128" s="69"/>
      <c r="F128" s="69">
        <f>SUM(F127,F123,F119,F115,F111,F107,F103,F99,F95,F91,F87,F83,F79,F75,F71,F67,F63,F59,F55,F51,F47,F43,F39,F35,F31,F27,F23,F19,F15,F11,F7)</f>
        <v>1365519</v>
      </c>
      <c r="G128" s="75"/>
      <c r="H128" s="69"/>
      <c r="I128" s="69">
        <f>SUM(I127,I123,I119,I115,I111,I107,I103,I99,I95,I91,I87,I83,I79,I75,I71,I67,I63,I59,I55,I51,I47,I43,I39,I35,I31,I27,I23,I19,I15,I11,I7)</f>
        <v>1373175</v>
      </c>
      <c r="J128" s="75"/>
      <c r="K128" s="69">
        <f>SUM(K127,K123,K119,K115,K111,K107,K103,K99,K95,K91,K87,K83,K79,K75,K71,K67,K63,K59,K55,K51,K47,K43,K39,K35,K31,K27,K23,K19,K15,K11,K7)</f>
        <v>1401280</v>
      </c>
      <c r="L128" s="70">
        <f>1-M128/K128</f>
        <v>7.531685316282255E-2</v>
      </c>
      <c r="M128" s="69">
        <f>SUM(M127,M123,M119,M115,M111,M107,M103,M99,M95,M91,M87,M83,M79,M75,M71,M67,M63,M59,M55,M51,M47,M43,M39,M35,M31,M27,M23,M19,M15,M11,M7)</f>
        <v>1295740</v>
      </c>
      <c r="N128" s="71">
        <f>IF(AND(M128&gt;0),(O128/M128),0)</f>
        <v>0.40377191643385241</v>
      </c>
      <c r="O128" s="69">
        <f>SUM(O127,O123,O119,O115,O111,O107,O103,O99,O95,O91,O87,O83,O79,O75,O71,O67,O63,O59,O55,O51,O47,O43,O39,O35,O31,O27,O23,O19,O15,O11,O7)</f>
        <v>523183.42299999989</v>
      </c>
      <c r="P128" s="71">
        <f>Q128/M128</f>
        <v>0.50499730964545353</v>
      </c>
      <c r="Q128" s="69">
        <f>SUM(Q127,Q123,Q119,Q115,Q111,Q107,Q103,Q99,Q95,Q91,Q87,Q83,Q79,Q75,Q71,Q67,Q63,Q59,Q55,Q51,Q47,Q43,Q39,Q35,Q31,Q27,Q23,Q19,Q15,Q11,Q7)</f>
        <v>654345.21399999992</v>
      </c>
      <c r="R128" s="71">
        <f>T128/M128</f>
        <v>9.1263143840585315E-2</v>
      </c>
      <c r="S128" s="158"/>
      <c r="T128" s="69">
        <f>SUM(T127,T123,T119,T115,T111,T107,T103,T99,T95,T91,T87,T83,T79,T75,T71,T67,T63,T59,T55,T51,T47,T43,T39,T35,T31,T27,T23,T19,T15,T11,T7)</f>
        <v>118253.30600000001</v>
      </c>
      <c r="U128" s="71">
        <f>V128/M128</f>
        <v>0.25785156358528721</v>
      </c>
      <c r="V128" s="69">
        <f>SUM(V127,V123,V119,V115,V111,V107,V103,V99,V95,V91,V87,V83,V79,V75,V71,V67,V63,V59,V55,V51,V47,V43,V39,V35,V31,V27,V23,V19,V15,V11,V7)</f>
        <v>334108.58500000002</v>
      </c>
      <c r="W128" s="71">
        <f>X128/M128</f>
        <v>0.48629176841032906</v>
      </c>
      <c r="X128" s="69">
        <f>SUM(X127,X123,X119,X115,X111,X107,X103,X99,X95,X91,X87,X83,X79,X75,X71,X67,X63,X59,X55,X51,X47,X43,X39,X35,X31,X27,X23,X19,X15,X11,X7)</f>
        <v>630107.69599999976</v>
      </c>
      <c r="Y128" s="71">
        <f>IF(AND(M128&gt;0),(Z128/M128),0)</f>
        <v>0.40102336116813558</v>
      </c>
      <c r="Z128" s="69">
        <f>SUM(Z127,Z123,Z119,Z115,Z111,Z107,Z103,Z99,Z95,Z91,Z87,Z83,Z79,Z75,Z71,Z67,Z63,Z59,Z55,Z51,Z47,Z43,Z39,Z35,Z31,Z27,Z23,Z19,Z15,Z11,Z7)</f>
        <v>519622.01</v>
      </c>
      <c r="AA128" s="72">
        <f>IF(AND(M128&gt;0),(AB128/M128),0)</f>
        <v>3.1250111596462246E-3</v>
      </c>
      <c r="AB128" s="69">
        <f>SUM(AB127,AB123,AB119,AB115,AB111,AB107,AB103,AB99,AB95,AB91,AB87,AB83,AB79,AB75,AB71,AB67,AB63,AB59,AB55,AB51,AB47,AB43,AB39,AB35,AB31,AB27,AB23,AB19,AB15,AB11,AB7)</f>
        <v>4049.201959999999</v>
      </c>
      <c r="AC128" s="73">
        <f>(AE128+AN128)/M128</f>
        <v>3.0913892893636081E-3</v>
      </c>
      <c r="AD128" s="74">
        <f>AE128/(M128-AJ128)</f>
        <v>3.679795379801486E-4</v>
      </c>
      <c r="AE128" s="75">
        <f>SUM(AE127,AE123,AE119,AE115,AE111,AE107,AE103,AE99,AE95,AE91,AE87,AE83,AE79,AE75,AE71,AE67,AE63,AE59,AE55,AE51,AE47,AE43,AE39,AE35,AE31,AE27,AE23,AE19,AE15,AE11,AE7)</f>
        <v>470.05374999999998</v>
      </c>
      <c r="AF128" s="71">
        <f>AG128/AJ128</f>
        <v>0.19894134419859397</v>
      </c>
      <c r="AG128" s="69">
        <f>SUM(AG127,AG123,AG119,AG115,AG111,AG107,AG103,AG99,AG95,AG91,AG87,AG83,AG79,AG75,AG71,AG67,AG63,AG59,AG55,AG51,AG47,AG43,AG39,AG35,AG31,AG27,AG23,AG19,AG15,AG11,AG7)</f>
        <v>3650.3747247000006</v>
      </c>
      <c r="AH128" s="76">
        <f>((AA128-AD128)*AF128)/((AF128-AD128)*AA128)</f>
        <v>0.88388187458669265</v>
      </c>
      <c r="AI128" s="77">
        <f>((AC128-AD128)*AL128)/((AL128-AD128)*AC128)</f>
        <v>0.88265192816480798</v>
      </c>
      <c r="AJ128" s="69">
        <f>SUM(AJ127,AJ123,AJ119,AJ115,AJ111,AJ107,AJ103,AJ99,AJ95,AJ91,AJ87,AJ83,AJ79,AJ75,AJ71,AJ67,AJ63,AJ59,AJ55,AJ51,AJ47,AJ43,AJ39,AJ35,AJ31,AJ27,AJ23,AJ19,AJ15,AJ11,AJ7)</f>
        <v>18349</v>
      </c>
      <c r="AK128" s="70">
        <f>(AK7*AJ7+AJ11*AK11+AJ15*AK15+AK19*AJ19+AK23*AJ23+AJ27*AK27+AJ31*AK31+AJ35*AK35+AJ39*AK39+AJ43*AK43+AJ47*AK47+AJ51*AK51+AJ55*AK55+AJ59*AK59+AJ63*AK63+AJ67*AK67+AJ71*AK71+AJ75*AK75+AJ79*AK79+AJ83*AK83+AJ87*AK87+AJ91*AK91+AJ95*AK95+AJ99*AK99+AJ103*AK103+AJ107*AK107+AJ111*AK111+AJ115*AK115+AJ119*AK119+AJ123*AK123+AJ127*AK127)/AJ128</f>
        <v>8.01764128835359E-2</v>
      </c>
      <c r="AL128" s="71">
        <f>AN128/AJ128</f>
        <v>0.1926853238759606</v>
      </c>
      <c r="AM128" s="158">
        <f>AO128/AJ128</f>
        <v>0.20343919671371741</v>
      </c>
      <c r="AN128" s="69">
        <f>SUM(AN127,AN123,AN119,AN115,AN111,AN107,AN103,AN99,AN95,AN91,AN87,AN83,AN79,AN75,AN71,AN67,AN63,AN59,AN55,AN51,AN47,AN43,AN39,AN35,AN31,AN27,AN23,AN19,AN15,AN11,AN7)</f>
        <v>3535.5830078000013</v>
      </c>
      <c r="AO128" s="157">
        <f>SUM(AO127,AO123,AO119,AO115,AO111,AO107,AO103,AO99,AO95,AO91,AO87,AO83,AO79,AO75,AO71,AO67,AO63,AO59,AO55,AO51,AO47,AO43,AO39,AO35,AO31,AO27,AO23,AO19,AO15,AO11,AO7)</f>
        <v>3732.9058205000006</v>
      </c>
      <c r="AP128" s="69"/>
      <c r="AQ128" s="107">
        <f>SUM(AQ127,AQ123,AQ119,AQ115,AQ111,AQ107,AQ103,AQ99,AQ95,AQ91,AQ87,AQ83,AQ79,AQ75,AQ71,AQ67,AQ63,AQ59,AQ55,AQ51,AQ47,AQ43,AQ39,AQ35,AQ31,AQ27,AQ23,AQ19,AQ15,AQ11,AQ7)</f>
        <v>19520.440000000002</v>
      </c>
      <c r="AR128" s="108"/>
      <c r="AS128" s="109"/>
      <c r="AT128" s="69">
        <f>SUM(AT127,AT123,AT119,AT115,AT111,AT107,AT103,AT99,AT95,AT91,AT87,AT83,AT79,AT75,AT71,AT67,AT63,AT59,AT55,AT51,AT47,AT43,AT39,AT35,AT31,AT27,AT23,AT19,AT15,AT11,AT7)</f>
        <v>0</v>
      </c>
      <c r="AU128" s="69"/>
      <c r="AV128" s="69"/>
      <c r="AW128" s="69"/>
      <c r="AX128" s="69"/>
      <c r="AY128" s="69"/>
    </row>
    <row r="131" spans="35:35" x14ac:dyDescent="0.2">
      <c r="AI131" s="80"/>
    </row>
    <row r="132" spans="35:35" x14ac:dyDescent="0.2">
      <c r="AI132" s="80"/>
    </row>
  </sheetData>
  <protectedRanges>
    <protectedRange sqref="Q1:Q3 V1:V3 X1:X3 Z1:Z3 AN1:AO1048576 O1:O3 T1:T3 AE1:AE3 AI1:AI1048576 AB1:AC3 AB128:AC1048576 O128:O1048576 Q128:Q1048576 T128:T1048576 V128:V1048576 X128:X1048576 Z128:Z1048576 AE128:AE1048576 M1:M1048576" name="Range1_1_1_1_1_1_1_1_1"/>
    <protectedRange sqref="AF3:AH3 AF7:AH7 AF129:AH1048576 AG1:AH2 AF4:AG6 AH127:AH128 AG128 AF11:AH11 AF15:AH15 AF19:AH19 AF23:AH23 AF27:AH27 AF31:AH31 AF35:AH35 AF39:AH39 AF43:AH43 AF47:AH47 AF51:AH51 AF55:AH55 AF59:AH59 AF63:AH63 AF67:AH67 AF71:AH71 AF75:AH75 AF79:AH79 AF83:AH83 AF87:AH87 AF91:AH91 AF95:AH95 AF99:AH99 AF103:AH103 AF107:AH107 AF111:AH111 AF115:AH115 AF119:AH119 AF123:AH123 AF8:AG10 AF12:AG14 AF16:AG18 AF20:AG22 AF24:AG26 AF28:AG30 AF32:AG34 AF36:AG38 AF40:AG42 AF44:AG46 AF48:AG50 AF52:AG54 AF56:AG58 AF60:AG62 AF64:AG66 AF68:AG70 AF72:AG74 AF76:AG78 AF80:AG82 AF84:AG86 AF88:AG90 AF92:AG94 AF96:AG98 AF100:AG102 AF104:AG106 AF108:AG110 AF112:AG114 AF116:AG118 AF120:AG122 AF124:AG127" name="Range1_1_1_1_1_1_1"/>
    <protectedRange sqref="AH4:AH6 AH8:AH10 AH12:AH14 AH16:AH18 AH20:AH22 AH24:AH26 AH28:AH30 AH32:AH34 AH36:AH38 AH40:AH42 AH44:AH46 AH48:AH50 AH52:AH54 AH56:AH58 AH60:AH62 AH64:AH66 AH68:AH70 AH72:AH74 AH76:AH78 AH80:AH82 AH84:AH86 AH88:AH90 AH92:AH94 AH96:AH98 AH100:AH102 AH104:AH106 AH108:AH110 AH112:AH114 AH116:AH118 AH120:AH122 AH124:AH126" name="Range1_1_1_1"/>
    <protectedRange sqref="AB7:AC7 AB4:AB6 AB11:AC11 AB8:AB10 AB15:AC15 AB12:AB14 AB19:AC19 AB16:AB18 AB23:AC23 AB20:AB22 AB27:AC27 AB24:AB26 AB31:AC31 AB28:AB30 AB35:AC35 AB32:AB34 AB39:AC39 AB36:AB38 AB43:AC43 AB40:AB42 AB47:AC47 AB44:AB46 AB51:AC51 AB48:AB50 AB55:AC55 AB52:AB54 AB59:AC59 AB56:AB58 AB63:AC63 AB60:AB62 AB67:AC67 AB64:AB66 AB71:AC71 AB68:AB70 AB75:AC75 AB72:AB74 AB79:AC79 AB76:AB78 AB83:AC83 AB80:AB82 AB87:AC87 AB84:AB86 AB91:AC91 AB88:AB90 AB95:AC95 AB92:AB94 AB99:AC99 AB96:AB98 AB103:AC103 AB100:AB102 AB107:AC107 AB104:AB106 AB111:AC111 AB108:AB110 AB115:AC115 AB112:AB114 AB119:AC119 AB116:AB118 AB123:AC123 AB120:AB122 AB127:AC127 AB124:AB126" name="Range1_1_1_1_1_2_2_1"/>
    <protectedRange sqref="O4:O127" name="Range1_1_1_1_1_5_1_1"/>
    <protectedRange sqref="Q4:Q127" name="Range1_1_1_1_1_7_1_1"/>
    <protectedRange sqref="T4:T127" name="Range1_1_1_1_1_8_1_1"/>
    <protectedRange sqref="V4:V127" name="Range1_1_1_1_1_10_1_1"/>
    <protectedRange sqref="X4:X127" name="Range1_1_1_1_1_12_1_1"/>
    <protectedRange sqref="Z4:Z127" name="Range1_1_1_1_1_16_1_1"/>
    <protectedRange sqref="AE4:AE127" name="Range1_1_1_1_1_18_1_1"/>
    <protectedRange sqref="AC4:AC6" name="Range1_1_1_1_1_2_1_31_1_1"/>
    <protectedRange sqref="AC8:AC10" name="Range1_1_1_1_1_2_1_1_2_1_1"/>
    <protectedRange sqref="AC12:AC14" name="Range1_1_1_1_1_2_1_2_1_1_1"/>
    <protectedRange sqref="AC16:AC18" name="Range1_1_1_1_1_2_1_3_1_1_1"/>
    <protectedRange sqref="AC20:AC22" name="Range1_1_1_1_1_2_1_4_1_1_1"/>
    <protectedRange sqref="AC24:AC26" name="Range1_1_1_1_1_2_1_5_1_1_1"/>
    <protectedRange sqref="AC28:AC30" name="Range1_1_1_1_1_2_1_6_1_1_1"/>
    <protectedRange sqref="AC32:AC34" name="Range1_1_1_1_1_2_1_7_1_1_1"/>
    <protectedRange sqref="AC36:AC38" name="Range1_1_1_1_1_2_1_8_1_1_1"/>
    <protectedRange sqref="AC40:AC42" name="Range1_1_1_1_1_2_1_9_1_1_1"/>
    <protectedRange sqref="AC44:AC46" name="Range1_1_1_1_1_2_1_10_1_1_1"/>
    <protectedRange sqref="AC48:AC50" name="Range1_1_1_1_1_2_1_11_1_1_1"/>
    <protectedRange sqref="AC52:AC54" name="Range1_1_1_1_1_2_1_12_1_1_1"/>
    <protectedRange sqref="AC56:AC58" name="Range1_1_1_1_1_2_1_13_1_1_1"/>
    <protectedRange sqref="AC60:AC62" name="Range1_1_1_1_1_2_1_14_1_1_1"/>
    <protectedRange sqref="AC64:AC66" name="Range1_1_1_1_1_2_1_15_1_1_1"/>
    <protectedRange sqref="AC68:AC70" name="Range1_1_1_1_1_2_1_16_1_1_1"/>
    <protectedRange sqref="AC72:AC74" name="Range1_1_1_1_1_2_1_17_1_1_1"/>
    <protectedRange sqref="AC76:AC78" name="Range1_1_1_1_1_2_1_18_1_1_1"/>
    <protectedRange sqref="AC80:AC82" name="Range1_1_1_1_1_2_1_19_1_1_1"/>
    <protectedRange sqref="AC84:AC86" name="Range1_1_1_1_1_2_1_20_1_1_1"/>
    <protectedRange sqref="AC88:AC90" name="Range1_1_1_1_1_2_1_21_1_1_1"/>
    <protectedRange sqref="AC92:AC94" name="Range1_1_1_1_1_2_1_22_1_1_1"/>
    <protectedRange sqref="AC96:AC98" name="Range1_1_1_1_1_2_1_23_1_1_1"/>
    <protectedRange sqref="AC100:AC102" name="Range1_1_1_1_1_2_1_24_1_1_1"/>
    <protectedRange sqref="AC104:AC106" name="Range1_1_1_1_1_2_1_25_1_1_1"/>
    <protectedRange sqref="AC108:AC110" name="Range1_1_1_1_1_2_1_26_1_1_1"/>
    <protectedRange sqref="AC112:AC114" name="Range1_1_1_1_1_2_1_27_1_1_1"/>
    <protectedRange sqref="AC116:AC118" name="Range1_1_1_1_1_2_1_28_1_1_1"/>
    <protectedRange sqref="AC120:AC122" name="Range1_1_1_1_1_2_1_29_1_1_1"/>
    <protectedRange sqref="AC124:AC126" name="Range1_1_1_1_1_2_1_30_1_1_1"/>
  </protectedRanges>
  <mergeCells count="36">
    <mergeCell ref="AX1:AY1"/>
    <mergeCell ref="AV1:AW1"/>
    <mergeCell ref="A36:A39"/>
    <mergeCell ref="A100:A103"/>
    <mergeCell ref="A40:A43"/>
    <mergeCell ref="A44:A47"/>
    <mergeCell ref="A88:A91"/>
    <mergeCell ref="A92:A95"/>
    <mergeCell ref="A96:A99"/>
    <mergeCell ref="A48:A51"/>
    <mergeCell ref="A52:A55"/>
    <mergeCell ref="A56:A59"/>
    <mergeCell ref="A60:A63"/>
    <mergeCell ref="A64:A67"/>
    <mergeCell ref="A68:A71"/>
    <mergeCell ref="A84:A87"/>
    <mergeCell ref="A124:A127"/>
    <mergeCell ref="A104:A107"/>
    <mergeCell ref="A108:A111"/>
    <mergeCell ref="A112:A115"/>
    <mergeCell ref="A116:A119"/>
    <mergeCell ref="A120:A123"/>
    <mergeCell ref="A72:A75"/>
    <mergeCell ref="A76:A79"/>
    <mergeCell ref="A80:A83"/>
    <mergeCell ref="C1:C2"/>
    <mergeCell ref="A20:A23"/>
    <mergeCell ref="A4:A7"/>
    <mergeCell ref="A8:A11"/>
    <mergeCell ref="A12:A15"/>
    <mergeCell ref="A16:A19"/>
    <mergeCell ref="B1:B2"/>
    <mergeCell ref="A24:A27"/>
    <mergeCell ref="A28:A31"/>
    <mergeCell ref="A32:A35"/>
    <mergeCell ref="A1:A2"/>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32"/>
  <sheetViews>
    <sheetView zoomScale="110" zoomScaleNormal="110" workbookViewId="0">
      <pane xSplit="3" ySplit="1" topLeftCell="Y2" activePane="bottomRight" state="frozen"/>
      <selection pane="topRight" activeCell="D1" sqref="D1"/>
      <selection pane="bottomLeft" activeCell="A2" sqref="A2"/>
      <selection pane="bottomRight" activeCell="AU113" sqref="AU113"/>
    </sheetView>
  </sheetViews>
  <sheetFormatPr defaultColWidth="9.140625" defaultRowHeight="12.75" x14ac:dyDescent="0.2"/>
  <cols>
    <col min="1" max="1" width="3.28515625" style="79" bestFit="1" customWidth="1"/>
    <col min="2" max="2" width="5.85546875" style="22" customWidth="1"/>
    <col min="3" max="3" width="13.14062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13.5703125" style="32" customWidth="1"/>
    <col min="20" max="20" width="0.140625" style="32" hidden="1" customWidth="1"/>
    <col min="21" max="21" width="9" style="32" customWidth="1"/>
    <col min="22" max="22" width="6.7109375" style="32" hidden="1" customWidth="1"/>
    <col min="23" max="23" width="9" style="32" customWidth="1"/>
    <col min="24" max="24" width="7.42578125" style="32" hidden="1" customWidth="1"/>
    <col min="25" max="25" width="9.85546875" style="32" customWidth="1"/>
    <col min="26" max="26" width="14.42578125" style="32" hidden="1" customWidth="1"/>
    <col min="27" max="27" width="11.5703125" style="32" bestFit="1" customWidth="1"/>
    <col min="28" max="28" width="7.5703125" style="32" hidden="1" customWidth="1"/>
    <col min="29" max="29" width="11.7109375" style="32" hidden="1" customWidth="1"/>
    <col min="30" max="30" width="11.5703125" style="32" bestFit="1" customWidth="1"/>
    <col min="31" max="31" width="12.28515625" style="32" hidden="1" customWidth="1"/>
    <col min="32" max="32" width="15" style="80" customWidth="1"/>
    <col min="33" max="33" width="15" style="82" hidden="1" customWidth="1"/>
    <col min="34" max="34" width="13.85546875" style="32" customWidth="1"/>
    <col min="35" max="35" width="10" style="32" customWidth="1"/>
    <col min="36" max="36" width="12" style="32" customWidth="1"/>
    <col min="37" max="37" width="11.5703125" style="81" customWidth="1"/>
    <col min="38" max="38" width="12.28515625" style="82" bestFit="1" customWidth="1"/>
    <col min="39" max="39" width="12.28515625" style="82" customWidth="1"/>
    <col min="40" max="40" width="11.7109375" style="32" bestFit="1" customWidth="1"/>
    <col min="41" max="41" width="11.7109375" style="173" customWidth="1"/>
    <col min="42" max="42" width="11.85546875" style="32" customWidth="1"/>
    <col min="43" max="43" width="12" style="110" customWidth="1"/>
    <col min="44" max="44" width="11.5703125" style="111" customWidth="1"/>
    <col min="45" max="45" width="11.5703125" style="112" customWidth="1"/>
    <col min="46" max="46" width="12.140625" style="83" customWidth="1"/>
    <col min="47" max="47" width="14.85546875" style="32" customWidth="1"/>
    <col min="48" max="48" width="6.42578125" style="32" bestFit="1" customWidth="1"/>
    <col min="49" max="49" width="10.42578125" style="32" customWidth="1"/>
    <col min="50" max="50" width="6.42578125" style="32" bestFit="1" customWidth="1"/>
    <col min="51" max="51" width="11.140625" style="32" customWidth="1"/>
    <col min="52" max="16384" width="9.140625" style="32"/>
  </cols>
  <sheetData>
    <row r="1" spans="1:51" s="22" customFormat="1" ht="66" customHeight="1" x14ac:dyDescent="0.2">
      <c r="A1" s="185" t="s">
        <v>47</v>
      </c>
      <c r="B1" s="187" t="s">
        <v>46</v>
      </c>
      <c r="C1" s="189" t="s">
        <v>45</v>
      </c>
      <c r="D1" s="169" t="s">
        <v>0</v>
      </c>
      <c r="E1" s="169" t="s">
        <v>1</v>
      </c>
      <c r="F1" s="169" t="s">
        <v>2</v>
      </c>
      <c r="G1" s="2" t="s">
        <v>48</v>
      </c>
      <c r="H1" s="169" t="s">
        <v>3</v>
      </c>
      <c r="I1" s="169" t="s">
        <v>4</v>
      </c>
      <c r="J1" s="124" t="s">
        <v>49</v>
      </c>
      <c r="K1" s="169" t="s">
        <v>5</v>
      </c>
      <c r="L1" s="169" t="s">
        <v>6</v>
      </c>
      <c r="M1" s="169" t="s">
        <v>7</v>
      </c>
      <c r="N1" s="169" t="s">
        <v>8</v>
      </c>
      <c r="O1" s="169"/>
      <c r="P1" s="1" t="s">
        <v>9</v>
      </c>
      <c r="Q1" s="1"/>
      <c r="R1" s="1" t="s">
        <v>10</v>
      </c>
      <c r="S1" s="148" t="s">
        <v>62</v>
      </c>
      <c r="T1" s="1"/>
      <c r="U1" s="169" t="s">
        <v>11</v>
      </c>
      <c r="V1" s="169"/>
      <c r="W1" s="169" t="s">
        <v>12</v>
      </c>
      <c r="X1" s="169"/>
      <c r="Y1" s="169" t="s">
        <v>13</v>
      </c>
      <c r="Z1" s="169"/>
      <c r="AA1" s="169" t="s">
        <v>14</v>
      </c>
      <c r="AB1" s="169" t="s">
        <v>15</v>
      </c>
      <c r="AC1" s="169" t="s">
        <v>16</v>
      </c>
      <c r="AD1" s="169" t="s">
        <v>17</v>
      </c>
      <c r="AE1" s="169" t="s">
        <v>18</v>
      </c>
      <c r="AF1" s="114" t="s">
        <v>43</v>
      </c>
      <c r="AG1" s="3" t="s">
        <v>44</v>
      </c>
      <c r="AH1" s="169" t="s">
        <v>19</v>
      </c>
      <c r="AI1" s="169" t="s">
        <v>20</v>
      </c>
      <c r="AJ1" s="169" t="s">
        <v>21</v>
      </c>
      <c r="AK1" s="2" t="s">
        <v>22</v>
      </c>
      <c r="AL1" s="3" t="s">
        <v>23</v>
      </c>
      <c r="AM1" s="149" t="s">
        <v>59</v>
      </c>
      <c r="AN1" s="169" t="s">
        <v>24</v>
      </c>
      <c r="AO1" s="148" t="s">
        <v>58</v>
      </c>
      <c r="AP1" s="169" t="s">
        <v>25</v>
      </c>
      <c r="AQ1" s="93" t="s">
        <v>40</v>
      </c>
      <c r="AR1" s="94" t="s">
        <v>41</v>
      </c>
      <c r="AS1" s="95" t="s">
        <v>41</v>
      </c>
      <c r="AT1" s="4" t="s">
        <v>26</v>
      </c>
      <c r="AU1" s="169" t="s">
        <v>27</v>
      </c>
      <c r="AV1" s="181" t="s">
        <v>28</v>
      </c>
      <c r="AW1" s="181"/>
      <c r="AX1" s="181" t="s">
        <v>29</v>
      </c>
      <c r="AY1" s="181"/>
    </row>
    <row r="2" spans="1:51"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c r="U2" s="5" t="s">
        <v>32</v>
      </c>
      <c r="V2" s="5"/>
      <c r="W2" s="5" t="s">
        <v>33</v>
      </c>
      <c r="X2" s="5"/>
      <c r="Y2" s="5" t="s">
        <v>33</v>
      </c>
      <c r="Z2" s="5"/>
      <c r="AA2" s="7" t="s">
        <v>32</v>
      </c>
      <c r="AB2" s="7" t="s">
        <v>32</v>
      </c>
      <c r="AC2" s="7" t="s">
        <v>32</v>
      </c>
      <c r="AD2" s="7" t="s">
        <v>32</v>
      </c>
      <c r="AE2" s="7" t="s">
        <v>30</v>
      </c>
      <c r="AF2" s="115" t="s">
        <v>32</v>
      </c>
      <c r="AG2" s="118" t="s">
        <v>30</v>
      </c>
      <c r="AH2" s="7" t="s">
        <v>32</v>
      </c>
      <c r="AI2" s="7" t="s">
        <v>32</v>
      </c>
      <c r="AJ2" s="5" t="s">
        <v>30</v>
      </c>
      <c r="AK2" s="8" t="s">
        <v>32</v>
      </c>
      <c r="AL2" s="9" t="s">
        <v>32</v>
      </c>
      <c r="AM2" s="9"/>
      <c r="AN2" s="5" t="s">
        <v>30</v>
      </c>
      <c r="AO2" s="171"/>
      <c r="AP2" s="5" t="s">
        <v>34</v>
      </c>
      <c r="AQ2" s="96" t="s">
        <v>42</v>
      </c>
      <c r="AR2" s="97" t="s">
        <v>42</v>
      </c>
      <c r="AS2" s="98" t="s">
        <v>42</v>
      </c>
      <c r="AT2" s="10" t="s">
        <v>35</v>
      </c>
      <c r="AU2" s="5" t="s">
        <v>32</v>
      </c>
      <c r="AV2" s="5" t="s">
        <v>36</v>
      </c>
      <c r="AW2" s="5" t="s">
        <v>37</v>
      </c>
      <c r="AX2" s="5" t="s">
        <v>36</v>
      </c>
      <c r="AY2" s="5" t="s">
        <v>37</v>
      </c>
    </row>
    <row r="3" spans="1:51" s="22" customFormat="1" ht="13.5" thickBot="1" x14ac:dyDescent="0.25">
      <c r="A3" s="84"/>
      <c r="B3" s="85"/>
      <c r="C3" s="91"/>
      <c r="D3" s="170"/>
      <c r="E3" s="170"/>
      <c r="F3" s="170"/>
      <c r="G3" s="88"/>
      <c r="H3" s="170"/>
      <c r="I3" s="170"/>
      <c r="J3" s="88"/>
      <c r="K3" s="170"/>
      <c r="L3" s="170"/>
      <c r="M3" s="170"/>
      <c r="N3" s="170"/>
      <c r="O3" s="6"/>
      <c r="P3" s="170"/>
      <c r="Q3" s="6"/>
      <c r="R3" s="170"/>
      <c r="S3" s="178"/>
      <c r="T3" s="6"/>
      <c r="U3" s="91"/>
      <c r="V3" s="6"/>
      <c r="W3" s="170"/>
      <c r="X3" s="6"/>
      <c r="Y3" s="170"/>
      <c r="Z3" s="91"/>
      <c r="AA3" s="86"/>
      <c r="AB3" s="87"/>
      <c r="AC3" s="92"/>
      <c r="AD3" s="86"/>
      <c r="AE3" s="86"/>
      <c r="AF3" s="116"/>
      <c r="AG3" s="119"/>
      <c r="AH3" s="92"/>
      <c r="AI3" s="92"/>
      <c r="AJ3" s="170"/>
      <c r="AK3" s="88"/>
      <c r="AL3" s="89"/>
      <c r="AM3" s="89"/>
      <c r="AN3" s="170"/>
      <c r="AO3" s="172"/>
      <c r="AP3" s="170"/>
      <c r="AQ3" s="99"/>
      <c r="AR3" s="123">
        <f>Ноември!AS127</f>
        <v>2405.1</v>
      </c>
      <c r="AS3" s="100"/>
      <c r="AT3" s="90"/>
      <c r="AU3" s="170"/>
      <c r="AV3" s="170"/>
      <c r="AW3" s="170"/>
      <c r="AX3" s="170"/>
      <c r="AY3" s="170"/>
    </row>
    <row r="4" spans="1:51" x14ac:dyDescent="0.2">
      <c r="A4" s="182">
        <v>1</v>
      </c>
      <c r="B4" s="23">
        <v>1</v>
      </c>
      <c r="C4" s="11" t="s">
        <v>54</v>
      </c>
      <c r="D4" s="12">
        <v>8262</v>
      </c>
      <c r="E4" s="12">
        <v>2</v>
      </c>
      <c r="F4" s="12">
        <v>12506</v>
      </c>
      <c r="G4" s="13">
        <v>1.4</v>
      </c>
      <c r="H4" s="13">
        <v>4</v>
      </c>
      <c r="I4" s="12">
        <v>14029</v>
      </c>
      <c r="J4" s="13">
        <v>11.3</v>
      </c>
      <c r="K4" s="12">
        <v>16583</v>
      </c>
      <c r="L4" s="14">
        <v>7.5999999999999998E-2</v>
      </c>
      <c r="M4" s="24">
        <f>ROUND(K4*(1-L4),0)</f>
        <v>15323</v>
      </c>
      <c r="N4" s="15">
        <v>0.622</v>
      </c>
      <c r="O4" s="25">
        <f>M4*N4</f>
        <v>9530.9060000000009</v>
      </c>
      <c r="P4" s="14">
        <v>0.309</v>
      </c>
      <c r="Q4" s="25">
        <f>M4*P4</f>
        <v>4734.8069999999998</v>
      </c>
      <c r="R4" s="16">
        <v>6.9000000000000006E-2</v>
      </c>
      <c r="S4" s="168">
        <v>0.22500000000000001</v>
      </c>
      <c r="T4" s="25">
        <f>M4*R4</f>
        <v>1057.287</v>
      </c>
      <c r="U4" s="26">
        <v>0.27700000000000002</v>
      </c>
      <c r="V4" s="25">
        <f>M4*U4</f>
        <v>4244.4710000000005</v>
      </c>
      <c r="W4" s="16">
        <v>0.48099999999999998</v>
      </c>
      <c r="X4" s="25">
        <f>M4*W4</f>
        <v>7370.3629999999994</v>
      </c>
      <c r="Y4" s="16">
        <v>0.41</v>
      </c>
      <c r="Z4" s="130">
        <f>Y4*M4</f>
        <v>6282.4299999999994</v>
      </c>
      <c r="AA4" s="17">
        <v>3.3300000000000001E-3</v>
      </c>
      <c r="AB4" s="19">
        <f>M4*AA4</f>
        <v>51.025590000000001</v>
      </c>
      <c r="AC4" s="27">
        <f>IF(M4&gt;0,(AE4+AN4)/M4,0)</f>
        <v>2.123347281863865E-3</v>
      </c>
      <c r="AD4" s="17">
        <v>3.8000000000000002E-4</v>
      </c>
      <c r="AE4" s="24">
        <f>AD4*M4</f>
        <v>5.8227400000000005</v>
      </c>
      <c r="AF4" s="117">
        <v>0.2155</v>
      </c>
      <c r="AG4" s="30">
        <f>AJ4*(1-AK4)*AF4</f>
        <v>28.456344000000001</v>
      </c>
      <c r="AH4" s="28">
        <f>IF(AND(AF4&gt;0,AD4&gt;0,AA4&gt;0),((AA4-AD4)*AF4)/((AF4-AD4)*AA4),0)</f>
        <v>0.88745076426370584</v>
      </c>
      <c r="AI4" s="60">
        <f t="shared" ref="AI4:AI35" si="0">IF(AND(AC4&gt;0,AL4&gt;0,AD4&gt;0),((AL4*(AC4-AD4))/(AC4*(AL4-AD4))),0)</f>
        <v>0.82258241990268621</v>
      </c>
      <c r="AJ4" s="12">
        <v>144</v>
      </c>
      <c r="AK4" s="14">
        <v>8.3000000000000004E-2</v>
      </c>
      <c r="AL4" s="15">
        <v>0.20230000000000001</v>
      </c>
      <c r="AM4" s="150">
        <v>0.21640000000000001</v>
      </c>
      <c r="AN4" s="30">
        <f>AJ4*(1-AK4)*AL4</f>
        <v>26.713310400000001</v>
      </c>
      <c r="AO4" s="153">
        <f>AJ4*(1-AK4)*AM4</f>
        <v>28.575187200000002</v>
      </c>
      <c r="AP4" s="19">
        <v>1.55</v>
      </c>
      <c r="AQ4" s="19">
        <v>1002</v>
      </c>
      <c r="AR4" s="113">
        <f>AR3+AJ4-AQ4</f>
        <v>1547.1</v>
      </c>
      <c r="AS4" s="102"/>
      <c r="AT4" s="12"/>
      <c r="AU4" s="31"/>
      <c r="AV4" s="20"/>
      <c r="AW4" s="20"/>
      <c r="AX4" s="20"/>
      <c r="AY4" s="20"/>
    </row>
    <row r="5" spans="1:51" x14ac:dyDescent="0.2">
      <c r="A5" s="183"/>
      <c r="B5" s="33">
        <v>2</v>
      </c>
      <c r="C5" s="11" t="s">
        <v>52</v>
      </c>
      <c r="D5" s="34">
        <v>18300</v>
      </c>
      <c r="E5" s="34">
        <v>5</v>
      </c>
      <c r="F5" s="34">
        <v>18414</v>
      </c>
      <c r="G5" s="35">
        <v>2.4</v>
      </c>
      <c r="H5" s="35">
        <v>5.6</v>
      </c>
      <c r="I5" s="34">
        <v>17282</v>
      </c>
      <c r="J5" s="35">
        <v>9.9</v>
      </c>
      <c r="K5" s="34">
        <v>16316</v>
      </c>
      <c r="L5" s="36">
        <v>6.3E-2</v>
      </c>
      <c r="M5" s="37">
        <f>ROUND(K5*(1-L5),0)</f>
        <v>15288</v>
      </c>
      <c r="N5" s="38">
        <v>0.36499999999999999</v>
      </c>
      <c r="O5" s="25">
        <f>M5*N5</f>
        <v>5580.12</v>
      </c>
      <c r="P5" s="36">
        <v>0.45500000000000002</v>
      </c>
      <c r="Q5" s="25">
        <f>M5*P5</f>
        <v>6956.04</v>
      </c>
      <c r="R5" s="39">
        <v>0.18</v>
      </c>
      <c r="S5" s="152">
        <v>0.20680000000000001</v>
      </c>
      <c r="T5" s="25">
        <f>M5*R5</f>
        <v>2751.8399999999997</v>
      </c>
      <c r="U5" s="28">
        <v>0.27300000000000002</v>
      </c>
      <c r="V5" s="25">
        <f>M5*U5</f>
        <v>4173.6240000000007</v>
      </c>
      <c r="W5" s="39">
        <v>0.47499999999999998</v>
      </c>
      <c r="X5" s="25">
        <f>M5*W5</f>
        <v>7261.7999999999993</v>
      </c>
      <c r="Y5" s="39">
        <v>0.4</v>
      </c>
      <c r="Z5" s="25">
        <f>Y5*M5</f>
        <v>6115.2000000000007</v>
      </c>
      <c r="AA5" s="40">
        <v>3.2799999999999999E-3</v>
      </c>
      <c r="AB5" s="18">
        <f>M5*AA5</f>
        <v>50.144639999999995</v>
      </c>
      <c r="AC5" s="27">
        <f>IF(M5&gt;0,(AE5+AN5)/M5,0)</f>
        <v>2.7723645800627945E-3</v>
      </c>
      <c r="AD5" s="40">
        <v>3.8999999999999999E-4</v>
      </c>
      <c r="AE5" s="37">
        <f>AD5*M5</f>
        <v>5.9623200000000001</v>
      </c>
      <c r="AF5" s="28">
        <v>0.215</v>
      </c>
      <c r="AG5" s="41">
        <f>AJ5*(1-AK5)*AF5</f>
        <v>38.216895000000001</v>
      </c>
      <c r="AH5" s="28">
        <f>IF(AND(AF5&gt;0,AD5&gt;0,AA5&gt;0),((AA5-AD5)*AF5)/((AF5-AD5)*AA5),0)</f>
        <v>0.88269873542591715</v>
      </c>
      <c r="AI5" s="29">
        <f t="shared" si="0"/>
        <v>0.86096459312826135</v>
      </c>
      <c r="AJ5" s="34">
        <v>193</v>
      </c>
      <c r="AK5" s="36">
        <v>7.9000000000000001E-2</v>
      </c>
      <c r="AL5" s="38">
        <v>0.2049</v>
      </c>
      <c r="AM5" s="151">
        <v>0.22270000000000001</v>
      </c>
      <c r="AN5" s="41">
        <f>AJ5*(1-AK5)*AL5</f>
        <v>36.421589700000006</v>
      </c>
      <c r="AO5" s="174">
        <f>AJ5*(1-AK5)*AM5</f>
        <v>39.585593100000004</v>
      </c>
      <c r="AP5" s="42">
        <v>1.56</v>
      </c>
      <c r="AQ5" s="42"/>
      <c r="AR5" s="113">
        <f>AR4+AJ5-AQ5</f>
        <v>1740.1</v>
      </c>
      <c r="AS5" s="103"/>
      <c r="AT5" s="43"/>
      <c r="AU5" s="44"/>
      <c r="AV5" s="45"/>
      <c r="AW5" s="45"/>
      <c r="AX5" s="45"/>
      <c r="AY5" s="45"/>
    </row>
    <row r="6" spans="1:51" x14ac:dyDescent="0.2">
      <c r="A6" s="183"/>
      <c r="B6" s="33">
        <v>3</v>
      </c>
      <c r="C6" s="11" t="s">
        <v>53</v>
      </c>
      <c r="D6" s="43">
        <v>18500</v>
      </c>
      <c r="E6" s="43">
        <v>7</v>
      </c>
      <c r="F6" s="43">
        <v>18613</v>
      </c>
      <c r="G6" s="37">
        <v>1.9</v>
      </c>
      <c r="H6" s="37">
        <v>5.5</v>
      </c>
      <c r="I6" s="43">
        <v>18814</v>
      </c>
      <c r="J6" s="37">
        <v>9.6999999999999993</v>
      </c>
      <c r="K6" s="43">
        <v>16371</v>
      </c>
      <c r="L6" s="39">
        <v>6.8000000000000005E-2</v>
      </c>
      <c r="M6" s="37">
        <f>ROUND(K6*(1-L6),0)</f>
        <v>15258</v>
      </c>
      <c r="N6" s="28">
        <v>0.38200000000000001</v>
      </c>
      <c r="O6" s="25">
        <f>M6*N6</f>
        <v>5828.5560000000005</v>
      </c>
      <c r="P6" s="39">
        <v>0.53600000000000003</v>
      </c>
      <c r="Q6" s="25">
        <f>M6*P6</f>
        <v>8178.2880000000005</v>
      </c>
      <c r="R6" s="39">
        <v>8.2000000000000003E-2</v>
      </c>
      <c r="S6" s="152">
        <v>0.25369999999999998</v>
      </c>
      <c r="T6" s="25">
        <f>M6*R6</f>
        <v>1251.1559999999999</v>
      </c>
      <c r="U6" s="28">
        <v>0.27100000000000002</v>
      </c>
      <c r="V6" s="25">
        <f>M6*U6</f>
        <v>4134.9180000000006</v>
      </c>
      <c r="W6" s="39">
        <v>0.47599999999999998</v>
      </c>
      <c r="X6" s="25">
        <f>M6*W6</f>
        <v>7262.808</v>
      </c>
      <c r="Y6" s="39">
        <v>0.41</v>
      </c>
      <c r="Z6" s="25">
        <f>Y6*M6</f>
        <v>6255.78</v>
      </c>
      <c r="AA6" s="47">
        <v>3.1900000000000001E-3</v>
      </c>
      <c r="AB6" s="18">
        <f>M6*AA6</f>
        <v>48.673020000000001</v>
      </c>
      <c r="AC6" s="27">
        <f>IF(M6&gt;0,(AE6+AN6)/M6,0)</f>
        <v>3.0616163586315377E-3</v>
      </c>
      <c r="AD6" s="47">
        <v>4.0000000000000002E-4</v>
      </c>
      <c r="AE6" s="37">
        <f>AD6*M6</f>
        <v>6.1032000000000002</v>
      </c>
      <c r="AF6" s="28">
        <v>0.21210000000000001</v>
      </c>
      <c r="AG6" s="41">
        <f>AJ6*(1-AK6)*AF6</f>
        <v>42.389669699999999</v>
      </c>
      <c r="AH6" s="28">
        <f>IF(AND(AF6&gt;0,AD6&gt;0,AA6&gt;0),((AA6-AD6)*AF6)/((AF6-AD6)*AA6),0)</f>
        <v>0.87626069303133458</v>
      </c>
      <c r="AI6" s="29">
        <f t="shared" si="0"/>
        <v>0.87106475229022962</v>
      </c>
      <c r="AJ6" s="43">
        <v>217</v>
      </c>
      <c r="AK6" s="39">
        <v>7.9000000000000001E-2</v>
      </c>
      <c r="AL6" s="28">
        <v>0.20319999999999999</v>
      </c>
      <c r="AM6" s="152">
        <v>0.21640000000000001</v>
      </c>
      <c r="AN6" s="41">
        <f>AJ6*(1-AK6)*AL6</f>
        <v>40.610942399999999</v>
      </c>
      <c r="AO6" s="154">
        <f>AJ6*(1-AK6)*AM6</f>
        <v>43.249054800000003</v>
      </c>
      <c r="AP6" s="18">
        <v>1.55</v>
      </c>
      <c r="AQ6" s="18"/>
      <c r="AR6" s="113">
        <f>AR5+AJ6-AQ6</f>
        <v>1957.1</v>
      </c>
      <c r="AS6" s="104"/>
      <c r="AT6" s="43"/>
      <c r="AU6" s="48"/>
      <c r="AV6" s="41"/>
      <c r="AW6" s="41"/>
      <c r="AX6" s="41"/>
      <c r="AY6" s="41"/>
    </row>
    <row r="7" spans="1:51" s="22" customFormat="1" ht="13.5" thickBot="1" x14ac:dyDescent="0.25">
      <c r="A7" s="184"/>
      <c r="B7" s="49" t="s">
        <v>38</v>
      </c>
      <c r="C7" s="50"/>
      <c r="D7" s="51">
        <f>SUM(D4:D6)</f>
        <v>45062</v>
      </c>
      <c r="E7" s="51"/>
      <c r="F7" s="51">
        <f>SUM(F4:F6)</f>
        <v>49533</v>
      </c>
      <c r="G7" s="52"/>
      <c r="H7" s="52"/>
      <c r="I7" s="51">
        <f>SUM(I4:I6)</f>
        <v>50125</v>
      </c>
      <c r="J7" s="52"/>
      <c r="K7" s="51">
        <f>SUM(K4:K6)</f>
        <v>49270</v>
      </c>
      <c r="L7" s="21">
        <f>IF(K7&gt;0,(K4*L4+K5*L5+K6*L6)/K7,0)</f>
        <v>6.9036817536025974E-2</v>
      </c>
      <c r="M7" s="52">
        <f>M4+M5+M6</f>
        <v>45869</v>
      </c>
      <c r="N7" s="53">
        <f>IF(M7&gt;0,O7/M7,0)</f>
        <v>0.45650836076653084</v>
      </c>
      <c r="O7" s="54">
        <f>O4+O5+O6</f>
        <v>20939.582000000002</v>
      </c>
      <c r="P7" s="21">
        <f>IF(M7&gt;0,Q7/M7,0)</f>
        <v>0.43317131395931896</v>
      </c>
      <c r="Q7" s="54">
        <f>Q4+Q5+Q6</f>
        <v>19869.135000000002</v>
      </c>
      <c r="R7" s="21">
        <f>IF(M7&gt;0,T7/M7,0)</f>
        <v>0.11032032527415028</v>
      </c>
      <c r="S7" s="155"/>
      <c r="T7" s="54">
        <f>T4+T5+T6</f>
        <v>5060.2829999999994</v>
      </c>
      <c r="U7" s="21">
        <f>IF(M7&gt;0,V7/M7,0)</f>
        <v>0.27367095423924659</v>
      </c>
      <c r="V7" s="54">
        <f>V4+V5+V6</f>
        <v>12553.013000000003</v>
      </c>
      <c r="W7" s="21">
        <f>IF(M7&gt;0,X7/M7,0)</f>
        <v>0.47733700320477879</v>
      </c>
      <c r="X7" s="54">
        <f>X4+X5+X6</f>
        <v>21894.970999999998</v>
      </c>
      <c r="Y7" s="21">
        <f>IF(M7&gt;0,Z7/M7,0)</f>
        <v>0.40666703002027516</v>
      </c>
      <c r="Z7" s="54">
        <f>Z4+Z5+Z6</f>
        <v>18653.41</v>
      </c>
      <c r="AA7" s="55">
        <f>IF(M7&gt;0,AB7/M7,0)</f>
        <v>3.2667651354945609E-3</v>
      </c>
      <c r="AB7" s="56">
        <f>SUM(AB4:AB6)</f>
        <v>149.84325000000001</v>
      </c>
      <c r="AC7" s="55">
        <f>IF(M7&gt;0,(AC4*M4+AC5*M5+AC6*M6)/M7,0)</f>
        <v>2.6517714033443066E-3</v>
      </c>
      <c r="AD7" s="55">
        <f>IF(K7&gt;0,(K4*AD4+K5*AD5+K6*AD6)/K7,0)</f>
        <v>3.8995697178810637E-4</v>
      </c>
      <c r="AE7" s="52">
        <f>SUM(AE4:AE6)</f>
        <v>17.888260000000002</v>
      </c>
      <c r="AF7" s="53">
        <f>IF(K7&gt;0,(K4*AF4+K5*AF5+K6*AF6)/K7,0)</f>
        <v>0.21420470062918615</v>
      </c>
      <c r="AG7" s="58">
        <f>SUM(AG4:AG6)</f>
        <v>109.06290869999999</v>
      </c>
      <c r="AH7" s="53">
        <f>IF(AND(AB7&gt;0),((AB4*AH4+AB5*AH5+AB6*AH6)/AB7),0)</f>
        <v>0.88222568181097472</v>
      </c>
      <c r="AI7" s="57">
        <f t="shared" si="0"/>
        <v>0.85458264140680218</v>
      </c>
      <c r="AJ7" s="51">
        <f>SUM(AJ4:AJ6)</f>
        <v>554</v>
      </c>
      <c r="AK7" s="21">
        <f>IF(AJ7&gt;0,(AK4*AJ4+AK5*AJ5+AK6*AJ6)/AJ7,0)</f>
        <v>8.0039711191335738E-2</v>
      </c>
      <c r="AL7" s="53">
        <f>IF(K7&gt;0,(AL4*K4+AL5*K5+AL6*K6)/K7,0)</f>
        <v>0.20346004668155065</v>
      </c>
      <c r="AM7" s="155">
        <f>IF(K7&gt;0,(AM4*K4+AM5*K5+AM6*K6)/K7,0)</f>
        <v>0.21848627562411205</v>
      </c>
      <c r="AN7" s="58">
        <f>SUM(AN4:AN6)</f>
        <v>103.74584250000001</v>
      </c>
      <c r="AO7" s="156">
        <f>SUM(AO4:AO6)</f>
        <v>111.40983510000001</v>
      </c>
      <c r="AP7" s="56"/>
      <c r="AQ7" s="56">
        <f>SUM(AQ4:AQ6)</f>
        <v>1002</v>
      </c>
      <c r="AR7" s="105"/>
      <c r="AS7" s="106">
        <f>AR6</f>
        <v>1957.1</v>
      </c>
      <c r="AT7" s="51">
        <f>SUM(AT4:AT6)</f>
        <v>0</v>
      </c>
      <c r="AU7" s="59"/>
      <c r="AV7" s="58"/>
      <c r="AW7" s="58"/>
      <c r="AX7" s="58"/>
      <c r="AY7" s="58"/>
    </row>
    <row r="8" spans="1:51" x14ac:dyDescent="0.2">
      <c r="A8" s="182">
        <v>2</v>
      </c>
      <c r="B8" s="23">
        <v>1</v>
      </c>
      <c r="C8" s="11" t="s">
        <v>51</v>
      </c>
      <c r="D8" s="12">
        <v>18237</v>
      </c>
      <c r="E8" s="12">
        <v>4</v>
      </c>
      <c r="F8" s="12">
        <v>19406</v>
      </c>
      <c r="G8" s="13">
        <v>3.1</v>
      </c>
      <c r="H8" s="13">
        <v>6.2</v>
      </c>
      <c r="I8" s="12">
        <v>20210</v>
      </c>
      <c r="J8" s="13">
        <v>9</v>
      </c>
      <c r="K8" s="12">
        <v>16643</v>
      </c>
      <c r="L8" s="14">
        <v>7.0999999999999994E-2</v>
      </c>
      <c r="M8" s="24">
        <f>ROUND(K8*(1-L8),0)</f>
        <v>15461</v>
      </c>
      <c r="N8" s="15">
        <v>0.20799999999999999</v>
      </c>
      <c r="O8" s="25">
        <f>M8*N8</f>
        <v>3215.8879999999999</v>
      </c>
      <c r="P8" s="14">
        <v>0.61</v>
      </c>
      <c r="Q8" s="25">
        <f>M8*P8</f>
        <v>9431.2099999999991</v>
      </c>
      <c r="R8" s="16">
        <v>0.182</v>
      </c>
      <c r="S8" s="159">
        <v>0.2462</v>
      </c>
      <c r="T8" s="25">
        <f>M8*R8</f>
        <v>2813.902</v>
      </c>
      <c r="U8" s="26">
        <v>0.28799999999999998</v>
      </c>
      <c r="V8" s="25">
        <f>M8*U8</f>
        <v>4452.768</v>
      </c>
      <c r="W8" s="16">
        <v>0.46700000000000003</v>
      </c>
      <c r="X8" s="25">
        <f>M8*W8</f>
        <v>7220.2870000000003</v>
      </c>
      <c r="Y8" s="16">
        <v>0.41</v>
      </c>
      <c r="Z8" s="25">
        <f>Y8*M8</f>
        <v>6339.0099999999993</v>
      </c>
      <c r="AA8" s="17">
        <v>3.13E-3</v>
      </c>
      <c r="AB8" s="18">
        <f>M8*AA8</f>
        <v>48.39293</v>
      </c>
      <c r="AC8" s="27">
        <f>IF(M8&gt;0,(AE8+AN8)/M8,0)</f>
        <v>2.6511218549899749E-3</v>
      </c>
      <c r="AD8" s="17">
        <v>4.6999999999999999E-4</v>
      </c>
      <c r="AE8" s="24">
        <f>AD8*M8</f>
        <v>7.2666699999999995</v>
      </c>
      <c r="AF8" s="117">
        <v>0.20799999999999999</v>
      </c>
      <c r="AG8" s="30">
        <f>AJ8*(1-AK8)*AF8</f>
        <v>33.305999999999997</v>
      </c>
      <c r="AH8" s="28">
        <f>IF(AND(AF8&gt;0,AD8&gt;0,AA8&gt;0),((AA8-AD8)*AF8)/((AF8-AD8)*AA8),0)</f>
        <v>0.85176491670090726</v>
      </c>
      <c r="AI8" s="60">
        <f t="shared" si="0"/>
        <v>0.82455673973085819</v>
      </c>
      <c r="AJ8" s="12">
        <v>175</v>
      </c>
      <c r="AK8" s="14">
        <v>8.5000000000000006E-2</v>
      </c>
      <c r="AL8" s="15">
        <v>0.21060000000000001</v>
      </c>
      <c r="AM8" s="150">
        <v>0.2268</v>
      </c>
      <c r="AN8" s="30">
        <f>AJ8*(1-AK8)*AL8</f>
        <v>33.722325000000005</v>
      </c>
      <c r="AO8" s="153">
        <f t="shared" ref="AO8:AO70" si="1">AJ8*(1-AK8)*AM8</f>
        <v>36.31635</v>
      </c>
      <c r="AP8" s="19">
        <v>1.55</v>
      </c>
      <c r="AQ8" s="19"/>
      <c r="AR8" s="101">
        <f>AR6+AJ8-AQ8</f>
        <v>2132.1</v>
      </c>
      <c r="AS8" s="102"/>
      <c r="AT8" s="12"/>
      <c r="AU8" s="31"/>
      <c r="AV8" s="20"/>
      <c r="AW8" s="20"/>
      <c r="AX8" s="20"/>
      <c r="AY8" s="20"/>
    </row>
    <row r="9" spans="1:51" x14ac:dyDescent="0.2">
      <c r="A9" s="183"/>
      <c r="B9" s="33">
        <v>2</v>
      </c>
      <c r="C9" s="11" t="s">
        <v>52</v>
      </c>
      <c r="D9" s="34">
        <v>19000</v>
      </c>
      <c r="E9" s="34">
        <v>5</v>
      </c>
      <c r="F9" s="34">
        <v>18700</v>
      </c>
      <c r="G9" s="35">
        <v>1</v>
      </c>
      <c r="H9" s="35">
        <v>4</v>
      </c>
      <c r="I9" s="34">
        <v>19012</v>
      </c>
      <c r="J9" s="35">
        <v>8.8000000000000007</v>
      </c>
      <c r="K9" s="34">
        <v>16606</v>
      </c>
      <c r="L9" s="36">
        <v>7.4999999999999997E-2</v>
      </c>
      <c r="M9" s="37">
        <f>ROUND(K9*(1-L9),0)</f>
        <v>15361</v>
      </c>
      <c r="N9" s="38">
        <v>0.23599999999999999</v>
      </c>
      <c r="O9" s="25">
        <f>M9*N9</f>
        <v>3625.1959999999999</v>
      </c>
      <c r="P9" s="36">
        <v>0.64200000000000002</v>
      </c>
      <c r="Q9" s="25">
        <f>M9*P9</f>
        <v>9861.7620000000006</v>
      </c>
      <c r="R9" s="39">
        <v>0.122</v>
      </c>
      <c r="S9" s="152">
        <v>0.25900000000000001</v>
      </c>
      <c r="T9" s="25">
        <f>M9*R9</f>
        <v>1874.0419999999999</v>
      </c>
      <c r="U9" s="28">
        <v>0.28799999999999998</v>
      </c>
      <c r="V9" s="25">
        <f>M9*U9</f>
        <v>4423.9679999999998</v>
      </c>
      <c r="W9" s="39">
        <v>0.46700000000000003</v>
      </c>
      <c r="X9" s="25">
        <f>M9*W9</f>
        <v>7173.5870000000004</v>
      </c>
      <c r="Y9" s="39">
        <v>0.4</v>
      </c>
      <c r="Z9" s="25">
        <f>Y9*M9</f>
        <v>6144.4000000000005</v>
      </c>
      <c r="AA9" s="40">
        <v>3.0699999999999998E-3</v>
      </c>
      <c r="AB9" s="18">
        <f>M9*AA9</f>
        <v>47.158269999999995</v>
      </c>
      <c r="AC9" s="27">
        <f>IF(M9&gt;0,(AE9+AN9)/M9,0)</f>
        <v>3.8020764142959445E-3</v>
      </c>
      <c r="AD9" s="40">
        <v>4.8000000000000001E-4</v>
      </c>
      <c r="AE9" s="37">
        <f>AD9*M9</f>
        <v>7.3732800000000003</v>
      </c>
      <c r="AF9" s="28">
        <v>0.2014</v>
      </c>
      <c r="AG9" s="41">
        <f>AJ9*(1-AK9)*AF9</f>
        <v>50.528641799999995</v>
      </c>
      <c r="AH9" s="28">
        <f>IF(AND(AF9&gt;0,AD9&gt;0,AA9&gt;0),((AA9-AD9)*AF9)/((AF9-AD9)*AA9),0)</f>
        <v>0.84566369294081112</v>
      </c>
      <c r="AI9" s="29">
        <f t="shared" si="0"/>
        <v>0.87582002683512938</v>
      </c>
      <c r="AJ9" s="34">
        <v>273</v>
      </c>
      <c r="AK9" s="36">
        <v>8.1000000000000003E-2</v>
      </c>
      <c r="AL9" s="38">
        <v>0.2034</v>
      </c>
      <c r="AM9" s="151">
        <v>0.22450000000000001</v>
      </c>
      <c r="AN9" s="41">
        <f>AJ9*(1-AK9)*AL9</f>
        <v>51.0304158</v>
      </c>
      <c r="AO9" s="174">
        <f t="shared" si="1"/>
        <v>56.3241315</v>
      </c>
      <c r="AP9" s="42">
        <v>1.68</v>
      </c>
      <c r="AQ9" s="42"/>
      <c r="AR9" s="113">
        <f>AR8+AJ9-AQ9</f>
        <v>2405.1</v>
      </c>
      <c r="AS9" s="104"/>
      <c r="AT9" s="43"/>
      <c r="AU9" s="44"/>
      <c r="AV9" s="45"/>
      <c r="AW9" s="45"/>
      <c r="AX9" s="45"/>
      <c r="AY9" s="45"/>
    </row>
    <row r="10" spans="1:51" x14ac:dyDescent="0.2">
      <c r="A10" s="183"/>
      <c r="B10" s="33">
        <v>3</v>
      </c>
      <c r="C10" s="11" t="s">
        <v>53</v>
      </c>
      <c r="D10" s="43">
        <v>18300</v>
      </c>
      <c r="E10" s="43">
        <v>7</v>
      </c>
      <c r="F10" s="43">
        <v>18399</v>
      </c>
      <c r="G10" s="37">
        <v>0.6</v>
      </c>
      <c r="H10" s="37">
        <v>4</v>
      </c>
      <c r="I10" s="43">
        <v>19464</v>
      </c>
      <c r="J10" s="37">
        <v>8.1999999999999993</v>
      </c>
      <c r="K10" s="43">
        <v>16661</v>
      </c>
      <c r="L10" s="39">
        <v>7.4999999999999997E-2</v>
      </c>
      <c r="M10" s="37">
        <f>ROUND(K10*(1-L10),0)</f>
        <v>15411</v>
      </c>
      <c r="N10" s="28">
        <v>0.39400000000000002</v>
      </c>
      <c r="O10" s="25">
        <f>M10*N10</f>
        <v>6071.9340000000002</v>
      </c>
      <c r="P10" s="39">
        <v>0.55000000000000004</v>
      </c>
      <c r="Q10" s="25">
        <f>M10*P10</f>
        <v>8476.0500000000011</v>
      </c>
      <c r="R10" s="39">
        <v>5.6000000000000001E-2</v>
      </c>
      <c r="S10" s="152">
        <v>0.24510000000000001</v>
      </c>
      <c r="T10" s="25">
        <f>M10*R10</f>
        <v>863.01599999999996</v>
      </c>
      <c r="U10" s="28">
        <v>0.28599999999999998</v>
      </c>
      <c r="V10" s="25">
        <f>M10*U10</f>
        <v>4407.5459999999994</v>
      </c>
      <c r="W10" s="39">
        <v>0.46300000000000002</v>
      </c>
      <c r="X10" s="25">
        <f>M10*W10</f>
        <v>7135.2930000000006</v>
      </c>
      <c r="Y10" s="39">
        <v>0.4</v>
      </c>
      <c r="Z10" s="25">
        <f>Y10*M10</f>
        <v>6164.4000000000005</v>
      </c>
      <c r="AA10" s="47">
        <v>3.0400000000000002E-3</v>
      </c>
      <c r="AB10" s="18">
        <f>M10*AA10</f>
        <v>46.849440000000001</v>
      </c>
      <c r="AC10" s="27">
        <f>IF(M10&gt;0,(AE10+AN10)/M10,0)</f>
        <v>3.0471094997080008E-3</v>
      </c>
      <c r="AD10" s="47">
        <v>4.4000000000000002E-4</v>
      </c>
      <c r="AE10" s="37">
        <f>AD10*M10</f>
        <v>6.7808400000000004</v>
      </c>
      <c r="AF10" s="28">
        <v>0.20319999999999999</v>
      </c>
      <c r="AG10" s="41">
        <f>AJ10*(1-AK10)*AF10</f>
        <v>42.8567088</v>
      </c>
      <c r="AH10" s="28">
        <f>IF(AND(AF10&gt;0,AD10&gt;0,AA10&gt;0),((AA10-AD10)*AF10)/((AF10-AD10)*AA10),0)</f>
        <v>0.85711912450291261</v>
      </c>
      <c r="AI10" s="29">
        <f t="shared" si="0"/>
        <v>0.8575816230799177</v>
      </c>
      <c r="AJ10" s="43">
        <v>229</v>
      </c>
      <c r="AK10" s="39">
        <v>7.9000000000000001E-2</v>
      </c>
      <c r="AL10" s="28">
        <v>0.1905</v>
      </c>
      <c r="AM10" s="152">
        <v>0.20649999999999999</v>
      </c>
      <c r="AN10" s="41">
        <f>AJ10*(1-AK10)*AL10</f>
        <v>40.178164500000001</v>
      </c>
      <c r="AO10" s="154">
        <f t="shared" si="1"/>
        <v>43.552708500000001</v>
      </c>
      <c r="AP10" s="18">
        <v>1.56</v>
      </c>
      <c r="AQ10" s="18"/>
      <c r="AR10" s="113">
        <f>AR9+AJ10-AQ10</f>
        <v>2634.1</v>
      </c>
      <c r="AS10" s="104"/>
      <c r="AT10" s="43"/>
      <c r="AU10" s="48"/>
      <c r="AV10" s="41"/>
      <c r="AW10" s="41"/>
      <c r="AX10" s="41"/>
      <c r="AY10" s="41"/>
    </row>
    <row r="11" spans="1:51" s="22" customFormat="1" ht="13.5" thickBot="1" x14ac:dyDescent="0.25">
      <c r="A11" s="184"/>
      <c r="B11" s="49" t="s">
        <v>38</v>
      </c>
      <c r="C11" s="50"/>
      <c r="D11" s="51">
        <f>SUM(D8:D10)</f>
        <v>55537</v>
      </c>
      <c r="E11" s="51"/>
      <c r="F11" s="51">
        <f>SUM(F8:F10)</f>
        <v>56505</v>
      </c>
      <c r="G11" s="52"/>
      <c r="H11" s="52"/>
      <c r="I11" s="51">
        <f>SUM(I8:I10)</f>
        <v>58686</v>
      </c>
      <c r="J11" s="52"/>
      <c r="K11" s="51">
        <f>SUM(K8:K10)</f>
        <v>49910</v>
      </c>
      <c r="L11" s="21">
        <f>IF(K11&gt;0,(K8*L8+K9*L9+K10*L10)/K11,0)</f>
        <v>7.3666159086355432E-2</v>
      </c>
      <c r="M11" s="52">
        <f>M8+M9+M10</f>
        <v>46233</v>
      </c>
      <c r="N11" s="53">
        <f>IF(M11&gt;0,O11/M11,0)</f>
        <v>0.27930305193260224</v>
      </c>
      <c r="O11" s="54">
        <f>O8+O9+O10</f>
        <v>12913.018</v>
      </c>
      <c r="P11" s="21">
        <f>IF(M11&gt;0,Q11/M11,0)</f>
        <v>0.60063205935154551</v>
      </c>
      <c r="Q11" s="54">
        <f>Q8+Q9+Q10</f>
        <v>27769.022000000004</v>
      </c>
      <c r="R11" s="21">
        <f>IF(M11&gt;0,T11/M11,0)</f>
        <v>0.12006488871585229</v>
      </c>
      <c r="S11" s="155"/>
      <c r="T11" s="54">
        <f>T8+T9+T10</f>
        <v>5550.9599999999991</v>
      </c>
      <c r="U11" s="21">
        <f>IF(M11&gt;0,V11/M11,0)</f>
        <v>0.28733333333333333</v>
      </c>
      <c r="V11" s="54">
        <f>V8+V9+V10</f>
        <v>13284.281999999999</v>
      </c>
      <c r="W11" s="21">
        <f>IF(M11&gt;0,X11/M11,0)</f>
        <v>0.46566666666666667</v>
      </c>
      <c r="X11" s="54">
        <f>X8+X9+X10</f>
        <v>21529.167000000001</v>
      </c>
      <c r="Y11" s="21">
        <f>IF(M11&gt;0,Z11/M11,0)</f>
        <v>0.40334414811930874</v>
      </c>
      <c r="Z11" s="54">
        <f>Z8+Z9+Z10</f>
        <v>18647.810000000001</v>
      </c>
      <c r="AA11" s="55">
        <f>IF(M11&gt;0,AB11/M11,0)</f>
        <v>3.0800648887158526E-3</v>
      </c>
      <c r="AB11" s="56">
        <f>SUM(AB8:AB10)</f>
        <v>142.40064000000001</v>
      </c>
      <c r="AC11" s="55">
        <f>IF(M11&gt;0,(AC8*M8+AC9*M9+AC10*M10)/M11,0)</f>
        <v>3.1655245236086775E-3</v>
      </c>
      <c r="AD11" s="55">
        <f>IF(K11&gt;0,(K8*AD8+K9*AD9+K10*AD10)/K11,0)</f>
        <v>4.6331256261270291E-4</v>
      </c>
      <c r="AE11" s="52">
        <f>SUM(AE8:AE10)</f>
        <v>21.42079</v>
      </c>
      <c r="AF11" s="53">
        <f>IF(K11&gt;0,(K8*AF8+K9*AF9+K10*AF10)/K11,0)</f>
        <v>0.20420171508715687</v>
      </c>
      <c r="AG11" s="58">
        <f>SUM(AG8:AG10)</f>
        <v>126.69135059999999</v>
      </c>
      <c r="AH11" s="53">
        <f>IF(AND(AB11&gt;0),((AB8*AH8+AB9*AH9+AB10*AH10)/AB11),0)</f>
        <v>0.85150591842504664</v>
      </c>
      <c r="AI11" s="57">
        <f t="shared" si="0"/>
        <v>0.85560534151029644</v>
      </c>
      <c r="AJ11" s="51">
        <f>SUM(AJ8:AJ10)</f>
        <v>677</v>
      </c>
      <c r="AK11" s="21">
        <f>IF(AJ11&gt;0,(AK8*AJ8+AK9*AJ9+AK10*AJ10)/AJ11,0)</f>
        <v>8.1357459379615957E-2</v>
      </c>
      <c r="AL11" s="53">
        <f>IF(K11&gt;0,(AL8*K8+AL9*K9+AL10*K10)/K11,0)</f>
        <v>0.20149462432378282</v>
      </c>
      <c r="AM11" s="155">
        <f>IF(K11&gt;0,(AM8*K8+AM9*K9+AM10*K10)/K11,0)</f>
        <v>0.21925818272891204</v>
      </c>
      <c r="AN11" s="58">
        <f>SUM(AN8:AN10)</f>
        <v>124.93090530000001</v>
      </c>
      <c r="AO11" s="156">
        <f>SUM(AO8:AO10)</f>
        <v>136.19318999999999</v>
      </c>
      <c r="AP11" s="56"/>
      <c r="AQ11" s="56">
        <f>SUM(AQ8:AQ10)</f>
        <v>0</v>
      </c>
      <c r="AR11" s="105"/>
      <c r="AS11" s="106">
        <f>AR10</f>
        <v>2634.1</v>
      </c>
      <c r="AT11" s="51">
        <f>SUM(AT8:AT10)</f>
        <v>0</v>
      </c>
      <c r="AU11" s="59"/>
      <c r="AV11" s="58"/>
      <c r="AW11" s="58"/>
      <c r="AX11" s="58"/>
      <c r="AY11" s="58"/>
    </row>
    <row r="12" spans="1:51" x14ac:dyDescent="0.2">
      <c r="A12" s="182">
        <v>3</v>
      </c>
      <c r="B12" s="23">
        <v>1</v>
      </c>
      <c r="C12" s="11" t="s">
        <v>51</v>
      </c>
      <c r="D12" s="12">
        <v>17908</v>
      </c>
      <c r="E12" s="12">
        <v>3</v>
      </c>
      <c r="F12" s="12">
        <v>19177</v>
      </c>
      <c r="G12" s="13">
        <v>0.6</v>
      </c>
      <c r="H12" s="13">
        <v>4.4000000000000004</v>
      </c>
      <c r="I12" s="12">
        <v>19839</v>
      </c>
      <c r="J12" s="13">
        <v>7.3</v>
      </c>
      <c r="K12" s="12">
        <v>16725</v>
      </c>
      <c r="L12" s="14">
        <v>7.6999999999999999E-2</v>
      </c>
      <c r="M12" s="24">
        <f>ROUND(K12*(1-L12),0)</f>
        <v>15437</v>
      </c>
      <c r="N12" s="15">
        <v>0.17100000000000001</v>
      </c>
      <c r="O12" s="25">
        <f>M12*N12</f>
        <v>2639.7270000000003</v>
      </c>
      <c r="P12" s="14">
        <v>0.73499999999999999</v>
      </c>
      <c r="Q12" s="25">
        <f>M12*P12</f>
        <v>11346.195</v>
      </c>
      <c r="R12" s="16">
        <v>9.4E-2</v>
      </c>
      <c r="S12" s="159">
        <v>0.24079999999999999</v>
      </c>
      <c r="T12" s="25">
        <f>M12*R12</f>
        <v>1451.078</v>
      </c>
      <c r="U12" s="26">
        <v>0.27700000000000002</v>
      </c>
      <c r="V12" s="25">
        <f>M12*U12</f>
        <v>4276.049</v>
      </c>
      <c r="W12" s="16">
        <v>0.47899999999999998</v>
      </c>
      <c r="X12" s="25">
        <f>M12*W12</f>
        <v>7394.3229999999994</v>
      </c>
      <c r="Y12" s="16">
        <v>0.39</v>
      </c>
      <c r="Z12" s="25">
        <f>Y12*M12</f>
        <v>6020.43</v>
      </c>
      <c r="AA12" s="17">
        <v>2.97E-3</v>
      </c>
      <c r="AB12" s="18">
        <f>M12*AA12</f>
        <v>45.84789</v>
      </c>
      <c r="AC12" s="27">
        <f>IF(M12&gt;0,(AE12+AN12)/M12,0)</f>
        <v>3.1347774826715035E-3</v>
      </c>
      <c r="AD12" s="17">
        <v>4.2000000000000002E-4</v>
      </c>
      <c r="AE12" s="24">
        <f>AD12*M12</f>
        <v>6.4835400000000005</v>
      </c>
      <c r="AF12" s="117">
        <v>0.21390000000000001</v>
      </c>
      <c r="AG12" s="30">
        <f>AJ12*(1-AK12)*AF12</f>
        <v>46.446246000000002</v>
      </c>
      <c r="AH12" s="28">
        <f>IF(AND(AF12&gt;0,AD12&gt;0,AA12&gt;0),((AA12-AD12)*AF12)/((AF12-AD12)*AA12),0)</f>
        <v>0.86027503818397588</v>
      </c>
      <c r="AI12" s="60">
        <f t="shared" si="0"/>
        <v>0.86790790990291888</v>
      </c>
      <c r="AJ12" s="12">
        <v>235</v>
      </c>
      <c r="AK12" s="14">
        <v>7.5999999999999998E-2</v>
      </c>
      <c r="AL12" s="15">
        <v>0.193</v>
      </c>
      <c r="AM12" s="150">
        <v>0.20619999999999999</v>
      </c>
      <c r="AN12" s="30">
        <f>AJ12*(1-AK12)*AL12</f>
        <v>41.90802</v>
      </c>
      <c r="AO12" s="153">
        <f>AJ12*(1-AK12)*AM12</f>
        <v>44.774267999999999</v>
      </c>
      <c r="AP12" s="19">
        <v>1.6</v>
      </c>
      <c r="AQ12" s="19"/>
      <c r="AR12" s="101">
        <f>AR10+AJ12-AQ12</f>
        <v>2869.1</v>
      </c>
      <c r="AS12" s="102"/>
      <c r="AT12" s="12"/>
      <c r="AU12" s="31"/>
      <c r="AV12" s="20"/>
      <c r="AW12" s="20"/>
      <c r="AX12" s="20"/>
      <c r="AY12" s="20"/>
    </row>
    <row r="13" spans="1:51" x14ac:dyDescent="0.2">
      <c r="A13" s="183"/>
      <c r="B13" s="33">
        <v>2</v>
      </c>
      <c r="C13" s="11" t="s">
        <v>60</v>
      </c>
      <c r="D13" s="34">
        <v>19100</v>
      </c>
      <c r="E13" s="34">
        <v>6</v>
      </c>
      <c r="F13" s="34">
        <v>17135</v>
      </c>
      <c r="G13" s="35">
        <v>0.4</v>
      </c>
      <c r="H13" s="35">
        <v>3.8</v>
      </c>
      <c r="I13" s="34">
        <v>18061</v>
      </c>
      <c r="J13" s="35">
        <v>7.6</v>
      </c>
      <c r="K13" s="34">
        <v>16681</v>
      </c>
      <c r="L13" s="36">
        <v>7.2999999999999995E-2</v>
      </c>
      <c r="M13" s="37">
        <f>ROUND(K13*(1-L13),0)</f>
        <v>15463</v>
      </c>
      <c r="N13" s="38">
        <v>0.47499999999999998</v>
      </c>
      <c r="O13" s="25">
        <f>M13*N13</f>
        <v>7344.9249999999993</v>
      </c>
      <c r="P13" s="36">
        <v>0.47</v>
      </c>
      <c r="Q13" s="25">
        <f>M13*P13</f>
        <v>7267.61</v>
      </c>
      <c r="R13" s="39">
        <v>5.5E-2</v>
      </c>
      <c r="S13" s="152">
        <v>0.23569999999999999</v>
      </c>
      <c r="T13" s="25">
        <f>M13*R13</f>
        <v>850.46500000000003</v>
      </c>
      <c r="U13" s="28">
        <v>0.27200000000000002</v>
      </c>
      <c r="V13" s="25">
        <f>M13*U13</f>
        <v>4205.9360000000006</v>
      </c>
      <c r="W13" s="39">
        <v>0.46899999999999997</v>
      </c>
      <c r="X13" s="25">
        <f>M13*W13</f>
        <v>7252.1469999999999</v>
      </c>
      <c r="Y13" s="39">
        <v>0.39</v>
      </c>
      <c r="Z13" s="25">
        <f>Y13*M13</f>
        <v>6030.5700000000006</v>
      </c>
      <c r="AA13" s="40">
        <v>3.0599999999999998E-3</v>
      </c>
      <c r="AB13" s="18">
        <f>M13*AA13</f>
        <v>47.316779999999994</v>
      </c>
      <c r="AC13" s="27">
        <f>IF(M13&gt;0,(AE13+AN13)/M13,0)</f>
        <v>3.0215119963784517E-3</v>
      </c>
      <c r="AD13" s="40">
        <v>3.8000000000000002E-4</v>
      </c>
      <c r="AE13" s="37">
        <f>AD13*M13</f>
        <v>5.8759399999999999</v>
      </c>
      <c r="AF13" s="28">
        <v>0.22639999999999999</v>
      </c>
      <c r="AG13" s="41">
        <f>AJ13*(1-AK13)*AF13</f>
        <v>44.78192</v>
      </c>
      <c r="AH13" s="28">
        <f>IF(AND(AF13&gt;0,AD13&gt;0,AA13&gt;0),((AA13-AD13)*AF13)/((AF13-AD13)*AA13),0)</f>
        <v>0.87728947579975847</v>
      </c>
      <c r="AI13" s="29">
        <f t="shared" si="0"/>
        <v>0.87584687890488588</v>
      </c>
      <c r="AJ13" s="34">
        <v>215</v>
      </c>
      <c r="AK13" s="36">
        <v>0.08</v>
      </c>
      <c r="AL13" s="38">
        <v>0.20649999999999999</v>
      </c>
      <c r="AM13" s="151">
        <v>0.22739999999999999</v>
      </c>
      <c r="AN13" s="41">
        <f>AJ13*(1-AK13)*AL13</f>
        <v>40.845700000000001</v>
      </c>
      <c r="AO13" s="174">
        <f t="shared" si="1"/>
        <v>44.97972</v>
      </c>
      <c r="AP13" s="42">
        <v>1.6</v>
      </c>
      <c r="AQ13" s="42"/>
      <c r="AR13" s="113">
        <f>AR12+AJ13-AQ13</f>
        <v>3084.1</v>
      </c>
      <c r="AS13" s="104"/>
      <c r="AT13" s="43"/>
      <c r="AU13" s="44"/>
      <c r="AV13" s="45"/>
      <c r="AW13" s="45"/>
      <c r="AX13" s="45"/>
      <c r="AY13" s="45"/>
    </row>
    <row r="14" spans="1:51" x14ac:dyDescent="0.2">
      <c r="A14" s="183"/>
      <c r="B14" s="33">
        <v>3</v>
      </c>
      <c r="C14" s="11" t="s">
        <v>53</v>
      </c>
      <c r="D14" s="43">
        <v>16005</v>
      </c>
      <c r="E14" s="43">
        <v>6</v>
      </c>
      <c r="F14" s="43">
        <v>18481</v>
      </c>
      <c r="G14" s="37">
        <v>0.5</v>
      </c>
      <c r="H14" s="37">
        <v>3.4</v>
      </c>
      <c r="I14" s="43">
        <v>19032</v>
      </c>
      <c r="J14" s="37">
        <v>6.8</v>
      </c>
      <c r="K14" s="43">
        <v>16556</v>
      </c>
      <c r="L14" s="39">
        <v>7.8E-2</v>
      </c>
      <c r="M14" s="37">
        <f>ROUND(K14*(1-L14),0)</f>
        <v>15265</v>
      </c>
      <c r="N14" s="28">
        <v>0.56399999999999995</v>
      </c>
      <c r="O14" s="25">
        <f>M14*N14</f>
        <v>8609.4599999999991</v>
      </c>
      <c r="P14" s="39">
        <v>0.40300000000000002</v>
      </c>
      <c r="Q14" s="25">
        <f>M14*P14</f>
        <v>6151.7950000000001</v>
      </c>
      <c r="R14" s="39">
        <v>3.3000000000000002E-2</v>
      </c>
      <c r="S14" s="152">
        <v>0.21990000000000001</v>
      </c>
      <c r="T14" s="25">
        <f>M14*R14</f>
        <v>503.745</v>
      </c>
      <c r="U14" s="28">
        <v>0.25800000000000001</v>
      </c>
      <c r="V14" s="25">
        <f>M14*U14</f>
        <v>3938.37</v>
      </c>
      <c r="W14" s="39">
        <v>0.48</v>
      </c>
      <c r="X14" s="25">
        <f>M14*W14</f>
        <v>7327.2</v>
      </c>
      <c r="Y14" s="39">
        <v>0.39</v>
      </c>
      <c r="Z14" s="25">
        <f>Y14*M14</f>
        <v>5953.35</v>
      </c>
      <c r="AA14" s="47">
        <v>3.1099999999999999E-3</v>
      </c>
      <c r="AB14" s="18">
        <f>M14*AA14</f>
        <v>47.474150000000002</v>
      </c>
      <c r="AC14" s="27">
        <f>IF(M14&gt;0,(AE14+AN14)/M14,0)</f>
        <v>3.2794100229282673E-3</v>
      </c>
      <c r="AD14" s="47">
        <v>3.6999999999999999E-4</v>
      </c>
      <c r="AE14" s="37">
        <f>AD14*M14</f>
        <v>5.6480499999999996</v>
      </c>
      <c r="AF14" s="28">
        <v>0.22500000000000001</v>
      </c>
      <c r="AG14" s="41">
        <f>AJ14*(1-AK14)*AF14</f>
        <v>49.518000000000001</v>
      </c>
      <c r="AH14" s="28">
        <f>IF(AND(AF14&gt;0,AD14&gt;0,AA14&gt;0),((AA14-AD14)*AF14)/((AF14-AD14)*AA14),0)</f>
        <v>0.88248012845131685</v>
      </c>
      <c r="AI14" s="29">
        <f t="shared" si="0"/>
        <v>0.88880444960514182</v>
      </c>
      <c r="AJ14" s="43">
        <v>240</v>
      </c>
      <c r="AK14" s="39">
        <v>8.3000000000000004E-2</v>
      </c>
      <c r="AL14" s="28">
        <v>0.20180000000000001</v>
      </c>
      <c r="AM14" s="152">
        <v>0.22309999999999999</v>
      </c>
      <c r="AN14" s="41">
        <f>AJ14*(1-AK14)*AL14</f>
        <v>44.412144000000005</v>
      </c>
      <c r="AO14" s="154">
        <f t="shared" si="1"/>
        <v>49.099848000000001</v>
      </c>
      <c r="AP14" s="18">
        <v>1.6</v>
      </c>
      <c r="AQ14" s="18"/>
      <c r="AR14" s="113">
        <f>AR13+AJ14-AQ14</f>
        <v>3324.1</v>
      </c>
      <c r="AS14" s="104"/>
      <c r="AT14" s="43"/>
      <c r="AU14" s="48"/>
      <c r="AV14" s="41"/>
      <c r="AW14" s="41"/>
      <c r="AX14" s="41"/>
      <c r="AY14" s="41"/>
    </row>
    <row r="15" spans="1:51" s="22" customFormat="1" ht="13.5" thickBot="1" x14ac:dyDescent="0.25">
      <c r="A15" s="184"/>
      <c r="B15" s="49" t="s">
        <v>38</v>
      </c>
      <c r="C15" s="50"/>
      <c r="D15" s="51">
        <f>SUM(D12:D14)</f>
        <v>53013</v>
      </c>
      <c r="E15" s="51"/>
      <c r="F15" s="51">
        <f>SUM(F12:F14)</f>
        <v>54793</v>
      </c>
      <c r="G15" s="52"/>
      <c r="H15" s="52"/>
      <c r="I15" s="51">
        <f>SUM(I12:I14)</f>
        <v>56932</v>
      </c>
      <c r="J15" s="52"/>
      <c r="K15" s="51">
        <f>SUM(K12:K14)</f>
        <v>49962</v>
      </c>
      <c r="L15" s="21">
        <f>IF(K15&gt;0,(K12*L12+K13*L13+K14*L14)/K15,0)</f>
        <v>7.5995876866418482E-2</v>
      </c>
      <c r="M15" s="52">
        <f>M12+M13+M14</f>
        <v>46165</v>
      </c>
      <c r="N15" s="53">
        <f>IF(M15&gt;0,O15/M15,0)</f>
        <v>0.40277508935340628</v>
      </c>
      <c r="O15" s="54">
        <f>O12+O13+O14</f>
        <v>18594.112000000001</v>
      </c>
      <c r="P15" s="21">
        <f>IF(M15&gt;0,Q15/M15,0)</f>
        <v>0.53645835589732482</v>
      </c>
      <c r="Q15" s="54">
        <f>Q12+Q13+Q14</f>
        <v>24765.599999999999</v>
      </c>
      <c r="R15" s="21">
        <f>IF(M15&gt;0,T15/M15,0)</f>
        <v>6.0766554749268925E-2</v>
      </c>
      <c r="S15" s="155"/>
      <c r="T15" s="54">
        <f>T12+T13+T14</f>
        <v>2805.288</v>
      </c>
      <c r="U15" s="21">
        <f>IF(M15&gt;0,V15/M15,0)</f>
        <v>0.26904267302068668</v>
      </c>
      <c r="V15" s="54">
        <f>V12+V13+V14</f>
        <v>12420.355</v>
      </c>
      <c r="W15" s="21">
        <f>IF(M15&gt;0,X15/M15,0)</f>
        <v>0.475981154554316</v>
      </c>
      <c r="X15" s="54">
        <f>X12+X13+X14</f>
        <v>21973.67</v>
      </c>
      <c r="Y15" s="21">
        <f>IF(M15&gt;0,Z15/M15,0)</f>
        <v>0.38999999999999996</v>
      </c>
      <c r="Z15" s="54">
        <f>Z12+Z13+Z14</f>
        <v>18004.349999999999</v>
      </c>
      <c r="AA15" s="55">
        <f>IF(M15&gt;0,AB15/M15,0)</f>
        <v>3.046438210765732E-3</v>
      </c>
      <c r="AB15" s="56">
        <f>SUM(AB12:AB14)</f>
        <v>140.63882000000001</v>
      </c>
      <c r="AC15" s="55">
        <f>IF(M15&gt;0,(AC12*M12+AC13*M13+AC14*M14)/M15,0)</f>
        <v>3.1446635763023936E-3</v>
      </c>
      <c r="AD15" s="55">
        <f>IF(K15&gt;0,(K12*AD12+K13*AD13+K14*AD14)/K15,0)</f>
        <v>3.9007645810816224E-4</v>
      </c>
      <c r="AE15" s="52">
        <f>SUM(AE12:AE14)</f>
        <v>18.007530000000003</v>
      </c>
      <c r="AF15" s="53">
        <f>IF(K15&gt;0,(K12*AF12+K13*AF13+K14*AF14)/K15,0)</f>
        <v>0.2217516492534326</v>
      </c>
      <c r="AG15" s="58">
        <f>SUM(AG12:AG14)</f>
        <v>140.74616600000002</v>
      </c>
      <c r="AH15" s="53">
        <f>IF(AND(AB15&gt;0),((AB12*AH12+AB13*AH13+AB14*AH14)/AB15),0)</f>
        <v>0.873494974099287</v>
      </c>
      <c r="AI15" s="57">
        <f t="shared" si="0"/>
        <v>0.87766422544765865</v>
      </c>
      <c r="AJ15" s="51">
        <f>SUM(AJ12:AJ14)</f>
        <v>690</v>
      </c>
      <c r="AK15" s="21">
        <f>IF(AJ15&gt;0,(AK12*AJ12+AK13*AJ13+AK14*AJ14)/AJ15,0)</f>
        <v>7.968115942028986E-2</v>
      </c>
      <c r="AL15" s="53">
        <f>IF(K15&gt;0,(AL12*K12+AL13*K13+AL14*K14)/K15,0)</f>
        <v>0.20042336775949721</v>
      </c>
      <c r="AM15" s="155">
        <f>IF(K15&gt;0,(AM12*K12+AM13*K13+AM14*K14)/K15,0)</f>
        <v>0.21887830751371043</v>
      </c>
      <c r="AN15" s="58">
        <f>SUM(AN12:AN14)</f>
        <v>127.165864</v>
      </c>
      <c r="AO15" s="156">
        <f>SUM(AO12:AO14)</f>
        <v>138.853836</v>
      </c>
      <c r="AP15" s="56"/>
      <c r="AQ15" s="56">
        <f>SUM(AQ12:AQ14)</f>
        <v>0</v>
      </c>
      <c r="AR15" s="105"/>
      <c r="AS15" s="106">
        <f>AR14</f>
        <v>3324.1</v>
      </c>
      <c r="AT15" s="51">
        <f>SUM(AT12:AT14)</f>
        <v>0</v>
      </c>
      <c r="AU15" s="59"/>
      <c r="AV15" s="58"/>
      <c r="AW15" s="58"/>
      <c r="AX15" s="58"/>
      <c r="AY15" s="58"/>
    </row>
    <row r="16" spans="1:51" x14ac:dyDescent="0.2">
      <c r="A16" s="182">
        <v>4</v>
      </c>
      <c r="B16" s="23">
        <v>1</v>
      </c>
      <c r="C16" s="11" t="s">
        <v>51</v>
      </c>
      <c r="D16" s="12">
        <v>7928</v>
      </c>
      <c r="E16" s="12">
        <v>5</v>
      </c>
      <c r="F16" s="12">
        <v>12891</v>
      </c>
      <c r="G16" s="13">
        <v>0.5</v>
      </c>
      <c r="H16" s="13">
        <v>3.8</v>
      </c>
      <c r="I16" s="12">
        <v>13759</v>
      </c>
      <c r="J16" s="13">
        <v>8.1</v>
      </c>
      <c r="K16" s="12">
        <v>15203</v>
      </c>
      <c r="L16" s="14">
        <v>7.8E-2</v>
      </c>
      <c r="M16" s="24">
        <f>ROUND(K16*(1-L16),0)</f>
        <v>14017</v>
      </c>
      <c r="N16" s="15">
        <v>0.311</v>
      </c>
      <c r="O16" s="25">
        <f>M16*N16</f>
        <v>4359.2870000000003</v>
      </c>
      <c r="P16" s="14">
        <v>0.63500000000000001</v>
      </c>
      <c r="Q16" s="25">
        <f>M16*P16</f>
        <v>8900.7950000000001</v>
      </c>
      <c r="R16" s="16">
        <v>5.3999999999999999E-2</v>
      </c>
      <c r="S16" s="159">
        <v>0.21879999999999999</v>
      </c>
      <c r="T16" s="25">
        <f>M16*R16</f>
        <v>756.91800000000001</v>
      </c>
      <c r="U16" s="26">
        <v>0.253</v>
      </c>
      <c r="V16" s="25">
        <f>M16*U16</f>
        <v>3546.3009999999999</v>
      </c>
      <c r="W16" s="16">
        <v>0.47899999999999998</v>
      </c>
      <c r="X16" s="25">
        <f>M16*W16</f>
        <v>6714.143</v>
      </c>
      <c r="Y16" s="16">
        <v>0.38</v>
      </c>
      <c r="Z16" s="25">
        <f>Y16*M16</f>
        <v>5326.46</v>
      </c>
      <c r="AA16" s="17">
        <v>3.0799999999999998E-3</v>
      </c>
      <c r="AB16" s="18">
        <f>M16*AA16</f>
        <v>43.172359999999998</v>
      </c>
      <c r="AC16" s="27">
        <f>IF(M16&gt;0,(AE16+AN16)/M16,0)</f>
        <v>3.2225579439252331E-3</v>
      </c>
      <c r="AD16" s="17">
        <v>3.5E-4</v>
      </c>
      <c r="AE16" s="24">
        <f>AD16*M16</f>
        <v>4.9059499999999998</v>
      </c>
      <c r="AF16" s="117">
        <v>0.22259999999999999</v>
      </c>
      <c r="AG16" s="30">
        <f>AJ16*(1-AK16)*AF16</f>
        <v>43.070206199999994</v>
      </c>
      <c r="AH16" s="28">
        <f>IF(AND(AF16&gt;0,AD16&gt;0,AA16&gt;0),((AA16-AD16)*AF16)/((AF16-AD16)*AA16),0)</f>
        <v>0.8877594846098783</v>
      </c>
      <c r="AI16" s="60">
        <f t="shared" si="0"/>
        <v>0.8928923674278626</v>
      </c>
      <c r="AJ16" s="12">
        <v>211</v>
      </c>
      <c r="AK16" s="14">
        <v>8.3000000000000004E-2</v>
      </c>
      <c r="AL16" s="15">
        <v>0.20810000000000001</v>
      </c>
      <c r="AM16" s="150">
        <v>0.21629999999999999</v>
      </c>
      <c r="AN16" s="30">
        <f>AJ16*(1-AK16)*AL16</f>
        <v>40.264644699999998</v>
      </c>
      <c r="AO16" s="153">
        <f>AJ16*(1-AK16)*AM16</f>
        <v>41.851238099999996</v>
      </c>
      <c r="AP16" s="19">
        <v>1.6</v>
      </c>
      <c r="AQ16" s="19">
        <v>1258.76</v>
      </c>
      <c r="AR16" s="101">
        <f>AR14+AJ16-AQ16</f>
        <v>2276.34</v>
      </c>
      <c r="AS16" s="102"/>
      <c r="AT16" s="12"/>
      <c r="AU16" s="31"/>
      <c r="AV16" s="20"/>
      <c r="AW16" s="20"/>
      <c r="AX16" s="20"/>
      <c r="AY16" s="20"/>
    </row>
    <row r="17" spans="1:51" x14ac:dyDescent="0.2">
      <c r="A17" s="183"/>
      <c r="B17" s="33">
        <v>2</v>
      </c>
      <c r="C17" s="11" t="s">
        <v>60</v>
      </c>
      <c r="D17" s="34">
        <v>19122</v>
      </c>
      <c r="E17" s="34">
        <v>7</v>
      </c>
      <c r="F17" s="34">
        <v>17091</v>
      </c>
      <c r="G17" s="35">
        <v>1.7</v>
      </c>
      <c r="H17" s="35">
        <v>5</v>
      </c>
      <c r="I17" s="34">
        <v>17689</v>
      </c>
      <c r="J17" s="35">
        <v>7.2</v>
      </c>
      <c r="K17" s="34">
        <v>15247</v>
      </c>
      <c r="L17" s="36">
        <v>7.5999999999999998E-2</v>
      </c>
      <c r="M17" s="37">
        <f>ROUND(K17*(1-L17),0)</f>
        <v>14088</v>
      </c>
      <c r="N17" s="38">
        <v>0.63600000000000001</v>
      </c>
      <c r="O17" s="25">
        <f>M17*N17</f>
        <v>8959.9680000000008</v>
      </c>
      <c r="P17" s="36">
        <v>0.32600000000000001</v>
      </c>
      <c r="Q17" s="25">
        <f>M17*P17</f>
        <v>4592.6880000000001</v>
      </c>
      <c r="R17" s="39">
        <v>3.7999999999999999E-2</v>
      </c>
      <c r="S17" s="152">
        <v>0.2205</v>
      </c>
      <c r="T17" s="25">
        <f>M17*R17</f>
        <v>535.34399999999994</v>
      </c>
      <c r="U17" s="28">
        <v>0.26</v>
      </c>
      <c r="V17" s="25">
        <f>M17*U17</f>
        <v>3662.88</v>
      </c>
      <c r="W17" s="39">
        <v>0.47599999999999998</v>
      </c>
      <c r="X17" s="25">
        <f>M17*W17</f>
        <v>6705.8879999999999</v>
      </c>
      <c r="Y17" s="39">
        <v>0.39</v>
      </c>
      <c r="Z17" s="25">
        <f>Y17*M17</f>
        <v>5494.3200000000006</v>
      </c>
      <c r="AA17" s="40">
        <v>2.9499999999999999E-3</v>
      </c>
      <c r="AB17" s="18">
        <f>M17*AA17</f>
        <v>41.559599999999996</v>
      </c>
      <c r="AC17" s="27">
        <f>IF(M17&gt;0,(AE17+AN17)/M17,0)</f>
        <v>2.30910528109029E-3</v>
      </c>
      <c r="AD17" s="40">
        <v>3.5E-4</v>
      </c>
      <c r="AE17" s="37">
        <f>AD17*M17</f>
        <v>4.9307999999999996</v>
      </c>
      <c r="AF17" s="28">
        <v>0.22009999999999999</v>
      </c>
      <c r="AG17" s="41">
        <f>AJ17*(1-AK17)*AF17</f>
        <v>28.9686816</v>
      </c>
      <c r="AH17" s="28">
        <f>IF(AND(AF17&gt;0,AD17&gt;0,AA17&gt;0),((AA17-AD17)*AF17)/((AF17-AD17)*AA17),0)</f>
        <v>0.88275968454137022</v>
      </c>
      <c r="AI17" s="29">
        <f t="shared" si="0"/>
        <v>0.84984457421830084</v>
      </c>
      <c r="AJ17" s="34">
        <v>144</v>
      </c>
      <c r="AK17" s="36">
        <v>8.5999999999999993E-2</v>
      </c>
      <c r="AL17" s="38">
        <v>0.2097</v>
      </c>
      <c r="AM17" s="151">
        <v>0.2258</v>
      </c>
      <c r="AN17" s="41">
        <f>AJ17*(1-AK17)*AL17</f>
        <v>27.599875200000003</v>
      </c>
      <c r="AO17" s="174">
        <f t="shared" si="1"/>
        <v>29.718892800000003</v>
      </c>
      <c r="AP17" s="42">
        <v>1.75</v>
      </c>
      <c r="AQ17" s="42"/>
      <c r="AR17" s="113">
        <f>AR16+AJ17-AQ17</f>
        <v>2420.34</v>
      </c>
      <c r="AS17" s="104"/>
      <c r="AT17" s="43"/>
      <c r="AU17" s="44"/>
      <c r="AV17" s="45"/>
      <c r="AW17" s="45"/>
      <c r="AX17" s="45"/>
      <c r="AY17" s="45"/>
    </row>
    <row r="18" spans="1:51" x14ac:dyDescent="0.2">
      <c r="A18" s="183"/>
      <c r="B18" s="33">
        <v>3</v>
      </c>
      <c r="C18" s="11" t="s">
        <v>54</v>
      </c>
      <c r="D18" s="43">
        <v>21050</v>
      </c>
      <c r="E18" s="43">
        <v>6</v>
      </c>
      <c r="F18" s="43">
        <v>18683</v>
      </c>
      <c r="G18" s="37">
        <v>0.9</v>
      </c>
      <c r="H18" s="37">
        <v>3.8</v>
      </c>
      <c r="I18" s="43">
        <v>19799</v>
      </c>
      <c r="J18" s="37">
        <v>6.4</v>
      </c>
      <c r="K18" s="43">
        <v>15152</v>
      </c>
      <c r="L18" s="39">
        <v>7.8E-2</v>
      </c>
      <c r="M18" s="37">
        <f>ROUND(K18*(1-L18),0)</f>
        <v>13970</v>
      </c>
      <c r="N18" s="28">
        <v>0.51300000000000001</v>
      </c>
      <c r="O18" s="25">
        <f>M18*N18</f>
        <v>7166.6100000000006</v>
      </c>
      <c r="P18" s="39">
        <v>0.35199999999999998</v>
      </c>
      <c r="Q18" s="25">
        <f>M18*P18</f>
        <v>4917.4399999999996</v>
      </c>
      <c r="R18" s="39">
        <v>0.13500000000000001</v>
      </c>
      <c r="S18" s="152">
        <v>0.2147</v>
      </c>
      <c r="T18" s="25">
        <f>M18*R18</f>
        <v>1885.95</v>
      </c>
      <c r="U18" s="28">
        <v>0.26400000000000001</v>
      </c>
      <c r="V18" s="25">
        <f>M18*U18</f>
        <v>3688.0800000000004</v>
      </c>
      <c r="W18" s="39">
        <v>0.46800000000000003</v>
      </c>
      <c r="X18" s="25">
        <f>M18*W18</f>
        <v>6537.96</v>
      </c>
      <c r="Y18" s="39">
        <v>0.39</v>
      </c>
      <c r="Z18" s="25">
        <f>Y18*M18</f>
        <v>5448.3</v>
      </c>
      <c r="AA18" s="47">
        <v>2.64E-3</v>
      </c>
      <c r="AB18" s="18">
        <f>M18*AA18</f>
        <v>36.880800000000001</v>
      </c>
      <c r="AC18" s="27">
        <f>IF(M18&gt;0,(AE18+AN18)/M18,0)</f>
        <v>3.2126027702219038E-3</v>
      </c>
      <c r="AD18" s="47">
        <v>3.5E-4</v>
      </c>
      <c r="AE18" s="37">
        <f>AD18*M18</f>
        <v>4.8895</v>
      </c>
      <c r="AF18" s="28">
        <v>0.21379999999999999</v>
      </c>
      <c r="AG18" s="41">
        <f>AJ18*(1-AK18)*AF18</f>
        <v>43.029601799999995</v>
      </c>
      <c r="AH18" s="28">
        <f>IF(AND(AF18&gt;0,AD18&gt;0,AA18&gt;0),((AA18-AD18)*AF18)/((AF18-AD18)*AA18),0)</f>
        <v>0.86884658247975188</v>
      </c>
      <c r="AI18" s="29">
        <f t="shared" si="0"/>
        <v>0.89262638514701254</v>
      </c>
      <c r="AJ18" s="43">
        <v>219</v>
      </c>
      <c r="AK18" s="39">
        <v>8.1000000000000003E-2</v>
      </c>
      <c r="AL18" s="28">
        <v>0.19869999999999999</v>
      </c>
      <c r="AM18" s="152">
        <v>0.21229999999999999</v>
      </c>
      <c r="AN18" s="41">
        <f>AJ18*(1-AK18)*AL18</f>
        <v>39.990560699999996</v>
      </c>
      <c r="AO18" s="154">
        <f t="shared" si="1"/>
        <v>42.727710299999998</v>
      </c>
      <c r="AP18" s="18">
        <v>1.7</v>
      </c>
      <c r="AQ18" s="18"/>
      <c r="AR18" s="113">
        <f>AR17+AJ18-AQ18</f>
        <v>2639.34</v>
      </c>
      <c r="AS18" s="104"/>
      <c r="AT18" s="43"/>
      <c r="AU18" s="48"/>
      <c r="AV18" s="41"/>
      <c r="AW18" s="41"/>
      <c r="AX18" s="41"/>
      <c r="AY18" s="41"/>
    </row>
    <row r="19" spans="1:51" s="22" customFormat="1" ht="13.5" thickBot="1" x14ac:dyDescent="0.25">
      <c r="A19" s="184"/>
      <c r="B19" s="49" t="s">
        <v>38</v>
      </c>
      <c r="C19" s="50"/>
      <c r="D19" s="51">
        <f>SUM(D16:D18)</f>
        <v>48100</v>
      </c>
      <c r="E19" s="51"/>
      <c r="F19" s="51">
        <f>SUM(F16:F18)</f>
        <v>48665</v>
      </c>
      <c r="G19" s="52"/>
      <c r="H19" s="52"/>
      <c r="I19" s="51">
        <f>SUM(I16:I18)</f>
        <v>51247</v>
      </c>
      <c r="J19" s="52"/>
      <c r="K19" s="51">
        <f>SUM(K16:K18)</f>
        <v>45602</v>
      </c>
      <c r="L19" s="21">
        <f>IF(K19&gt;0,(K16*L16+K17*L17+K18*L18)/K19,0)</f>
        <v>7.7331301258716706E-2</v>
      </c>
      <c r="M19" s="52">
        <f>M16+M17+M18</f>
        <v>42075</v>
      </c>
      <c r="N19" s="53">
        <f>IF(M19&gt;0,O19/M19,0)</f>
        <v>0.48688924539512779</v>
      </c>
      <c r="O19" s="54">
        <f>O16+O17+O18</f>
        <v>20485.865000000002</v>
      </c>
      <c r="P19" s="21">
        <f>IF(M19&gt;0,Q19/M19,0)</f>
        <v>0.43757392751039809</v>
      </c>
      <c r="Q19" s="54">
        <f>Q16+Q17+Q18</f>
        <v>18410.922999999999</v>
      </c>
      <c r="R19" s="21">
        <f>IF(M19&gt;0,T19/M19,0)</f>
        <v>7.5536827094474152E-2</v>
      </c>
      <c r="S19" s="155"/>
      <c r="T19" s="54">
        <f>T16+T17+T18</f>
        <v>3178.212</v>
      </c>
      <c r="U19" s="21">
        <f>IF(M19&gt;0,V19/M19,0)</f>
        <v>0.25899610219845515</v>
      </c>
      <c r="V19" s="54">
        <f>V16+V17+V18</f>
        <v>10897.261</v>
      </c>
      <c r="W19" s="21">
        <f>IF(M19&gt;0,X19/M19,0)</f>
        <v>0.47434322043969096</v>
      </c>
      <c r="X19" s="54">
        <f>X16+X17+X18</f>
        <v>19957.990999999998</v>
      </c>
      <c r="Y19" s="21">
        <f>IF(M19&gt;0,Z19/M19,0)</f>
        <v>0.38666856803327393</v>
      </c>
      <c r="Z19" s="54">
        <f>Z16+Z17+Z18</f>
        <v>16269.080000000002</v>
      </c>
      <c r="AA19" s="55">
        <f>IF(M19&gt;0,AB19/M19,0)</f>
        <v>2.8903805109922751E-3</v>
      </c>
      <c r="AB19" s="56">
        <f>SUM(AB16:AB18)</f>
        <v>121.61275999999998</v>
      </c>
      <c r="AC19" s="55">
        <f>IF(M19&gt;0,(AC16*M16+AC17*M17+AC18*M18)/M19,0)</f>
        <v>2.9134006084373144E-3</v>
      </c>
      <c r="AD19" s="55">
        <f>IF(K19&gt;0,(K16*AD16+K17*AD17+K18*AD18)/K19,0)</f>
        <v>3.5E-4</v>
      </c>
      <c r="AE19" s="52">
        <f>SUM(AE16:AE18)</f>
        <v>14.726249999999999</v>
      </c>
      <c r="AF19" s="53">
        <f>IF(K19&gt;0,(K16*AF16+K17*AF17+K18*AF18)/K19,0)</f>
        <v>0.21884018464102453</v>
      </c>
      <c r="AG19" s="58">
        <f>SUM(AG16:AG18)</f>
        <v>115.06848959999999</v>
      </c>
      <c r="AH19" s="53">
        <f>IF(AND(AB19&gt;0),((AB16*AH16+AB17*AH17+AB18*AH18)/AB19),0)</f>
        <v>0.8803152604034058</v>
      </c>
      <c r="AI19" s="57">
        <f t="shared" si="0"/>
        <v>0.88136650007102968</v>
      </c>
      <c r="AJ19" s="51">
        <f>SUM(AJ16:AJ18)</f>
        <v>574</v>
      </c>
      <c r="AK19" s="21">
        <f>IF(AJ19&gt;0,(AK16*AJ16+AK17*AJ17+AK18*AJ18)/AJ19,0)</f>
        <v>8.2989547038327519E-2</v>
      </c>
      <c r="AL19" s="53">
        <f>IF(K19&gt;0,(AL16*K16+AL17*K17+AL18*K18)/K19,0)</f>
        <v>0.20551165738344809</v>
      </c>
      <c r="AM19" s="155">
        <f>IF(K19&gt;0,(AM16*K16+AM17*K17+AM18*K18)/K19,0)</f>
        <v>0.21814725450638126</v>
      </c>
      <c r="AN19" s="58">
        <f>SUM(AN16:AN18)</f>
        <v>107.85508060000001</v>
      </c>
      <c r="AO19" s="156">
        <f>SUM(AO16:AO18)</f>
        <v>114.29784119999999</v>
      </c>
      <c r="AP19" s="56"/>
      <c r="AQ19" s="56">
        <f>SUM(AQ16:AQ18)</f>
        <v>1258.76</v>
      </c>
      <c r="AR19" s="105"/>
      <c r="AS19" s="106">
        <f>AR18</f>
        <v>2639.34</v>
      </c>
      <c r="AT19" s="51">
        <f>SUM(AT16:AT18)</f>
        <v>0</v>
      </c>
      <c r="AU19" s="59"/>
      <c r="AV19" s="58"/>
      <c r="AW19" s="58"/>
      <c r="AX19" s="58"/>
      <c r="AY19" s="58"/>
    </row>
    <row r="20" spans="1:51" x14ac:dyDescent="0.2">
      <c r="A20" s="182">
        <v>5</v>
      </c>
      <c r="B20" s="23">
        <v>1</v>
      </c>
      <c r="C20" s="11" t="s">
        <v>52</v>
      </c>
      <c r="D20" s="12">
        <v>8789</v>
      </c>
      <c r="E20" s="12">
        <v>3</v>
      </c>
      <c r="F20" s="12">
        <v>16692</v>
      </c>
      <c r="G20" s="13">
        <v>0.7</v>
      </c>
      <c r="H20" s="13">
        <v>4</v>
      </c>
      <c r="I20" s="12">
        <v>17207</v>
      </c>
      <c r="J20" s="13">
        <v>6.1</v>
      </c>
      <c r="K20" s="12">
        <v>15153</v>
      </c>
      <c r="L20" s="14">
        <v>7.0999999999999994E-2</v>
      </c>
      <c r="M20" s="24">
        <f>ROUND(K20*(1-L20),0)</f>
        <v>14077</v>
      </c>
      <c r="N20" s="15">
        <v>0.57499999999999996</v>
      </c>
      <c r="O20" s="25">
        <f>M20*N20</f>
        <v>8094.2749999999996</v>
      </c>
      <c r="P20" s="14">
        <v>0.245</v>
      </c>
      <c r="Q20" s="25">
        <f>M20*P20</f>
        <v>3448.8649999999998</v>
      </c>
      <c r="R20" s="16">
        <v>0.18</v>
      </c>
      <c r="S20" s="159">
        <v>0.2069</v>
      </c>
      <c r="T20" s="25">
        <f>M20*R20</f>
        <v>2533.86</v>
      </c>
      <c r="U20" s="26">
        <v>0.25700000000000001</v>
      </c>
      <c r="V20" s="25">
        <f>M20*U20</f>
        <v>3617.7890000000002</v>
      </c>
      <c r="W20" s="16">
        <v>0.48099999999999998</v>
      </c>
      <c r="X20" s="25">
        <f>M20*W20</f>
        <v>6771.0369999999994</v>
      </c>
      <c r="Y20" s="16">
        <v>0.38</v>
      </c>
      <c r="Z20" s="25">
        <f>Y20*M20</f>
        <v>5349.26</v>
      </c>
      <c r="AA20" s="17">
        <v>2.5200000000000001E-3</v>
      </c>
      <c r="AB20" s="18">
        <f>M20*AA20</f>
        <v>35.474040000000002</v>
      </c>
      <c r="AC20" s="27">
        <f>IF(M20&gt;0,(AE20+AN20)/M20,0)</f>
        <v>3.0763614122327203E-3</v>
      </c>
      <c r="AD20" s="17">
        <v>3.3E-4</v>
      </c>
      <c r="AE20" s="24">
        <f>AD20*M20</f>
        <v>4.64541</v>
      </c>
      <c r="AF20" s="117">
        <v>0.21629999999999999</v>
      </c>
      <c r="AG20" s="30">
        <f>AJ20*(1-AK20)*AF20</f>
        <v>40.771684800000003</v>
      </c>
      <c r="AH20" s="28">
        <f>IF(AND(AF20&gt;0,AD20&gt;0,AA20&gt;0),((AA20-AD20)*AF20)/((AF20-AD20)*AA20),0)</f>
        <v>0.8703755151178405</v>
      </c>
      <c r="AI20" s="60">
        <f t="shared" si="0"/>
        <v>0.89416911127875465</v>
      </c>
      <c r="AJ20" s="12">
        <v>204</v>
      </c>
      <c r="AK20" s="14">
        <v>7.5999999999999998E-2</v>
      </c>
      <c r="AL20" s="15">
        <v>0.2051</v>
      </c>
      <c r="AM20" s="150">
        <v>0.2258</v>
      </c>
      <c r="AN20" s="30">
        <f>AJ20*(1-AK20)*AL20</f>
        <v>38.660529600000004</v>
      </c>
      <c r="AO20" s="153">
        <f>AJ20*(1-AK20)*AM20</f>
        <v>42.562396800000002</v>
      </c>
      <c r="AP20" s="19">
        <v>1.56</v>
      </c>
      <c r="AQ20" s="19">
        <v>1256.54</v>
      </c>
      <c r="AR20" s="101">
        <f>AR18+AJ20-AQ20</f>
        <v>1586.8000000000002</v>
      </c>
      <c r="AS20" s="102"/>
      <c r="AT20" s="12"/>
      <c r="AU20" s="31"/>
      <c r="AV20" s="20"/>
      <c r="AW20" s="20"/>
      <c r="AX20" s="20"/>
      <c r="AY20" s="20"/>
    </row>
    <row r="21" spans="1:51" x14ac:dyDescent="0.2">
      <c r="A21" s="183"/>
      <c r="B21" s="33">
        <v>2</v>
      </c>
      <c r="C21" s="11" t="s">
        <v>60</v>
      </c>
      <c r="D21" s="34">
        <v>19061</v>
      </c>
      <c r="E21" s="34">
        <v>10</v>
      </c>
      <c r="F21" s="34">
        <v>15990</v>
      </c>
      <c r="G21" s="35">
        <v>1.5</v>
      </c>
      <c r="H21" s="35">
        <v>6</v>
      </c>
      <c r="I21" s="34">
        <v>17286</v>
      </c>
      <c r="J21" s="35">
        <v>5.8</v>
      </c>
      <c r="K21" s="34">
        <v>15106</v>
      </c>
      <c r="L21" s="36">
        <v>6.9000000000000006E-2</v>
      </c>
      <c r="M21" s="37">
        <f>ROUND(K21*(1-L21),0)</f>
        <v>14064</v>
      </c>
      <c r="N21" s="38">
        <v>0.53</v>
      </c>
      <c r="O21" s="25">
        <f>M21*N21</f>
        <v>7453.92</v>
      </c>
      <c r="P21" s="36">
        <v>0.308</v>
      </c>
      <c r="Q21" s="25">
        <f>M21*P21</f>
        <v>4331.7119999999995</v>
      </c>
      <c r="R21" s="39">
        <v>0.16200000000000001</v>
      </c>
      <c r="S21" s="152">
        <v>0.21</v>
      </c>
      <c r="T21" s="25">
        <f>M21*R21</f>
        <v>2278.3679999999999</v>
      </c>
      <c r="U21" s="28">
        <v>0.27</v>
      </c>
      <c r="V21" s="25">
        <f>M21*U21</f>
        <v>3797.28</v>
      </c>
      <c r="W21" s="39">
        <v>0.46300000000000002</v>
      </c>
      <c r="X21" s="25">
        <f>M21*W21</f>
        <v>6511.6320000000005</v>
      </c>
      <c r="Y21" s="39">
        <v>0.39</v>
      </c>
      <c r="Z21" s="25">
        <f>Y21*M21</f>
        <v>5484.96</v>
      </c>
      <c r="AA21" s="40">
        <v>2.5100000000000001E-3</v>
      </c>
      <c r="AB21" s="18">
        <f>M21*AA21</f>
        <v>35.300640000000001</v>
      </c>
      <c r="AC21" s="27">
        <f>IF(M21&gt;0,(AE21+AN21)/M21,0)</f>
        <v>3.0100298634812284E-3</v>
      </c>
      <c r="AD21" s="40">
        <v>3.4000000000000002E-4</v>
      </c>
      <c r="AE21" s="37">
        <f>AD21*M21</f>
        <v>4.7817600000000002</v>
      </c>
      <c r="AF21" s="28">
        <v>0.216</v>
      </c>
      <c r="AG21" s="41">
        <f>AJ21*(1-AK21)*AF21</f>
        <v>39.760200000000005</v>
      </c>
      <c r="AH21" s="28">
        <f>IF(AND(AF21&gt;0,AD21&gt;0,AA21&gt;0),((AA21-AD21)*AF21)/((AF21-AD21)*AA21),0)</f>
        <v>0.86590483101443805</v>
      </c>
      <c r="AI21" s="29">
        <f t="shared" si="0"/>
        <v>0.88852518535880742</v>
      </c>
      <c r="AJ21" s="34">
        <v>199</v>
      </c>
      <c r="AK21" s="36">
        <v>7.4999999999999997E-2</v>
      </c>
      <c r="AL21" s="38">
        <v>0.20399999999999999</v>
      </c>
      <c r="AM21" s="151">
        <v>0.2213</v>
      </c>
      <c r="AN21" s="41">
        <f>AJ21*(1-AK21)*AL21</f>
        <v>37.551299999999998</v>
      </c>
      <c r="AO21" s="174">
        <f t="shared" si="1"/>
        <v>40.735797500000004</v>
      </c>
      <c r="AP21" s="42">
        <v>1.6</v>
      </c>
      <c r="AQ21" s="42"/>
      <c r="AR21" s="121">
        <f>AR20+AJ21-AQ21</f>
        <v>1785.8000000000002</v>
      </c>
      <c r="AS21" s="104"/>
      <c r="AT21" s="43"/>
      <c r="AU21" s="44"/>
      <c r="AV21" s="45"/>
      <c r="AW21" s="45"/>
      <c r="AX21" s="45"/>
      <c r="AY21" s="45"/>
    </row>
    <row r="22" spans="1:51" x14ac:dyDescent="0.2">
      <c r="A22" s="183"/>
      <c r="B22" s="33">
        <v>3</v>
      </c>
      <c r="C22" s="46" t="s">
        <v>57</v>
      </c>
      <c r="D22" s="43">
        <v>18200</v>
      </c>
      <c r="E22" s="43">
        <v>10</v>
      </c>
      <c r="F22" s="43">
        <v>21439</v>
      </c>
      <c r="G22" s="37">
        <v>0.8</v>
      </c>
      <c r="H22" s="37">
        <v>4.2</v>
      </c>
      <c r="I22" s="43">
        <v>22187</v>
      </c>
      <c r="J22" s="37">
        <v>3.8</v>
      </c>
      <c r="K22" s="43">
        <v>15168</v>
      </c>
      <c r="L22" s="39">
        <v>7.0999999999999994E-2</v>
      </c>
      <c r="M22" s="37">
        <f>ROUND(K22*(1-L22),0)</f>
        <v>14091</v>
      </c>
      <c r="N22" s="28">
        <v>0.46600000000000003</v>
      </c>
      <c r="O22" s="25">
        <f>M22*N22</f>
        <v>6566.4059999999999</v>
      </c>
      <c r="P22" s="39">
        <v>0.371</v>
      </c>
      <c r="Q22" s="25">
        <f>M22*P22</f>
        <v>5227.7609999999995</v>
      </c>
      <c r="R22" s="39">
        <v>0.16300000000000001</v>
      </c>
      <c r="S22" s="152">
        <v>0.2455</v>
      </c>
      <c r="T22" s="25">
        <f>M22*R22</f>
        <v>2296.8330000000001</v>
      </c>
      <c r="U22" s="28">
        <v>0.27300000000000002</v>
      </c>
      <c r="V22" s="25">
        <f>M22*U22</f>
        <v>3846.8430000000003</v>
      </c>
      <c r="W22" s="39">
        <v>0.46500000000000002</v>
      </c>
      <c r="X22" s="25">
        <f>M22*W22</f>
        <v>6552.3150000000005</v>
      </c>
      <c r="Y22" s="39">
        <v>0.4</v>
      </c>
      <c r="Z22" s="25">
        <f>Y22*M22</f>
        <v>5636.4000000000005</v>
      </c>
      <c r="AA22" s="47">
        <v>2.81E-3</v>
      </c>
      <c r="AB22" s="18">
        <f>M22*AA22</f>
        <v>39.595709999999997</v>
      </c>
      <c r="AC22" s="27">
        <f>IF(M22&gt;0,(AE22+AN22)/M22,0)</f>
        <v>3.3353700943864885E-3</v>
      </c>
      <c r="AD22" s="47">
        <v>3.4000000000000002E-4</v>
      </c>
      <c r="AE22" s="37">
        <f>AD22*M22</f>
        <v>4.79094</v>
      </c>
      <c r="AF22" s="28">
        <v>0.2177</v>
      </c>
      <c r="AG22" s="41">
        <f>AJ22*(1-AK22)*AF22</f>
        <v>45.264184000000007</v>
      </c>
      <c r="AH22" s="28">
        <f>IF(AND(AF22&gt;0,AD22&gt;0,AA22&gt;0),((AA22-AD22)*AF22)/((AF22-AD22)*AA22),0)</f>
        <v>0.88037851827887414</v>
      </c>
      <c r="AI22" s="29">
        <f t="shared" si="0"/>
        <v>0.89956895404287807</v>
      </c>
      <c r="AJ22" s="43">
        <v>226</v>
      </c>
      <c r="AK22" s="39">
        <v>0.08</v>
      </c>
      <c r="AL22" s="28">
        <v>0.20300000000000001</v>
      </c>
      <c r="AM22" s="152">
        <v>0.21590000000000001</v>
      </c>
      <c r="AN22" s="41">
        <f>AJ22*(1-AK22)*AL22</f>
        <v>42.207760000000007</v>
      </c>
      <c r="AO22" s="154">
        <f t="shared" si="1"/>
        <v>44.889928000000005</v>
      </c>
      <c r="AP22" s="18">
        <v>1.6</v>
      </c>
      <c r="AQ22" s="18"/>
      <c r="AR22" s="121">
        <f>AR21+AJ22-AQ22</f>
        <v>2011.8000000000002</v>
      </c>
      <c r="AS22" s="104"/>
      <c r="AT22" s="43"/>
      <c r="AU22" s="48"/>
      <c r="AV22" s="41"/>
      <c r="AW22" s="41"/>
      <c r="AX22" s="41"/>
      <c r="AY22" s="41"/>
    </row>
    <row r="23" spans="1:51" s="22" customFormat="1" ht="13.5" thickBot="1" x14ac:dyDescent="0.25">
      <c r="A23" s="184"/>
      <c r="B23" s="49" t="s">
        <v>38</v>
      </c>
      <c r="C23" s="50"/>
      <c r="D23" s="51">
        <f>SUM(D20:D22)</f>
        <v>46050</v>
      </c>
      <c r="E23" s="51"/>
      <c r="F23" s="51">
        <f>SUM(F20:F22)</f>
        <v>54121</v>
      </c>
      <c r="G23" s="52"/>
      <c r="H23" s="52"/>
      <c r="I23" s="51">
        <f>SUM(I20:I22)</f>
        <v>56680</v>
      </c>
      <c r="J23" s="52"/>
      <c r="K23" s="51">
        <f>SUM(K20:K22)</f>
        <v>45427</v>
      </c>
      <c r="L23" s="21">
        <f>IF(K23&gt;0,(K20*L20+K21*L21+K22*L22)/K23,0)</f>
        <v>7.0334932969379441E-2</v>
      </c>
      <c r="M23" s="52">
        <f>M20+M21+M22</f>
        <v>42232</v>
      </c>
      <c r="N23" s="53">
        <f>IF(M23&gt;0,O23/M23,0)</f>
        <v>0.52364560049251752</v>
      </c>
      <c r="O23" s="54">
        <f>O20+O21+O22</f>
        <v>22114.600999999999</v>
      </c>
      <c r="P23" s="21">
        <f>IF(M23&gt;0,Q23/M23,0)</f>
        <v>0.30802088463724192</v>
      </c>
      <c r="Q23" s="54">
        <f>Q20+Q21+Q22</f>
        <v>13008.338</v>
      </c>
      <c r="R23" s="21">
        <f>IF(M23&gt;0,T23/M23,0)</f>
        <v>0.16833351487024056</v>
      </c>
      <c r="S23" s="155"/>
      <c r="T23" s="54">
        <f>T20+T21+T22</f>
        <v>7109.0609999999997</v>
      </c>
      <c r="U23" s="21">
        <f>IF(M23&gt;0,V23/M23,0)</f>
        <v>0.26666774010229211</v>
      </c>
      <c r="V23" s="54">
        <f>V20+V21+V22</f>
        <v>11261.912</v>
      </c>
      <c r="W23" s="21">
        <f>IF(M23&gt;0,X23/M23,0)</f>
        <v>0.46966717181284334</v>
      </c>
      <c r="X23" s="54">
        <f>X20+X21+X22</f>
        <v>19834.984</v>
      </c>
      <c r="Y23" s="21">
        <f>IF(M23&gt;0,Z23/M23,0)</f>
        <v>0.39000331502178448</v>
      </c>
      <c r="Z23" s="54">
        <f>Z20+Z21+Z22</f>
        <v>16470.620000000003</v>
      </c>
      <c r="AA23" s="55">
        <f>IF(M23&gt;0,AB23/M23,0)</f>
        <v>2.6134303371850728E-3</v>
      </c>
      <c r="AB23" s="56">
        <f>SUM(AB20:AB22)</f>
        <v>110.37039</v>
      </c>
      <c r="AC23" s="55">
        <f>IF(M23&gt;0,(AC20*M20+AC21*M21+AC22*M22)/M23,0)</f>
        <v>3.1406918829323741E-3</v>
      </c>
      <c r="AD23" s="55">
        <f>IF(K23&gt;0,(K20*AD20+K21*AD21+K22*AD22)/K23,0)</f>
        <v>3.3666431857705772E-4</v>
      </c>
      <c r="AE23" s="52">
        <f>SUM(AE20:AE22)</f>
        <v>14.218109999999999</v>
      </c>
      <c r="AF23" s="53">
        <f>IF(K23&gt;0,(K20*AF20+K21*AF21+K22*AF22)/K23,0)</f>
        <v>0.2166676976247606</v>
      </c>
      <c r="AG23" s="58">
        <f>SUM(AG20:AG22)</f>
        <v>125.7960688</v>
      </c>
      <c r="AH23" s="53">
        <f>IF(AND(AB23&gt;0),((AB20*AH20+AB21*AH21+AB22*AH22)/AB23),0)</f>
        <v>0.87253422817670934</v>
      </c>
      <c r="AI23" s="57">
        <f t="shared" si="0"/>
        <v>0.89428129105843834</v>
      </c>
      <c r="AJ23" s="51">
        <f>SUM(AJ20:AJ22)</f>
        <v>629</v>
      </c>
      <c r="AK23" s="21">
        <f>IF(AJ23&gt;0,(AK20*AJ20+AK21*AJ21+AK22*AJ22)/AJ23,0)</f>
        <v>7.7120826709062007E-2</v>
      </c>
      <c r="AL23" s="53">
        <f>IF(K23&gt;0,(AL20*K20+AL21*K21+AL22*K22)/K23,0)</f>
        <v>0.20403302661412817</v>
      </c>
      <c r="AM23" s="155">
        <f>IF(K23&gt;0,(AM20*K20+AM21*K21+AM22*K22)/K23,0)</f>
        <v>0.22099800559138835</v>
      </c>
      <c r="AN23" s="58">
        <f>SUM(AN20:AN22)</f>
        <v>118.41958960000001</v>
      </c>
      <c r="AO23" s="156">
        <f>SUM(AO20:AO22)</f>
        <v>128.1881223</v>
      </c>
      <c r="AP23" s="56"/>
      <c r="AQ23" s="56">
        <f>SUM(AQ20:AQ22)</f>
        <v>1256.54</v>
      </c>
      <c r="AR23" s="105"/>
      <c r="AS23" s="106">
        <f>AR22</f>
        <v>2011.8000000000002</v>
      </c>
      <c r="AT23" s="51">
        <f>SUM(AT20:AT22)</f>
        <v>0</v>
      </c>
      <c r="AU23" s="59"/>
      <c r="AV23" s="58"/>
      <c r="AW23" s="58"/>
      <c r="AX23" s="58"/>
      <c r="AY23" s="58"/>
    </row>
    <row r="24" spans="1:51" x14ac:dyDescent="0.2">
      <c r="A24" s="182">
        <v>6</v>
      </c>
      <c r="B24" s="23">
        <v>1</v>
      </c>
      <c r="C24" s="11" t="s">
        <v>52</v>
      </c>
      <c r="D24" s="12">
        <v>7873</v>
      </c>
      <c r="E24" s="12">
        <v>9</v>
      </c>
      <c r="F24" s="12">
        <v>9606</v>
      </c>
      <c r="G24" s="13">
        <v>0.8</v>
      </c>
      <c r="H24" s="13">
        <v>4.2</v>
      </c>
      <c r="I24" s="12">
        <v>10180</v>
      </c>
      <c r="J24" s="13">
        <v>7.5</v>
      </c>
      <c r="K24" s="12">
        <v>14876</v>
      </c>
      <c r="L24" s="14">
        <v>6.3E-2</v>
      </c>
      <c r="M24" s="24">
        <f>ROUND(K24*(1-L24),0)</f>
        <v>13939</v>
      </c>
      <c r="N24" s="15">
        <v>0.46300000000000002</v>
      </c>
      <c r="O24" s="25">
        <f>M24*N24</f>
        <v>6453.7570000000005</v>
      </c>
      <c r="P24" s="14">
        <v>0.44400000000000001</v>
      </c>
      <c r="Q24" s="25">
        <f>M24*P24</f>
        <v>6188.9160000000002</v>
      </c>
      <c r="R24" s="16">
        <v>9.2999999999999999E-2</v>
      </c>
      <c r="S24" s="159">
        <v>0.21779999999999999</v>
      </c>
      <c r="T24" s="25">
        <f>M24*R24</f>
        <v>1296.327</v>
      </c>
      <c r="U24" s="26">
        <v>0.253</v>
      </c>
      <c r="V24" s="25">
        <f>M24*U24</f>
        <v>3526.567</v>
      </c>
      <c r="W24" s="16">
        <v>0.48199999999999998</v>
      </c>
      <c r="X24" s="25">
        <f>M24*W24</f>
        <v>6718.598</v>
      </c>
      <c r="Y24" s="16">
        <v>0.4</v>
      </c>
      <c r="Z24" s="25">
        <f>Y24*M24</f>
        <v>5575.6</v>
      </c>
      <c r="AA24" s="17">
        <v>2.9199999999999999E-3</v>
      </c>
      <c r="AB24" s="18">
        <f>M24*AA24</f>
        <v>40.701879999999996</v>
      </c>
      <c r="AC24" s="27">
        <f>IF(M24&gt;0,(AE24+AN24)/M24,0)</f>
        <v>3.0844092115646748E-3</v>
      </c>
      <c r="AD24" s="17">
        <v>3.4000000000000002E-4</v>
      </c>
      <c r="AE24" s="24">
        <f>AD24*M24</f>
        <v>4.7392600000000007</v>
      </c>
      <c r="AF24" s="117">
        <v>0.22420000000000001</v>
      </c>
      <c r="AG24" s="30">
        <f>AJ24*(1-AK24)*AF24</f>
        <v>41.233743000000004</v>
      </c>
      <c r="AH24" s="28">
        <f>IF(AND(AF24&gt;0,AD24&gt;0,AA24&gt;0),((AA24-AD24)*AF24)/((AF24-AD24)*AA24),0)</f>
        <v>0.88490360291228987</v>
      </c>
      <c r="AI24" s="60">
        <f t="shared" si="0"/>
        <v>0.89122500339940758</v>
      </c>
      <c r="AJ24" s="12">
        <v>201</v>
      </c>
      <c r="AK24" s="14">
        <v>8.5000000000000006E-2</v>
      </c>
      <c r="AL24" s="15">
        <v>0.20799999999999999</v>
      </c>
      <c r="AM24" s="150">
        <v>0.22</v>
      </c>
      <c r="AN24" s="30">
        <f>AJ24*(1-AK24)*AL24</f>
        <v>38.25432</v>
      </c>
      <c r="AO24" s="153">
        <f>AJ24*(1-AK24)*AM24</f>
        <v>40.461300000000001</v>
      </c>
      <c r="AP24" s="19">
        <v>1.58</v>
      </c>
      <c r="AQ24" s="19">
        <v>1004.98</v>
      </c>
      <c r="AR24" s="101">
        <f>AR22+AJ24-AQ24</f>
        <v>1207.8200000000002</v>
      </c>
      <c r="AS24" s="102"/>
      <c r="AT24" s="12"/>
      <c r="AU24" s="31"/>
      <c r="AV24" s="20"/>
      <c r="AW24" s="20"/>
      <c r="AX24" s="20"/>
      <c r="AY24" s="20"/>
    </row>
    <row r="25" spans="1:51" x14ac:dyDescent="0.2">
      <c r="A25" s="183"/>
      <c r="B25" s="33">
        <v>2</v>
      </c>
      <c r="C25" s="11" t="s">
        <v>53</v>
      </c>
      <c r="D25" s="34">
        <v>22700</v>
      </c>
      <c r="E25" s="34">
        <v>10</v>
      </c>
      <c r="F25" s="34">
        <v>16363</v>
      </c>
      <c r="G25" s="35">
        <v>0.7</v>
      </c>
      <c r="H25" s="35">
        <v>4.4000000000000004</v>
      </c>
      <c r="I25" s="34">
        <v>17095</v>
      </c>
      <c r="J25" s="35">
        <v>5.2</v>
      </c>
      <c r="K25" s="34">
        <v>15173</v>
      </c>
      <c r="L25" s="36">
        <v>7.0000000000000007E-2</v>
      </c>
      <c r="M25" s="37">
        <f>ROUND(K25*(1-L25),0)</f>
        <v>14111</v>
      </c>
      <c r="N25" s="38">
        <v>0.63</v>
      </c>
      <c r="O25" s="25">
        <f>M25*N25</f>
        <v>8889.93</v>
      </c>
      <c r="P25" s="36">
        <v>0.29399999999999998</v>
      </c>
      <c r="Q25" s="25">
        <f>M25*P25</f>
        <v>4148.634</v>
      </c>
      <c r="R25" s="39">
        <v>7.5999999999999998E-2</v>
      </c>
      <c r="S25" s="152"/>
      <c r="T25" s="25">
        <f>M25*R25</f>
        <v>1072.4359999999999</v>
      </c>
      <c r="U25" s="28">
        <v>0.255</v>
      </c>
      <c r="V25" s="25">
        <f>M25*U25</f>
        <v>3598.3049999999998</v>
      </c>
      <c r="W25" s="39">
        <v>0.48499999999999999</v>
      </c>
      <c r="X25" s="25">
        <f>M25*W25</f>
        <v>6843.835</v>
      </c>
      <c r="Y25" s="39">
        <v>0.4</v>
      </c>
      <c r="Z25" s="25">
        <f>Y25*M25</f>
        <v>5644.4000000000005</v>
      </c>
      <c r="AA25" s="40">
        <v>2.9499999999999999E-3</v>
      </c>
      <c r="AB25" s="18">
        <f>M25*AA25</f>
        <v>41.627449999999996</v>
      </c>
      <c r="AC25" s="27">
        <f>IF(M25&gt;0,(AE25+AN25)/M25,0)</f>
        <v>3.1478343136560135E-3</v>
      </c>
      <c r="AD25" s="40">
        <v>3.5E-4</v>
      </c>
      <c r="AE25" s="37">
        <f>AD25*M25</f>
        <v>4.9388499999999995</v>
      </c>
      <c r="AF25" s="28">
        <v>0.22309999999999999</v>
      </c>
      <c r="AG25" s="41">
        <f>AJ25*(1-AK25)*AF25</f>
        <v>41.005780000000001</v>
      </c>
      <c r="AH25" s="28">
        <f>IF(AND(AF25&gt;0,AD25&gt;0,AA25&gt;0),((AA25-AD25)*AF25)/((AF25-AD25)*AA25),0)</f>
        <v>0.88274077878597645</v>
      </c>
      <c r="AI25" s="29">
        <f t="shared" si="0"/>
        <v>0.89026306013562162</v>
      </c>
      <c r="AJ25" s="34">
        <v>200</v>
      </c>
      <c r="AK25" s="36">
        <v>8.1000000000000003E-2</v>
      </c>
      <c r="AL25" s="38">
        <v>0.21479999999999999</v>
      </c>
      <c r="AM25" s="151">
        <v>0.2319</v>
      </c>
      <c r="AN25" s="41">
        <f>AJ25*(1-AK25)*AL25</f>
        <v>39.480240000000002</v>
      </c>
      <c r="AO25" s="174">
        <f t="shared" si="1"/>
        <v>42.623220000000003</v>
      </c>
      <c r="AP25" s="42">
        <v>1.6</v>
      </c>
      <c r="AQ25" s="42"/>
      <c r="AR25" s="121">
        <f>AR24+AJ25-AQ25</f>
        <v>1407.8200000000002</v>
      </c>
      <c r="AS25" s="104"/>
      <c r="AT25" s="43"/>
      <c r="AU25" s="44"/>
      <c r="AV25" s="45"/>
      <c r="AW25" s="45"/>
      <c r="AX25" s="45"/>
      <c r="AY25" s="45"/>
    </row>
    <row r="26" spans="1:51" x14ac:dyDescent="0.2">
      <c r="A26" s="183"/>
      <c r="B26" s="33">
        <v>3</v>
      </c>
      <c r="C26" s="46" t="s">
        <v>57</v>
      </c>
      <c r="D26" s="43">
        <v>19977</v>
      </c>
      <c r="E26" s="43">
        <v>9</v>
      </c>
      <c r="F26" s="43">
        <v>20840</v>
      </c>
      <c r="G26" s="37">
        <v>0.7</v>
      </c>
      <c r="H26" s="37">
        <v>4.2</v>
      </c>
      <c r="I26" s="43">
        <v>21371</v>
      </c>
      <c r="J26" s="37">
        <v>3.6</v>
      </c>
      <c r="K26" s="43">
        <v>15206</v>
      </c>
      <c r="L26" s="39">
        <v>7.1999999999999995E-2</v>
      </c>
      <c r="M26" s="37">
        <f>ROUND(K26*(1-L26),0)</f>
        <v>14111</v>
      </c>
      <c r="N26" s="28">
        <v>0.56499999999999995</v>
      </c>
      <c r="O26" s="25">
        <f>M26*N26</f>
        <v>7972.7149999999992</v>
      </c>
      <c r="P26" s="39">
        <v>0.35599999999999998</v>
      </c>
      <c r="Q26" s="25">
        <f>M26*P26</f>
        <v>5023.5159999999996</v>
      </c>
      <c r="R26" s="39">
        <v>7.9000000000000001E-2</v>
      </c>
      <c r="S26" s="152"/>
      <c r="T26" s="25">
        <f>M26*R26</f>
        <v>1114.769</v>
      </c>
      <c r="U26" s="28">
        <v>0.255</v>
      </c>
      <c r="V26" s="25">
        <f>M26*U26</f>
        <v>3598.3049999999998</v>
      </c>
      <c r="W26" s="39">
        <v>0.48399999999999999</v>
      </c>
      <c r="X26" s="25">
        <f>M26*W26</f>
        <v>6829.7240000000002</v>
      </c>
      <c r="Y26" s="39">
        <v>0.4</v>
      </c>
      <c r="Z26" s="25">
        <f>Y26*M26</f>
        <v>5644.4000000000005</v>
      </c>
      <c r="AA26" s="47">
        <v>3.16E-3</v>
      </c>
      <c r="AB26" s="18">
        <f>M26*AA26</f>
        <v>44.590760000000003</v>
      </c>
      <c r="AC26" s="27">
        <f>IF(M26&gt;0,(AE26+AN26)/M26,0)</f>
        <v>3.5860199135426263E-3</v>
      </c>
      <c r="AD26" s="47">
        <v>3.6000000000000002E-4</v>
      </c>
      <c r="AE26" s="37">
        <f>AD26*M26</f>
        <v>5.0799600000000007</v>
      </c>
      <c r="AF26" s="28">
        <v>0.22239999999999999</v>
      </c>
      <c r="AG26" s="41">
        <f>AJ26*(1-AK26)*AF26</f>
        <v>48.187407999999998</v>
      </c>
      <c r="AH26" s="28">
        <f>IF(AND(AF26&gt;0,AD26&gt;0,AA26&gt;0),((AA26-AD26)*AF26)/((AF26-AD26)*AA26),0)</f>
        <v>0.88751257043433851</v>
      </c>
      <c r="AI26" s="29">
        <f t="shared" si="0"/>
        <v>0.90115425091224843</v>
      </c>
      <c r="AJ26" s="43">
        <v>235</v>
      </c>
      <c r="AK26" s="39">
        <v>7.8E-2</v>
      </c>
      <c r="AL26" s="28">
        <v>0.21010000000000001</v>
      </c>
      <c r="AM26" s="152">
        <v>0.22439999999999999</v>
      </c>
      <c r="AN26" s="41">
        <f>AJ26*(1-AK26)*AL26</f>
        <v>45.522367000000003</v>
      </c>
      <c r="AO26" s="154">
        <f t="shared" si="1"/>
        <v>48.620747999999999</v>
      </c>
      <c r="AP26" s="18">
        <v>1.7</v>
      </c>
      <c r="AQ26" s="18"/>
      <c r="AR26" s="121">
        <f>AR25+AJ26-AQ26</f>
        <v>1642.8200000000002</v>
      </c>
      <c r="AS26" s="104"/>
      <c r="AT26" s="43"/>
      <c r="AU26" s="48"/>
      <c r="AV26" s="41"/>
      <c r="AW26" s="41"/>
      <c r="AX26" s="41"/>
      <c r="AY26" s="41"/>
    </row>
    <row r="27" spans="1:51" s="22" customFormat="1" ht="13.5" thickBot="1" x14ac:dyDescent="0.25">
      <c r="A27" s="184"/>
      <c r="B27" s="49" t="s">
        <v>38</v>
      </c>
      <c r="C27" s="50"/>
      <c r="D27" s="51">
        <f>SUM(D24:D26)</f>
        <v>50550</v>
      </c>
      <c r="E27" s="51"/>
      <c r="F27" s="51">
        <f>SUM(F24:F26)</f>
        <v>46809</v>
      </c>
      <c r="G27" s="52"/>
      <c r="H27" s="52"/>
      <c r="I27" s="51">
        <f>SUM(I24:I26)</f>
        <v>48646</v>
      </c>
      <c r="J27" s="52"/>
      <c r="K27" s="51">
        <f>SUM(K24:K26)</f>
        <v>45255</v>
      </c>
      <c r="L27" s="21">
        <f>IF(K27&gt;0,(K24*L24+K25*L25+K26*L26)/K27,0)</f>
        <v>6.837100872831732E-2</v>
      </c>
      <c r="M27" s="52">
        <f>M24+M25+M26</f>
        <v>42161</v>
      </c>
      <c r="N27" s="53">
        <f>IF(M27&gt;0,O27/M27,0)</f>
        <v>0.55303247076682249</v>
      </c>
      <c r="O27" s="54">
        <f>O24+O25+O26</f>
        <v>23316.402000000002</v>
      </c>
      <c r="P27" s="21">
        <f>IF(M27&gt;0,Q27/M27,0)</f>
        <v>0.36434301842935413</v>
      </c>
      <c r="Q27" s="54">
        <f>Q24+Q25+Q26</f>
        <v>15361.065999999999</v>
      </c>
      <c r="R27" s="21">
        <f>IF(M27&gt;0,T27/M27,0)</f>
        <v>8.2624510803823437E-2</v>
      </c>
      <c r="S27" s="155"/>
      <c r="T27" s="54">
        <f>T24+T25+T26</f>
        <v>3483.5320000000002</v>
      </c>
      <c r="U27" s="21">
        <f>IF(M27&gt;0,V27/M27,0)</f>
        <v>0.25433877279950662</v>
      </c>
      <c r="V27" s="54">
        <f>V24+V25+V26</f>
        <v>10723.177</v>
      </c>
      <c r="W27" s="21">
        <f>IF(M27&gt;0,X27/M27,0)</f>
        <v>0.48367346599938332</v>
      </c>
      <c r="X27" s="54">
        <f>X24+X25+X26</f>
        <v>20392.156999999999</v>
      </c>
      <c r="Y27" s="21">
        <f>IF(M27&gt;0,Z27/M27,0)</f>
        <v>0.4</v>
      </c>
      <c r="Z27" s="54">
        <f>Z24+Z25+Z26</f>
        <v>16864.400000000001</v>
      </c>
      <c r="AA27" s="55">
        <f>IF(M27&gt;0,AB27/M27,0)</f>
        <v>3.0103671639666991E-3</v>
      </c>
      <c r="AB27" s="56">
        <f>SUM(AB24:AB26)</f>
        <v>126.92009</v>
      </c>
      <c r="AC27" s="55">
        <f>IF(M27&gt;0,(AC24*M24+AC25*M25+AC26*M26)/M27,0)</f>
        <v>3.2735228528735084E-3</v>
      </c>
      <c r="AD27" s="55">
        <f>IF(K27&gt;0,(K24*AD24+K25*AD25+K26*AD26)/K27,0)</f>
        <v>3.5007292011932388E-4</v>
      </c>
      <c r="AE27" s="52">
        <f>SUM(AE24:AE26)</f>
        <v>14.75807</v>
      </c>
      <c r="AF27" s="53">
        <f>IF(K27&gt;0,(K24*AF24+K25*AF25+K26*AF26)/K27,0)</f>
        <v>0.22322638161529113</v>
      </c>
      <c r="AG27" s="58">
        <f>SUM(AG24:AG26)</f>
        <v>130.426931</v>
      </c>
      <c r="AH27" s="53">
        <f>IF(AND(AB27&gt;0),((AB24*AH24+AB25*AH25+AB26*AH26)/AB27),0)</f>
        <v>0.88511084347953617</v>
      </c>
      <c r="AI27" s="57">
        <f t="shared" si="0"/>
        <v>0.89454352213162669</v>
      </c>
      <c r="AJ27" s="51">
        <f>SUM(AJ24:AJ26)</f>
        <v>636</v>
      </c>
      <c r="AK27" s="21">
        <f>IF(AJ27&gt;0,(AK24*AJ24+AK25*AJ25+AK26*AJ26)/AJ27,0)</f>
        <v>8.1155660377358482E-2</v>
      </c>
      <c r="AL27" s="53">
        <f>IF(K27&gt;0,(AL24*K24+AL25*K25+AL26*K26)/K27,0)</f>
        <v>0.21098550436415864</v>
      </c>
      <c r="AM27" s="155">
        <f>IF(K27&gt;0,(AM24*K24+AM25*K25+AM26*K26)/K27,0)</f>
        <v>0.225468237763783</v>
      </c>
      <c r="AN27" s="58">
        <f>SUM(AN24:AN26)</f>
        <v>123.256927</v>
      </c>
      <c r="AO27" s="156">
        <f>SUM(AO24:AO26)</f>
        <v>131.70526799999999</v>
      </c>
      <c r="AP27" s="56"/>
      <c r="AQ27" s="56">
        <f>SUM(AQ24:AQ26)</f>
        <v>1004.98</v>
      </c>
      <c r="AR27" s="105"/>
      <c r="AS27" s="106">
        <f>AR26</f>
        <v>1642.8200000000002</v>
      </c>
      <c r="AT27" s="51">
        <f>SUM(AT24:AT26)</f>
        <v>0</v>
      </c>
      <c r="AU27" s="59"/>
      <c r="AV27" s="58"/>
      <c r="AW27" s="58"/>
      <c r="AX27" s="58"/>
      <c r="AY27" s="58"/>
    </row>
    <row r="28" spans="1:51" x14ac:dyDescent="0.2">
      <c r="A28" s="182">
        <v>7</v>
      </c>
      <c r="B28" s="23">
        <v>1</v>
      </c>
      <c r="C28" s="11" t="s">
        <v>52</v>
      </c>
      <c r="D28" s="12">
        <v>8600</v>
      </c>
      <c r="E28" s="12">
        <v>4</v>
      </c>
      <c r="F28" s="12">
        <v>8956</v>
      </c>
      <c r="G28" s="13">
        <v>1</v>
      </c>
      <c r="H28" s="13">
        <v>4.5</v>
      </c>
      <c r="I28" s="12">
        <v>9378</v>
      </c>
      <c r="J28" s="13">
        <v>7</v>
      </c>
      <c r="K28" s="12">
        <v>15178</v>
      </c>
      <c r="L28" s="14">
        <v>7.4999999999999997E-2</v>
      </c>
      <c r="M28" s="24">
        <f>ROUND(K28*(1-L28),0)</f>
        <v>14040</v>
      </c>
      <c r="N28" s="15">
        <v>0.48699999999999999</v>
      </c>
      <c r="O28" s="25">
        <f>M28*N28</f>
        <v>6837.48</v>
      </c>
      <c r="P28" s="14">
        <v>0.36799999999999999</v>
      </c>
      <c r="Q28" s="25">
        <f>M28*P28</f>
        <v>5166.72</v>
      </c>
      <c r="R28" s="16">
        <v>0.14499999999999999</v>
      </c>
      <c r="S28" s="159"/>
      <c r="T28" s="25">
        <f>M28*R28</f>
        <v>2035.8</v>
      </c>
      <c r="U28" s="26">
        <v>0.246</v>
      </c>
      <c r="V28" s="25">
        <f>M28*U28</f>
        <v>3453.84</v>
      </c>
      <c r="W28" s="16">
        <v>0.49299999999999999</v>
      </c>
      <c r="X28" s="25">
        <f>M28*W28</f>
        <v>6921.72</v>
      </c>
      <c r="Y28" s="16">
        <v>0.4</v>
      </c>
      <c r="Z28" s="25">
        <f>Y28*M28</f>
        <v>5616</v>
      </c>
      <c r="AA28" s="17">
        <v>3.2299999999999998E-3</v>
      </c>
      <c r="AB28" s="18">
        <f>M28*AA28</f>
        <v>45.349199999999996</v>
      </c>
      <c r="AC28" s="27">
        <f>IF(M28&gt;0,(AE28+AN28)/M28,0)</f>
        <v>3.4606688176638178E-3</v>
      </c>
      <c r="AD28" s="17">
        <v>3.6999999999999999E-4</v>
      </c>
      <c r="AE28" s="24">
        <f>AD28*M28</f>
        <v>5.1947999999999999</v>
      </c>
      <c r="AF28" s="117">
        <v>0.22370000000000001</v>
      </c>
      <c r="AG28" s="30">
        <f>AJ28*(1-AK28)*AF28</f>
        <v>45.744636700000008</v>
      </c>
      <c r="AH28" s="28">
        <f>IF(AND(AF28&gt;0,AD28&gt;0,AA28&gt;0),((AA28-AD28)*AF28)/((AF28-AD28)*AA28),0)</f>
        <v>0.88691587606062416</v>
      </c>
      <c r="AI28" s="60">
        <f t="shared" si="0"/>
        <v>0.89464418628782971</v>
      </c>
      <c r="AJ28" s="12">
        <v>223</v>
      </c>
      <c r="AK28" s="14">
        <v>8.3000000000000004E-2</v>
      </c>
      <c r="AL28" s="15">
        <v>0.2122</v>
      </c>
      <c r="AM28" s="150">
        <v>0.2331</v>
      </c>
      <c r="AN28" s="30">
        <f>AJ28*(1-AK28)*AL28</f>
        <v>43.3929902</v>
      </c>
      <c r="AO28" s="153">
        <f>AJ28*(1-AK28)*AM28</f>
        <v>47.666852100000007</v>
      </c>
      <c r="AP28" s="19">
        <v>1.58</v>
      </c>
      <c r="AQ28" s="19">
        <v>1010.86</v>
      </c>
      <c r="AR28" s="101">
        <f>AR26+AJ28-AQ28+AS28</f>
        <v>964.96000000000015</v>
      </c>
      <c r="AS28" s="102">
        <v>110</v>
      </c>
      <c r="AT28" s="12"/>
      <c r="AU28" s="31"/>
      <c r="AV28" s="20"/>
      <c r="AW28" s="20"/>
      <c r="AX28" s="20"/>
      <c r="AY28" s="20"/>
    </row>
    <row r="29" spans="1:51" x14ac:dyDescent="0.2">
      <c r="A29" s="183"/>
      <c r="B29" s="33">
        <v>2</v>
      </c>
      <c r="C29" s="11" t="s">
        <v>53</v>
      </c>
      <c r="D29" s="34">
        <v>17900</v>
      </c>
      <c r="E29" s="34">
        <v>11</v>
      </c>
      <c r="F29" s="34">
        <v>19030</v>
      </c>
      <c r="G29" s="35">
        <v>0.9</v>
      </c>
      <c r="H29" s="35">
        <v>4.4000000000000004</v>
      </c>
      <c r="I29" s="34">
        <v>18485</v>
      </c>
      <c r="J29" s="35">
        <v>5.4</v>
      </c>
      <c r="K29" s="34">
        <v>16320</v>
      </c>
      <c r="L29" s="36">
        <v>7.1999999999999995E-2</v>
      </c>
      <c r="M29" s="37">
        <f>ROUND(K29*(1-L29),0)</f>
        <v>15145</v>
      </c>
      <c r="N29" s="38">
        <v>0.57899999999999996</v>
      </c>
      <c r="O29" s="25">
        <f>M29*N29</f>
        <v>8768.9549999999999</v>
      </c>
      <c r="P29" s="36">
        <v>0.34100000000000003</v>
      </c>
      <c r="Q29" s="25">
        <f>M29*P29</f>
        <v>5164.4450000000006</v>
      </c>
      <c r="R29" s="39">
        <v>0.08</v>
      </c>
      <c r="S29" s="152"/>
      <c r="T29" s="25">
        <f>M29*R29</f>
        <v>1211.6000000000001</v>
      </c>
      <c r="U29" s="28">
        <v>0.24199999999999999</v>
      </c>
      <c r="V29" s="25">
        <f>M29*U29</f>
        <v>3665.0899999999997</v>
      </c>
      <c r="W29" s="39">
        <v>0.498</v>
      </c>
      <c r="X29" s="25">
        <f>M29*W29</f>
        <v>7542.21</v>
      </c>
      <c r="Y29" s="39">
        <v>0.39</v>
      </c>
      <c r="Z29" s="25">
        <f>Y29*M29</f>
        <v>5906.55</v>
      </c>
      <c r="AA29" s="40">
        <v>3.1199999999999999E-3</v>
      </c>
      <c r="AB29" s="18">
        <f>M29*AA29</f>
        <v>47.252400000000002</v>
      </c>
      <c r="AC29" s="27">
        <f>IF(M29&gt;0,(AE29+AN29)/M29,0)</f>
        <v>3.2760364542753382E-3</v>
      </c>
      <c r="AD29" s="40">
        <v>3.6000000000000002E-4</v>
      </c>
      <c r="AE29" s="37">
        <f>AD29*M29</f>
        <v>5.4522000000000004</v>
      </c>
      <c r="AF29" s="28">
        <v>0.22239999999999999</v>
      </c>
      <c r="AG29" s="41">
        <f>AJ29*(1-AK29)*AF29</f>
        <v>46.395531200000001</v>
      </c>
      <c r="AH29" s="28">
        <f>IF(AND(AF29&gt;0,AD29&gt;0,AA29&gt;0),((AA29-AD29)*AF29)/((AF29-AD29)*AA29),0)</f>
        <v>0.88604963762593014</v>
      </c>
      <c r="AI29" s="29">
        <f t="shared" si="0"/>
        <v>0.89162734269312505</v>
      </c>
      <c r="AJ29" s="34">
        <v>227</v>
      </c>
      <c r="AK29" s="36">
        <v>8.1000000000000003E-2</v>
      </c>
      <c r="AL29" s="38">
        <v>0.2117</v>
      </c>
      <c r="AM29" s="151">
        <v>0.23119999999999999</v>
      </c>
      <c r="AN29" s="41">
        <f>AJ29*(1-AK29)*AL29</f>
        <v>44.163372099999997</v>
      </c>
      <c r="AO29" s="174">
        <f t="shared" si="1"/>
        <v>48.231325599999998</v>
      </c>
      <c r="AP29" s="42">
        <v>1.6</v>
      </c>
      <c r="AQ29" s="42"/>
      <c r="AR29" s="121">
        <f>AR28+AJ29-AQ29</f>
        <v>1191.96</v>
      </c>
      <c r="AS29" s="104"/>
      <c r="AT29" s="43"/>
      <c r="AU29" s="44"/>
      <c r="AV29" s="45"/>
      <c r="AW29" s="45"/>
      <c r="AX29" s="45"/>
      <c r="AY29" s="45"/>
    </row>
    <row r="30" spans="1:51" x14ac:dyDescent="0.2">
      <c r="A30" s="183"/>
      <c r="B30" s="33">
        <v>3</v>
      </c>
      <c r="C30" s="46" t="s">
        <v>57</v>
      </c>
      <c r="D30" s="43">
        <v>20880</v>
      </c>
      <c r="E30" s="43">
        <v>7</v>
      </c>
      <c r="F30" s="43">
        <v>18561</v>
      </c>
      <c r="G30" s="37">
        <v>0.6</v>
      </c>
      <c r="H30" s="37">
        <v>5.4</v>
      </c>
      <c r="I30" s="43">
        <v>19140</v>
      </c>
      <c r="J30" s="37">
        <v>4.8</v>
      </c>
      <c r="K30" s="43">
        <v>16538</v>
      </c>
      <c r="L30" s="39">
        <v>7.1999999999999995E-2</v>
      </c>
      <c r="M30" s="37">
        <f>ROUND(K30*(1-L30),0)</f>
        <v>15347</v>
      </c>
      <c r="N30" s="28">
        <v>0.39</v>
      </c>
      <c r="O30" s="25">
        <f>M30*N30</f>
        <v>5985.33</v>
      </c>
      <c r="P30" s="39">
        <v>0.51900000000000002</v>
      </c>
      <c r="Q30" s="25">
        <f>M30*P30</f>
        <v>7965.0929999999998</v>
      </c>
      <c r="R30" s="39">
        <v>9.0999999999999998E-2</v>
      </c>
      <c r="S30" s="152"/>
      <c r="T30" s="25">
        <f>M30*R30</f>
        <v>1396.577</v>
      </c>
      <c r="U30" s="28">
        <v>0.24399999999999999</v>
      </c>
      <c r="V30" s="25">
        <f>M30*U30</f>
        <v>3744.6680000000001</v>
      </c>
      <c r="W30" s="39">
        <v>0.502</v>
      </c>
      <c r="X30" s="25">
        <f>M30*W30</f>
        <v>7704.1940000000004</v>
      </c>
      <c r="Y30" s="39">
        <v>0.4</v>
      </c>
      <c r="Z30" s="25">
        <f>Y30*M30</f>
        <v>6138.8</v>
      </c>
      <c r="AA30" s="47">
        <v>3.1199999999999999E-3</v>
      </c>
      <c r="AB30" s="18">
        <f>M30*AA30</f>
        <v>47.882640000000002</v>
      </c>
      <c r="AC30" s="27">
        <f>IF(M30&gt;0,(AE30+AN30)/M30,0)</f>
        <v>3.3346973740796251E-3</v>
      </c>
      <c r="AD30" s="47">
        <v>3.6000000000000002E-4</v>
      </c>
      <c r="AE30" s="37">
        <f>AD30*M30</f>
        <v>5.5249200000000007</v>
      </c>
      <c r="AF30" s="28">
        <v>0.21840000000000001</v>
      </c>
      <c r="AG30" s="41">
        <f>AJ30*(1-AK30)*AF30</f>
        <v>48.073989600000004</v>
      </c>
      <c r="AH30" s="28">
        <f>IF(AND(AF30&gt;0,AD30&gt;0,AA30&gt;0),((AA30-AD30)*AF30)/((AF30-AD30)*AA30),0)</f>
        <v>0.88607594936708856</v>
      </c>
      <c r="AI30" s="29">
        <f t="shared" si="0"/>
        <v>0.89359525829370889</v>
      </c>
      <c r="AJ30" s="43">
        <v>239</v>
      </c>
      <c r="AK30" s="39">
        <v>7.9000000000000001E-2</v>
      </c>
      <c r="AL30" s="28">
        <v>0.2074</v>
      </c>
      <c r="AM30" s="152">
        <v>0.219</v>
      </c>
      <c r="AN30" s="41">
        <f>AJ30*(1-AK30)*AL30</f>
        <v>45.652680600000004</v>
      </c>
      <c r="AO30" s="154">
        <f t="shared" si="1"/>
        <v>48.206060999999998</v>
      </c>
      <c r="AP30" s="18">
        <v>1.6</v>
      </c>
      <c r="AQ30" s="18"/>
      <c r="AR30" s="121">
        <f>AR29+AJ30-AQ30</f>
        <v>1430.96</v>
      </c>
      <c r="AS30" s="104"/>
      <c r="AT30" s="43"/>
      <c r="AU30" s="48"/>
      <c r="AV30" s="41"/>
      <c r="AW30" s="41"/>
      <c r="AX30" s="41"/>
      <c r="AY30" s="41"/>
    </row>
    <row r="31" spans="1:51" s="22" customFormat="1" ht="13.5" thickBot="1" x14ac:dyDescent="0.25">
      <c r="A31" s="184"/>
      <c r="B31" s="49" t="s">
        <v>38</v>
      </c>
      <c r="C31" s="50"/>
      <c r="D31" s="51">
        <f>SUM(D28:D30)</f>
        <v>47380</v>
      </c>
      <c r="E31" s="51"/>
      <c r="F31" s="51">
        <f>SUM(F28:F30)</f>
        <v>46547</v>
      </c>
      <c r="G31" s="52"/>
      <c r="H31" s="52"/>
      <c r="I31" s="51">
        <f>SUM(I28:I30)</f>
        <v>47003</v>
      </c>
      <c r="J31" s="52"/>
      <c r="K31" s="51">
        <f>SUM(K28:K30)</f>
        <v>48036</v>
      </c>
      <c r="L31" s="21">
        <f>IF(K31&gt;0,(K28*L28+K29*L29+K30*L30)/K31,0)</f>
        <v>7.2947914064451655E-2</v>
      </c>
      <c r="M31" s="52">
        <f>M28+M29+M30</f>
        <v>44532</v>
      </c>
      <c r="N31" s="53">
        <f>IF(M31&gt;0,O31/M31,0)</f>
        <v>0.4848595392077607</v>
      </c>
      <c r="O31" s="54">
        <f>O28+O29+O30</f>
        <v>21591.764999999999</v>
      </c>
      <c r="P31" s="21">
        <f>IF(M31&gt;0,Q31/M31,0)</f>
        <v>0.41085641785682209</v>
      </c>
      <c r="Q31" s="54">
        <f>Q28+Q29+Q30</f>
        <v>18296.258000000002</v>
      </c>
      <c r="R31" s="21">
        <f>IF(M31&gt;0,T31/M31,0)</f>
        <v>0.10428404293541722</v>
      </c>
      <c r="S31" s="155"/>
      <c r="T31" s="54">
        <f>T28+T29+T30</f>
        <v>4643.9769999999999</v>
      </c>
      <c r="U31" s="21">
        <f>IF(M31&gt;0,V31/M31,0)</f>
        <v>0.24395037276565165</v>
      </c>
      <c r="V31" s="54">
        <f>V28+V29+V30</f>
        <v>10863.598</v>
      </c>
      <c r="W31" s="21">
        <f>IF(M31&gt;0,X31/M31,0)</f>
        <v>0.49780211982394684</v>
      </c>
      <c r="X31" s="54">
        <f>X28+X29+X30</f>
        <v>22168.124</v>
      </c>
      <c r="Y31" s="21">
        <f>IF(M31&gt;0,Z31/M31,0)</f>
        <v>0.39659907482259943</v>
      </c>
      <c r="Z31" s="54">
        <f>Z28+Z29+Z30</f>
        <v>17661.349999999999</v>
      </c>
      <c r="AA31" s="55">
        <f>IF(M31&gt;0,AB31/M31,0)</f>
        <v>3.1546806790622474E-3</v>
      </c>
      <c r="AB31" s="56">
        <f>SUM(AB28:AB30)</f>
        <v>140.48424</v>
      </c>
      <c r="AC31" s="55">
        <f>IF(M31&gt;0,(AC28*M28+AC29*M29+AC30*M30)/M31,0)</f>
        <v>3.354463372406359E-3</v>
      </c>
      <c r="AD31" s="55">
        <f>IF(K31&gt;0,(K28*AD28+K29*AD29+K30*AD30)/K31,0)</f>
        <v>3.6315971354817226E-4</v>
      </c>
      <c r="AE31" s="52">
        <f>SUM(AE28:AE30)</f>
        <v>16.17192</v>
      </c>
      <c r="AF31" s="53">
        <f>IF(K31&gt;0,(K28*AF28+K29*AF29+K30*AF30)/K31,0)</f>
        <v>0.22143362894495794</v>
      </c>
      <c r="AG31" s="58">
        <f>SUM(AG28:AG30)</f>
        <v>140.2141575</v>
      </c>
      <c r="AH31" s="53">
        <f>IF(AND(AB31&gt;0),((AB28*AH28+AB29*AH29+AB30*AH30)/AB31),0)</f>
        <v>0.88633823295628367</v>
      </c>
      <c r="AI31" s="57">
        <f t="shared" si="0"/>
        <v>0.89328036361530727</v>
      </c>
      <c r="AJ31" s="51">
        <f>SUM(AJ28:AJ30)</f>
        <v>689</v>
      </c>
      <c r="AK31" s="21">
        <f>IF(AJ31&gt;0,(AK28*AJ28+AK29*AJ29+AK30*AJ30)/AJ31,0)</f>
        <v>8.0953555878084185E-2</v>
      </c>
      <c r="AL31" s="53">
        <f>IF(K31&gt;0,(AL28*K28+AL29*K29+AL30*K30)/K31,0)</f>
        <v>0.21037756682488135</v>
      </c>
      <c r="AM31" s="155">
        <f>IF(L31&gt;0,(AM28*K28+AM29*K29+AM30*K30)/K31,0)</f>
        <v>0.2276000874344242</v>
      </c>
      <c r="AN31" s="58">
        <f>SUM(AN28:AN30)</f>
        <v>133.20904289999999</v>
      </c>
      <c r="AO31" s="156">
        <f>SUM(AO28:AO30)</f>
        <v>144.1042387</v>
      </c>
      <c r="AP31" s="56"/>
      <c r="AQ31" s="56">
        <f>SUM(AQ28:AQ30)</f>
        <v>1010.86</v>
      </c>
      <c r="AR31" s="105"/>
      <c r="AS31" s="106">
        <f>AR30</f>
        <v>1430.96</v>
      </c>
      <c r="AT31" s="51">
        <f>SUM(AT28:AT30)</f>
        <v>0</v>
      </c>
      <c r="AU31" s="59"/>
      <c r="AV31" s="58"/>
      <c r="AW31" s="58"/>
      <c r="AX31" s="58"/>
      <c r="AY31" s="58"/>
    </row>
    <row r="32" spans="1:51" x14ac:dyDescent="0.2">
      <c r="A32" s="182">
        <v>8</v>
      </c>
      <c r="B32" s="23">
        <v>1</v>
      </c>
      <c r="C32" s="11" t="s">
        <v>60</v>
      </c>
      <c r="D32" s="12">
        <v>9700</v>
      </c>
      <c r="E32" s="12">
        <v>3</v>
      </c>
      <c r="F32" s="12">
        <v>12497</v>
      </c>
      <c r="G32" s="13">
        <v>0.3</v>
      </c>
      <c r="H32" s="13">
        <v>3.5</v>
      </c>
      <c r="I32" s="12">
        <v>12218</v>
      </c>
      <c r="J32" s="13">
        <v>6</v>
      </c>
      <c r="K32" s="12">
        <v>15613</v>
      </c>
      <c r="L32" s="14">
        <v>7.0999999999999994E-2</v>
      </c>
      <c r="M32" s="24">
        <f>ROUND(K32*(1-L32),0)</f>
        <v>14504</v>
      </c>
      <c r="N32" s="15">
        <v>0.51900000000000002</v>
      </c>
      <c r="O32" s="25">
        <f>M32*N32</f>
        <v>7527.576</v>
      </c>
      <c r="P32" s="14">
        <v>0.41799999999999998</v>
      </c>
      <c r="Q32" s="25">
        <f>M32*P32</f>
        <v>6062.6719999999996</v>
      </c>
      <c r="R32" s="16">
        <v>6.3E-2</v>
      </c>
      <c r="S32" s="159"/>
      <c r="T32" s="25">
        <f>M32*R32</f>
        <v>913.75199999999995</v>
      </c>
      <c r="U32" s="26">
        <v>0.25700000000000001</v>
      </c>
      <c r="V32" s="25">
        <f>M32*U32</f>
        <v>3727.5280000000002</v>
      </c>
      <c r="W32" s="16">
        <v>0.47899999999999998</v>
      </c>
      <c r="X32" s="25">
        <f>M32*W32</f>
        <v>6947.4160000000002</v>
      </c>
      <c r="Y32" s="16">
        <v>0.39</v>
      </c>
      <c r="Z32" s="25">
        <f>Y32*M32</f>
        <v>5656.56</v>
      </c>
      <c r="AA32" s="17">
        <v>3.15E-3</v>
      </c>
      <c r="AB32" s="18">
        <f>M32*AA32</f>
        <v>45.687600000000003</v>
      </c>
      <c r="AC32" s="27">
        <f>IF(M32&gt;0,(AE32+AN32)/M32,0)</f>
        <v>2.908335666023166E-3</v>
      </c>
      <c r="AD32" s="17">
        <v>3.6000000000000002E-4</v>
      </c>
      <c r="AE32" s="24">
        <f>AD32*M32</f>
        <v>5.2214400000000003</v>
      </c>
      <c r="AF32" s="117">
        <v>0.21340000000000001</v>
      </c>
      <c r="AG32" s="30">
        <f>AJ32*(1-AK32)*AF32</f>
        <v>38.159120999999999</v>
      </c>
      <c r="AH32" s="28">
        <f>IF(AND(AF32&gt;0,AD32&gt;0,AA32&gt;0),((AA32-AD32)*AF32)/((AF32-AD32)*AA32),0)</f>
        <v>0.88721098653505714</v>
      </c>
      <c r="AI32" s="60">
        <f t="shared" si="0"/>
        <v>0.87774659569635594</v>
      </c>
      <c r="AJ32" s="12">
        <v>195</v>
      </c>
      <c r="AK32" s="14">
        <v>8.3000000000000004E-2</v>
      </c>
      <c r="AL32" s="15">
        <v>0.20669999999999999</v>
      </c>
      <c r="AM32" s="150">
        <v>0.22289999999999999</v>
      </c>
      <c r="AN32" s="30">
        <f>AJ32*(1-AK32)*AL32</f>
        <v>36.961060500000002</v>
      </c>
      <c r="AO32" s="153">
        <f>AJ32*(1-AK32)*AM32</f>
        <v>39.857863500000001</v>
      </c>
      <c r="AP32" s="19">
        <v>1.6</v>
      </c>
      <c r="AQ32" s="19">
        <v>1007.94</v>
      </c>
      <c r="AR32" s="101">
        <f>AR30+AJ32-AQ32+AS32</f>
        <v>653.02</v>
      </c>
      <c r="AS32" s="102">
        <v>35</v>
      </c>
      <c r="AT32" s="12"/>
      <c r="AU32" s="31"/>
      <c r="AV32" s="20"/>
      <c r="AW32" s="20"/>
      <c r="AX32" s="20"/>
      <c r="AY32" s="20"/>
    </row>
    <row r="33" spans="1:51" x14ac:dyDescent="0.2">
      <c r="A33" s="183"/>
      <c r="B33" s="33">
        <v>2</v>
      </c>
      <c r="C33" s="11" t="s">
        <v>53</v>
      </c>
      <c r="D33" s="34">
        <v>18420</v>
      </c>
      <c r="E33" s="34">
        <v>10</v>
      </c>
      <c r="F33" s="34">
        <v>18078</v>
      </c>
      <c r="G33" s="35">
        <v>1</v>
      </c>
      <c r="H33" s="35">
        <v>5.2</v>
      </c>
      <c r="I33" s="34">
        <v>18271</v>
      </c>
      <c r="J33" s="35">
        <v>5.5</v>
      </c>
      <c r="K33" s="34">
        <v>16501</v>
      </c>
      <c r="L33" s="36">
        <v>7.1999999999999995E-2</v>
      </c>
      <c r="M33" s="37">
        <f>ROUND(K33*(1-L33),0)</f>
        <v>15313</v>
      </c>
      <c r="N33" s="38">
        <v>0.61399999999999999</v>
      </c>
      <c r="O33" s="25">
        <f>M33*N33</f>
        <v>9402.1820000000007</v>
      </c>
      <c r="P33" s="36">
        <v>0.315</v>
      </c>
      <c r="Q33" s="25">
        <f>M33*P33</f>
        <v>4823.5950000000003</v>
      </c>
      <c r="R33" s="39">
        <v>7.0999999999999994E-2</v>
      </c>
      <c r="S33" s="152"/>
      <c r="T33" s="25">
        <f>M33*R33</f>
        <v>1087.223</v>
      </c>
      <c r="U33" s="28">
        <v>0.25700000000000001</v>
      </c>
      <c r="V33" s="25">
        <f>M33*U33</f>
        <v>3935.4410000000003</v>
      </c>
      <c r="W33" s="39">
        <v>0.48</v>
      </c>
      <c r="X33" s="25">
        <f>M33*W33</f>
        <v>7350.24</v>
      </c>
      <c r="Y33" s="39">
        <v>0.4</v>
      </c>
      <c r="Z33" s="25">
        <f>Y33*M33</f>
        <v>6125.2000000000007</v>
      </c>
      <c r="AA33" s="40">
        <v>3.1199999999999999E-3</v>
      </c>
      <c r="AB33" s="18">
        <f>M33*AA33</f>
        <v>47.776559999999996</v>
      </c>
      <c r="AC33" s="27">
        <f>IF(M33&gt;0,(AE33+AN33)/M33,0)</f>
        <v>3.2310933128714171E-3</v>
      </c>
      <c r="AD33" s="40">
        <v>3.6000000000000002E-4</v>
      </c>
      <c r="AE33" s="37">
        <f>AD33*M33</f>
        <v>5.5126800000000005</v>
      </c>
      <c r="AF33" s="28">
        <v>0.21909999999999999</v>
      </c>
      <c r="AG33" s="41">
        <f>AJ33*(1-AK33)*AF33</f>
        <v>46.512519900000001</v>
      </c>
      <c r="AH33" s="28">
        <f>IF(AND(AF33&gt;0,AD33&gt;0,AA33&gt;0),((AA33-AD33)*AF33)/((AF33-AD33)*AA33),0)</f>
        <v>0.88607127534621366</v>
      </c>
      <c r="AI33" s="29">
        <f t="shared" si="0"/>
        <v>0.89012990950229232</v>
      </c>
      <c r="AJ33" s="34">
        <v>231</v>
      </c>
      <c r="AK33" s="36">
        <v>8.1000000000000003E-2</v>
      </c>
      <c r="AL33" s="38">
        <v>0.20710000000000001</v>
      </c>
      <c r="AM33" s="151">
        <v>0.22850000000000001</v>
      </c>
      <c r="AN33" s="41">
        <f>AJ33*(1-AK33)*AL33</f>
        <v>43.965051900000006</v>
      </c>
      <c r="AO33" s="174">
        <f t="shared" si="1"/>
        <v>48.508036500000003</v>
      </c>
      <c r="AP33" s="42">
        <v>1.6</v>
      </c>
      <c r="AQ33" s="42"/>
      <c r="AR33" s="121">
        <f>AR32+AJ33-AQ33</f>
        <v>884.02</v>
      </c>
      <c r="AS33" s="104"/>
      <c r="AT33" s="43"/>
      <c r="AU33" s="44"/>
      <c r="AV33" s="45"/>
      <c r="AW33" s="45"/>
      <c r="AX33" s="45"/>
      <c r="AY33" s="45"/>
    </row>
    <row r="34" spans="1:51" x14ac:dyDescent="0.2">
      <c r="A34" s="183"/>
      <c r="B34" s="33">
        <v>3</v>
      </c>
      <c r="C34" s="46" t="s">
        <v>57</v>
      </c>
      <c r="D34" s="43">
        <v>21270</v>
      </c>
      <c r="E34" s="43">
        <v>7</v>
      </c>
      <c r="F34" s="43">
        <v>19573</v>
      </c>
      <c r="G34" s="37">
        <v>0.7</v>
      </c>
      <c r="H34" s="37">
        <v>4</v>
      </c>
      <c r="I34" s="43">
        <v>20165</v>
      </c>
      <c r="J34" s="37">
        <v>4.4000000000000004</v>
      </c>
      <c r="K34" s="43">
        <v>16679</v>
      </c>
      <c r="L34" s="39">
        <v>7.4999999999999997E-2</v>
      </c>
      <c r="M34" s="37">
        <f>ROUND(K34*(1-L34),0)</f>
        <v>15428</v>
      </c>
      <c r="N34" s="28">
        <v>0.36099999999999999</v>
      </c>
      <c r="O34" s="25">
        <f>M34*N34</f>
        <v>5569.5079999999998</v>
      </c>
      <c r="P34" s="39">
        <v>0.503</v>
      </c>
      <c r="Q34" s="25">
        <f>M34*P34</f>
        <v>7760.2839999999997</v>
      </c>
      <c r="R34" s="39">
        <v>0.13600000000000001</v>
      </c>
      <c r="S34" s="152"/>
      <c r="T34" s="25">
        <f>M34*R34</f>
        <v>2098.2080000000001</v>
      </c>
      <c r="U34" s="28">
        <v>0.25700000000000001</v>
      </c>
      <c r="V34" s="25">
        <f>M34*U34</f>
        <v>3964.9960000000001</v>
      </c>
      <c r="W34" s="39">
        <v>0.48199999999999998</v>
      </c>
      <c r="X34" s="25">
        <f>M34*W34</f>
        <v>7436.2959999999994</v>
      </c>
      <c r="Y34" s="39">
        <v>0.4</v>
      </c>
      <c r="Z34" s="25">
        <f>Y34*M34</f>
        <v>6171.2000000000007</v>
      </c>
      <c r="AA34" s="47">
        <v>3.0100000000000001E-3</v>
      </c>
      <c r="AB34" s="18">
        <f>M34*AA34</f>
        <v>46.438279999999999</v>
      </c>
      <c r="AC34" s="27">
        <f>IF(M34&gt;0,(AE34+AN34)/M34,0)</f>
        <v>2.9554646616541352E-3</v>
      </c>
      <c r="AD34" s="47">
        <v>3.6000000000000002E-4</v>
      </c>
      <c r="AE34" s="37">
        <f>AD34*M34</f>
        <v>5.5540800000000008</v>
      </c>
      <c r="AF34" s="28">
        <v>0.20960000000000001</v>
      </c>
      <c r="AG34" s="41">
        <f>AJ34*(1-AK34)*AF34</f>
        <v>40.196249600000002</v>
      </c>
      <c r="AH34" s="28">
        <f>IF(AND(AF34&gt;0,AD34&gt;0,AA34&gt;0),((AA34-AD34)*AF34)/((AF34-AD34)*AA34),0)</f>
        <v>0.88191340786558037</v>
      </c>
      <c r="AI34" s="29">
        <f t="shared" si="0"/>
        <v>0.87970848144345548</v>
      </c>
      <c r="AJ34" s="43">
        <v>208</v>
      </c>
      <c r="AK34" s="39">
        <v>7.8E-2</v>
      </c>
      <c r="AL34" s="28">
        <v>0.20880000000000001</v>
      </c>
      <c r="AM34" s="152">
        <v>0.23810000000000001</v>
      </c>
      <c r="AN34" s="41">
        <f>AJ34*(1-AK34)*AL34</f>
        <v>40.042828800000002</v>
      </c>
      <c r="AO34" s="154">
        <f t="shared" si="1"/>
        <v>45.661865600000006</v>
      </c>
      <c r="AP34" s="18">
        <v>1.6</v>
      </c>
      <c r="AQ34" s="18"/>
      <c r="AR34" s="121">
        <f>AR33+AJ34-AQ34</f>
        <v>1092.02</v>
      </c>
      <c r="AS34" s="104"/>
      <c r="AT34" s="43"/>
      <c r="AU34" s="48"/>
      <c r="AV34" s="41"/>
      <c r="AW34" s="41"/>
      <c r="AX34" s="41"/>
      <c r="AY34" s="41"/>
    </row>
    <row r="35" spans="1:51" s="22" customFormat="1" ht="13.5" thickBot="1" x14ac:dyDescent="0.25">
      <c r="A35" s="184"/>
      <c r="B35" s="49" t="s">
        <v>38</v>
      </c>
      <c r="C35" s="50"/>
      <c r="D35" s="51">
        <f>SUM(D32:D34)</f>
        <v>49390</v>
      </c>
      <c r="E35" s="51"/>
      <c r="F35" s="51">
        <f>SUM(F32:F34)</f>
        <v>50148</v>
      </c>
      <c r="G35" s="52"/>
      <c r="H35" s="52"/>
      <c r="I35" s="51">
        <f>SUM(I32:I34)</f>
        <v>50654</v>
      </c>
      <c r="J35" s="52"/>
      <c r="K35" s="51">
        <f>SUM(K32:K34)</f>
        <v>48793</v>
      </c>
      <c r="L35" s="21">
        <f>IF(K35&gt;0,(K32*L32+K33*L33+K34*L34)/K35,0)</f>
        <v>7.2705511036419146E-2</v>
      </c>
      <c r="M35" s="52">
        <f>M32+M33+M34</f>
        <v>45245</v>
      </c>
      <c r="N35" s="53">
        <f>IF(M35&gt;0,O35/M35,0)</f>
        <v>0.49727629572328441</v>
      </c>
      <c r="O35" s="54">
        <f>O32+O33+O34</f>
        <v>22499.266000000003</v>
      </c>
      <c r="P35" s="21">
        <f>IF(M35&gt;0,Q35/M35,0)</f>
        <v>0.41212401370317159</v>
      </c>
      <c r="Q35" s="54">
        <f>Q32+Q33+Q34</f>
        <v>18646.550999999999</v>
      </c>
      <c r="R35" s="21">
        <f>IF(M35&gt;0,T35/M35,0)</f>
        <v>9.0599690573544042E-2</v>
      </c>
      <c r="S35" s="155"/>
      <c r="T35" s="54">
        <f>T32+T33+T34</f>
        <v>4099.183</v>
      </c>
      <c r="U35" s="21">
        <f>IF(M35&gt;0,V35/M35,0)</f>
        <v>0.25700000000000001</v>
      </c>
      <c r="V35" s="54">
        <f>V32+V33+V34</f>
        <v>11627.965</v>
      </c>
      <c r="W35" s="21">
        <f>IF(M35&gt;0,X35/M35,0)</f>
        <v>0.48036141010056355</v>
      </c>
      <c r="X35" s="54">
        <f>X32+X33+X34</f>
        <v>21733.951999999997</v>
      </c>
      <c r="Y35" s="21">
        <f>IF(M35&gt;0,Z35/M35,0)</f>
        <v>0.39679434191623392</v>
      </c>
      <c r="Z35" s="54">
        <f>Z32+Z33+Z34</f>
        <v>17952.960000000003</v>
      </c>
      <c r="AA35" s="55">
        <f>IF(M35&gt;0,AB35/M35,0)</f>
        <v>3.0921082992595864E-3</v>
      </c>
      <c r="AB35" s="56">
        <f>SUM(AB32:AB34)</f>
        <v>139.90243999999998</v>
      </c>
      <c r="AC35" s="55">
        <f>IF(M35&gt;0,(AC32*M32+AC33*M33+AC34*M34)/M35,0)</f>
        <v>3.0336421969278373E-3</v>
      </c>
      <c r="AD35" s="55">
        <f>IF(K35&gt;0,(K32*AD32+K33*AD33+K34*AD34)/K35,0)</f>
        <v>3.6000000000000002E-4</v>
      </c>
      <c r="AE35" s="52">
        <f>SUM(AE32:AE34)</f>
        <v>16.288200000000003</v>
      </c>
      <c r="AF35" s="53">
        <f>IF(K35&gt;0,(K32*AF32+K33*AF33+K34*AF34)/K35,0)</f>
        <v>0.21402868649191484</v>
      </c>
      <c r="AG35" s="58">
        <f>SUM(AG32:AG34)</f>
        <v>124.8678905</v>
      </c>
      <c r="AH35" s="53">
        <f>IF(AND(AB35&gt;0),((AB32*AH32+AB33*AH33+AB34*AH34)/AB35),0)</f>
        <v>0.8850633333449367</v>
      </c>
      <c r="AI35" s="57">
        <f t="shared" si="0"/>
        <v>0.88286208510833675</v>
      </c>
      <c r="AJ35" s="51">
        <f>SUM(AJ32:AJ34)</f>
        <v>634</v>
      </c>
      <c r="AK35" s="21">
        <f>IF(AJ35&gt;0,(AK32*AJ32+AK33*AJ33+AK34*AJ34)/AJ35,0)</f>
        <v>8.0630914826498423E-2</v>
      </c>
      <c r="AL35" s="53">
        <f>IF(K35&gt;0,(AL32*K32+AL33*K33+AL34*K34)/K35,0)</f>
        <v>0.20755312032463674</v>
      </c>
      <c r="AM35" s="155">
        <f>IF(L35&gt;0,(AM32*K32+AM33*K33+AM34*K34)/K35,0)</f>
        <v>0.22998967269895271</v>
      </c>
      <c r="AN35" s="58">
        <f>SUM(AN32:AN34)</f>
        <v>120.96894120000002</v>
      </c>
      <c r="AO35" s="156">
        <f>SUM(AO32:AO34)</f>
        <v>134.02776560000001</v>
      </c>
      <c r="AP35" s="56"/>
      <c r="AQ35" s="56">
        <f>SUM(AQ32:AQ34)</f>
        <v>1007.94</v>
      </c>
      <c r="AR35" s="105"/>
      <c r="AS35" s="106">
        <f>AR34</f>
        <v>1092.02</v>
      </c>
      <c r="AT35" s="51">
        <f>SUM(AT32:AT34)</f>
        <v>0</v>
      </c>
      <c r="AU35" s="59"/>
      <c r="AV35" s="58"/>
      <c r="AW35" s="58"/>
      <c r="AX35" s="58"/>
      <c r="AY35" s="58"/>
    </row>
    <row r="36" spans="1:51" x14ac:dyDescent="0.2">
      <c r="A36" s="182">
        <v>9</v>
      </c>
      <c r="B36" s="23">
        <v>1</v>
      </c>
      <c r="C36" s="11" t="s">
        <v>60</v>
      </c>
      <c r="D36" s="12">
        <v>18400</v>
      </c>
      <c r="E36" s="12">
        <v>5</v>
      </c>
      <c r="F36" s="12">
        <v>20076</v>
      </c>
      <c r="G36" s="13">
        <v>0.7</v>
      </c>
      <c r="H36" s="13">
        <v>5.8</v>
      </c>
      <c r="I36" s="12">
        <v>19387</v>
      </c>
      <c r="J36" s="13">
        <v>3.5</v>
      </c>
      <c r="K36" s="12">
        <v>16626</v>
      </c>
      <c r="L36" s="14">
        <v>7.8E-2</v>
      </c>
      <c r="M36" s="24">
        <f>ROUND(K36*(1-L36),0)</f>
        <v>15329</v>
      </c>
      <c r="N36" s="15">
        <v>0.46400000000000002</v>
      </c>
      <c r="O36" s="25">
        <f>M36*N36</f>
        <v>7112.6559999999999</v>
      </c>
      <c r="P36" s="14">
        <v>0.42299999999999999</v>
      </c>
      <c r="Q36" s="25">
        <f>M36*P36</f>
        <v>6484.1669999999995</v>
      </c>
      <c r="R36" s="16">
        <v>0.113</v>
      </c>
      <c r="S36" s="159"/>
      <c r="T36" s="25">
        <f>M36*R36</f>
        <v>1732.1770000000001</v>
      </c>
      <c r="U36" s="26">
        <v>0.246</v>
      </c>
      <c r="V36" s="25">
        <f>M36*U36</f>
        <v>3770.9339999999997</v>
      </c>
      <c r="W36" s="16">
        <v>0.49299999999999999</v>
      </c>
      <c r="X36" s="25">
        <f>M36*W36</f>
        <v>7557.1970000000001</v>
      </c>
      <c r="Y36" s="16">
        <v>0.39</v>
      </c>
      <c r="Z36" s="25">
        <f>Y36*M36</f>
        <v>5978.31</v>
      </c>
      <c r="AA36" s="17">
        <v>2.99E-3</v>
      </c>
      <c r="AB36" s="18">
        <f>M36*AA36</f>
        <v>45.833710000000004</v>
      </c>
      <c r="AC36" s="27">
        <f>IF(M36&gt;0,(AE36+AN36)/M36,0)</f>
        <v>3.0677384043316588E-3</v>
      </c>
      <c r="AD36" s="17">
        <v>3.6999999999999999E-4</v>
      </c>
      <c r="AE36" s="24">
        <f>AD36*M36</f>
        <v>5.6717300000000002</v>
      </c>
      <c r="AF36" s="117">
        <v>0.21579999999999999</v>
      </c>
      <c r="AG36" s="30">
        <f>AJ36*(1-AK36)*AF36</f>
        <v>42.883775999999997</v>
      </c>
      <c r="AH36" s="28">
        <f>IF(AND(AF36&gt;0,AD36&gt;0,AA36&gt;0),((AA36-AD36)*AF36)/((AF36-AD36)*AA36),0)</f>
        <v>0.87775914298803803</v>
      </c>
      <c r="AI36" s="60">
        <f t="shared" ref="AI36:AI67" si="2">IF(AND(AC36&gt;0,AL36&gt;0,AD36&gt;0),((AL36*(AC36-AD36))/(AC36*(AL36-AD36))),0)</f>
        <v>0.88095630953681536</v>
      </c>
      <c r="AJ36" s="12">
        <v>216</v>
      </c>
      <c r="AK36" s="14">
        <v>0.08</v>
      </c>
      <c r="AL36" s="15">
        <v>0.20810000000000001</v>
      </c>
      <c r="AM36" s="150">
        <v>0.2349</v>
      </c>
      <c r="AN36" s="30">
        <f>AJ36*(1-AK36)*AL36</f>
        <v>41.353632000000005</v>
      </c>
      <c r="AO36" s="153">
        <f>AJ36*(1-AK36)*AM36</f>
        <v>46.679327999999998</v>
      </c>
      <c r="AP36" s="19">
        <v>1.6</v>
      </c>
      <c r="AQ36" s="19"/>
      <c r="AR36" s="101">
        <f>AR34+AJ36-AQ36</f>
        <v>1308.02</v>
      </c>
      <c r="AS36" s="102"/>
      <c r="AT36" s="12"/>
      <c r="AU36" s="31"/>
      <c r="AV36" s="20"/>
      <c r="AW36" s="20"/>
      <c r="AX36" s="20"/>
      <c r="AY36" s="20"/>
    </row>
    <row r="37" spans="1:51" x14ac:dyDescent="0.2">
      <c r="A37" s="183"/>
      <c r="B37" s="33">
        <v>2</v>
      </c>
      <c r="C37" s="11" t="s">
        <v>54</v>
      </c>
      <c r="D37" s="34">
        <v>18380</v>
      </c>
      <c r="E37" s="34">
        <v>11</v>
      </c>
      <c r="F37" s="34">
        <v>19237</v>
      </c>
      <c r="G37" s="35">
        <v>0.7</v>
      </c>
      <c r="H37" s="35">
        <v>5.0999999999999996</v>
      </c>
      <c r="I37" s="34">
        <v>19243</v>
      </c>
      <c r="J37" s="35">
        <v>2.9</v>
      </c>
      <c r="K37" s="34">
        <v>16585</v>
      </c>
      <c r="L37" s="36">
        <v>7.5999999999999998E-2</v>
      </c>
      <c r="M37" s="37">
        <f>ROUND(K37*(1-L37),0)</f>
        <v>15325</v>
      </c>
      <c r="N37" s="38">
        <v>0.53300000000000003</v>
      </c>
      <c r="O37" s="25">
        <f>M37*N37</f>
        <v>8168.2250000000004</v>
      </c>
      <c r="P37" s="36">
        <v>0.38100000000000001</v>
      </c>
      <c r="Q37" s="25">
        <f>M37*P37</f>
        <v>5838.8249999999998</v>
      </c>
      <c r="R37" s="39">
        <v>8.5999999999999993E-2</v>
      </c>
      <c r="S37" s="152"/>
      <c r="T37" s="25">
        <f>M37*R37</f>
        <v>1317.9499999999998</v>
      </c>
      <c r="U37" s="28">
        <v>0.24399999999999999</v>
      </c>
      <c r="V37" s="25">
        <f>M37*U37</f>
        <v>3739.2999999999997</v>
      </c>
      <c r="W37" s="39">
        <v>0.503</v>
      </c>
      <c r="X37" s="25">
        <f>M37*W37</f>
        <v>7708.4750000000004</v>
      </c>
      <c r="Y37" s="39">
        <v>0.39</v>
      </c>
      <c r="Z37" s="25">
        <f>Y37*M37</f>
        <v>5976.75</v>
      </c>
      <c r="AA37" s="40">
        <v>2.8999999999999998E-3</v>
      </c>
      <c r="AB37" s="18">
        <f>M37*AA37</f>
        <v>44.442499999999995</v>
      </c>
      <c r="AC37" s="27">
        <f>IF(M37&gt;0,(AE37+AN37)/M37,0)</f>
        <v>3.0441487765089726E-3</v>
      </c>
      <c r="AD37" s="40">
        <v>3.6000000000000002E-4</v>
      </c>
      <c r="AE37" s="37">
        <f>AD37*M37</f>
        <v>5.5170000000000003</v>
      </c>
      <c r="AF37" s="28">
        <v>0.2094</v>
      </c>
      <c r="AG37" s="41">
        <f>AJ37*(1-AK37)*AF37</f>
        <v>42.960504</v>
      </c>
      <c r="AH37" s="28">
        <f>IF(AND(AF37&gt;0,AD37&gt;0,AA37&gt;0),((AA37-AD37)*AF37)/((AF37-AD37)*AA37),0)</f>
        <v>0.87737044221861515</v>
      </c>
      <c r="AI37" s="29">
        <f t="shared" si="2"/>
        <v>0.88332636216575122</v>
      </c>
      <c r="AJ37" s="34">
        <v>223</v>
      </c>
      <c r="AK37" s="36">
        <v>0.08</v>
      </c>
      <c r="AL37" s="38">
        <v>0.20050000000000001</v>
      </c>
      <c r="AM37" s="151">
        <v>0.21820000000000001</v>
      </c>
      <c r="AN37" s="41">
        <f>AJ37*(1-AK37)*AL37</f>
        <v>41.13458</v>
      </c>
      <c r="AO37" s="174">
        <f t="shared" si="1"/>
        <v>44.765912</v>
      </c>
      <c r="AP37" s="42">
        <v>1.68</v>
      </c>
      <c r="AQ37" s="42"/>
      <c r="AR37" s="121">
        <f>AR36+AJ37-AQ37</f>
        <v>1531.02</v>
      </c>
      <c r="AS37" s="104"/>
      <c r="AT37" s="43"/>
      <c r="AU37" s="44"/>
      <c r="AV37" s="45"/>
      <c r="AW37" s="45"/>
      <c r="AX37" s="45"/>
      <c r="AY37" s="45"/>
    </row>
    <row r="38" spans="1:51" x14ac:dyDescent="0.2">
      <c r="A38" s="183"/>
      <c r="B38" s="33">
        <v>3</v>
      </c>
      <c r="C38" s="46" t="s">
        <v>57</v>
      </c>
      <c r="D38" s="43">
        <v>20470</v>
      </c>
      <c r="E38" s="43">
        <v>7</v>
      </c>
      <c r="F38" s="43">
        <v>18469</v>
      </c>
      <c r="G38" s="37">
        <v>0.8</v>
      </c>
      <c r="H38" s="37">
        <v>3.6</v>
      </c>
      <c r="I38" s="43">
        <v>18640</v>
      </c>
      <c r="J38" s="37">
        <v>2.4</v>
      </c>
      <c r="K38" s="43">
        <v>16585</v>
      </c>
      <c r="L38" s="39">
        <v>8.1000000000000003E-2</v>
      </c>
      <c r="M38" s="37">
        <f>ROUND(K38*(1-L38),0)</f>
        <v>15242</v>
      </c>
      <c r="N38" s="28">
        <v>0.16800000000000001</v>
      </c>
      <c r="O38" s="25">
        <f>M38*N38</f>
        <v>2560.6559999999999</v>
      </c>
      <c r="P38" s="39">
        <v>0.72899999999999998</v>
      </c>
      <c r="Q38" s="25">
        <f>M38*P38</f>
        <v>11111.418</v>
      </c>
      <c r="R38" s="39">
        <v>0.10299999999999999</v>
      </c>
      <c r="S38" s="152"/>
      <c r="T38" s="25">
        <f>M38*R38</f>
        <v>1569.9259999999999</v>
      </c>
      <c r="U38" s="28">
        <v>0.248</v>
      </c>
      <c r="V38" s="25">
        <f>M38*U38</f>
        <v>3780.0160000000001</v>
      </c>
      <c r="W38" s="39">
        <v>0.49199999999999999</v>
      </c>
      <c r="X38" s="25">
        <f>M38*W38</f>
        <v>7499.0640000000003</v>
      </c>
      <c r="Y38" s="39">
        <v>0.39</v>
      </c>
      <c r="Z38" s="25">
        <f>Y38*M38</f>
        <v>5944.38</v>
      </c>
      <c r="AA38" s="47">
        <v>2.8800000000000002E-3</v>
      </c>
      <c r="AB38" s="18">
        <f>M38*AA38</f>
        <v>43.89696</v>
      </c>
      <c r="AC38" s="27">
        <f>IF(M38&gt;0,(AE38+AN38)/M38,0)</f>
        <v>2.8252774963915496E-3</v>
      </c>
      <c r="AD38" s="47">
        <v>3.6000000000000002E-4</v>
      </c>
      <c r="AE38" s="37">
        <f>AD38*M38</f>
        <v>5.48712</v>
      </c>
      <c r="AF38" s="28">
        <v>0.21129999999999999</v>
      </c>
      <c r="AG38" s="41">
        <f>AJ38*(1-AK38)*AF38</f>
        <v>39.958520399999998</v>
      </c>
      <c r="AH38" s="28">
        <f>IF(AND(AF38&gt;0,AD38&gt;0,AA38&gt;0),((AA38-AD38)*AF38)/((AF38-AD38)*AA38),0)</f>
        <v>0.87649331563477773</v>
      </c>
      <c r="AI38" s="29">
        <f t="shared" si="2"/>
        <v>0.87416267554005012</v>
      </c>
      <c r="AJ38" s="43">
        <v>206</v>
      </c>
      <c r="AK38" s="39">
        <v>8.2000000000000003E-2</v>
      </c>
      <c r="AL38" s="28">
        <v>0.19869999999999999</v>
      </c>
      <c r="AM38" s="152">
        <v>0.22140000000000001</v>
      </c>
      <c r="AN38" s="41">
        <f>AJ38*(1-AK38)*AL38</f>
        <v>37.575759599999998</v>
      </c>
      <c r="AO38" s="154">
        <f t="shared" si="1"/>
        <v>41.8685112</v>
      </c>
      <c r="AP38" s="18">
        <v>1.55</v>
      </c>
      <c r="AQ38" s="18"/>
      <c r="AR38" s="121">
        <f>AR37+AJ38-AQ38</f>
        <v>1737.02</v>
      </c>
      <c r="AS38" s="104"/>
      <c r="AT38" s="43"/>
      <c r="AU38" s="48"/>
      <c r="AV38" s="41"/>
      <c r="AW38" s="41"/>
      <c r="AX38" s="41"/>
      <c r="AY38" s="41"/>
    </row>
    <row r="39" spans="1:51" s="22" customFormat="1" ht="13.5" thickBot="1" x14ac:dyDescent="0.25">
      <c r="A39" s="184"/>
      <c r="B39" s="49" t="s">
        <v>38</v>
      </c>
      <c r="C39" s="50"/>
      <c r="D39" s="51">
        <f>SUM(D36:D38)</f>
        <v>57250</v>
      </c>
      <c r="E39" s="51"/>
      <c r="F39" s="51">
        <f>SUM(F36:F38)</f>
        <v>57782</v>
      </c>
      <c r="G39" s="52"/>
      <c r="H39" s="52"/>
      <c r="I39" s="51">
        <f>SUM(I36:I38)</f>
        <v>57270</v>
      </c>
      <c r="J39" s="52"/>
      <c r="K39" s="51">
        <f>SUM(K36:K38)</f>
        <v>49796</v>
      </c>
      <c r="L39" s="21">
        <f>IF(K39&gt;0,(K36*L36+K37*L37+K38*L38)/K39,0)</f>
        <v>7.8333058880231343E-2</v>
      </c>
      <c r="M39" s="52">
        <f>M36+M37+M38</f>
        <v>45896</v>
      </c>
      <c r="N39" s="53">
        <f>IF(M39&gt;0,O39/M39,0)</f>
        <v>0.3887383867875196</v>
      </c>
      <c r="O39" s="54">
        <f>O36+O37+O38</f>
        <v>17841.537</v>
      </c>
      <c r="P39" s="21">
        <f>IF(M39&gt;0,Q39/M39,0)</f>
        <v>0.51059809133693557</v>
      </c>
      <c r="Q39" s="54">
        <f>Q36+Q37+Q38</f>
        <v>23434.409999999996</v>
      </c>
      <c r="R39" s="21">
        <f>IF(M39&gt;0,T39/M39,0)</f>
        <v>0.10066352187554471</v>
      </c>
      <c r="S39" s="155"/>
      <c r="T39" s="54">
        <f>T36+T37+T38</f>
        <v>4620.0529999999999</v>
      </c>
      <c r="U39" s="21">
        <f>IF(M39&gt;0,V39/M39,0)</f>
        <v>0.2459963831270699</v>
      </c>
      <c r="V39" s="54">
        <f>V36+V37+V38</f>
        <v>11290.25</v>
      </c>
      <c r="W39" s="21">
        <f>IF(M39&gt;0,X39/M39,0)</f>
        <v>0.49600697228516649</v>
      </c>
      <c r="X39" s="54">
        <f>X36+X37+X38</f>
        <v>22764.736000000001</v>
      </c>
      <c r="Y39" s="21">
        <f>IF(M39&gt;0,Z39/M39,0)</f>
        <v>0.39000000000000007</v>
      </c>
      <c r="Z39" s="54">
        <f>Z36+Z37+Z38</f>
        <v>17899.440000000002</v>
      </c>
      <c r="AA39" s="55">
        <f>IF(M39&gt;0,AB39/M39,0)</f>
        <v>2.9234175091511242E-3</v>
      </c>
      <c r="AB39" s="56">
        <f>SUM(AB36:AB38)</f>
        <v>134.17317</v>
      </c>
      <c r="AC39" s="55">
        <f>IF(M39&gt;0,(AC36*M36+AC37*M37+AC38*M38)/M39,0)</f>
        <v>2.9793407181453722E-3</v>
      </c>
      <c r="AD39" s="55">
        <f>IF(K39&gt;0,(K36*AD36+K37*AD37+K38*AD38)/K39,0)</f>
        <v>3.633388223953731E-4</v>
      </c>
      <c r="AE39" s="52">
        <f>SUM(AE36:AE38)</f>
        <v>16.675850000000001</v>
      </c>
      <c r="AF39" s="53">
        <f>IF(K39&gt;0,(K36*AF36+K37*AF37+K38*AF38)/K39,0)</f>
        <v>0.21216965820547837</v>
      </c>
      <c r="AG39" s="58">
        <f>SUM(AG36:AG38)</f>
        <v>125.8028004</v>
      </c>
      <c r="AH39" s="53">
        <f>IF(AND(AB39&gt;0),((AB36*AH36+AB37*AH37+AB38*AH38)/AB39),0)</f>
        <v>0.87721625645835366</v>
      </c>
      <c r="AI39" s="57">
        <f t="shared" si="2"/>
        <v>0.87962600662449086</v>
      </c>
      <c r="AJ39" s="51">
        <f>SUM(AJ36:AJ38)</f>
        <v>645</v>
      </c>
      <c r="AK39" s="21">
        <f>IF(AJ39&gt;0,(AK36*AJ36+AK37*AJ37+AK38*AJ38)/AJ39,0)</f>
        <v>8.0638759689922485E-2</v>
      </c>
      <c r="AL39" s="53">
        <f>IF(K39&gt;0,(AL36*K36+AL37*K37+AL38*K38)/K39,0)</f>
        <v>0.20243799903606716</v>
      </c>
      <c r="AM39" s="155">
        <f>IF(L39&gt;0,(AM36*K36+AM37*K37+AM38*K38)/K39,0)</f>
        <v>0.22484162181701342</v>
      </c>
      <c r="AN39" s="58">
        <f>SUM(AN36:AN38)</f>
        <v>120.0639716</v>
      </c>
      <c r="AO39" s="156">
        <f>SUM(AO36:AO38)</f>
        <v>133.31375120000001</v>
      </c>
      <c r="AP39" s="56"/>
      <c r="AQ39" s="56">
        <f>SUM(AQ36:AQ38)</f>
        <v>0</v>
      </c>
      <c r="AR39" s="105"/>
      <c r="AS39" s="106">
        <f>AR38</f>
        <v>1737.02</v>
      </c>
      <c r="AT39" s="51">
        <f>SUM(AT36:AT38)</f>
        <v>0</v>
      </c>
      <c r="AU39" s="59"/>
      <c r="AV39" s="58"/>
      <c r="AW39" s="58"/>
      <c r="AX39" s="58"/>
      <c r="AY39" s="58"/>
    </row>
    <row r="40" spans="1:51" x14ac:dyDescent="0.2">
      <c r="A40" s="182">
        <v>10</v>
      </c>
      <c r="B40" s="23">
        <v>1</v>
      </c>
      <c r="C40" s="11" t="s">
        <v>60</v>
      </c>
      <c r="D40" s="12">
        <v>17700</v>
      </c>
      <c r="E40" s="12">
        <v>5</v>
      </c>
      <c r="F40" s="12">
        <v>19998</v>
      </c>
      <c r="G40" s="13">
        <v>1</v>
      </c>
      <c r="H40" s="13">
        <v>4.5999999999999996</v>
      </c>
      <c r="I40" s="12">
        <v>19587</v>
      </c>
      <c r="J40" s="13">
        <v>2</v>
      </c>
      <c r="K40" s="12">
        <v>16481</v>
      </c>
      <c r="L40" s="14">
        <v>7.9000000000000001E-2</v>
      </c>
      <c r="M40" s="24">
        <f>ROUND(K40*(1-L40),0)</f>
        <v>15179</v>
      </c>
      <c r="N40" s="15">
        <v>0.505</v>
      </c>
      <c r="O40" s="25">
        <f>M40*N40</f>
        <v>7665.3950000000004</v>
      </c>
      <c r="P40" s="14">
        <v>0.44900000000000001</v>
      </c>
      <c r="Q40" s="25">
        <f>M40*P40</f>
        <v>6815.3710000000001</v>
      </c>
      <c r="R40" s="16">
        <v>4.5999999999999999E-2</v>
      </c>
      <c r="S40" s="159"/>
      <c r="T40" s="25">
        <f>M40*R40</f>
        <v>698.23400000000004</v>
      </c>
      <c r="U40" s="26">
        <v>0.26700000000000002</v>
      </c>
      <c r="V40" s="25">
        <f>M40*U40</f>
        <v>4052.7930000000001</v>
      </c>
      <c r="W40" s="16">
        <v>0.47899999999999998</v>
      </c>
      <c r="X40" s="25">
        <f>M40*W40</f>
        <v>7270.741</v>
      </c>
      <c r="Y40" s="16">
        <v>0.39</v>
      </c>
      <c r="Z40" s="25">
        <f>Y40*M40</f>
        <v>5919.81</v>
      </c>
      <c r="AA40" s="17">
        <v>2.9399999999999999E-3</v>
      </c>
      <c r="AB40" s="18">
        <f>M40*AA40</f>
        <v>44.626260000000002</v>
      </c>
      <c r="AC40" s="27">
        <f>IF(M40&gt;0,(AE40+AN40)/M40,0)</f>
        <v>2.7639395480598197E-3</v>
      </c>
      <c r="AD40" s="17">
        <v>3.6000000000000002E-4</v>
      </c>
      <c r="AE40" s="24">
        <f>AD40*M40</f>
        <v>5.4644400000000006</v>
      </c>
      <c r="AF40" s="117">
        <v>0.2135</v>
      </c>
      <c r="AG40" s="30">
        <f>AJ40*(1-AK40)*AF40</f>
        <v>38.414628</v>
      </c>
      <c r="AH40" s="28">
        <f>IF(AND(AF40&gt;0,AD40&gt;0,AA40&gt;0),((AA40-AD40)*AF40)/((AF40-AD40)*AA40),0)</f>
        <v>0.87903323100845854</v>
      </c>
      <c r="AI40" s="60">
        <f t="shared" si="2"/>
        <v>0.87129781355237779</v>
      </c>
      <c r="AJ40" s="12">
        <v>196</v>
      </c>
      <c r="AK40" s="14">
        <v>8.2000000000000003E-2</v>
      </c>
      <c r="AL40" s="15">
        <v>0.20280000000000001</v>
      </c>
      <c r="AM40" s="150">
        <v>0.22800000000000001</v>
      </c>
      <c r="AN40" s="30">
        <f>AJ40*(1-AK40)*AL40</f>
        <v>36.489398399999999</v>
      </c>
      <c r="AO40" s="153">
        <f>AJ40*(1-AK40)*AM40</f>
        <v>41.023584</v>
      </c>
      <c r="AP40" s="19">
        <v>1.62</v>
      </c>
      <c r="AQ40" s="19"/>
      <c r="AR40" s="101">
        <f>AR38+AJ40-AQ40</f>
        <v>1933.02</v>
      </c>
      <c r="AS40" s="102"/>
      <c r="AT40" s="12"/>
      <c r="AU40" s="31"/>
      <c r="AV40" s="20"/>
      <c r="AW40" s="20"/>
      <c r="AX40" s="20"/>
      <c r="AY40" s="20"/>
    </row>
    <row r="41" spans="1:51" x14ac:dyDescent="0.2">
      <c r="A41" s="183"/>
      <c r="B41" s="33">
        <v>2</v>
      </c>
      <c r="C41" s="11" t="s">
        <v>54</v>
      </c>
      <c r="D41" s="34">
        <v>18230</v>
      </c>
      <c r="E41" s="34">
        <v>8</v>
      </c>
      <c r="F41" s="34">
        <v>13778</v>
      </c>
      <c r="G41" s="35">
        <v>0.6</v>
      </c>
      <c r="H41" s="35">
        <v>3.4</v>
      </c>
      <c r="I41" s="34">
        <v>14166</v>
      </c>
      <c r="J41" s="35">
        <v>2.6</v>
      </c>
      <c r="K41" s="34">
        <v>16169</v>
      </c>
      <c r="L41" s="36">
        <v>7.2999999999999995E-2</v>
      </c>
      <c r="M41" s="37">
        <f>ROUND(K41*(1-L41),0)</f>
        <v>14989</v>
      </c>
      <c r="N41" s="38">
        <v>0.45600000000000002</v>
      </c>
      <c r="O41" s="25">
        <f>M41*N41</f>
        <v>6834.9840000000004</v>
      </c>
      <c r="P41" s="36">
        <v>0.48699999999999999</v>
      </c>
      <c r="Q41" s="25">
        <f>M41*P41</f>
        <v>7299.643</v>
      </c>
      <c r="R41" s="39">
        <v>5.7000000000000002E-2</v>
      </c>
      <c r="S41" s="152"/>
      <c r="T41" s="25">
        <f>M41*R41</f>
        <v>854.37300000000005</v>
      </c>
      <c r="U41" s="28">
        <v>0.27200000000000002</v>
      </c>
      <c r="V41" s="25">
        <f>M41*U41</f>
        <v>4077.0080000000003</v>
      </c>
      <c r="W41" s="39">
        <v>0.47599999999999998</v>
      </c>
      <c r="X41" s="25">
        <f>M41*W41</f>
        <v>7134.7640000000001</v>
      </c>
      <c r="Y41" s="39">
        <v>0.4</v>
      </c>
      <c r="Z41" s="25">
        <f>Y41*M41</f>
        <v>5995.6</v>
      </c>
      <c r="AA41" s="40">
        <v>2.7200000000000002E-3</v>
      </c>
      <c r="AB41" s="18">
        <f>M41*AA41</f>
        <v>40.77008</v>
      </c>
      <c r="AC41" s="27">
        <f>IF(M41&gt;0,(AE41+AN41)/M41,0)</f>
        <v>3.2460759490292885E-3</v>
      </c>
      <c r="AD41" s="40">
        <v>3.5E-4</v>
      </c>
      <c r="AE41" s="37">
        <f>AD41*M41</f>
        <v>5.2461500000000001</v>
      </c>
      <c r="AF41" s="28">
        <v>0.1963</v>
      </c>
      <c r="AG41" s="41">
        <f>AJ41*(1-AK41)*AF41</f>
        <v>43.609222800000005</v>
      </c>
      <c r="AH41" s="28">
        <f>IF(AND(AF41&gt;0,AD41&gt;0,AA41&gt;0),((AA41-AD41)*AF41)/((AF41-AD41)*AA41),0)</f>
        <v>0.8728798613091574</v>
      </c>
      <c r="AI41" s="29">
        <f t="shared" si="2"/>
        <v>0.89377844114613469</v>
      </c>
      <c r="AJ41" s="34">
        <v>242</v>
      </c>
      <c r="AK41" s="36">
        <v>8.2000000000000003E-2</v>
      </c>
      <c r="AL41" s="38">
        <v>0.19539999999999999</v>
      </c>
      <c r="AM41" s="151">
        <v>0.21110000000000001</v>
      </c>
      <c r="AN41" s="41">
        <f>AJ41*(1-AK41)*AL41</f>
        <v>43.409282400000002</v>
      </c>
      <c r="AO41" s="174">
        <f t="shared" si="1"/>
        <v>46.897131600000002</v>
      </c>
      <c r="AP41" s="42">
        <v>1.68</v>
      </c>
      <c r="AQ41" s="42"/>
      <c r="AR41" s="121">
        <f>AR40+AJ41-AQ41</f>
        <v>2175.02</v>
      </c>
      <c r="AS41" s="104"/>
      <c r="AT41" s="43"/>
      <c r="AU41" s="44"/>
      <c r="AV41" s="45"/>
      <c r="AW41" s="45"/>
      <c r="AX41" s="45"/>
      <c r="AY41" s="45"/>
    </row>
    <row r="42" spans="1:51" x14ac:dyDescent="0.2">
      <c r="A42" s="183"/>
      <c r="B42" s="33">
        <v>3</v>
      </c>
      <c r="C42" s="11" t="s">
        <v>52</v>
      </c>
      <c r="D42" s="43">
        <v>21335</v>
      </c>
      <c r="E42" s="43">
        <v>3</v>
      </c>
      <c r="F42" s="43">
        <v>18815</v>
      </c>
      <c r="G42" s="37">
        <v>0.7</v>
      </c>
      <c r="H42" s="37">
        <v>4.7</v>
      </c>
      <c r="I42" s="43">
        <v>19245</v>
      </c>
      <c r="J42" s="37">
        <v>1.6</v>
      </c>
      <c r="K42" s="43">
        <v>16191</v>
      </c>
      <c r="L42" s="39">
        <v>7.9000000000000001E-2</v>
      </c>
      <c r="M42" s="37">
        <f>ROUND(K42*(1-L42),0)</f>
        <v>14912</v>
      </c>
      <c r="N42" s="28">
        <v>0.41499999999999998</v>
      </c>
      <c r="O42" s="25">
        <f>M42*N42</f>
        <v>6188.48</v>
      </c>
      <c r="P42" s="39">
        <v>0.52100000000000002</v>
      </c>
      <c r="Q42" s="25">
        <f>M42*P42</f>
        <v>7769.152</v>
      </c>
      <c r="R42" s="39">
        <v>6.4000000000000001E-2</v>
      </c>
      <c r="S42" s="152"/>
      <c r="T42" s="25">
        <f>M42*R42</f>
        <v>954.36800000000005</v>
      </c>
      <c r="U42" s="28">
        <v>0.27200000000000002</v>
      </c>
      <c r="V42" s="25">
        <f>M42*U42</f>
        <v>4056.0640000000003</v>
      </c>
      <c r="W42" s="39">
        <v>0.47299999999999998</v>
      </c>
      <c r="X42" s="25">
        <f>M42*W42</f>
        <v>7053.3759999999993</v>
      </c>
      <c r="Y42" s="39">
        <v>0.4</v>
      </c>
      <c r="Z42" s="25">
        <f>Y42*M42</f>
        <v>5964.8</v>
      </c>
      <c r="AA42" s="47">
        <v>2.6700000000000001E-3</v>
      </c>
      <c r="AB42" s="18">
        <f>M42*AA42</f>
        <v>39.815040000000003</v>
      </c>
      <c r="AC42" s="27">
        <f>IF(M42&gt;0,(AE42+AN42)/M42,0)</f>
        <v>2.6540965665236053E-3</v>
      </c>
      <c r="AD42" s="47">
        <v>3.5E-4</v>
      </c>
      <c r="AE42" s="37">
        <f>AD42*M42</f>
        <v>5.2191999999999998</v>
      </c>
      <c r="AF42" s="28">
        <v>0.21210000000000001</v>
      </c>
      <c r="AG42" s="41">
        <f>AJ42*(1-AK42)*AF42</f>
        <v>36.879947999999999</v>
      </c>
      <c r="AH42" s="28">
        <f>IF(AND(AF42&gt;0,AD42&gt;0,AA42&gt;0),((AA42-AD42)*AF42)/((AF42-AD42)*AA42),0)</f>
        <v>0.87035007893026273</v>
      </c>
      <c r="AI42" s="29">
        <f t="shared" si="2"/>
        <v>0.86966879046986501</v>
      </c>
      <c r="AJ42" s="43">
        <v>189</v>
      </c>
      <c r="AK42" s="39">
        <v>0.08</v>
      </c>
      <c r="AL42" s="28">
        <v>0.1976</v>
      </c>
      <c r="AM42" s="152">
        <v>0.21490000000000001</v>
      </c>
      <c r="AN42" s="41">
        <f>AJ42*(1-AK42)*AL42</f>
        <v>34.358688000000001</v>
      </c>
      <c r="AO42" s="154">
        <f t="shared" si="1"/>
        <v>37.366812000000003</v>
      </c>
      <c r="AP42" s="18">
        <v>1.55</v>
      </c>
      <c r="AQ42" s="18"/>
      <c r="AR42" s="121">
        <f>AR41+AJ42-AQ42</f>
        <v>2364.02</v>
      </c>
      <c r="AS42" s="104"/>
      <c r="AT42" s="43"/>
      <c r="AU42" s="48"/>
      <c r="AV42" s="41"/>
      <c r="AW42" s="41"/>
      <c r="AX42" s="41"/>
      <c r="AY42" s="41"/>
    </row>
    <row r="43" spans="1:51" s="22" customFormat="1" ht="13.5" thickBot="1" x14ac:dyDescent="0.25">
      <c r="A43" s="184"/>
      <c r="B43" s="49" t="s">
        <v>38</v>
      </c>
      <c r="C43" s="50"/>
      <c r="D43" s="51">
        <f>SUM(D40:D42)</f>
        <v>57265</v>
      </c>
      <c r="E43" s="51"/>
      <c r="F43" s="51">
        <f>SUM(F40:F42)</f>
        <v>52591</v>
      </c>
      <c r="G43" s="52"/>
      <c r="H43" s="52"/>
      <c r="I43" s="51">
        <f>SUM(I40:I42)</f>
        <v>52998</v>
      </c>
      <c r="J43" s="52"/>
      <c r="K43" s="51">
        <f>SUM(K40:K42)</f>
        <v>48841</v>
      </c>
      <c r="L43" s="21">
        <f>IF(K43&gt;0,(K40*L40+K41*L41+K42*L42)/K43,0)</f>
        <v>7.7013677033639774E-2</v>
      </c>
      <c r="M43" s="52">
        <f>M40+M41+M42</f>
        <v>45080</v>
      </c>
      <c r="N43" s="53">
        <f>IF(M43&gt;0,O43/M43,0)</f>
        <v>0.45893653504880216</v>
      </c>
      <c r="O43" s="54">
        <f>O40+O41+O42</f>
        <v>20688.859</v>
      </c>
      <c r="P43" s="21">
        <f>IF(M43&gt;0,Q43/M43,0)</f>
        <v>0.48545177462289257</v>
      </c>
      <c r="Q43" s="54">
        <f>Q40+Q41+Q42</f>
        <v>21884.165999999997</v>
      </c>
      <c r="R43" s="21">
        <f>IF(M43&gt;0,T43/M43,0)</f>
        <v>5.5611690328305236E-2</v>
      </c>
      <c r="S43" s="155"/>
      <c r="T43" s="54">
        <f>T40+T41+T42</f>
        <v>2506.9749999999999</v>
      </c>
      <c r="U43" s="21">
        <f>IF(M43&gt;0,V43/M43,0)</f>
        <v>0.27031643744454309</v>
      </c>
      <c r="V43" s="54">
        <f>V40+V41+V42</f>
        <v>12185.865000000002</v>
      </c>
      <c r="W43" s="21">
        <f>IF(M43&gt;0,X43/M43,0)</f>
        <v>0.47601776841171256</v>
      </c>
      <c r="X43" s="54">
        <f>X40+X41+X42</f>
        <v>21458.881000000001</v>
      </c>
      <c r="Y43" s="21">
        <f>IF(M43&gt;0,Z43/M43,0)</f>
        <v>0.39663287488908605</v>
      </c>
      <c r="Z43" s="54">
        <f>Z40+Z41+Z42</f>
        <v>17880.21</v>
      </c>
      <c r="AA43" s="55">
        <f>IF(M43&gt;0,AB43/M43,0)</f>
        <v>2.7775372670807456E-3</v>
      </c>
      <c r="AB43" s="56">
        <f>SUM(AB40:AB42)</f>
        <v>125.21138000000002</v>
      </c>
      <c r="AC43" s="55">
        <f>IF(M43&gt;0,(AC40*M40+AC41*M41+AC42*M42)/M43,0)</f>
        <v>2.8879139041703642E-3</v>
      </c>
      <c r="AD43" s="55">
        <f>IF(K43&gt;0,(K40*AD40+K41*AD41+K42*AD42)/K43,0)</f>
        <v>3.5337441903318938E-4</v>
      </c>
      <c r="AE43" s="52">
        <f>SUM(AE40:AE42)</f>
        <v>15.929790000000001</v>
      </c>
      <c r="AF43" s="53">
        <f>IF(K43&gt;0,(K40*AF40+K41*AF41+K42*AF42)/K43,0)</f>
        <v>0.20734176818656458</v>
      </c>
      <c r="AG43" s="58">
        <f>SUM(AG40:AG42)</f>
        <v>118.9037988</v>
      </c>
      <c r="AH43" s="53">
        <f>IF(AND(AB43&gt;0),((AB40*AH40+AB41*AH41+AB42*AH42)/AB43),0)</f>
        <v>0.87426854091216266</v>
      </c>
      <c r="AI43" s="57">
        <f t="shared" si="2"/>
        <v>0.87920096737716658</v>
      </c>
      <c r="AJ43" s="51">
        <f>SUM(AJ40:AJ42)</f>
        <v>627</v>
      </c>
      <c r="AK43" s="21">
        <f>IF(AJ43&gt;0,(AK40*AJ40+AK41*AJ41+AK42*AJ42)/AJ43,0)</f>
        <v>8.1397129186602871E-2</v>
      </c>
      <c r="AL43" s="53">
        <f>IF(K43&gt;0,(AL40*K40+AL41*K41+AL42*K42)/K43,0)</f>
        <v>0.19862637947625972</v>
      </c>
      <c r="AM43" s="155">
        <f>IF(L43&gt;0,(AM40*K40+AM41*K41+AM42*K42)/K43,0)</f>
        <v>0.21806248438811657</v>
      </c>
      <c r="AN43" s="58">
        <f>SUM(AN40:AN42)</f>
        <v>114.25736879999999</v>
      </c>
      <c r="AO43" s="156">
        <f>SUM(AO40:AO42)</f>
        <v>125.2875276</v>
      </c>
      <c r="AP43" s="56"/>
      <c r="AQ43" s="56">
        <f>SUM(AQ40:AQ42)</f>
        <v>0</v>
      </c>
      <c r="AR43" s="105"/>
      <c r="AS43" s="106">
        <f>AR42</f>
        <v>2364.02</v>
      </c>
      <c r="AT43" s="51">
        <f>SUM(AT40:AT42)</f>
        <v>0</v>
      </c>
      <c r="AU43" s="59"/>
      <c r="AV43" s="58"/>
      <c r="AW43" s="58"/>
      <c r="AX43" s="58"/>
      <c r="AY43" s="58"/>
    </row>
    <row r="44" spans="1:51" x14ac:dyDescent="0.2">
      <c r="A44" s="182">
        <v>11</v>
      </c>
      <c r="B44" s="23">
        <v>1</v>
      </c>
      <c r="C44" s="11" t="s">
        <v>53</v>
      </c>
      <c r="D44" s="12">
        <v>6500</v>
      </c>
      <c r="E44" s="12">
        <v>2</v>
      </c>
      <c r="F44" s="12">
        <v>9087</v>
      </c>
      <c r="G44" s="13">
        <v>0.6</v>
      </c>
      <c r="H44" s="13">
        <v>4.7</v>
      </c>
      <c r="I44" s="12">
        <v>9463</v>
      </c>
      <c r="J44" s="13">
        <v>6</v>
      </c>
      <c r="K44" s="12">
        <v>16325</v>
      </c>
      <c r="L44" s="14">
        <v>7.3999999999999996E-2</v>
      </c>
      <c r="M44" s="24">
        <f>ROUND(K44*(1-L44),0)</f>
        <v>15117</v>
      </c>
      <c r="N44" s="15">
        <v>0.55000000000000004</v>
      </c>
      <c r="O44" s="25">
        <f>M44*N44</f>
        <v>8314.35</v>
      </c>
      <c r="P44" s="14">
        <v>0.42</v>
      </c>
      <c r="Q44" s="25">
        <f>M44*P44</f>
        <v>6349.1399999999994</v>
      </c>
      <c r="R44" s="16">
        <v>0.03</v>
      </c>
      <c r="S44" s="159"/>
      <c r="T44" s="25">
        <f>M44*R44</f>
        <v>453.51</v>
      </c>
      <c r="U44" s="26">
        <v>0.27</v>
      </c>
      <c r="V44" s="25">
        <f>M44*U44</f>
        <v>4081.59</v>
      </c>
      <c r="W44" s="16">
        <v>0.47499999999999998</v>
      </c>
      <c r="X44" s="25">
        <f>M44*W44</f>
        <v>7180.5749999999998</v>
      </c>
      <c r="Y44" s="16">
        <v>0.4</v>
      </c>
      <c r="Z44" s="25">
        <f>Y44*M44</f>
        <v>6046.8</v>
      </c>
      <c r="AA44" s="17">
        <v>2.7299999999999998E-3</v>
      </c>
      <c r="AB44" s="18">
        <f>M44*AA44</f>
        <v>41.269409999999993</v>
      </c>
      <c r="AC44" s="27">
        <f>IF(M44&gt;0,(AE44+AN44)/M44,0)</f>
        <v>2.9970195144539261E-3</v>
      </c>
      <c r="AD44" s="17">
        <v>3.6000000000000002E-4</v>
      </c>
      <c r="AE44" s="24">
        <f>AD44*M44</f>
        <v>5.4421200000000001</v>
      </c>
      <c r="AF44" s="117">
        <v>0.215</v>
      </c>
      <c r="AG44" s="30">
        <f>AJ44*(1-AK44)*AF44</f>
        <v>41.205395000000003</v>
      </c>
      <c r="AH44" s="28">
        <f>IF(AND(AF44&gt;0,AD44&gt;0,AA44&gt;0),((AA44-AD44)*AF44)/((AF44-AD44)*AA44),0)</f>
        <v>0.86958792232739301</v>
      </c>
      <c r="AI44" s="60">
        <f t="shared" si="2"/>
        <v>0.88140617269996446</v>
      </c>
      <c r="AJ44" s="12">
        <v>209</v>
      </c>
      <c r="AK44" s="14">
        <v>8.3000000000000004E-2</v>
      </c>
      <c r="AL44" s="15">
        <v>0.20799999999999999</v>
      </c>
      <c r="AM44" s="150">
        <v>0.22309999999999999</v>
      </c>
      <c r="AN44" s="30">
        <f>AJ44*(1-AK44)*AL44</f>
        <v>39.863824000000001</v>
      </c>
      <c r="AO44" s="153">
        <f>AJ44*(1-AK44)*AM44</f>
        <v>42.757784300000004</v>
      </c>
      <c r="AP44" s="19">
        <v>1.55</v>
      </c>
      <c r="AQ44" s="19">
        <v>1008.76</v>
      </c>
      <c r="AR44" s="101">
        <f>AR42+AJ44-AQ44</f>
        <v>1564.26</v>
      </c>
      <c r="AS44" s="102"/>
      <c r="AT44" s="12"/>
      <c r="AU44" s="31"/>
      <c r="AV44" s="20"/>
      <c r="AW44" s="20"/>
      <c r="AX44" s="20"/>
      <c r="AY44" s="20"/>
    </row>
    <row r="45" spans="1:51" x14ac:dyDescent="0.2">
      <c r="A45" s="183"/>
      <c r="B45" s="33">
        <v>2</v>
      </c>
      <c r="C45" s="11" t="s">
        <v>54</v>
      </c>
      <c r="D45" s="34">
        <v>19115</v>
      </c>
      <c r="E45" s="34">
        <v>6</v>
      </c>
      <c r="F45" s="34">
        <v>17739</v>
      </c>
      <c r="G45" s="35">
        <v>1.3</v>
      </c>
      <c r="H45" s="35">
        <v>4.5999999999999996</v>
      </c>
      <c r="I45" s="34">
        <v>17290</v>
      </c>
      <c r="J45" s="35">
        <v>3.6</v>
      </c>
      <c r="K45" s="34">
        <v>16256</v>
      </c>
      <c r="L45" s="36">
        <v>7.5999999999999998E-2</v>
      </c>
      <c r="M45" s="37">
        <f>ROUND(K45*(1-L45),0)</f>
        <v>15021</v>
      </c>
      <c r="N45" s="38">
        <v>0.53900000000000003</v>
      </c>
      <c r="O45" s="25">
        <f>M45*N45</f>
        <v>8096.3190000000004</v>
      </c>
      <c r="P45" s="36">
        <v>0.42299999999999999</v>
      </c>
      <c r="Q45" s="25">
        <f>M45*P45</f>
        <v>6353.8829999999998</v>
      </c>
      <c r="R45" s="39">
        <v>3.7999999999999999E-2</v>
      </c>
      <c r="S45" s="152"/>
      <c r="T45" s="25">
        <f>M45*R45</f>
        <v>570.798</v>
      </c>
      <c r="U45" s="28">
        <v>0.26700000000000002</v>
      </c>
      <c r="V45" s="25">
        <f>M45*U45</f>
        <v>4010.6070000000004</v>
      </c>
      <c r="W45" s="39">
        <v>0.48099999999999998</v>
      </c>
      <c r="X45" s="25">
        <f>M45*W45</f>
        <v>7225.1009999999997</v>
      </c>
      <c r="Y45" s="39">
        <v>0.4</v>
      </c>
      <c r="Z45" s="25">
        <f>Y45*M45</f>
        <v>6008.4000000000005</v>
      </c>
      <c r="AA45" s="40">
        <v>2.64E-3</v>
      </c>
      <c r="AB45" s="18">
        <f>M45*AA45</f>
        <v>39.655439999999999</v>
      </c>
      <c r="AC45" s="27">
        <f>IF(M45&gt;0,(AE45+AN45)/M45,0)</f>
        <v>2.9740484921110446E-3</v>
      </c>
      <c r="AD45" s="40">
        <v>3.6000000000000002E-4</v>
      </c>
      <c r="AE45" s="37">
        <f>AD45*M45</f>
        <v>5.4075600000000001</v>
      </c>
      <c r="AF45" s="28">
        <v>0.20519999999999999</v>
      </c>
      <c r="AG45" s="41">
        <f>AJ45*(1-AK45)*AF45</f>
        <v>39.848198400000001</v>
      </c>
      <c r="AH45" s="28">
        <f>IF(AND(AF45&gt;0,AD45&gt;0,AA45&gt;0),((AA45-AD45)*AF45)/((AF45-AD45)*AA45),0)</f>
        <v>0.86515417798370342</v>
      </c>
      <c r="AI45" s="29">
        <f t="shared" si="2"/>
        <v>0.88052057400044703</v>
      </c>
      <c r="AJ45" s="34">
        <v>212</v>
      </c>
      <c r="AK45" s="36">
        <v>8.4000000000000005E-2</v>
      </c>
      <c r="AL45" s="38">
        <v>0.20219999999999999</v>
      </c>
      <c r="AM45" s="151">
        <v>0.21310000000000001</v>
      </c>
      <c r="AN45" s="41">
        <f>AJ45*(1-AK45)*AL45</f>
        <v>39.265622399999998</v>
      </c>
      <c r="AO45" s="174">
        <f t="shared" si="1"/>
        <v>41.382315200000001</v>
      </c>
      <c r="AP45" s="42">
        <v>1.58</v>
      </c>
      <c r="AQ45" s="42"/>
      <c r="AR45" s="121">
        <f>AR44+AJ45-AQ45</f>
        <v>1776.26</v>
      </c>
      <c r="AS45" s="104"/>
      <c r="AT45" s="43"/>
      <c r="AU45" s="44"/>
      <c r="AV45" s="45"/>
      <c r="AW45" s="45"/>
      <c r="AX45" s="45"/>
      <c r="AY45" s="45"/>
    </row>
    <row r="46" spans="1:51" x14ac:dyDescent="0.2">
      <c r="A46" s="183"/>
      <c r="B46" s="33">
        <v>3</v>
      </c>
      <c r="C46" s="11" t="s">
        <v>52</v>
      </c>
      <c r="D46" s="43">
        <v>21588</v>
      </c>
      <c r="E46" s="43">
        <v>2</v>
      </c>
      <c r="F46" s="43">
        <v>19812</v>
      </c>
      <c r="G46" s="37">
        <v>0.6</v>
      </c>
      <c r="H46" s="37">
        <v>4.3</v>
      </c>
      <c r="I46" s="43">
        <v>20128</v>
      </c>
      <c r="J46" s="37">
        <v>2.1</v>
      </c>
      <c r="K46" s="43">
        <v>15986</v>
      </c>
      <c r="L46" s="39">
        <v>7.4999999999999997E-2</v>
      </c>
      <c r="M46" s="37">
        <f>ROUND(K46*(1-L46),0)</f>
        <v>14787</v>
      </c>
      <c r="N46" s="28">
        <v>0.36799999999999999</v>
      </c>
      <c r="O46" s="25">
        <f>M46*N46</f>
        <v>5441.616</v>
      </c>
      <c r="P46" s="39">
        <v>0.54800000000000004</v>
      </c>
      <c r="Q46" s="25">
        <f>M46*P46</f>
        <v>8103.2760000000007</v>
      </c>
      <c r="R46" s="39">
        <v>8.4000000000000005E-2</v>
      </c>
      <c r="S46" s="152"/>
      <c r="T46" s="25">
        <f>M46*R46</f>
        <v>1242.1080000000002</v>
      </c>
      <c r="U46" s="28">
        <v>0.27500000000000002</v>
      </c>
      <c r="V46" s="25">
        <f>M46*U46</f>
        <v>4066.4250000000002</v>
      </c>
      <c r="W46" s="39">
        <v>0.47699999999999998</v>
      </c>
      <c r="X46" s="25">
        <f>M46*W46</f>
        <v>7053.3989999999994</v>
      </c>
      <c r="Y46" s="39">
        <v>0.4</v>
      </c>
      <c r="Z46" s="25">
        <f>Y46*M46</f>
        <v>5914.8</v>
      </c>
      <c r="AA46" s="47">
        <v>2.7100000000000002E-3</v>
      </c>
      <c r="AB46" s="18">
        <f>M46*AA46</f>
        <v>40.072770000000006</v>
      </c>
      <c r="AC46" s="27">
        <f>IF(M46&gt;0,(AE46+AN46)/M46,0)</f>
        <v>2.6869087712179623E-3</v>
      </c>
      <c r="AD46" s="47">
        <v>3.6000000000000002E-4</v>
      </c>
      <c r="AE46" s="37">
        <f>AD46*M46</f>
        <v>5.3233200000000007</v>
      </c>
      <c r="AF46" s="28">
        <v>0.2097</v>
      </c>
      <c r="AG46" s="41">
        <f>AJ46*(1-AK46)*AF46</f>
        <v>36.076788000000001</v>
      </c>
      <c r="AH46" s="28">
        <f>IF(AND(AF46&gt;0,AD46&gt;0,AA46&gt;0),((AA46-AD46)*AF46)/((AF46-AD46)*AA46),0)</f>
        <v>0.86864991607783648</v>
      </c>
      <c r="AI46" s="29">
        <f t="shared" si="2"/>
        <v>0.86757867805422284</v>
      </c>
      <c r="AJ46" s="43">
        <v>187</v>
      </c>
      <c r="AK46" s="39">
        <v>0.08</v>
      </c>
      <c r="AL46" s="28">
        <v>0.2</v>
      </c>
      <c r="AM46" s="152">
        <v>0.2172</v>
      </c>
      <c r="AN46" s="41">
        <f>AJ46*(1-AK46)*AL46</f>
        <v>34.408000000000008</v>
      </c>
      <c r="AO46" s="154">
        <f t="shared" si="1"/>
        <v>37.367088000000003</v>
      </c>
      <c r="AP46" s="18">
        <v>1.6</v>
      </c>
      <c r="AQ46" s="18"/>
      <c r="AR46" s="121">
        <f>AR45+AJ46-AQ46</f>
        <v>1963.26</v>
      </c>
      <c r="AS46" s="104"/>
      <c r="AT46" s="43"/>
      <c r="AU46" s="48"/>
      <c r="AV46" s="41"/>
      <c r="AW46" s="41"/>
      <c r="AX46" s="41"/>
      <c r="AY46" s="41"/>
    </row>
    <row r="47" spans="1:51" s="22" customFormat="1" ht="13.5" thickBot="1" x14ac:dyDescent="0.25">
      <c r="A47" s="184"/>
      <c r="B47" s="49" t="s">
        <v>38</v>
      </c>
      <c r="C47" s="50"/>
      <c r="D47" s="51">
        <f>SUM(D44:D46)</f>
        <v>47203</v>
      </c>
      <c r="E47" s="51"/>
      <c r="F47" s="51">
        <f>SUM(F44:F46)</f>
        <v>46638</v>
      </c>
      <c r="G47" s="52"/>
      <c r="H47" s="52"/>
      <c r="I47" s="51">
        <f>SUM(I44:I46)</f>
        <v>46881</v>
      </c>
      <c r="J47" s="52"/>
      <c r="K47" s="51">
        <f>SUM(K44:K46)</f>
        <v>48567</v>
      </c>
      <c r="L47" s="21">
        <f>IF(K47&gt;0,(K44*L44+K45*L45+K46*L46)/K47,0)</f>
        <v>7.4998579282228681E-2</v>
      </c>
      <c r="M47" s="52">
        <f>M44+M45+M46</f>
        <v>44925</v>
      </c>
      <c r="N47" s="53">
        <f>IF(M47&gt;0,O47/M47,0)</f>
        <v>0.48641702838063444</v>
      </c>
      <c r="O47" s="54">
        <f>O44+O45+O46</f>
        <v>21852.285000000003</v>
      </c>
      <c r="P47" s="21">
        <f>IF(M47&gt;0,Q47/M47,0)</f>
        <v>0.46313409015025042</v>
      </c>
      <c r="Q47" s="54">
        <f>Q44+Q45+Q46</f>
        <v>20806.298999999999</v>
      </c>
      <c r="R47" s="21">
        <f>IF(M47&gt;0,T47/M47,0)</f>
        <v>5.0448881469115199E-2</v>
      </c>
      <c r="S47" s="155"/>
      <c r="T47" s="54">
        <f>T44+T45+T46</f>
        <v>2266.4160000000002</v>
      </c>
      <c r="U47" s="21">
        <f>IF(M47&gt;0,V47/M47,0)</f>
        <v>0.27064267111853085</v>
      </c>
      <c r="V47" s="54">
        <f>V44+V45+V46</f>
        <v>12158.621999999999</v>
      </c>
      <c r="W47" s="21">
        <f>IF(M47&gt;0,X47/M47,0)</f>
        <v>0.47766444073455755</v>
      </c>
      <c r="X47" s="54">
        <f>X44+X45+X46</f>
        <v>21459.074999999997</v>
      </c>
      <c r="Y47" s="21">
        <f>IF(M47&gt;0,Z47/M47,0)</f>
        <v>0.4</v>
      </c>
      <c r="Z47" s="54">
        <f>Z44+Z45+Z46</f>
        <v>17970</v>
      </c>
      <c r="AA47" s="55">
        <f>IF(M47&gt;0,AB47/M47,0)</f>
        <v>2.6933248747913188E-3</v>
      </c>
      <c r="AB47" s="56">
        <f>SUM(AB44:AB46)</f>
        <v>120.99762</v>
      </c>
      <c r="AC47" s="55">
        <f>IF(M47&gt;0,(AC44*M44+AC45*M45+AC46*M46)/M47,0)</f>
        <v>2.8872664752365058E-3</v>
      </c>
      <c r="AD47" s="55">
        <f>IF(K47&gt;0,(K44*AD44+K45*AD45+K46*AD46)/K47,0)</f>
        <v>3.6000000000000002E-4</v>
      </c>
      <c r="AE47" s="52">
        <f>SUM(AE44:AE46)</f>
        <v>16.173000000000002</v>
      </c>
      <c r="AF47" s="53">
        <f>IF(K47&gt;0,(K44*AF44+K45*AF45+K46*AF46)/K47,0)</f>
        <v>0.20997530010089155</v>
      </c>
      <c r="AG47" s="58">
        <f>SUM(AG44:AG46)</f>
        <v>117.1303814</v>
      </c>
      <c r="AH47" s="53">
        <f>IF(AND(AB47&gt;0),((AB44*AH44+AB45*AH45+AB46*AH46)/AB47),0)</f>
        <v>0.8678241637386408</v>
      </c>
      <c r="AI47" s="57">
        <f t="shared" si="2"/>
        <v>0.87686637328739847</v>
      </c>
      <c r="AJ47" s="51">
        <f>SUM(AJ44:AJ46)</f>
        <v>608</v>
      </c>
      <c r="AK47" s="21">
        <f>IF(AJ47&gt;0,(AK44*AJ44+AK45*AJ45+AK46*AJ46)/AJ47,0)</f>
        <v>8.2425986842105267E-2</v>
      </c>
      <c r="AL47" s="53">
        <f>IF(K47&gt;0,(AL44*K44+AL45*K45+AL46*K46)/K47,0)</f>
        <v>0.20342543702514052</v>
      </c>
      <c r="AM47" s="155">
        <f>IF(L47&gt;0,(AM44*K44+AM45*K45+AM46*K46)/K47,0)</f>
        <v>0.21781086540243375</v>
      </c>
      <c r="AN47" s="58">
        <f>SUM(AN44:AN46)</f>
        <v>113.53744640000002</v>
      </c>
      <c r="AO47" s="156">
        <f>SUM(AO44:AO46)</f>
        <v>121.50718750000001</v>
      </c>
      <c r="AP47" s="56"/>
      <c r="AQ47" s="56">
        <f>SUM(AQ44:AQ46)</f>
        <v>1008.76</v>
      </c>
      <c r="AR47" s="105"/>
      <c r="AS47" s="106">
        <f>AR46</f>
        <v>1963.26</v>
      </c>
      <c r="AT47" s="51">
        <f>SUM(AT44:AT46)</f>
        <v>0</v>
      </c>
      <c r="AU47" s="59"/>
      <c r="AV47" s="58"/>
      <c r="AW47" s="58"/>
      <c r="AX47" s="58"/>
      <c r="AY47" s="58"/>
    </row>
    <row r="48" spans="1:51" x14ac:dyDescent="0.2">
      <c r="A48" s="182">
        <v>12</v>
      </c>
      <c r="B48" s="23">
        <v>1</v>
      </c>
      <c r="C48" s="11" t="s">
        <v>53</v>
      </c>
      <c r="D48" s="12">
        <v>8300</v>
      </c>
      <c r="E48" s="12">
        <v>2</v>
      </c>
      <c r="F48" s="12">
        <v>8858</v>
      </c>
      <c r="G48" s="13">
        <v>0.5</v>
      </c>
      <c r="H48" s="13">
        <v>5.4</v>
      </c>
      <c r="I48" s="12">
        <v>9036</v>
      </c>
      <c r="J48" s="13">
        <v>5.5</v>
      </c>
      <c r="K48" s="12">
        <v>14768</v>
      </c>
      <c r="L48" s="14">
        <v>7.0999999999999994E-2</v>
      </c>
      <c r="M48" s="24">
        <f>ROUND(K48*(1-L48),0)</f>
        <v>13719</v>
      </c>
      <c r="N48" s="15">
        <v>0.495</v>
      </c>
      <c r="O48" s="25">
        <f>M48*N48</f>
        <v>6790.9049999999997</v>
      </c>
      <c r="P48" s="14">
        <v>0.40300000000000002</v>
      </c>
      <c r="Q48" s="25">
        <f>M48*P48</f>
        <v>5528.7570000000005</v>
      </c>
      <c r="R48" s="16">
        <v>0.10199999999999999</v>
      </c>
      <c r="S48" s="159"/>
      <c r="T48" s="25">
        <f>M48*R48</f>
        <v>1399.338</v>
      </c>
      <c r="U48" s="26">
        <v>0.26900000000000002</v>
      </c>
      <c r="V48" s="25">
        <f>M48*U48</f>
        <v>3690.4110000000001</v>
      </c>
      <c r="W48" s="16">
        <v>0.48099999999999998</v>
      </c>
      <c r="X48" s="25">
        <f>M48*W48</f>
        <v>6598.8389999999999</v>
      </c>
      <c r="Y48" s="16">
        <v>0.4</v>
      </c>
      <c r="Z48" s="25">
        <f>Y48*M48</f>
        <v>5487.6</v>
      </c>
      <c r="AA48" s="17">
        <v>2.81E-3</v>
      </c>
      <c r="AB48" s="18">
        <f>M48*AA48</f>
        <v>38.55039</v>
      </c>
      <c r="AC48" s="27">
        <f>IF(M48&gt;0,(AE48+AN48)/M48,0)</f>
        <v>3.4615730592608791E-3</v>
      </c>
      <c r="AD48" s="17">
        <v>3.6999999999999999E-4</v>
      </c>
      <c r="AE48" s="24">
        <f>AD48*M48</f>
        <v>5.0760300000000003</v>
      </c>
      <c r="AF48" s="117">
        <v>0.1855</v>
      </c>
      <c r="AG48" s="30">
        <f>AJ48*(1-AK48)*AF48</f>
        <v>44.125998000000003</v>
      </c>
      <c r="AH48" s="28">
        <f>IF(AND(AF48&gt;0,AD48&gt;0,AA48&gt;0),((AA48-AD48)*AF48)/((AF48-AD48)*AA48),0)</f>
        <v>0.8700628374444197</v>
      </c>
      <c r="AI48" s="60">
        <f t="shared" si="2"/>
        <v>0.8949693789403298</v>
      </c>
      <c r="AJ48" s="12">
        <v>258</v>
      </c>
      <c r="AK48" s="14">
        <v>7.8E-2</v>
      </c>
      <c r="AL48" s="15">
        <v>0.17829999999999999</v>
      </c>
      <c r="AM48" s="150">
        <v>0.18479999999999999</v>
      </c>
      <c r="AN48" s="30">
        <f>AJ48*(1-AK48)*AL48</f>
        <v>42.413290799999999</v>
      </c>
      <c r="AO48" s="153">
        <f>AJ48*(1-AK48)*AM48</f>
        <v>43.959484799999998</v>
      </c>
      <c r="AP48" s="19">
        <v>1.7</v>
      </c>
      <c r="AQ48" s="19">
        <v>1005.54</v>
      </c>
      <c r="AR48" s="101">
        <f>AR46+AJ48-AQ48</f>
        <v>1215.7200000000003</v>
      </c>
      <c r="AS48" s="102"/>
      <c r="AT48" s="12"/>
      <c r="AU48" s="31"/>
      <c r="AV48" s="20"/>
      <c r="AW48" s="20"/>
      <c r="AX48" s="20"/>
      <c r="AY48" s="20"/>
    </row>
    <row r="49" spans="1:51" x14ac:dyDescent="0.2">
      <c r="A49" s="183"/>
      <c r="B49" s="33">
        <v>2</v>
      </c>
      <c r="C49" s="11" t="s">
        <v>51</v>
      </c>
      <c r="D49" s="34">
        <v>18352</v>
      </c>
      <c r="E49" s="34">
        <v>7</v>
      </c>
      <c r="F49" s="34">
        <v>20262</v>
      </c>
      <c r="G49" s="35">
        <v>0.7</v>
      </c>
      <c r="H49" s="35">
        <v>4</v>
      </c>
      <c r="I49" s="34">
        <v>20166</v>
      </c>
      <c r="J49" s="35">
        <v>2.7</v>
      </c>
      <c r="K49" s="34">
        <v>14785</v>
      </c>
      <c r="L49" s="36">
        <v>7.0000000000000007E-2</v>
      </c>
      <c r="M49" s="37">
        <f>ROUND(K49*(1-L49),0)</f>
        <v>13750</v>
      </c>
      <c r="N49" s="38">
        <v>0.25</v>
      </c>
      <c r="O49" s="25">
        <f>M49*N49</f>
        <v>3437.5</v>
      </c>
      <c r="P49" s="36">
        <v>0.63700000000000001</v>
      </c>
      <c r="Q49" s="25">
        <f>M49*P49</f>
        <v>8758.75</v>
      </c>
      <c r="R49" s="39">
        <v>0.113</v>
      </c>
      <c r="S49" s="152"/>
      <c r="T49" s="25">
        <f>M49*R49</f>
        <v>1553.75</v>
      </c>
      <c r="U49" s="28">
        <v>0.26800000000000002</v>
      </c>
      <c r="V49" s="25">
        <f>M49*U49</f>
        <v>3685</v>
      </c>
      <c r="W49" s="39">
        <v>0.48</v>
      </c>
      <c r="X49" s="25">
        <f>M49*W49</f>
        <v>6600</v>
      </c>
      <c r="Y49" s="39">
        <v>0.4</v>
      </c>
      <c r="Z49" s="25">
        <f>Y49*M49</f>
        <v>5500</v>
      </c>
      <c r="AA49" s="40">
        <v>2.7299999999999998E-3</v>
      </c>
      <c r="AB49" s="18">
        <f>M49*AA49</f>
        <v>37.537499999999994</v>
      </c>
      <c r="AC49" s="27">
        <f>IF(M49&gt;0,(AE49+AN49)/M49,0)</f>
        <v>2.9205758909090908E-3</v>
      </c>
      <c r="AD49" s="40">
        <v>3.6999999999999999E-4</v>
      </c>
      <c r="AE49" s="37">
        <f>AD49*M49</f>
        <v>5.0875000000000004</v>
      </c>
      <c r="AF49" s="28">
        <v>0.20369999999999999</v>
      </c>
      <c r="AG49" s="41">
        <f>AJ49*(1-AK49)*AF49</f>
        <v>36.504058499999999</v>
      </c>
      <c r="AH49" s="28">
        <f>IF(AND(AF49&gt;0,AD49&gt;0,AA49&gt;0),((AA49-AD49)*AF49)/((AF49-AD49)*AA49),0)</f>
        <v>0.86604194015790925</v>
      </c>
      <c r="AI49" s="29">
        <f t="shared" si="2"/>
        <v>0.87496691215578359</v>
      </c>
      <c r="AJ49" s="34">
        <v>195</v>
      </c>
      <c r="AK49" s="36">
        <v>8.1000000000000003E-2</v>
      </c>
      <c r="AL49" s="38">
        <v>0.19570000000000001</v>
      </c>
      <c r="AM49" s="151">
        <v>0.21709999999999999</v>
      </c>
      <c r="AN49" s="41">
        <f>AJ49*(1-AK49)*AL49</f>
        <v>35.070418500000002</v>
      </c>
      <c r="AO49" s="174">
        <f t="shared" si="1"/>
        <v>38.905405500000001</v>
      </c>
      <c r="AP49" s="42">
        <v>1.6</v>
      </c>
      <c r="AQ49" s="42"/>
      <c r="AR49" s="121">
        <f>AR48+AJ49-AQ49</f>
        <v>1410.7200000000003</v>
      </c>
      <c r="AS49" s="104"/>
      <c r="AT49" s="43"/>
      <c r="AU49" s="44"/>
      <c r="AV49" s="45"/>
      <c r="AW49" s="45"/>
      <c r="AX49" s="45"/>
      <c r="AY49" s="45"/>
    </row>
    <row r="50" spans="1:51" x14ac:dyDescent="0.2">
      <c r="A50" s="183"/>
      <c r="B50" s="33">
        <v>3</v>
      </c>
      <c r="C50" s="11" t="s">
        <v>52</v>
      </c>
      <c r="D50" s="43">
        <v>20910</v>
      </c>
      <c r="E50" s="43">
        <v>2</v>
      </c>
      <c r="F50" s="43">
        <v>18235</v>
      </c>
      <c r="G50" s="37">
        <v>0.8</v>
      </c>
      <c r="H50" s="37">
        <v>4.5</v>
      </c>
      <c r="I50" s="43">
        <v>19095</v>
      </c>
      <c r="J50" s="37">
        <v>1.1000000000000001</v>
      </c>
      <c r="K50" s="43">
        <v>14882</v>
      </c>
      <c r="L50" s="39">
        <v>7.0000000000000007E-2</v>
      </c>
      <c r="M50" s="37">
        <f>ROUND(K50*(1-L50),0)</f>
        <v>13840</v>
      </c>
      <c r="N50" s="28">
        <v>0.32300000000000001</v>
      </c>
      <c r="O50" s="25">
        <f>M50*N50</f>
        <v>4470.32</v>
      </c>
      <c r="P50" s="39">
        <v>0.55900000000000005</v>
      </c>
      <c r="Q50" s="25">
        <f>M50*P50</f>
        <v>7736.56</v>
      </c>
      <c r="R50" s="39">
        <v>0.11799999999999999</v>
      </c>
      <c r="S50" s="152"/>
      <c r="T50" s="25">
        <f>M50*R50</f>
        <v>1633.12</v>
      </c>
      <c r="U50" s="28">
        <v>0.26100000000000001</v>
      </c>
      <c r="V50" s="25">
        <f>M50*U50</f>
        <v>3612.2400000000002</v>
      </c>
      <c r="W50" s="39">
        <v>0.48</v>
      </c>
      <c r="X50" s="25">
        <f>M50*W50</f>
        <v>6643.2</v>
      </c>
      <c r="Y50" s="39">
        <v>0.4</v>
      </c>
      <c r="Z50" s="25">
        <f>Y50*M50</f>
        <v>5536</v>
      </c>
      <c r="AA50" s="47">
        <v>2.7599999999999999E-3</v>
      </c>
      <c r="AB50" s="18">
        <f>M50*AA50</f>
        <v>38.198399999999999</v>
      </c>
      <c r="AC50" s="27">
        <f>IF(M50&gt;0,(AE50+AN50)/M50,0)</f>
        <v>2.8269085982658964E-3</v>
      </c>
      <c r="AD50" s="47">
        <v>3.5E-4</v>
      </c>
      <c r="AE50" s="37">
        <f>AD50*M50</f>
        <v>4.8440000000000003</v>
      </c>
      <c r="AF50" s="28">
        <v>0.21049999999999999</v>
      </c>
      <c r="AG50" s="41">
        <f>AJ50*(1-AK50)*AF50</f>
        <v>37.681605000000005</v>
      </c>
      <c r="AH50" s="28">
        <f>IF(AND(AF50&gt;0,AD50&gt;0,AA50&gt;0),((AA50-AD50)*AF50)/((AF50-AD50)*AA50),0)</f>
        <v>0.87464268103873355</v>
      </c>
      <c r="AI50" s="29">
        <f t="shared" si="2"/>
        <v>0.87779416561204304</v>
      </c>
      <c r="AJ50" s="43">
        <v>195</v>
      </c>
      <c r="AK50" s="39">
        <v>8.2000000000000003E-2</v>
      </c>
      <c r="AL50" s="28">
        <v>0.1915</v>
      </c>
      <c r="AM50" s="152">
        <v>0.2044</v>
      </c>
      <c r="AN50" s="41">
        <f>AJ50*(1-AK50)*AL50</f>
        <v>34.280415000000005</v>
      </c>
      <c r="AO50" s="154">
        <f t="shared" si="1"/>
        <v>36.589644000000007</v>
      </c>
      <c r="AP50" s="18">
        <v>1.56</v>
      </c>
      <c r="AQ50" s="18"/>
      <c r="AR50" s="121">
        <f>AR49+AJ50-AQ50</f>
        <v>1605.7200000000003</v>
      </c>
      <c r="AS50" s="104"/>
      <c r="AT50" s="43"/>
      <c r="AU50" s="48"/>
      <c r="AV50" s="41"/>
      <c r="AW50" s="41"/>
      <c r="AX50" s="41"/>
      <c r="AY50" s="41"/>
    </row>
    <row r="51" spans="1:51" s="22" customFormat="1" ht="13.5" thickBot="1" x14ac:dyDescent="0.25">
      <c r="A51" s="184"/>
      <c r="B51" s="49" t="s">
        <v>38</v>
      </c>
      <c r="C51" s="50"/>
      <c r="D51" s="51">
        <f>SUM(D48:D50)</f>
        <v>47562</v>
      </c>
      <c r="E51" s="51"/>
      <c r="F51" s="51">
        <f>SUM(F48:F50)</f>
        <v>47355</v>
      </c>
      <c r="G51" s="52"/>
      <c r="H51" s="52"/>
      <c r="I51" s="51">
        <f>SUM(I48:I50)</f>
        <v>48297</v>
      </c>
      <c r="J51" s="52"/>
      <c r="K51" s="51">
        <f>SUM(K48:K50)</f>
        <v>44435</v>
      </c>
      <c r="L51" s="21">
        <f>IF(K51&gt;0,(K48*L48+K49*L49+K50*L50)/K51,0)</f>
        <v>7.0332350624507711E-2</v>
      </c>
      <c r="M51" s="52">
        <f>M48+M49+M50</f>
        <v>41309</v>
      </c>
      <c r="N51" s="53">
        <f>IF(M51&gt;0,O51/M51,0)</f>
        <v>0.35582379142559728</v>
      </c>
      <c r="O51" s="54">
        <f>O48+O49+O50</f>
        <v>14698.724999999999</v>
      </c>
      <c r="P51" s="21">
        <f>IF(M51&gt;0,Q51/M51,0)</f>
        <v>0.53315420368442723</v>
      </c>
      <c r="Q51" s="54">
        <f>Q48+Q49+Q50</f>
        <v>22024.067000000003</v>
      </c>
      <c r="R51" s="21">
        <f>IF(M51&gt;0,T51/M51,0)</f>
        <v>0.11102200488997555</v>
      </c>
      <c r="S51" s="155"/>
      <c r="T51" s="54">
        <f>T48+T49+T50</f>
        <v>4586.2079999999996</v>
      </c>
      <c r="U51" s="21">
        <f>IF(M51&gt;0,V51/M51,0)</f>
        <v>0.26598685516473408</v>
      </c>
      <c r="V51" s="54">
        <f>V48+V49+V50</f>
        <v>10987.651</v>
      </c>
      <c r="W51" s="21">
        <f>IF(M51&gt;0,X51/M51,0)</f>
        <v>0.48033210680481253</v>
      </c>
      <c r="X51" s="54">
        <f>X48+X49+X50</f>
        <v>19842.039000000001</v>
      </c>
      <c r="Y51" s="21">
        <f>IF(M51&gt;0,Z51/M51,0)</f>
        <v>0.39999999999999997</v>
      </c>
      <c r="Z51" s="54">
        <f>Z48+Z49+Z50</f>
        <v>16523.599999999999</v>
      </c>
      <c r="AA51" s="55">
        <f>IF(M51&gt;0,AB51/M51,0)</f>
        <v>2.7666196228424795E-3</v>
      </c>
      <c r="AB51" s="56">
        <f>SUM(AB48:AB50)</f>
        <v>114.28628999999998</v>
      </c>
      <c r="AC51" s="55">
        <f>IF(M51&gt;0,(AC48*M48+AC49*M49+AC50*M50)/M51,0)</f>
        <v>3.0688628216611392E-3</v>
      </c>
      <c r="AD51" s="55">
        <f>IF(K51&gt;0,(K48*AD48+K49*AD49+K50*AD50)/K51,0)</f>
        <v>3.6330167660627883E-4</v>
      </c>
      <c r="AE51" s="52">
        <f>SUM(AE48:AE50)</f>
        <v>15.007530000000003</v>
      </c>
      <c r="AF51" s="53">
        <f>IF(K51&gt;0,(K48*AF48+K49*AF49+K50*AF50)/K51,0)</f>
        <v>0.19992864858782491</v>
      </c>
      <c r="AG51" s="58">
        <f>SUM(AG48:AG50)</f>
        <v>118.3116615</v>
      </c>
      <c r="AH51" s="53">
        <f>IF(AND(AB51&gt;0),((AB48*AH48+AB49*AH49+AB50*AH50)/AB51),0)</f>
        <v>0.87027290871071661</v>
      </c>
      <c r="AI51" s="57">
        <f t="shared" si="2"/>
        <v>0.88331919365877187</v>
      </c>
      <c r="AJ51" s="51">
        <f>SUM(AJ48:AJ50)</f>
        <v>648</v>
      </c>
      <c r="AK51" s="21">
        <f>IF(AJ51&gt;0,(AK48*AJ48+AK49*AJ49+AK50*AJ50)/AJ51,0)</f>
        <v>8.0106481481481473E-2</v>
      </c>
      <c r="AL51" s="53">
        <f>IF(K51&gt;0,(AL48*K48+AL49*K49+AL50*K50)/K51,0)</f>
        <v>0.18851045122088445</v>
      </c>
      <c r="AM51" s="155">
        <f>IF(L51&gt;0,(AM48*K48+AM49*K49+AM50*K50)/K51,0)</f>
        <v>0.20211163947338806</v>
      </c>
      <c r="AN51" s="58">
        <f>SUM(AN48:AN50)</f>
        <v>111.76412430000001</v>
      </c>
      <c r="AO51" s="156">
        <f>SUM(AO48:AO50)</f>
        <v>119.45453430000001</v>
      </c>
      <c r="AP51" s="56"/>
      <c r="AQ51" s="56">
        <f>SUM(AQ48:AQ50)</f>
        <v>1005.54</v>
      </c>
      <c r="AR51" s="105"/>
      <c r="AS51" s="106">
        <f>AR50</f>
        <v>1605.7200000000003</v>
      </c>
      <c r="AT51" s="51">
        <f>SUM(AT48:AT50)</f>
        <v>0</v>
      </c>
      <c r="AU51" s="59"/>
      <c r="AV51" s="58"/>
      <c r="AW51" s="58"/>
      <c r="AX51" s="58"/>
      <c r="AY51" s="58"/>
    </row>
    <row r="52" spans="1:51" x14ac:dyDescent="0.2">
      <c r="A52" s="182">
        <v>13</v>
      </c>
      <c r="B52" s="23">
        <v>1</v>
      </c>
      <c r="C52" s="11" t="s">
        <v>53</v>
      </c>
      <c r="D52" s="12">
        <v>6000</v>
      </c>
      <c r="E52" s="12">
        <v>2</v>
      </c>
      <c r="F52" s="12">
        <v>4438</v>
      </c>
      <c r="G52" s="13">
        <v>0.9</v>
      </c>
      <c r="H52" s="13">
        <v>3.4</v>
      </c>
      <c r="I52" s="12">
        <v>4692</v>
      </c>
      <c r="J52" s="13">
        <v>6.3</v>
      </c>
      <c r="K52" s="12">
        <v>15084</v>
      </c>
      <c r="L52" s="14">
        <v>7.3999999999999996E-2</v>
      </c>
      <c r="M52" s="24">
        <f>ROUND(K52*(1-L52),0)</f>
        <v>13968</v>
      </c>
      <c r="N52" s="15">
        <v>0.40400000000000003</v>
      </c>
      <c r="O52" s="25">
        <f>M52*N52</f>
        <v>5643.0720000000001</v>
      </c>
      <c r="P52" s="14">
        <v>0.51600000000000001</v>
      </c>
      <c r="Q52" s="25">
        <f>M52*P52</f>
        <v>7207.4880000000003</v>
      </c>
      <c r="R52" s="16">
        <v>0.08</v>
      </c>
      <c r="S52" s="159"/>
      <c r="T52" s="25">
        <f>M52*R52</f>
        <v>1117.44</v>
      </c>
      <c r="U52" s="26">
        <v>0.26100000000000001</v>
      </c>
      <c r="V52" s="25">
        <f>M52*U52</f>
        <v>3645.6480000000001</v>
      </c>
      <c r="W52" s="16">
        <v>0.48</v>
      </c>
      <c r="X52" s="25">
        <f>M52*W52</f>
        <v>6704.6399999999994</v>
      </c>
      <c r="Y52" s="16">
        <v>0.4</v>
      </c>
      <c r="Z52" s="25">
        <f>Y52*M52</f>
        <v>5587.2000000000007</v>
      </c>
      <c r="AA52" s="17">
        <v>2.7599999999999999E-3</v>
      </c>
      <c r="AB52" s="18">
        <f>M52*AA52</f>
        <v>38.551679999999998</v>
      </c>
      <c r="AC52" s="27">
        <f>IF(M52&gt;0,(AE52+AN52)/M52,0)</f>
        <v>2.9236823453608245E-3</v>
      </c>
      <c r="AD52" s="17">
        <v>3.4000000000000002E-4</v>
      </c>
      <c r="AE52" s="24">
        <f>AD52*M52</f>
        <v>4.7491200000000005</v>
      </c>
      <c r="AF52" s="117">
        <v>0.21959999999999999</v>
      </c>
      <c r="AG52" s="30">
        <f>AJ52*(1-AK52)*AF52</f>
        <v>37.294668000000001</v>
      </c>
      <c r="AH52" s="28">
        <f>IF(AND(AF52&gt;0,AD52&gt;0,AA52&gt;0),((AA52-AD52)*AF52)/((AF52-AD52)*AA52),0)</f>
        <v>0.8781712400207814</v>
      </c>
      <c r="AI52" s="60">
        <f t="shared" si="2"/>
        <v>0.88512449584209307</v>
      </c>
      <c r="AJ52" s="12">
        <v>185</v>
      </c>
      <c r="AK52" s="14">
        <v>8.2000000000000003E-2</v>
      </c>
      <c r="AL52" s="15">
        <v>0.21249999999999999</v>
      </c>
      <c r="AM52" s="150">
        <v>0.2303</v>
      </c>
      <c r="AN52" s="30">
        <f>AJ52*(1-AK52)*AL52</f>
        <v>36.088875000000002</v>
      </c>
      <c r="AO52" s="153">
        <f>AJ52*(1-AK52)*AM52</f>
        <v>39.111849000000007</v>
      </c>
      <c r="AP52" s="19">
        <v>1.55</v>
      </c>
      <c r="AQ52" s="19">
        <v>1004.28</v>
      </c>
      <c r="AR52" s="101">
        <f>AR50+AJ52-AQ52</f>
        <v>786.44000000000028</v>
      </c>
      <c r="AS52" s="102"/>
      <c r="AT52" s="12"/>
      <c r="AU52" s="31"/>
      <c r="AV52" s="20"/>
      <c r="AW52" s="20"/>
      <c r="AX52" s="20"/>
      <c r="AY52" s="20"/>
    </row>
    <row r="53" spans="1:51" x14ac:dyDescent="0.2">
      <c r="A53" s="183"/>
      <c r="B53" s="33">
        <v>2</v>
      </c>
      <c r="C53" s="11" t="s">
        <v>51</v>
      </c>
      <c r="D53" s="34">
        <v>18394</v>
      </c>
      <c r="E53" s="34">
        <v>4</v>
      </c>
      <c r="F53" s="34">
        <v>19600</v>
      </c>
      <c r="G53" s="35">
        <v>0.8</v>
      </c>
      <c r="H53" s="35">
        <v>5</v>
      </c>
      <c r="I53" s="34">
        <v>18909</v>
      </c>
      <c r="J53" s="35">
        <v>3.1</v>
      </c>
      <c r="K53" s="34">
        <v>15206</v>
      </c>
      <c r="L53" s="36">
        <v>7.0000000000000007E-2</v>
      </c>
      <c r="M53" s="37">
        <f>ROUND(K53*(1-L53),0)</f>
        <v>14142</v>
      </c>
      <c r="N53" s="38">
        <v>0.314</v>
      </c>
      <c r="O53" s="25">
        <f>M53*N53</f>
        <v>4440.5879999999997</v>
      </c>
      <c r="P53" s="36">
        <v>0.58499999999999996</v>
      </c>
      <c r="Q53" s="25">
        <f>M53*P53</f>
        <v>8273.07</v>
      </c>
      <c r="R53" s="39">
        <v>0.10100000000000001</v>
      </c>
      <c r="S53" s="152"/>
      <c r="T53" s="25">
        <f>M53*R53</f>
        <v>1428.3420000000001</v>
      </c>
      <c r="U53" s="28">
        <v>0.26</v>
      </c>
      <c r="V53" s="25">
        <f>M53*U53</f>
        <v>3676.92</v>
      </c>
      <c r="W53" s="39">
        <v>0.48099999999999998</v>
      </c>
      <c r="X53" s="25">
        <f>M53*W53</f>
        <v>6802.3019999999997</v>
      </c>
      <c r="Y53" s="39">
        <v>0.39</v>
      </c>
      <c r="Z53" s="25">
        <f>Y53*M53</f>
        <v>5515.38</v>
      </c>
      <c r="AA53" s="40">
        <v>2.7699999999999999E-3</v>
      </c>
      <c r="AB53" s="18">
        <f>M53*AA53</f>
        <v>39.173339999999996</v>
      </c>
      <c r="AC53" s="27">
        <f>IF(M53&gt;0,(AE53+AN53)/M53,0)</f>
        <v>2.9929973271107342E-3</v>
      </c>
      <c r="AD53" s="40">
        <v>3.4000000000000002E-4</v>
      </c>
      <c r="AE53" s="37">
        <f>AD53*M53</f>
        <v>4.8082800000000008</v>
      </c>
      <c r="AF53" s="28">
        <v>0.21590000000000001</v>
      </c>
      <c r="AG53" s="41">
        <f>AJ53*(1-AK53)*AF53</f>
        <v>38.408178200000002</v>
      </c>
      <c r="AH53" s="28">
        <f>IF(AND(AF53&gt;0,AD53&gt;0,AA53&gt;0),((AA53-AD53)*AF53)/((AF53-AD53)*AA53),0)</f>
        <v>0.87864000273320497</v>
      </c>
      <c r="AI53" s="29">
        <f t="shared" si="2"/>
        <v>0.88783281170997963</v>
      </c>
      <c r="AJ53" s="34">
        <v>194</v>
      </c>
      <c r="AK53" s="36">
        <v>8.3000000000000004E-2</v>
      </c>
      <c r="AL53" s="38">
        <v>0.2109</v>
      </c>
      <c r="AM53" s="151">
        <v>0.2316</v>
      </c>
      <c r="AN53" s="41">
        <f>AJ53*(1-AK53)*AL53</f>
        <v>37.5186882</v>
      </c>
      <c r="AO53" s="174">
        <f t="shared" si="1"/>
        <v>41.201176799999999</v>
      </c>
      <c r="AP53" s="42">
        <v>1.55</v>
      </c>
      <c r="AQ53" s="42"/>
      <c r="AR53" s="121">
        <f>AR52+AJ53-AQ53</f>
        <v>980.44000000000028</v>
      </c>
      <c r="AS53" s="104"/>
      <c r="AT53" s="43"/>
      <c r="AU53" s="44"/>
      <c r="AV53" s="45"/>
      <c r="AW53" s="45"/>
      <c r="AX53" s="45"/>
      <c r="AY53" s="45"/>
    </row>
    <row r="54" spans="1:51" x14ac:dyDescent="0.2">
      <c r="A54" s="183"/>
      <c r="B54" s="33">
        <v>3</v>
      </c>
      <c r="C54" s="11" t="s">
        <v>60</v>
      </c>
      <c r="D54" s="43">
        <v>20776</v>
      </c>
      <c r="E54" s="43">
        <v>1</v>
      </c>
      <c r="F54" s="43">
        <v>19364</v>
      </c>
      <c r="G54" s="37">
        <v>0.4</v>
      </c>
      <c r="H54" s="37">
        <v>5.2</v>
      </c>
      <c r="I54" s="43">
        <v>19400</v>
      </c>
      <c r="J54" s="37">
        <v>2.4</v>
      </c>
      <c r="K54" s="43">
        <v>15288</v>
      </c>
      <c r="L54" s="39">
        <v>7.1999999999999995E-2</v>
      </c>
      <c r="M54" s="37">
        <f>ROUND(K54*(1-L54),0)</f>
        <v>14187</v>
      </c>
      <c r="N54" s="28">
        <v>0.45400000000000001</v>
      </c>
      <c r="O54" s="25">
        <f>M54*N54</f>
        <v>6440.8980000000001</v>
      </c>
      <c r="P54" s="39">
        <v>0.49</v>
      </c>
      <c r="Q54" s="25">
        <f>M54*P54</f>
        <v>6951.63</v>
      </c>
      <c r="R54" s="39">
        <v>5.6000000000000001E-2</v>
      </c>
      <c r="S54" s="152"/>
      <c r="T54" s="25">
        <f>M54*R54</f>
        <v>794.47199999999998</v>
      </c>
      <c r="U54" s="28">
        <v>0.254</v>
      </c>
      <c r="V54" s="25">
        <f>M54*U54</f>
        <v>3603.498</v>
      </c>
      <c r="W54" s="39">
        <v>0.497</v>
      </c>
      <c r="X54" s="25">
        <f>M54*W54</f>
        <v>7050.9390000000003</v>
      </c>
      <c r="Y54" s="39">
        <v>0.39</v>
      </c>
      <c r="Z54" s="25">
        <f>Y54*M54</f>
        <v>5532.93</v>
      </c>
      <c r="AA54" s="47">
        <v>2.8400000000000001E-3</v>
      </c>
      <c r="AB54" s="18">
        <f>M54*AA54</f>
        <v>40.291080000000001</v>
      </c>
      <c r="AC54" s="27">
        <f>IF(M54&gt;0,(AE54+AN54)/M54,0)</f>
        <v>3.0220327341932756E-3</v>
      </c>
      <c r="AD54" s="47">
        <v>3.4000000000000002E-4</v>
      </c>
      <c r="AE54" s="37">
        <f>AD54*M54</f>
        <v>4.8235800000000006</v>
      </c>
      <c r="AF54" s="28">
        <v>0.21920000000000001</v>
      </c>
      <c r="AG54" s="41">
        <f>AJ54*(1-AK54)*AF54</f>
        <v>39.641443200000005</v>
      </c>
      <c r="AH54" s="28">
        <f>IF(AND(AF54&gt;0,AD54&gt;0,AA54&gt;0),((AA54-AD54)*AF54)/((AF54-AD54)*AA54),0)</f>
        <v>0.88164921172837996</v>
      </c>
      <c r="AI54" s="29">
        <f t="shared" si="2"/>
        <v>0.88892942892263938</v>
      </c>
      <c r="AJ54" s="43">
        <v>197</v>
      </c>
      <c r="AK54" s="39">
        <v>8.2000000000000003E-2</v>
      </c>
      <c r="AL54" s="28">
        <v>0.2104</v>
      </c>
      <c r="AM54" s="152">
        <v>0.22509999999999999</v>
      </c>
      <c r="AN54" s="41">
        <f>AJ54*(1-AK54)*AL54</f>
        <v>38.0499984</v>
      </c>
      <c r="AO54" s="154">
        <f t="shared" si="1"/>
        <v>40.708434599999997</v>
      </c>
      <c r="AP54" s="18">
        <v>1.6</v>
      </c>
      <c r="AQ54" s="18"/>
      <c r="AR54" s="121">
        <f>AR53+AJ54-AQ54</f>
        <v>1177.4400000000003</v>
      </c>
      <c r="AS54" s="104"/>
      <c r="AT54" s="43"/>
      <c r="AU54" s="48"/>
      <c r="AV54" s="41"/>
      <c r="AW54" s="41"/>
      <c r="AX54" s="41"/>
      <c r="AY54" s="41"/>
    </row>
    <row r="55" spans="1:51" s="22" customFormat="1" ht="13.5" thickBot="1" x14ac:dyDescent="0.25">
      <c r="A55" s="184"/>
      <c r="B55" s="49" t="s">
        <v>38</v>
      </c>
      <c r="C55" s="50"/>
      <c r="D55" s="51">
        <f>SUM(D52:D54)</f>
        <v>45170</v>
      </c>
      <c r="E55" s="51"/>
      <c r="F55" s="51">
        <f>SUM(F52:F54)</f>
        <v>43402</v>
      </c>
      <c r="G55" s="52"/>
      <c r="H55" s="52"/>
      <c r="I55" s="51">
        <f>SUM(I52:I54)</f>
        <v>43001</v>
      </c>
      <c r="J55" s="52"/>
      <c r="K55" s="51">
        <f>SUM(K52:K54)</f>
        <v>45578</v>
      </c>
      <c r="L55" s="21">
        <f>IF(K55&gt;0,(K52*L52+K53*L53+K54*L54)/K55,0)</f>
        <v>7.1994646539997362E-2</v>
      </c>
      <c r="M55" s="52">
        <f>M52+M53+M54</f>
        <v>42297</v>
      </c>
      <c r="N55" s="53">
        <f>IF(M55&gt;0,O55/M55,0)</f>
        <v>0.39067919710617777</v>
      </c>
      <c r="O55" s="54">
        <f>O52+O53+O54</f>
        <v>16524.558000000001</v>
      </c>
      <c r="P55" s="21">
        <f>IF(M55&gt;0,Q55/M55,0)</f>
        <v>0.5303493864813108</v>
      </c>
      <c r="Q55" s="54">
        <f>Q52+Q53+Q54</f>
        <v>22432.188000000002</v>
      </c>
      <c r="R55" s="21">
        <f>IF(M55&gt;0,T55/M55,0)</f>
        <v>7.8971416412511528E-2</v>
      </c>
      <c r="S55" s="155"/>
      <c r="T55" s="54">
        <f>T52+T53+T54</f>
        <v>3340.2539999999999</v>
      </c>
      <c r="U55" s="21">
        <f>IF(M55&gt;0,V55/M55,0)</f>
        <v>0.25831775303212995</v>
      </c>
      <c r="V55" s="54">
        <f>V52+V53+V54</f>
        <v>10926.066000000001</v>
      </c>
      <c r="W55" s="21">
        <f>IF(M55&gt;0,X55/M55,0)</f>
        <v>0.48603638555925954</v>
      </c>
      <c r="X55" s="54">
        <f>X52+X53+X54</f>
        <v>20557.881000000001</v>
      </c>
      <c r="Y55" s="21">
        <f>IF(M55&gt;0,Z55/M55,0)</f>
        <v>0.39330236186963619</v>
      </c>
      <c r="Z55" s="54">
        <f>Z52+Z53+Z54</f>
        <v>16635.510000000002</v>
      </c>
      <c r="AA55" s="55">
        <f>IF(M55&gt;0,AB55/M55,0)</f>
        <v>2.7901766082700898E-3</v>
      </c>
      <c r="AB55" s="56">
        <f>SUM(AB52:AB54)</f>
        <v>118.01609999999999</v>
      </c>
      <c r="AC55" s="55">
        <f>IF(M55&gt;0,(AC52*M52+AC53*M53+AC54*M54)/M55,0)</f>
        <v>2.9798458897794169E-3</v>
      </c>
      <c r="AD55" s="55">
        <f>IF(K55&gt;0,(K52*AD52+K53*AD53+K54*AD54)/K55,0)</f>
        <v>3.4000000000000002E-4</v>
      </c>
      <c r="AE55" s="52">
        <f>SUM(AE52:AE54)</f>
        <v>14.380980000000001</v>
      </c>
      <c r="AF55" s="53">
        <f>IF(K55&gt;0,(K52*AF52+K53*AF53+K54*AF54)/K55,0)</f>
        <v>0.21823141427881873</v>
      </c>
      <c r="AG55" s="58">
        <f>SUM(AG52:AG54)</f>
        <v>115.34428940000001</v>
      </c>
      <c r="AH55" s="53">
        <f>IF(AND(AB55&gt;0),((AB52*AH52+AB53*AH53+AB54*AH54)/AB55),0)</f>
        <v>0.87951422828612558</v>
      </c>
      <c r="AI55" s="57">
        <f t="shared" si="2"/>
        <v>0.88732818564052907</v>
      </c>
      <c r="AJ55" s="51">
        <f>SUM(AJ52:AJ54)</f>
        <v>576</v>
      </c>
      <c r="AK55" s="21">
        <f>IF(AJ55&gt;0,(AK52*AJ52+AK53*AJ53+AK54*AJ54)/AJ55,0)</f>
        <v>8.2336805555555559E-2</v>
      </c>
      <c r="AL55" s="53">
        <f>IF(K55&gt;0,(AL52*K52+AL53*K53+AL54*K54)/K55,0)</f>
        <v>0.2112618061345386</v>
      </c>
      <c r="AM55" s="155">
        <f>IF(L55&gt;0,(AM52*K52+AM53*K53+AM54*K54)/K55,0)</f>
        <v>0.22898950370792925</v>
      </c>
      <c r="AN55" s="58">
        <f>SUM(AN52:AN54)</f>
        <v>111.65756160000001</v>
      </c>
      <c r="AO55" s="156">
        <f>SUM(AO52:AO54)</f>
        <v>121.0214604</v>
      </c>
      <c r="AP55" s="56"/>
      <c r="AQ55" s="56">
        <f>SUM(AQ52:AQ54)</f>
        <v>1004.28</v>
      </c>
      <c r="AR55" s="105"/>
      <c r="AS55" s="106">
        <f>AR54</f>
        <v>1177.4400000000003</v>
      </c>
      <c r="AT55" s="51">
        <f>SUM(AT52:AT54)</f>
        <v>0</v>
      </c>
      <c r="AU55" s="59"/>
      <c r="AV55" s="58"/>
      <c r="AW55" s="58"/>
      <c r="AX55" s="58"/>
      <c r="AY55" s="58"/>
    </row>
    <row r="56" spans="1:51" x14ac:dyDescent="0.2">
      <c r="A56" s="182">
        <v>14</v>
      </c>
      <c r="B56" s="23">
        <v>1</v>
      </c>
      <c r="C56" s="11" t="s">
        <v>54</v>
      </c>
      <c r="D56" s="12">
        <v>6300</v>
      </c>
      <c r="E56" s="12">
        <v>1</v>
      </c>
      <c r="F56" s="12">
        <v>6930</v>
      </c>
      <c r="G56" s="13">
        <v>0.7</v>
      </c>
      <c r="H56" s="13">
        <v>4</v>
      </c>
      <c r="I56" s="12">
        <v>6928</v>
      </c>
      <c r="J56" s="13">
        <v>5.7</v>
      </c>
      <c r="K56" s="12">
        <v>15814</v>
      </c>
      <c r="L56" s="14">
        <v>6.9000000000000006E-2</v>
      </c>
      <c r="M56" s="24">
        <f>ROUND(K56*(1-L56),0)</f>
        <v>14723</v>
      </c>
      <c r="N56" s="15">
        <v>0.53900000000000003</v>
      </c>
      <c r="O56" s="25">
        <f>M56*N56</f>
        <v>7935.6970000000001</v>
      </c>
      <c r="P56" s="14">
        <v>0.41199999999999998</v>
      </c>
      <c r="Q56" s="25">
        <f>M56*P56</f>
        <v>6065.8759999999993</v>
      </c>
      <c r="R56" s="16">
        <v>4.9000000000000002E-2</v>
      </c>
      <c r="S56" s="159"/>
      <c r="T56" s="25">
        <f>M56*R56</f>
        <v>721.42700000000002</v>
      </c>
      <c r="U56" s="26">
        <v>0.25700000000000001</v>
      </c>
      <c r="V56" s="25">
        <f>M56*U56</f>
        <v>3783.8110000000001</v>
      </c>
      <c r="W56" s="16">
        <v>0.49399999999999999</v>
      </c>
      <c r="X56" s="25">
        <f>M56*W56</f>
        <v>7273.1620000000003</v>
      </c>
      <c r="Y56" s="16">
        <v>0.39</v>
      </c>
      <c r="Z56" s="25">
        <f>Y56*M56</f>
        <v>5741.97</v>
      </c>
      <c r="AA56" s="17">
        <v>2.8500000000000001E-3</v>
      </c>
      <c r="AB56" s="18">
        <f>M56*AA56</f>
        <v>41.960550000000005</v>
      </c>
      <c r="AC56" s="27">
        <f>IF(M56&gt;0,(AE56+AN56)/M56,0)</f>
        <v>2.9248836514297358E-3</v>
      </c>
      <c r="AD56" s="17">
        <v>3.3E-4</v>
      </c>
      <c r="AE56" s="24">
        <f>AD56*M56</f>
        <v>4.8585900000000004</v>
      </c>
      <c r="AF56" s="117">
        <v>0.2215</v>
      </c>
      <c r="AG56" s="30">
        <f>AJ56*(1-AK56)*AF56</f>
        <v>40.959780000000002</v>
      </c>
      <c r="AH56" s="28">
        <f>IF(AND(AF56&gt;0,AD56&gt;0,AA56&gt;0),((AA56-AD56)*AF56)/((AF56-AD56)*AA56),0)</f>
        <v>0.88552982583057094</v>
      </c>
      <c r="AI56" s="60">
        <f t="shared" si="2"/>
        <v>0.88859434167252238</v>
      </c>
      <c r="AJ56" s="12">
        <v>201</v>
      </c>
      <c r="AK56" s="14">
        <v>0.08</v>
      </c>
      <c r="AL56" s="15">
        <v>0.20660000000000001</v>
      </c>
      <c r="AM56" s="150">
        <v>0.2225</v>
      </c>
      <c r="AN56" s="30">
        <f>AJ56*(1-AK56)*AL56</f>
        <v>38.204472000000003</v>
      </c>
      <c r="AO56" s="153">
        <f>AJ56*(1-AK56)*AM56</f>
        <v>41.144700000000007</v>
      </c>
      <c r="AP56" s="19">
        <v>1.65</v>
      </c>
      <c r="AQ56" s="19">
        <v>757.24</v>
      </c>
      <c r="AR56" s="101">
        <f>AR54+AJ56-AQ56+AS56</f>
        <v>765.20000000000027</v>
      </c>
      <c r="AS56" s="179">
        <v>144</v>
      </c>
      <c r="AT56" s="12"/>
      <c r="AU56" s="31"/>
      <c r="AV56" s="20"/>
      <c r="AW56" s="20"/>
      <c r="AX56" s="20"/>
      <c r="AY56" s="20"/>
    </row>
    <row r="57" spans="1:51" x14ac:dyDescent="0.2">
      <c r="A57" s="183"/>
      <c r="B57" s="33">
        <v>2</v>
      </c>
      <c r="C57" s="11" t="s">
        <v>51</v>
      </c>
      <c r="D57" s="34">
        <v>17989</v>
      </c>
      <c r="E57" s="34">
        <v>1</v>
      </c>
      <c r="F57" s="34">
        <v>15143</v>
      </c>
      <c r="G57" s="35">
        <v>0.7</v>
      </c>
      <c r="H57" s="35">
        <v>4.0999999999999996</v>
      </c>
      <c r="I57" s="34">
        <v>13908</v>
      </c>
      <c r="J57" s="35">
        <v>5</v>
      </c>
      <c r="K57" s="34">
        <v>16494</v>
      </c>
      <c r="L57" s="36">
        <v>7.4999999999999997E-2</v>
      </c>
      <c r="M57" s="37">
        <f>ROUND(K57*(1-L57),0)</f>
        <v>15257</v>
      </c>
      <c r="N57" s="38">
        <v>0.34</v>
      </c>
      <c r="O57" s="25">
        <f>M57*N57</f>
        <v>5187.38</v>
      </c>
      <c r="P57" s="36">
        <v>0.55700000000000005</v>
      </c>
      <c r="Q57" s="25">
        <f>M57*P57</f>
        <v>8498.1490000000013</v>
      </c>
      <c r="R57" s="39">
        <v>0.10299999999999999</v>
      </c>
      <c r="S57" s="152"/>
      <c r="T57" s="25">
        <f>M57*R57</f>
        <v>1571.471</v>
      </c>
      <c r="U57" s="28">
        <v>0.253</v>
      </c>
      <c r="V57" s="25">
        <f>M57*U57</f>
        <v>3860.0210000000002</v>
      </c>
      <c r="W57" s="39">
        <v>0.497</v>
      </c>
      <c r="X57" s="25">
        <f>M57*W57</f>
        <v>7582.7290000000003</v>
      </c>
      <c r="Y57" s="39">
        <v>0.39</v>
      </c>
      <c r="Z57" s="25">
        <f>Y57*M57</f>
        <v>5950.2300000000005</v>
      </c>
      <c r="AA57" s="40">
        <v>2.8400000000000001E-3</v>
      </c>
      <c r="AB57" s="18">
        <f>M57*AA57</f>
        <v>43.329880000000003</v>
      </c>
      <c r="AC57" s="27">
        <f>IF(M57&gt;0,(AE57+AN57)/M57,0)</f>
        <v>2.8521541587468047E-3</v>
      </c>
      <c r="AD57" s="40">
        <v>3.4000000000000002E-4</v>
      </c>
      <c r="AE57" s="37">
        <f>AD57*M57</f>
        <v>5.1873800000000001</v>
      </c>
      <c r="AF57" s="28">
        <v>0.2253</v>
      </c>
      <c r="AG57" s="41">
        <f>AJ57*(1-AK57)*AF57</f>
        <v>38.967888000000002</v>
      </c>
      <c r="AH57" s="28">
        <f>IF(AND(AF57&gt;0,AD57&gt;0,AA57&gt;0),((AA57-AD57)*AF57)/((AF57-AD57)*AA57),0)</f>
        <v>0.88161213010638517</v>
      </c>
      <c r="AI57" s="29">
        <f t="shared" si="2"/>
        <v>0.88214532936110956</v>
      </c>
      <c r="AJ57" s="34">
        <v>188</v>
      </c>
      <c r="AK57" s="36">
        <v>0.08</v>
      </c>
      <c r="AL57" s="38">
        <v>0.22159999999999999</v>
      </c>
      <c r="AM57" s="151">
        <v>0.2462</v>
      </c>
      <c r="AN57" s="41">
        <f>AJ57*(1-AK57)*AL57</f>
        <v>38.327936000000001</v>
      </c>
      <c r="AO57" s="174">
        <f t="shared" si="1"/>
        <v>42.582751999999999</v>
      </c>
      <c r="AP57" s="42">
        <v>1.55</v>
      </c>
      <c r="AQ57" s="42"/>
      <c r="AR57" s="121">
        <f>AR56+AJ57-AQ57</f>
        <v>953.20000000000027</v>
      </c>
      <c r="AS57" s="104"/>
      <c r="AT57" s="43"/>
      <c r="AU57" s="44"/>
      <c r="AV57" s="45"/>
      <c r="AW57" s="45"/>
      <c r="AX57" s="45"/>
      <c r="AY57" s="45"/>
    </row>
    <row r="58" spans="1:51" x14ac:dyDescent="0.2">
      <c r="A58" s="183"/>
      <c r="B58" s="33">
        <v>3</v>
      </c>
      <c r="C58" s="11" t="s">
        <v>60</v>
      </c>
      <c r="D58" s="43">
        <v>18921</v>
      </c>
      <c r="E58" s="43">
        <v>1</v>
      </c>
      <c r="F58" s="43">
        <v>19154</v>
      </c>
      <c r="G58" s="37">
        <v>0.4</v>
      </c>
      <c r="H58" s="37">
        <v>3.5</v>
      </c>
      <c r="I58" s="43">
        <v>18285</v>
      </c>
      <c r="J58" s="37">
        <v>3.8</v>
      </c>
      <c r="K58" s="43">
        <v>16450</v>
      </c>
      <c r="L58" s="39">
        <v>7.0999999999999994E-2</v>
      </c>
      <c r="M58" s="37">
        <f>ROUND(K58*(1-L58),0)</f>
        <v>15282</v>
      </c>
      <c r="N58" s="28">
        <v>0.48499999999999999</v>
      </c>
      <c r="O58" s="25">
        <f>M58*N58</f>
        <v>7411.7699999999995</v>
      </c>
      <c r="P58" s="39">
        <v>0.47299999999999998</v>
      </c>
      <c r="Q58" s="25">
        <f>M58*P58</f>
        <v>7228.3859999999995</v>
      </c>
      <c r="R58" s="39">
        <v>4.2000000000000003E-2</v>
      </c>
      <c r="S58" s="152"/>
      <c r="T58" s="25">
        <f>M58*R58</f>
        <v>641.84400000000005</v>
      </c>
      <c r="U58" s="28">
        <v>0.25600000000000001</v>
      </c>
      <c r="V58" s="25">
        <f>M58*U58</f>
        <v>3912.192</v>
      </c>
      <c r="W58" s="39">
        <v>0.49199999999999999</v>
      </c>
      <c r="X58" s="25">
        <f>M58*W58</f>
        <v>7518.7439999999997</v>
      </c>
      <c r="Y58" s="39">
        <v>0.39</v>
      </c>
      <c r="Z58" s="25">
        <f>Y58*M58</f>
        <v>5959.9800000000005</v>
      </c>
      <c r="AA58" s="47">
        <v>2.7299999999999998E-3</v>
      </c>
      <c r="AB58" s="18">
        <f>M58*AA58</f>
        <v>41.719859999999997</v>
      </c>
      <c r="AC58" s="27">
        <f>IF(M58&gt;0,(AE58+AN58)/M58,0)</f>
        <v>2.9062687868080094E-3</v>
      </c>
      <c r="AD58" s="47">
        <v>3.3E-4</v>
      </c>
      <c r="AE58" s="37">
        <f>AD58*M58</f>
        <v>5.0430599999999997</v>
      </c>
      <c r="AF58" s="28">
        <v>0.2208</v>
      </c>
      <c r="AG58" s="41">
        <f>AJ58*(1-AK58)*AF58</f>
        <v>39.8579328</v>
      </c>
      <c r="AH58" s="28">
        <f>IF(AND(AF58&gt;0,AD58&gt;0,AA58&gt;0),((AA58-AD58)*AF58)/((AF58-AD58)*AA58),0)</f>
        <v>0.88043674926243976</v>
      </c>
      <c r="AI58" s="29">
        <f t="shared" si="2"/>
        <v>0.88779564155016033</v>
      </c>
      <c r="AJ58" s="43">
        <v>196</v>
      </c>
      <c r="AK58" s="39">
        <v>7.9000000000000001E-2</v>
      </c>
      <c r="AL58" s="28">
        <v>0.21809999999999999</v>
      </c>
      <c r="AM58" s="152">
        <v>0.23749999999999999</v>
      </c>
      <c r="AN58" s="41">
        <f>AJ58*(1-AK58)*AL58</f>
        <v>39.370539600000001</v>
      </c>
      <c r="AO58" s="154">
        <f t="shared" si="1"/>
        <v>42.872550000000004</v>
      </c>
      <c r="AP58" s="18">
        <v>1.6</v>
      </c>
      <c r="AQ58" s="18"/>
      <c r="AR58" s="121">
        <f>AR57+AJ58-AQ58</f>
        <v>1149.2000000000003</v>
      </c>
      <c r="AS58" s="104"/>
      <c r="AT58" s="43"/>
      <c r="AU58" s="48"/>
      <c r="AV58" s="41"/>
      <c r="AW58" s="41"/>
      <c r="AX58" s="41"/>
      <c r="AY58" s="41"/>
    </row>
    <row r="59" spans="1:51" s="22" customFormat="1" ht="13.5" thickBot="1" x14ac:dyDescent="0.25">
      <c r="A59" s="184"/>
      <c r="B59" s="49" t="s">
        <v>38</v>
      </c>
      <c r="C59" s="50"/>
      <c r="D59" s="51">
        <f>SUM(D56:D58)</f>
        <v>43210</v>
      </c>
      <c r="E59" s="51"/>
      <c r="F59" s="51">
        <f>SUM(F56:F58)</f>
        <v>41227</v>
      </c>
      <c r="G59" s="52"/>
      <c r="H59" s="52"/>
      <c r="I59" s="51">
        <f>SUM(I56:I58)</f>
        <v>39121</v>
      </c>
      <c r="J59" s="52"/>
      <c r="K59" s="51">
        <f>SUM(K56:K58)</f>
        <v>48758</v>
      </c>
      <c r="L59" s="21">
        <f>IF(K59&gt;0,(K56*L56+K57*L57+K58*L58)/K59,0)</f>
        <v>7.1704458755486283E-2</v>
      </c>
      <c r="M59" s="52">
        <f>M56+M57+M58</f>
        <v>45262</v>
      </c>
      <c r="N59" s="53">
        <f>IF(M59&gt;0,O59/M59,0)</f>
        <v>0.45368845830939863</v>
      </c>
      <c r="O59" s="54">
        <f>O56+O57+O58</f>
        <v>20534.847000000002</v>
      </c>
      <c r="P59" s="21">
        <f>IF(M59&gt;0,Q59/M59,0)</f>
        <v>0.48147255976315673</v>
      </c>
      <c r="Q59" s="54">
        <f>Q56+Q57+Q58</f>
        <v>21792.411</v>
      </c>
      <c r="R59" s="21">
        <f>IF(M59&gt;0,T59/M59,0)</f>
        <v>6.4838981927444667E-2</v>
      </c>
      <c r="S59" s="155"/>
      <c r="T59" s="54">
        <f>T56+T57+T58</f>
        <v>2934.7420000000002</v>
      </c>
      <c r="U59" s="21">
        <f>IF(M59&gt;0,V59/M59,0)</f>
        <v>0.25531403826609522</v>
      </c>
      <c r="V59" s="54">
        <f>V56+V57+V58</f>
        <v>11556.024000000001</v>
      </c>
      <c r="W59" s="21">
        <f>IF(M59&gt;0,X59/M59,0)</f>
        <v>0.49433597719941669</v>
      </c>
      <c r="X59" s="54">
        <f>X56+X57+X58</f>
        <v>22374.634999999998</v>
      </c>
      <c r="Y59" s="21">
        <f>IF(M59&gt;0,Z59/M59,0)</f>
        <v>0.39</v>
      </c>
      <c r="Z59" s="54">
        <f>Z56+Z57+Z58</f>
        <v>17652.18</v>
      </c>
      <c r="AA59" s="55">
        <f>IF(M59&gt;0,AB59/M59,0)</f>
        <v>2.8061130749856395E-3</v>
      </c>
      <c r="AB59" s="56">
        <f>SUM(AB56:AB58)</f>
        <v>127.01029000000001</v>
      </c>
      <c r="AC59" s="55">
        <f>IF(M59&gt;0,(AC56*M56+AC57*M57+AC58*M58)/M59,0)</f>
        <v>2.8940828421192165E-3</v>
      </c>
      <c r="AD59" s="55">
        <f>IF(K59&gt;0,(K56*AD56+K57*AD57+K58*AD58)/K59,0)</f>
        <v>3.3338282948439232E-4</v>
      </c>
      <c r="AE59" s="52">
        <f>SUM(AE56:AE58)</f>
        <v>15.089030000000001</v>
      </c>
      <c r="AF59" s="53">
        <f>IF(K59&gt;0,(K56*AF56+K57*AF57+K58*AF58)/K59,0)</f>
        <v>0.22254930883137125</v>
      </c>
      <c r="AG59" s="58">
        <f>SUM(AG56:AG58)</f>
        <v>119.78560080000001</v>
      </c>
      <c r="AH59" s="53">
        <f>IF(AND(AB59&gt;0),((AB56*AH56+AB57*AH57+AB58*AH58)/AB59),0)</f>
        <v>0.88252033953621478</v>
      </c>
      <c r="AI59" s="57">
        <f t="shared" si="2"/>
        <v>0.88617594835632552</v>
      </c>
      <c r="AJ59" s="51">
        <f>SUM(AJ56:AJ58)</f>
        <v>585</v>
      </c>
      <c r="AK59" s="21">
        <f>IF(AJ59&gt;0,(AK56*AJ56+AK57*AJ57+AK58*AJ58)/AJ59,0)</f>
        <v>7.9664957264957273E-2</v>
      </c>
      <c r="AL59" s="53">
        <f>IF(K59&gt;0,(AL56*K56+AL57*K57+AL58*K58)/K59,0)</f>
        <v>0.2155541203494811</v>
      </c>
      <c r="AM59" s="155">
        <f>IF(L59&gt;0,(AM56*K56+AM57*K57+AM58*K58)/K59,0)</f>
        <v>0.23557801386439148</v>
      </c>
      <c r="AN59" s="58">
        <f>SUM(AN56:AN58)</f>
        <v>115.9029476</v>
      </c>
      <c r="AO59" s="156">
        <f>SUM(AO56:AO58)</f>
        <v>126.600002</v>
      </c>
      <c r="AP59" s="56"/>
      <c r="AQ59" s="56">
        <f>SUM(AQ56:AQ58)</f>
        <v>757.24</v>
      </c>
      <c r="AR59" s="105"/>
      <c r="AS59" s="106">
        <f>AR58</f>
        <v>1149.2000000000003</v>
      </c>
      <c r="AT59" s="51">
        <f>SUM(AT56:AT58)</f>
        <v>0</v>
      </c>
      <c r="AU59" s="59"/>
      <c r="AV59" s="58"/>
      <c r="AW59" s="58"/>
      <c r="AX59" s="58"/>
      <c r="AY59" s="58"/>
    </row>
    <row r="60" spans="1:51" x14ac:dyDescent="0.2">
      <c r="A60" s="182">
        <v>15</v>
      </c>
      <c r="B60" s="23">
        <v>1</v>
      </c>
      <c r="C60" s="11" t="s">
        <v>54</v>
      </c>
      <c r="D60" s="12">
        <v>4229</v>
      </c>
      <c r="E60" s="12">
        <v>1</v>
      </c>
      <c r="F60" s="12">
        <v>10821</v>
      </c>
      <c r="G60" s="13">
        <v>0.8</v>
      </c>
      <c r="H60" s="13">
        <v>3.7</v>
      </c>
      <c r="I60" s="12">
        <v>10878</v>
      </c>
      <c r="J60" s="13">
        <v>5.4</v>
      </c>
      <c r="K60" s="12">
        <v>16064</v>
      </c>
      <c r="L60" s="14">
        <v>6.9000000000000006E-2</v>
      </c>
      <c r="M60" s="24">
        <f>ROUND(K60*(1-L60),0)</f>
        <v>14956</v>
      </c>
      <c r="N60" s="15">
        <v>0.41</v>
      </c>
      <c r="O60" s="25">
        <f>M60*N60</f>
        <v>6131.96</v>
      </c>
      <c r="P60" s="14">
        <v>0.52800000000000002</v>
      </c>
      <c r="Q60" s="25">
        <f>M60*P60</f>
        <v>7896.768</v>
      </c>
      <c r="R60" s="16">
        <v>6.2E-2</v>
      </c>
      <c r="S60" s="159"/>
      <c r="T60" s="25">
        <f>M60*R60</f>
        <v>927.27200000000005</v>
      </c>
      <c r="U60" s="26">
        <v>0.28799999999999998</v>
      </c>
      <c r="V60" s="25">
        <f>M60*U60</f>
        <v>4307.3279999999995</v>
      </c>
      <c r="W60" s="16">
        <v>0.46800000000000003</v>
      </c>
      <c r="X60" s="25">
        <f>M60*W60</f>
        <v>6999.4080000000004</v>
      </c>
      <c r="Y60" s="16">
        <v>0.4</v>
      </c>
      <c r="Z60" s="25">
        <f>Y60*M60</f>
        <v>5982.4000000000005</v>
      </c>
      <c r="AA60" s="17">
        <v>2.47E-3</v>
      </c>
      <c r="AB60" s="18">
        <f>M60*AA60</f>
        <v>36.941319999999997</v>
      </c>
      <c r="AC60" s="27">
        <f>IF(M60&gt;0,(AE60+AN60)/M60,0)</f>
        <v>2.8356914683070342E-3</v>
      </c>
      <c r="AD60" s="17">
        <v>3.3E-4</v>
      </c>
      <c r="AE60" s="24">
        <f>AD60*M60</f>
        <v>4.9354800000000001</v>
      </c>
      <c r="AF60" s="117">
        <v>0.216</v>
      </c>
      <c r="AG60" s="30">
        <f>AJ60*(1-AK60)*AF60</f>
        <v>38.991456000000007</v>
      </c>
      <c r="AH60" s="28">
        <f>IF(AND(AF60&gt;0,AD60&gt;0,AA60&gt;0),((AA60-AD60)*AF60)/((AF60-AD60)*AA60),0)</f>
        <v>0.86772244820725308</v>
      </c>
      <c r="AI60" s="60">
        <f t="shared" si="2"/>
        <v>0.88503311217835345</v>
      </c>
      <c r="AJ60" s="12">
        <v>196</v>
      </c>
      <c r="AK60" s="14">
        <v>7.9000000000000001E-2</v>
      </c>
      <c r="AL60" s="15">
        <v>0.20760000000000001</v>
      </c>
      <c r="AM60" s="150">
        <v>0.2303</v>
      </c>
      <c r="AN60" s="30">
        <f>AJ60*(1-AK60)*AL60</f>
        <v>37.475121600000008</v>
      </c>
      <c r="AO60" s="153">
        <f>AJ60*(1-AK60)*AM60</f>
        <v>41.572834800000003</v>
      </c>
      <c r="AP60" s="19">
        <v>1.6</v>
      </c>
      <c r="AQ60" s="19">
        <v>765.18</v>
      </c>
      <c r="AR60" s="101">
        <f>AR58+AJ60-AQ60</f>
        <v>580.02000000000032</v>
      </c>
      <c r="AS60" s="102"/>
      <c r="AT60" s="12"/>
      <c r="AU60" s="31"/>
      <c r="AV60" s="20"/>
      <c r="AW60" s="20"/>
      <c r="AX60" s="20"/>
      <c r="AY60" s="20"/>
    </row>
    <row r="61" spans="1:51" x14ac:dyDescent="0.2">
      <c r="A61" s="183"/>
      <c r="B61" s="33">
        <v>2</v>
      </c>
      <c r="C61" s="11" t="s">
        <v>52</v>
      </c>
      <c r="D61" s="34">
        <v>19568</v>
      </c>
      <c r="E61" s="34">
        <v>4</v>
      </c>
      <c r="F61" s="34">
        <v>16136</v>
      </c>
      <c r="G61" s="35">
        <v>0.5</v>
      </c>
      <c r="H61" s="35">
        <v>5.0999999999999996</v>
      </c>
      <c r="I61" s="34">
        <v>16748</v>
      </c>
      <c r="J61" s="35">
        <v>5.2</v>
      </c>
      <c r="K61" s="34">
        <v>16227</v>
      </c>
      <c r="L61" s="36">
        <v>0.08</v>
      </c>
      <c r="M61" s="37">
        <f>ROUND(K61*(1-L61),0)</f>
        <v>14929</v>
      </c>
      <c r="N61" s="38">
        <v>0.56599999999999995</v>
      </c>
      <c r="O61" s="25">
        <f>M61*N61</f>
        <v>8449.8139999999985</v>
      </c>
      <c r="P61" s="36">
        <v>0.23300000000000001</v>
      </c>
      <c r="Q61" s="25">
        <f>M61*P61</f>
        <v>3478.4570000000003</v>
      </c>
      <c r="R61" s="39">
        <v>0.20100000000000001</v>
      </c>
      <c r="S61" s="152"/>
      <c r="T61" s="25">
        <f>M61*R61</f>
        <v>3000.7290000000003</v>
      </c>
      <c r="U61" s="28">
        <v>0.252</v>
      </c>
      <c r="V61" s="25">
        <f>M61*U61</f>
        <v>3762.1080000000002</v>
      </c>
      <c r="W61" s="39">
        <v>0.503</v>
      </c>
      <c r="X61" s="25">
        <f>M61*W61</f>
        <v>7509.2870000000003</v>
      </c>
      <c r="Y61" s="39">
        <v>0.4</v>
      </c>
      <c r="Z61" s="25">
        <f>Y61*M61</f>
        <v>5971.6</v>
      </c>
      <c r="AA61" s="40">
        <v>2.2899999999999999E-3</v>
      </c>
      <c r="AB61" s="18">
        <f>M61*AA61</f>
        <v>34.18741</v>
      </c>
      <c r="AC61" s="27">
        <f>IF(M61&gt;0,(AE61+AN61)/M61,0)</f>
        <v>2.6186767700448793E-3</v>
      </c>
      <c r="AD61" s="40">
        <v>3.3E-4</v>
      </c>
      <c r="AE61" s="37">
        <f>AD61*M61</f>
        <v>4.9265699999999999</v>
      </c>
      <c r="AF61" s="28">
        <v>0.21759999999999999</v>
      </c>
      <c r="AG61" s="41">
        <f>AJ61*(1-AK61)*AF61</f>
        <v>36.356390400000002</v>
      </c>
      <c r="AH61" s="28">
        <f>IF(AND(AF61&gt;0,AD61&gt;0,AA61&gt;0),((AA61-AD61)*AF61)/((AF61-AD61)*AA61),0)</f>
        <v>0.85719517080050311</v>
      </c>
      <c r="AI61" s="29">
        <f t="shared" si="2"/>
        <v>0.87539477374830643</v>
      </c>
      <c r="AJ61" s="34">
        <v>183</v>
      </c>
      <c r="AK61" s="36">
        <v>8.6999999999999994E-2</v>
      </c>
      <c r="AL61" s="38">
        <v>0.20449999999999999</v>
      </c>
      <c r="AM61" s="151">
        <v>0.22220000000000001</v>
      </c>
      <c r="AN61" s="41">
        <f>AJ61*(1-AK61)*AL61</f>
        <v>34.167655500000002</v>
      </c>
      <c r="AO61" s="174">
        <f t="shared" si="1"/>
        <v>37.1249538</v>
      </c>
      <c r="AP61" s="42">
        <v>1.56</v>
      </c>
      <c r="AQ61" s="42"/>
      <c r="AR61" s="121">
        <f>AR60+AJ61-AQ61</f>
        <v>763.02000000000032</v>
      </c>
      <c r="AS61" s="104"/>
      <c r="AT61" s="43"/>
      <c r="AU61" s="44"/>
      <c r="AV61" s="45"/>
      <c r="AW61" s="45"/>
      <c r="AX61" s="45"/>
      <c r="AY61" s="45"/>
    </row>
    <row r="62" spans="1:51" x14ac:dyDescent="0.2">
      <c r="A62" s="183"/>
      <c r="B62" s="33">
        <v>3</v>
      </c>
      <c r="C62" s="11" t="s">
        <v>60</v>
      </c>
      <c r="D62" s="43">
        <v>16400</v>
      </c>
      <c r="E62" s="43">
        <v>3</v>
      </c>
      <c r="F62" s="43">
        <v>18252</v>
      </c>
      <c r="G62" s="37">
        <v>0.8</v>
      </c>
      <c r="H62" s="37">
        <v>5</v>
      </c>
      <c r="I62" s="43">
        <v>17826</v>
      </c>
      <c r="J62" s="37">
        <v>4.5</v>
      </c>
      <c r="K62" s="43">
        <v>16301</v>
      </c>
      <c r="L62" s="39">
        <v>7.8E-2</v>
      </c>
      <c r="M62" s="37">
        <f>ROUND(K62*(1-L62),0)</f>
        <v>15030</v>
      </c>
      <c r="N62" s="28">
        <v>0.54700000000000004</v>
      </c>
      <c r="O62" s="25">
        <f>M62*N62</f>
        <v>8221.41</v>
      </c>
      <c r="P62" s="39">
        <v>0.28699999999999998</v>
      </c>
      <c r="Q62" s="25">
        <f>M62*P62</f>
        <v>4313.6099999999997</v>
      </c>
      <c r="R62" s="39">
        <v>0.16600000000000001</v>
      </c>
      <c r="S62" s="152"/>
      <c r="T62" s="25">
        <f>M62*R62</f>
        <v>2494.98</v>
      </c>
      <c r="U62" s="28">
        <v>0.26500000000000001</v>
      </c>
      <c r="V62" s="25">
        <f>M62*U62</f>
        <v>3982.9500000000003</v>
      </c>
      <c r="W62" s="39">
        <v>0.47899999999999998</v>
      </c>
      <c r="X62" s="25">
        <f>M62*W62</f>
        <v>7199.37</v>
      </c>
      <c r="Y62" s="39">
        <v>0.39</v>
      </c>
      <c r="Z62" s="25">
        <f>Y62*M62</f>
        <v>5861.7</v>
      </c>
      <c r="AA62" s="47">
        <v>2.6199999999999999E-3</v>
      </c>
      <c r="AB62" s="18">
        <f>M62*AA62</f>
        <v>39.378599999999999</v>
      </c>
      <c r="AC62" s="27">
        <f>IF(M62&gt;0,(AE62+AN62)/M62,0)</f>
        <v>2.7811058682634731E-3</v>
      </c>
      <c r="AD62" s="47">
        <v>3.5E-4</v>
      </c>
      <c r="AE62" s="37">
        <f>AD62*M62</f>
        <v>5.2604999999999995</v>
      </c>
      <c r="AF62" s="28">
        <v>0.21840000000000001</v>
      </c>
      <c r="AG62" s="41">
        <f>AJ62*(1-AK62)*AF62</f>
        <v>37.892836800000005</v>
      </c>
      <c r="AH62" s="28">
        <f>IF(AND(AF62&gt;0,AD62&gt;0,AA62&gt;0),((AA62-AD62)*AF62)/((AF62-AD62)*AA62),0)</f>
        <v>0.86780292355384547</v>
      </c>
      <c r="AI62" s="29">
        <f t="shared" si="2"/>
        <v>0.87560596713658523</v>
      </c>
      <c r="AJ62" s="43">
        <v>189</v>
      </c>
      <c r="AK62" s="39">
        <v>8.2000000000000003E-2</v>
      </c>
      <c r="AL62" s="28">
        <v>0.21060000000000001</v>
      </c>
      <c r="AM62" s="152">
        <v>0.22900000000000001</v>
      </c>
      <c r="AN62" s="41">
        <f>AJ62*(1-AK62)*AL62</f>
        <v>36.539521200000003</v>
      </c>
      <c r="AO62" s="154">
        <f t="shared" si="1"/>
        <v>39.731958000000006</v>
      </c>
      <c r="AP62" s="18">
        <v>1.6</v>
      </c>
      <c r="AQ62" s="18"/>
      <c r="AR62" s="121">
        <f>AR61+AJ62-AQ62</f>
        <v>952.02000000000032</v>
      </c>
      <c r="AS62" s="104"/>
      <c r="AT62" s="43"/>
      <c r="AU62" s="48"/>
      <c r="AV62" s="41"/>
      <c r="AW62" s="41"/>
      <c r="AX62" s="41"/>
      <c r="AY62" s="41"/>
    </row>
    <row r="63" spans="1:51" s="22" customFormat="1" ht="13.5" thickBot="1" x14ac:dyDescent="0.25">
      <c r="A63" s="184"/>
      <c r="B63" s="49" t="s">
        <v>38</v>
      </c>
      <c r="C63" s="50"/>
      <c r="D63" s="51">
        <f>SUM(D60:D62)</f>
        <v>40197</v>
      </c>
      <c r="E63" s="51"/>
      <c r="F63" s="51">
        <f>SUM(F60:F62)</f>
        <v>45209</v>
      </c>
      <c r="G63" s="52"/>
      <c r="H63" s="52"/>
      <c r="I63" s="51">
        <f>SUM(I60:I62)</f>
        <v>45452</v>
      </c>
      <c r="J63" s="52"/>
      <c r="K63" s="51">
        <f>SUM(K60:K62)</f>
        <v>48592</v>
      </c>
      <c r="L63" s="21">
        <f>IF(K63&gt;0,(K60*L60+K61*L61+K62*L62)/K63,0)</f>
        <v>7.5692583141257819E-2</v>
      </c>
      <c r="M63" s="52">
        <f>M60+M61+M62</f>
        <v>44915</v>
      </c>
      <c r="N63" s="53">
        <f>IF(M63&gt;0,O63/M63,0)</f>
        <v>0.50769640431926966</v>
      </c>
      <c r="O63" s="54">
        <f>O60+O61+O62</f>
        <v>22803.183999999997</v>
      </c>
      <c r="P63" s="21">
        <f>IF(M63&gt;0,Q63/M63,0)</f>
        <v>0.34930056773906265</v>
      </c>
      <c r="Q63" s="54">
        <f>Q60+Q61+Q62</f>
        <v>15688.834999999999</v>
      </c>
      <c r="R63" s="21">
        <f>IF(M63&gt;0,T63/M63,0)</f>
        <v>0.14300302794166758</v>
      </c>
      <c r="S63" s="155"/>
      <c r="T63" s="54">
        <f>T60+T61+T62</f>
        <v>6422.9809999999998</v>
      </c>
      <c r="U63" s="21">
        <f>IF(M63&gt;0,V63/M63,0)</f>
        <v>0.26833766002449072</v>
      </c>
      <c r="V63" s="54">
        <f>V60+V61+V62</f>
        <v>12052.386</v>
      </c>
      <c r="W63" s="21">
        <f>IF(M63&gt;0,X63/M63,0)</f>
        <v>0.48331437159078255</v>
      </c>
      <c r="X63" s="54">
        <f>X60+X61+X62</f>
        <v>21708.064999999999</v>
      </c>
      <c r="Y63" s="21">
        <f>IF(M63&gt;0,Z63/M63,0)</f>
        <v>0.39665367917176891</v>
      </c>
      <c r="Z63" s="54">
        <f>Z60+Z61+Z62</f>
        <v>17815.7</v>
      </c>
      <c r="AA63" s="55">
        <f>IF(M63&gt;0,AB63/M63,0)</f>
        <v>2.4603658020705779E-3</v>
      </c>
      <c r="AB63" s="56">
        <f>SUM(AB60:AB62)</f>
        <v>110.50733</v>
      </c>
      <c r="AC63" s="55">
        <f>IF(M63&gt;0,(AC60*M60+AC61*M61+AC62*M62)/M63,0)</f>
        <v>2.7452932939997774E-3</v>
      </c>
      <c r="AD63" s="55">
        <f>IF(K63&gt;0,(K60*AD60+K61*AD61+K62*AD62)/K63,0)</f>
        <v>3.3670933486993742E-4</v>
      </c>
      <c r="AE63" s="52">
        <f>SUM(AE60:AE62)</f>
        <v>15.12255</v>
      </c>
      <c r="AF63" s="53">
        <f>IF(K63&gt;0,(K60*AF60+K61*AF61+K62*AF62)/K63,0)</f>
        <v>0.21733943035890682</v>
      </c>
      <c r="AG63" s="58">
        <f>SUM(AG60:AG62)</f>
        <v>113.24068320000001</v>
      </c>
      <c r="AH63" s="53">
        <f>IF(AND(AB63&gt;0),((AB60*AH60+AB61*AH61+AB62*AH62)/AB63),0)</f>
        <v>0.86449432440401786</v>
      </c>
      <c r="AI63" s="57">
        <f t="shared" si="2"/>
        <v>0.87877582002126597</v>
      </c>
      <c r="AJ63" s="51">
        <f>SUM(AJ60:AJ62)</f>
        <v>568</v>
      </c>
      <c r="AK63" s="21">
        <f>IF(AJ63&gt;0,(AK60*AJ60+AK61*AJ61+AK62*AJ62)/AJ63,0)</f>
        <v>8.2575704225352126E-2</v>
      </c>
      <c r="AL63" s="53">
        <f>IF(K63&gt;0,(AL60*K60+AL61*K61+AL62*K62)/K63,0)</f>
        <v>0.20757117426736912</v>
      </c>
      <c r="AM63" s="155">
        <f>IF(L63&gt;0,(AM60*K60+AM61*K61+AM62*K62)/K63,0)</f>
        <v>0.22715894797497529</v>
      </c>
      <c r="AN63" s="58">
        <f>SUM(AN60:AN62)</f>
        <v>108.18229830000001</v>
      </c>
      <c r="AO63" s="156">
        <f>SUM(AO60:AO62)</f>
        <v>118.4297466</v>
      </c>
      <c r="AP63" s="56"/>
      <c r="AQ63" s="56">
        <f>SUM(AQ60:AQ62)</f>
        <v>765.18</v>
      </c>
      <c r="AR63" s="105"/>
      <c r="AS63" s="106">
        <f>AR62</f>
        <v>952.02000000000032</v>
      </c>
      <c r="AT63" s="51">
        <f>SUM(AT60:AT62)</f>
        <v>0</v>
      </c>
      <c r="AU63" s="59"/>
      <c r="AV63" s="58"/>
      <c r="AW63" s="58"/>
      <c r="AX63" s="58"/>
      <c r="AY63" s="58"/>
    </row>
    <row r="64" spans="1:51" x14ac:dyDescent="0.2">
      <c r="A64" s="182">
        <v>16</v>
      </c>
      <c r="B64" s="23">
        <v>1</v>
      </c>
      <c r="C64" s="11" t="s">
        <v>54</v>
      </c>
      <c r="D64" s="12">
        <v>17873</v>
      </c>
      <c r="E64" s="12">
        <v>1</v>
      </c>
      <c r="F64" s="12">
        <v>17868</v>
      </c>
      <c r="G64" s="13">
        <v>1.3</v>
      </c>
      <c r="H64" s="13">
        <v>4.7</v>
      </c>
      <c r="I64" s="12">
        <v>18451</v>
      </c>
      <c r="J64" s="13">
        <v>3.7</v>
      </c>
      <c r="K64" s="12">
        <v>16061</v>
      </c>
      <c r="L64" s="14">
        <v>7.3999999999999996E-2</v>
      </c>
      <c r="M64" s="24">
        <f>ROUND(K64*(1-L64),0)</f>
        <v>14872</v>
      </c>
      <c r="N64" s="15">
        <v>0.57999999999999996</v>
      </c>
      <c r="O64" s="25">
        <f>M64*N64</f>
        <v>8625.76</v>
      </c>
      <c r="P64" s="14">
        <v>0.38400000000000001</v>
      </c>
      <c r="Q64" s="25">
        <f>M64*P64</f>
        <v>5710.848</v>
      </c>
      <c r="R64" s="16">
        <v>3.5999999999999997E-2</v>
      </c>
      <c r="S64" s="159"/>
      <c r="T64" s="25">
        <f>M64*R64</f>
        <v>535.39199999999994</v>
      </c>
      <c r="U64" s="26">
        <v>0.27500000000000002</v>
      </c>
      <c r="V64" s="25">
        <f>M64*U64</f>
        <v>4089.8</v>
      </c>
      <c r="W64" s="16">
        <v>0.47399999999999998</v>
      </c>
      <c r="X64" s="25">
        <f>M64*W64</f>
        <v>7049.3279999999995</v>
      </c>
      <c r="Y64" s="16">
        <v>0.4</v>
      </c>
      <c r="Z64" s="25">
        <f>Y64*M64</f>
        <v>5948.8</v>
      </c>
      <c r="AA64" s="17">
        <v>2.8400000000000001E-3</v>
      </c>
      <c r="AB64" s="18">
        <f>M64*AA64</f>
        <v>42.23648</v>
      </c>
      <c r="AC64" s="27">
        <f>IF(M64&gt;0,(AE64+AN64)/M64,0)</f>
        <v>2.8937403846153848E-3</v>
      </c>
      <c r="AD64" s="17">
        <v>3.8000000000000002E-4</v>
      </c>
      <c r="AE64" s="24">
        <f>AD64*M64</f>
        <v>5.6513600000000004</v>
      </c>
      <c r="AF64" s="117">
        <v>0.21479999999999999</v>
      </c>
      <c r="AG64" s="30">
        <f>AJ64*(1-AK64)*AF64</f>
        <v>41.243748000000004</v>
      </c>
      <c r="AH64" s="28">
        <f>IF(AND(AF64&gt;0,AD64&gt;0,AA64&gt;0),((AA64-AD64)*AF64)/((AF64-AD64)*AA64),0)</f>
        <v>0.86773227744416304</v>
      </c>
      <c r="AI64" s="60">
        <f t="shared" si="2"/>
        <v>0.87038080920639671</v>
      </c>
      <c r="AJ64" s="12">
        <v>211</v>
      </c>
      <c r="AK64" s="14">
        <v>0.09</v>
      </c>
      <c r="AL64" s="15">
        <v>0.19470000000000001</v>
      </c>
      <c r="AM64" s="150">
        <v>0.19950000000000001</v>
      </c>
      <c r="AN64" s="30">
        <f>AJ64*(1-AK64)*AL64</f>
        <v>37.384347000000005</v>
      </c>
      <c r="AO64" s="153">
        <f>AJ64*(1-AK64)*AM64</f>
        <v>38.305995000000003</v>
      </c>
      <c r="AP64" s="19">
        <v>1.68</v>
      </c>
      <c r="AQ64" s="19"/>
      <c r="AR64" s="101">
        <f>AR62+AJ64-AQ64</f>
        <v>1163.0200000000004</v>
      </c>
      <c r="AS64" s="102"/>
      <c r="AT64" s="12"/>
      <c r="AU64" s="31"/>
      <c r="AV64" s="20"/>
      <c r="AW64" s="20"/>
      <c r="AX64" s="20"/>
      <c r="AY64" s="20"/>
    </row>
    <row r="65" spans="1:51" x14ac:dyDescent="0.2">
      <c r="A65" s="183"/>
      <c r="B65" s="33">
        <v>2</v>
      </c>
      <c r="C65" s="11" t="s">
        <v>52</v>
      </c>
      <c r="D65" s="34">
        <v>17399</v>
      </c>
      <c r="E65" s="34">
        <v>5</v>
      </c>
      <c r="F65" s="34">
        <v>18015</v>
      </c>
      <c r="G65" s="35">
        <v>0.6</v>
      </c>
      <c r="H65" s="35">
        <v>4.5999999999999996</v>
      </c>
      <c r="I65" s="34">
        <v>18746</v>
      </c>
      <c r="J65" s="35">
        <v>3.2</v>
      </c>
      <c r="K65" s="34">
        <v>16497</v>
      </c>
      <c r="L65" s="36">
        <v>7.2999999999999995E-2</v>
      </c>
      <c r="M65" s="37">
        <f>ROUND(K65*(1-L65),0)</f>
        <v>15293</v>
      </c>
      <c r="N65" s="38">
        <v>0.48699999999999999</v>
      </c>
      <c r="O65" s="25">
        <f>M65*N65</f>
        <v>7447.6909999999998</v>
      </c>
      <c r="P65" s="36">
        <v>0.307</v>
      </c>
      <c r="Q65" s="25">
        <f>M65*P65</f>
        <v>4694.951</v>
      </c>
      <c r="R65" s="39">
        <v>0.20599999999999999</v>
      </c>
      <c r="S65" s="152"/>
      <c r="T65" s="25">
        <f>M65*R65</f>
        <v>3150.3579999999997</v>
      </c>
      <c r="U65" s="28">
        <v>0.25700000000000001</v>
      </c>
      <c r="V65" s="25">
        <f>M65*U65</f>
        <v>3930.3009999999999</v>
      </c>
      <c r="W65" s="39">
        <v>0.48099999999999998</v>
      </c>
      <c r="X65" s="25">
        <f>M65*W65</f>
        <v>7355.933</v>
      </c>
      <c r="Y65" s="39">
        <v>0.4</v>
      </c>
      <c r="Z65" s="25">
        <f>Y65*M65</f>
        <v>6117.2000000000007</v>
      </c>
      <c r="AA65" s="40">
        <v>3.0200000000000001E-3</v>
      </c>
      <c r="AB65" s="18">
        <f>M65*AA65</f>
        <v>46.18486</v>
      </c>
      <c r="AC65" s="27">
        <f>IF(M65&gt;0,(AE65+AN65)/M65,0)</f>
        <v>2.8509825148760872E-3</v>
      </c>
      <c r="AD65" s="40">
        <v>3.8000000000000002E-4</v>
      </c>
      <c r="AE65" s="37">
        <f>AD65*M65</f>
        <v>5.8113400000000004</v>
      </c>
      <c r="AF65" s="28">
        <v>0.218</v>
      </c>
      <c r="AG65" s="41">
        <f>AJ65*(1-AK65)*AF65</f>
        <v>39.624552000000001</v>
      </c>
      <c r="AH65" s="28">
        <f>IF(AND(AF65&gt;0,AD65&gt;0,AA65&gt;0),((AA65-AD65)*AF65)/((AF65-AD65)*AA65),0)</f>
        <v>0.87569863258818614</v>
      </c>
      <c r="AI65" s="29">
        <f t="shared" si="2"/>
        <v>0.86829969620589187</v>
      </c>
      <c r="AJ65" s="34">
        <v>198</v>
      </c>
      <c r="AK65" s="36">
        <v>8.2000000000000003E-2</v>
      </c>
      <c r="AL65" s="38">
        <v>0.2079</v>
      </c>
      <c r="AM65" s="151">
        <v>0.23100000000000001</v>
      </c>
      <c r="AN65" s="41">
        <f>AJ65*(1-AK65)*AL65</f>
        <v>37.788735600000003</v>
      </c>
      <c r="AO65" s="174">
        <f t="shared" si="1"/>
        <v>41.987484000000002</v>
      </c>
      <c r="AP65" s="42">
        <v>1.58</v>
      </c>
      <c r="AQ65" s="42"/>
      <c r="AR65" s="121">
        <f>AR64+AJ65-AQ65</f>
        <v>1361.0200000000004</v>
      </c>
      <c r="AS65" s="104"/>
      <c r="AT65" s="43"/>
      <c r="AU65" s="44"/>
      <c r="AV65" s="45"/>
      <c r="AW65" s="45"/>
      <c r="AX65" s="45"/>
      <c r="AY65" s="45"/>
    </row>
    <row r="66" spans="1:51" x14ac:dyDescent="0.2">
      <c r="A66" s="183"/>
      <c r="B66" s="33">
        <v>3</v>
      </c>
      <c r="C66" s="11" t="s">
        <v>53</v>
      </c>
      <c r="D66" s="43">
        <v>15800</v>
      </c>
      <c r="E66" s="43">
        <v>5</v>
      </c>
      <c r="F66" s="43">
        <v>18589</v>
      </c>
      <c r="G66" s="37">
        <v>0.8</v>
      </c>
      <c r="H66" s="37">
        <v>5.6</v>
      </c>
      <c r="I66" s="43">
        <v>18050</v>
      </c>
      <c r="J66" s="37">
        <v>2.9</v>
      </c>
      <c r="K66" s="43">
        <v>16687</v>
      </c>
      <c r="L66" s="39">
        <v>7.0000000000000007E-2</v>
      </c>
      <c r="M66" s="37">
        <f>ROUND(K66*(1-L66),0)</f>
        <v>15519</v>
      </c>
      <c r="N66" s="28">
        <v>0.55000000000000004</v>
      </c>
      <c r="O66" s="25">
        <f>M66*N66</f>
        <v>8535.4500000000007</v>
      </c>
      <c r="P66" s="39">
        <v>0.33600000000000002</v>
      </c>
      <c r="Q66" s="25">
        <f>M66*P66</f>
        <v>5214.384</v>
      </c>
      <c r="R66" s="39">
        <v>0.114</v>
      </c>
      <c r="S66" s="152"/>
      <c r="T66" s="25">
        <f>M66*R66</f>
        <v>1769.1660000000002</v>
      </c>
      <c r="U66" s="28">
        <v>0.247</v>
      </c>
      <c r="V66" s="25">
        <f>M66*U66</f>
        <v>3833.1929999999998</v>
      </c>
      <c r="W66" s="39">
        <v>0.51400000000000001</v>
      </c>
      <c r="X66" s="25">
        <f>M66*W66</f>
        <v>7976.7660000000005</v>
      </c>
      <c r="Y66" s="39">
        <v>0.4</v>
      </c>
      <c r="Z66" s="25">
        <f>Y66*M66</f>
        <v>6207.6</v>
      </c>
      <c r="AA66" s="47">
        <v>3.0899999999999999E-3</v>
      </c>
      <c r="AB66" s="18">
        <f>M66*AA66</f>
        <v>47.953710000000001</v>
      </c>
      <c r="AC66" s="27">
        <f>IF(M66&gt;0,(AE66+AN66)/M66,0)</f>
        <v>2.9519827759520592E-3</v>
      </c>
      <c r="AD66" s="47">
        <v>3.8999999999999999E-4</v>
      </c>
      <c r="AE66" s="37">
        <f>AD66*M66</f>
        <v>6.0524100000000001</v>
      </c>
      <c r="AF66" s="28">
        <v>0.22239999999999999</v>
      </c>
      <c r="AG66" s="41">
        <f>AJ66*(1-AK66)*AF66</f>
        <v>43.155163199999997</v>
      </c>
      <c r="AH66" s="28">
        <f>IF(AND(AF66&gt;0,AD66&gt;0,AA66&gt;0),((AA66-AD66)*AF66)/((AF66-AD66)*AA66),0)</f>
        <v>0.87532136880040823</v>
      </c>
      <c r="AI66" s="29">
        <f t="shared" si="2"/>
        <v>0.86954046306632526</v>
      </c>
      <c r="AJ66" s="43">
        <v>213</v>
      </c>
      <c r="AK66" s="39">
        <v>8.8999999999999996E-2</v>
      </c>
      <c r="AL66" s="28">
        <v>0.2049</v>
      </c>
      <c r="AM66" s="152">
        <v>0.21490000000000001</v>
      </c>
      <c r="AN66" s="41">
        <f>AJ66*(1-AK66)*AL66</f>
        <v>39.759410700000004</v>
      </c>
      <c r="AO66" s="154">
        <f t="shared" si="1"/>
        <v>41.699840700000003</v>
      </c>
      <c r="AP66" s="18">
        <v>1.55</v>
      </c>
      <c r="AQ66" s="18"/>
      <c r="AR66" s="121">
        <f>AR65+AJ66-AQ66</f>
        <v>1574.0200000000004</v>
      </c>
      <c r="AS66" s="104"/>
      <c r="AT66" s="43"/>
      <c r="AU66" s="48"/>
      <c r="AV66" s="41"/>
      <c r="AW66" s="41"/>
      <c r="AX66" s="41"/>
      <c r="AY66" s="41"/>
    </row>
    <row r="67" spans="1:51" s="22" customFormat="1" ht="13.5" thickBot="1" x14ac:dyDescent="0.25">
      <c r="A67" s="184"/>
      <c r="B67" s="49" t="s">
        <v>38</v>
      </c>
      <c r="C67" s="50"/>
      <c r="D67" s="51">
        <f>SUM(D64:D66)</f>
        <v>51072</v>
      </c>
      <c r="E67" s="51"/>
      <c r="F67" s="51">
        <f>SUM(F64:F66)</f>
        <v>54472</v>
      </c>
      <c r="G67" s="52"/>
      <c r="H67" s="52"/>
      <c r="I67" s="51">
        <f>SUM(I64:I66)</f>
        <v>55247</v>
      </c>
      <c r="J67" s="52"/>
      <c r="K67" s="51">
        <f>SUM(K64:K66)</f>
        <v>49245</v>
      </c>
      <c r="L67" s="21">
        <f>IF(K67&gt;0,(K64*L64+K65*L65+K66*L66)/K67,0)</f>
        <v>7.23095745760991E-2</v>
      </c>
      <c r="M67" s="52">
        <f>M64+M65+M66</f>
        <v>45684</v>
      </c>
      <c r="N67" s="53">
        <f>IF(M67&gt;0,O67/M67,0)</f>
        <v>0.53867658261097984</v>
      </c>
      <c r="O67" s="54">
        <f>O64+O65+O66</f>
        <v>24608.901000000002</v>
      </c>
      <c r="P67" s="21">
        <f>IF(M67&gt;0,Q67/M67,0)</f>
        <v>0.34191802381577796</v>
      </c>
      <c r="Q67" s="54">
        <f>Q64+Q65+Q66</f>
        <v>15620.182999999999</v>
      </c>
      <c r="R67" s="21">
        <f>IF(M67&gt;0,T67/M67,0)</f>
        <v>0.11940539357324226</v>
      </c>
      <c r="S67" s="155"/>
      <c r="T67" s="54">
        <f>T64+T65+T66</f>
        <v>5454.9159999999993</v>
      </c>
      <c r="U67" s="21">
        <f>IF(M67&gt;0,V67/M67,0)</f>
        <v>0.25946270028894142</v>
      </c>
      <c r="V67" s="54">
        <f>V64+V65+V66</f>
        <v>11853.294</v>
      </c>
      <c r="W67" s="21">
        <f>IF(M67&gt;0,X67/M67,0)</f>
        <v>0.48993142019087643</v>
      </c>
      <c r="X67" s="54">
        <f>X64+X65+X66</f>
        <v>22382.026999999998</v>
      </c>
      <c r="Y67" s="21">
        <f>IF(M67&gt;0,Z67/M67,0)</f>
        <v>0.39999999999999997</v>
      </c>
      <c r="Z67" s="54">
        <f>Z64+Z65+Z66</f>
        <v>18273.599999999999</v>
      </c>
      <c r="AA67" s="55">
        <f>IF(M67&gt;0,AB67/M67,0)</f>
        <v>2.9851819017599158E-3</v>
      </c>
      <c r="AB67" s="56">
        <f>SUM(AB64:AB66)</f>
        <v>136.37504999999999</v>
      </c>
      <c r="AC67" s="55">
        <f>IF(M67&gt;0,(AC64*M64+AC65*M65+AC66*M66)/M67,0)</f>
        <v>2.8992120501707382E-3</v>
      </c>
      <c r="AD67" s="55">
        <f>IF(K67&gt;0,(K64*AD64+K65*AD65+K66*AD66)/K67,0)</f>
        <v>3.8338856736724539E-4</v>
      </c>
      <c r="AE67" s="52">
        <f>SUM(AE64:AE66)</f>
        <v>17.51511</v>
      </c>
      <c r="AF67" s="53">
        <f>IF(K67&gt;0,(K64*AF64+K65*AF65+K66*AF66)/K67,0)</f>
        <v>0.21844730632551526</v>
      </c>
      <c r="AG67" s="58">
        <f>SUM(AG64:AG66)</f>
        <v>124.02346320000001</v>
      </c>
      <c r="AH67" s="53">
        <f>IF(AND(AB67&gt;0),((AB64*AH64+AB65*AH65+AB66*AH66)/AB67),0)</f>
        <v>0.87309872888156226</v>
      </c>
      <c r="AI67" s="57">
        <f t="shared" si="2"/>
        <v>0.8694065063915889</v>
      </c>
      <c r="AJ67" s="51">
        <f>SUM(AJ64:AJ66)</f>
        <v>622</v>
      </c>
      <c r="AK67" s="21">
        <f>IF(AJ67&gt;0,(AK64*AJ64+AK65*AJ65+AK66*AJ66)/AJ67,0)</f>
        <v>8.7110932475884251E-2</v>
      </c>
      <c r="AL67" s="53">
        <f>IF(K67&gt;0,(AL64*K64+AL65*K65+AL66*K66)/K67,0)</f>
        <v>0.20257831861102651</v>
      </c>
      <c r="AM67" s="155">
        <f>IF(L67&gt;0,(AM64*K64+AM65*K65+AM66*K66)/K67,0)</f>
        <v>0.21527084577114428</v>
      </c>
      <c r="AN67" s="58">
        <f>SUM(AN64:AN66)</f>
        <v>114.93249330000002</v>
      </c>
      <c r="AO67" s="156">
        <f>SUM(AO64:AO66)</f>
        <v>121.9933197</v>
      </c>
      <c r="AP67" s="56"/>
      <c r="AQ67" s="56">
        <f>SUM(AQ64:AQ66)</f>
        <v>0</v>
      </c>
      <c r="AR67" s="105"/>
      <c r="AS67" s="106">
        <f>AR66</f>
        <v>1574.0200000000004</v>
      </c>
      <c r="AT67" s="51">
        <f>SUM(AT64:AT66)</f>
        <v>0</v>
      </c>
      <c r="AU67" s="59"/>
      <c r="AV67" s="58"/>
      <c r="AW67" s="58"/>
      <c r="AX67" s="58"/>
      <c r="AY67" s="58"/>
    </row>
    <row r="68" spans="1:51" x14ac:dyDescent="0.2">
      <c r="A68" s="182">
        <v>17</v>
      </c>
      <c r="B68" s="23">
        <v>1</v>
      </c>
      <c r="C68" s="11" t="s">
        <v>51</v>
      </c>
      <c r="D68" s="12">
        <v>18488</v>
      </c>
      <c r="E68" s="12">
        <v>3</v>
      </c>
      <c r="F68" s="12">
        <v>18681</v>
      </c>
      <c r="G68" s="13">
        <v>0.7</v>
      </c>
      <c r="H68" s="13">
        <v>4.4000000000000004</v>
      </c>
      <c r="I68" s="12">
        <v>19499</v>
      </c>
      <c r="J68" s="13">
        <v>1.9</v>
      </c>
      <c r="K68" s="12">
        <v>16734</v>
      </c>
      <c r="L68" s="14">
        <v>8.2000000000000003E-2</v>
      </c>
      <c r="M68" s="24">
        <f>ROUND(K68*(1-L68),0)</f>
        <v>15362</v>
      </c>
      <c r="N68" s="15">
        <v>0.35899999999999999</v>
      </c>
      <c r="O68" s="25">
        <f>M68*N68</f>
        <v>5514.9579999999996</v>
      </c>
      <c r="P68" s="14">
        <v>0.52400000000000002</v>
      </c>
      <c r="Q68" s="25">
        <f>M68*P68</f>
        <v>8049.6880000000001</v>
      </c>
      <c r="R68" s="16">
        <v>0.11700000000000001</v>
      </c>
      <c r="S68" s="159"/>
      <c r="T68" s="25">
        <f>M68*R68</f>
        <v>1797.354</v>
      </c>
      <c r="U68" s="26">
        <v>0.246</v>
      </c>
      <c r="V68" s="25">
        <f>M68*U68</f>
        <v>3779.0520000000001</v>
      </c>
      <c r="W68" s="16">
        <v>0.5</v>
      </c>
      <c r="X68" s="25">
        <f>M68*W68</f>
        <v>7681</v>
      </c>
      <c r="Y68" s="16">
        <v>0.4</v>
      </c>
      <c r="Z68" s="25">
        <f>Y68*M68</f>
        <v>6144.8</v>
      </c>
      <c r="AA68" s="17">
        <v>3.13E-3</v>
      </c>
      <c r="AB68" s="18">
        <f>M68*AA68</f>
        <v>48.083059999999996</v>
      </c>
      <c r="AC68" s="27">
        <f>IF(M68&gt;0,(AE68+AN68)/M68,0)</f>
        <v>3.1430814737664365E-3</v>
      </c>
      <c r="AD68" s="17">
        <v>3.6999999999999999E-4</v>
      </c>
      <c r="AE68" s="24">
        <f>AD68*M68</f>
        <v>5.6839399999999998</v>
      </c>
      <c r="AF68" s="117">
        <v>0.22470000000000001</v>
      </c>
      <c r="AG68" s="30">
        <f>AJ68*(1-AK68)*AF68</f>
        <v>44.771924400000003</v>
      </c>
      <c r="AH68" s="28">
        <f>IF(AND(AF68&gt;0,AD68&gt;0,AA68&gt;0),((AA68-AD68)*AF68)/((AF68-AD68)*AA68),0)</f>
        <v>0.88324352146092389</v>
      </c>
      <c r="AI68" s="60">
        <f t="shared" ref="AI68:AI99" si="3">IF(AND(AC68&gt;0,AL68&gt;0,AD68&gt;0),((AL68*(AC68-AD68))/(AC68*(AL68-AD68))),0)</f>
        <v>0.88381064308601276</v>
      </c>
      <c r="AJ68" s="12">
        <v>218</v>
      </c>
      <c r="AK68" s="14">
        <v>8.5999999999999993E-2</v>
      </c>
      <c r="AL68" s="15">
        <v>0.21379999999999999</v>
      </c>
      <c r="AM68" s="150">
        <v>0.22919999999999999</v>
      </c>
      <c r="AN68" s="30">
        <f>AJ68*(1-AK68)*AL68</f>
        <v>42.600077599999999</v>
      </c>
      <c r="AO68" s="153">
        <f>AJ68*(1-AK68)*AM68</f>
        <v>45.668558400000002</v>
      </c>
      <c r="AP68" s="19">
        <v>1.55</v>
      </c>
      <c r="AQ68" s="19"/>
      <c r="AR68" s="101">
        <f>AR66+AJ68-AQ68</f>
        <v>1792.0200000000004</v>
      </c>
      <c r="AS68" s="102"/>
      <c r="AT68" s="12"/>
      <c r="AU68" s="31"/>
      <c r="AV68" s="20"/>
      <c r="AW68" s="20"/>
      <c r="AX68" s="20"/>
      <c r="AY68" s="20"/>
    </row>
    <row r="69" spans="1:51" x14ac:dyDescent="0.2">
      <c r="A69" s="183"/>
      <c r="B69" s="33">
        <v>2</v>
      </c>
      <c r="C69" s="11" t="s">
        <v>52</v>
      </c>
      <c r="D69" s="34">
        <v>17993</v>
      </c>
      <c r="E69" s="34">
        <v>3</v>
      </c>
      <c r="F69" s="34">
        <v>18213</v>
      </c>
      <c r="G69" s="35">
        <v>0.5</v>
      </c>
      <c r="H69" s="35">
        <v>4.4000000000000004</v>
      </c>
      <c r="I69" s="34">
        <v>19243</v>
      </c>
      <c r="J69" s="35">
        <v>2.1</v>
      </c>
      <c r="K69" s="34">
        <v>16791</v>
      </c>
      <c r="L69" s="36">
        <v>8.5000000000000006E-2</v>
      </c>
      <c r="M69" s="37">
        <f>ROUND(K69*(1-L69),0)</f>
        <v>15364</v>
      </c>
      <c r="N69" s="38">
        <v>0.50900000000000001</v>
      </c>
      <c r="O69" s="25">
        <f>M69*N69</f>
        <v>7820.2759999999998</v>
      </c>
      <c r="P69" s="36">
        <v>0.36099999999999999</v>
      </c>
      <c r="Q69" s="25">
        <f>M69*P69</f>
        <v>5546.4039999999995</v>
      </c>
      <c r="R69" s="39">
        <v>0.13</v>
      </c>
      <c r="S69" s="152"/>
      <c r="T69" s="25">
        <f>M69*R69</f>
        <v>1997.3200000000002</v>
      </c>
      <c r="U69" s="28">
        <v>0.25</v>
      </c>
      <c r="V69" s="25">
        <f>M69*U69</f>
        <v>3841</v>
      </c>
      <c r="W69" s="39">
        <v>0.496</v>
      </c>
      <c r="X69" s="25">
        <f>M69*W69</f>
        <v>7620.5439999999999</v>
      </c>
      <c r="Y69" s="39">
        <v>0.39</v>
      </c>
      <c r="Z69" s="25">
        <f>Y69*M69</f>
        <v>5991.96</v>
      </c>
      <c r="AA69" s="40">
        <v>3.1800000000000001E-3</v>
      </c>
      <c r="AB69" s="18">
        <f>M69*AA69</f>
        <v>48.857520000000001</v>
      </c>
      <c r="AC69" s="27">
        <f>IF(M69&gt;0,(AE69+AN69)/M69,0)</f>
        <v>3.0762048164540488E-3</v>
      </c>
      <c r="AD69" s="40">
        <v>3.8000000000000002E-4</v>
      </c>
      <c r="AE69" s="37">
        <f>AD69*M69</f>
        <v>5.8383200000000004</v>
      </c>
      <c r="AF69" s="28">
        <v>0.22320000000000001</v>
      </c>
      <c r="AG69" s="41">
        <f>AJ69*(1-AK69)*AF69</f>
        <v>44.473046400000001</v>
      </c>
      <c r="AH69" s="28">
        <f>IF(AND(AF69&gt;0,AD69&gt;0,AA69&gt;0),((AA69-AD69)*AF69)/((AF69-AD69)*AA69),0)</f>
        <v>0.88200476567091124</v>
      </c>
      <c r="AI69" s="29">
        <f t="shared" si="3"/>
        <v>0.87807611321380474</v>
      </c>
      <c r="AJ69" s="34">
        <v>218</v>
      </c>
      <c r="AK69" s="36">
        <v>8.5999999999999993E-2</v>
      </c>
      <c r="AL69" s="38">
        <v>0.2079</v>
      </c>
      <c r="AM69" s="151">
        <v>0.2208</v>
      </c>
      <c r="AN69" s="41">
        <f>AJ69*(1-AK69)*AL69</f>
        <v>41.424490800000001</v>
      </c>
      <c r="AO69" s="174">
        <f t="shared" si="1"/>
        <v>43.994841600000001</v>
      </c>
      <c r="AP69" s="42">
        <v>1.58</v>
      </c>
      <c r="AQ69" s="42"/>
      <c r="AR69" s="121">
        <f>AR68+AJ69-AQ69</f>
        <v>2010.0200000000004</v>
      </c>
      <c r="AS69" s="104"/>
      <c r="AT69" s="43"/>
      <c r="AU69" s="44"/>
      <c r="AV69" s="45"/>
      <c r="AW69" s="45"/>
      <c r="AX69" s="45"/>
      <c r="AY69" s="45"/>
    </row>
    <row r="70" spans="1:51" x14ac:dyDescent="0.2">
      <c r="A70" s="183"/>
      <c r="B70" s="33">
        <v>3</v>
      </c>
      <c r="C70" s="11" t="s">
        <v>53</v>
      </c>
      <c r="D70" s="43">
        <v>21800</v>
      </c>
      <c r="E70" s="43">
        <v>3</v>
      </c>
      <c r="F70" s="43">
        <v>18737</v>
      </c>
      <c r="G70" s="37">
        <v>0.9</v>
      </c>
      <c r="H70" s="37">
        <v>4.0999999999999996</v>
      </c>
      <c r="I70" s="43">
        <v>18068</v>
      </c>
      <c r="J70" s="37">
        <v>1.6</v>
      </c>
      <c r="K70" s="43">
        <v>16844</v>
      </c>
      <c r="L70" s="39">
        <v>7.4999999999999997E-2</v>
      </c>
      <c r="M70" s="37">
        <f>ROUND(K70*(1-L70),0)</f>
        <v>15581</v>
      </c>
      <c r="N70" s="28">
        <v>0.48499999999999999</v>
      </c>
      <c r="O70" s="25">
        <f>M70*N70</f>
        <v>7556.7849999999999</v>
      </c>
      <c r="P70" s="39">
        <v>0.40899999999999997</v>
      </c>
      <c r="Q70" s="25">
        <f>M70*P70</f>
        <v>6372.6289999999999</v>
      </c>
      <c r="R70" s="39">
        <v>0.106</v>
      </c>
      <c r="S70" s="152"/>
      <c r="T70" s="25">
        <f>M70*R70</f>
        <v>1651.586</v>
      </c>
      <c r="U70" s="28">
        <v>0.253</v>
      </c>
      <c r="V70" s="25">
        <f>M70*U70</f>
        <v>3941.9929999999999</v>
      </c>
      <c r="W70" s="39">
        <v>0.502</v>
      </c>
      <c r="X70" s="25">
        <f>M70*W70</f>
        <v>7821.6620000000003</v>
      </c>
      <c r="Y70" s="39">
        <v>0.39</v>
      </c>
      <c r="Z70" s="25">
        <f>Y70*M70</f>
        <v>6076.59</v>
      </c>
      <c r="AA70" s="47">
        <v>3.0999999999999999E-3</v>
      </c>
      <c r="AB70" s="18">
        <f>M70*AA70</f>
        <v>48.301099999999998</v>
      </c>
      <c r="AC70" s="27">
        <f>IF(M70&gt;0,(AE70+AN70)/M70,0)</f>
        <v>3.0359529683588985E-3</v>
      </c>
      <c r="AD70" s="47">
        <v>3.6999999999999999E-4</v>
      </c>
      <c r="AE70" s="37">
        <f>AD70*M70</f>
        <v>5.7649699999999999</v>
      </c>
      <c r="AF70" s="28">
        <v>0.22600000000000001</v>
      </c>
      <c r="AG70" s="41">
        <f>AJ70*(1-AK70)*AF70</f>
        <v>44.156331999999999</v>
      </c>
      <c r="AH70" s="28">
        <f>IF(AND(AF70&gt;0,AD70&gt;0,AA70&gt;0),((AA70-AD70)*AF70)/((AF70-AD70)*AA70),0)</f>
        <v>0.88208928977358014</v>
      </c>
      <c r="AI70" s="29">
        <f t="shared" si="3"/>
        <v>0.87965814892802308</v>
      </c>
      <c r="AJ70" s="43">
        <v>214</v>
      </c>
      <c r="AK70" s="39">
        <v>8.6999999999999994E-2</v>
      </c>
      <c r="AL70" s="28">
        <v>0.21260000000000001</v>
      </c>
      <c r="AM70" s="152">
        <v>0.22889999999999999</v>
      </c>
      <c r="AN70" s="41">
        <f>AJ70*(1-AK70)*AL70</f>
        <v>41.538213200000001</v>
      </c>
      <c r="AO70" s="154">
        <f t="shared" si="1"/>
        <v>44.722939799999999</v>
      </c>
      <c r="AP70" s="18">
        <v>1.58</v>
      </c>
      <c r="AQ70" s="18"/>
      <c r="AR70" s="121">
        <f>AR69+AJ70-AQ70</f>
        <v>2224.0200000000004</v>
      </c>
      <c r="AS70" s="104"/>
      <c r="AT70" s="43"/>
      <c r="AU70" s="48"/>
      <c r="AV70" s="41"/>
      <c r="AW70" s="41"/>
      <c r="AX70" s="41"/>
      <c r="AY70" s="41"/>
    </row>
    <row r="71" spans="1:51" s="22" customFormat="1" ht="13.5" thickBot="1" x14ac:dyDescent="0.25">
      <c r="A71" s="184"/>
      <c r="B71" s="49" t="s">
        <v>38</v>
      </c>
      <c r="C71" s="50"/>
      <c r="D71" s="51">
        <f>SUM(D68:D70)</f>
        <v>58281</v>
      </c>
      <c r="E71" s="51"/>
      <c r="F71" s="51">
        <f>SUM(F68:F70)</f>
        <v>55631</v>
      </c>
      <c r="G71" s="52"/>
      <c r="H71" s="52"/>
      <c r="I71" s="51">
        <f>SUM(I68:I70)</f>
        <v>56810</v>
      </c>
      <c r="J71" s="52"/>
      <c r="K71" s="51">
        <f>SUM(K68:K70)</f>
        <v>50369</v>
      </c>
      <c r="L71" s="21">
        <f>IF(K71&gt;0,(K68*L68+K69*L69+K70*L70)/K71,0)</f>
        <v>8.0659195139867773E-2</v>
      </c>
      <c r="M71" s="52">
        <f>M68+M69+M70</f>
        <v>46307</v>
      </c>
      <c r="N71" s="53">
        <f>IF(M71&gt;0,O71/M71,0)</f>
        <v>0.45116330144470601</v>
      </c>
      <c r="O71" s="54">
        <f>O68+O69+O70</f>
        <v>20892.019</v>
      </c>
      <c r="P71" s="21">
        <f>IF(M71&gt;0,Q71/M71,0)</f>
        <v>0.43122467445526597</v>
      </c>
      <c r="Q71" s="54">
        <f>Q68+Q69+Q70</f>
        <v>19968.721000000001</v>
      </c>
      <c r="R71" s="21">
        <f>IF(M71&gt;0,T71/M71,0)</f>
        <v>0.11761202410002808</v>
      </c>
      <c r="S71" s="155"/>
      <c r="T71" s="54">
        <f>T68+T69+T70</f>
        <v>5446.26</v>
      </c>
      <c r="U71" s="21">
        <f>IF(M71&gt;0,V71/M71,0)</f>
        <v>0.24968244541861923</v>
      </c>
      <c r="V71" s="54">
        <f>V68+V69+V70</f>
        <v>11562.045</v>
      </c>
      <c r="W71" s="21">
        <f>IF(M71&gt;0,X71/M71,0)</f>
        <v>0.49934580085084324</v>
      </c>
      <c r="X71" s="54">
        <f>X68+X69+X70</f>
        <v>23123.205999999998</v>
      </c>
      <c r="Y71" s="21">
        <f>IF(M71&gt;0,Z71/M71,0)</f>
        <v>0.39331742501133737</v>
      </c>
      <c r="Z71" s="54">
        <f>Z68+Z69+Z70</f>
        <v>18213.349999999999</v>
      </c>
      <c r="AA71" s="55">
        <f>IF(M71&gt;0,AB71/M71,0)</f>
        <v>3.1364951303258686E-3</v>
      </c>
      <c r="AB71" s="56">
        <f>SUM(AB68:AB70)</f>
        <v>145.24168</v>
      </c>
      <c r="AC71" s="55">
        <f>IF(M71&gt;0,(AC68*M68+AC69*M69+AC70*M70)/M71,0)</f>
        <v>3.0848470339257567E-3</v>
      </c>
      <c r="AD71" s="55">
        <f>IF(K71&gt;0,(K68*AD68+K69*AD69+K70*AD70)/K71,0)</f>
        <v>3.7333359804641745E-4</v>
      </c>
      <c r="AE71" s="52">
        <f>SUM(AE68:AE70)</f>
        <v>17.287230000000001</v>
      </c>
      <c r="AF71" s="53">
        <f>IF(K71&gt;0,(K68*AF68+K69*AF69+K70*AF70)/K71,0)</f>
        <v>0.22463469594393376</v>
      </c>
      <c r="AG71" s="58">
        <f>SUM(AG68:AG70)</f>
        <v>133.4013028</v>
      </c>
      <c r="AH71" s="53">
        <f>IF(AND(AB71&gt;0),((AB68*AH68+AB69*AH69+AB70*AH70)/AB71),0)</f>
        <v>0.88244297167425645</v>
      </c>
      <c r="AI71" s="57">
        <f t="shared" si="3"/>
        <v>0.88053303811261474</v>
      </c>
      <c r="AJ71" s="51">
        <f>SUM(AJ68:AJ70)</f>
        <v>650</v>
      </c>
      <c r="AK71" s="21">
        <f>IF(AJ71&gt;0,(AK68*AJ68+AK69*AJ69+AK70*AJ70)/AJ71,0)</f>
        <v>8.6329230769230755E-2</v>
      </c>
      <c r="AL71" s="53">
        <f>IF(K71&gt;0,(AL68*K68+AL69*K69+AL70*K70)/K71,0)</f>
        <v>0.21143188270563243</v>
      </c>
      <c r="AM71" s="155">
        <f>IF(L71&gt;0,(AM68*K68+AM69*K69+AM70*K70)/K71,0)</f>
        <v>0.22629945402926402</v>
      </c>
      <c r="AN71" s="58">
        <f>SUM(AN68:AN70)</f>
        <v>125.56278159999999</v>
      </c>
      <c r="AO71" s="156">
        <f>SUM(AO68:AO70)</f>
        <v>134.3863398</v>
      </c>
      <c r="AP71" s="56"/>
      <c r="AQ71" s="56">
        <f>SUM(AQ68:AQ70)</f>
        <v>0</v>
      </c>
      <c r="AR71" s="105"/>
      <c r="AS71" s="106">
        <f>AR70</f>
        <v>2224.0200000000004</v>
      </c>
      <c r="AT71" s="51">
        <f>SUM(AT68:AT70)</f>
        <v>0</v>
      </c>
      <c r="AU71" s="59"/>
      <c r="AV71" s="58"/>
      <c r="AW71" s="58"/>
      <c r="AX71" s="58"/>
      <c r="AY71" s="58"/>
    </row>
    <row r="72" spans="1:51" x14ac:dyDescent="0.2">
      <c r="A72" s="182">
        <v>18</v>
      </c>
      <c r="B72" s="23">
        <v>1</v>
      </c>
      <c r="C72" s="11" t="s">
        <v>51</v>
      </c>
      <c r="D72" s="12">
        <v>6116</v>
      </c>
      <c r="E72" s="12">
        <v>3</v>
      </c>
      <c r="F72" s="12">
        <v>9712</v>
      </c>
      <c r="G72" s="13">
        <v>0.5</v>
      </c>
      <c r="H72" s="13">
        <v>4.0999999999999996</v>
      </c>
      <c r="I72" s="12">
        <v>10139</v>
      </c>
      <c r="J72" s="125">
        <v>4.3</v>
      </c>
      <c r="K72" s="12">
        <v>16473</v>
      </c>
      <c r="L72" s="14">
        <v>7.6999999999999999E-2</v>
      </c>
      <c r="M72" s="24">
        <f>ROUND(K72*(1-L72),0)</f>
        <v>15205</v>
      </c>
      <c r="N72" s="15">
        <v>0.34399999999999997</v>
      </c>
      <c r="O72" s="25">
        <f>M72*N72</f>
        <v>5230.5199999999995</v>
      </c>
      <c r="P72" s="14">
        <v>0.53700000000000003</v>
      </c>
      <c r="Q72" s="25">
        <f>M72*P72</f>
        <v>8165.0850000000009</v>
      </c>
      <c r="R72" s="16">
        <v>0.11899999999999999</v>
      </c>
      <c r="S72" s="159"/>
      <c r="T72" s="25">
        <f>M72*R72</f>
        <v>1809.395</v>
      </c>
      <c r="U72" s="26">
        <v>0.248</v>
      </c>
      <c r="V72" s="25">
        <f>M72*U72</f>
        <v>3770.84</v>
      </c>
      <c r="W72" s="16">
        <v>0.505</v>
      </c>
      <c r="X72" s="25">
        <f>M72*W72</f>
        <v>7678.5249999999996</v>
      </c>
      <c r="Y72" s="16">
        <v>0.39</v>
      </c>
      <c r="Z72" s="25">
        <f>Y72*M72</f>
        <v>5929.95</v>
      </c>
      <c r="AA72" s="17">
        <v>3.1700000000000001E-3</v>
      </c>
      <c r="AB72" s="18">
        <f>M72*AA72</f>
        <v>48.199849999999998</v>
      </c>
      <c r="AC72" s="27">
        <f>IF(M72&gt;0,(AE72+AN72)/M72,0)</f>
        <v>2.8736232489312728E-3</v>
      </c>
      <c r="AD72" s="17">
        <v>3.6000000000000002E-4</v>
      </c>
      <c r="AE72" s="24">
        <f>AD72*M72</f>
        <v>5.4738000000000007</v>
      </c>
      <c r="AF72" s="117">
        <v>0.21940000000000001</v>
      </c>
      <c r="AG72" s="30">
        <f>AJ72*(1-AK72)*AF72</f>
        <v>39.949449000000001</v>
      </c>
      <c r="AH72" s="28">
        <f>IF(AND(AF72&gt;0,AD72&gt;0,AA72&gt;0),((AA72-AD72)*AF72)/((AF72-AD72)*AA72),0)</f>
        <v>0.88789221910118832</v>
      </c>
      <c r="AI72" s="60">
        <f t="shared" si="3"/>
        <v>0.87622543349318682</v>
      </c>
      <c r="AJ72" s="12">
        <v>199</v>
      </c>
      <c r="AK72" s="14">
        <v>8.5000000000000006E-2</v>
      </c>
      <c r="AL72" s="15">
        <v>0.2099</v>
      </c>
      <c r="AM72" s="150">
        <v>0.22120000000000001</v>
      </c>
      <c r="AN72" s="30">
        <f>AJ72*(1-AK72)*AL72</f>
        <v>38.219641500000002</v>
      </c>
      <c r="AO72" s="153">
        <f t="shared" ref="AO72:AO126" si="4">AJ72*(1-AK72)*AM72</f>
        <v>40.277202000000003</v>
      </c>
      <c r="AP72" s="19">
        <v>1.6</v>
      </c>
      <c r="AQ72" s="19">
        <v>1001.34</v>
      </c>
      <c r="AR72" s="101">
        <f>AR70+AJ72-AQ72+AS72</f>
        <v>1516.6800000000003</v>
      </c>
      <c r="AS72" s="102">
        <v>95</v>
      </c>
      <c r="AT72" s="12"/>
      <c r="AU72" s="31"/>
      <c r="AV72" s="20"/>
      <c r="AW72" s="20"/>
      <c r="AX72" s="20"/>
      <c r="AY72" s="20"/>
    </row>
    <row r="73" spans="1:51" x14ac:dyDescent="0.2">
      <c r="A73" s="183"/>
      <c r="B73" s="33">
        <v>2</v>
      </c>
      <c r="C73" s="11" t="s">
        <v>60</v>
      </c>
      <c r="D73" s="34">
        <v>19035</v>
      </c>
      <c r="E73" s="34">
        <v>6</v>
      </c>
      <c r="F73" s="34">
        <v>18681</v>
      </c>
      <c r="G73" s="35">
        <v>0.6</v>
      </c>
      <c r="H73" s="35">
        <v>3.8</v>
      </c>
      <c r="I73" s="34">
        <v>18881</v>
      </c>
      <c r="J73" s="126">
        <v>2.8</v>
      </c>
      <c r="K73" s="34">
        <v>16696</v>
      </c>
      <c r="L73" s="36">
        <v>7.9000000000000001E-2</v>
      </c>
      <c r="M73" s="37">
        <f>ROUND(K73*(1-L73),0)</f>
        <v>15377</v>
      </c>
      <c r="N73" s="38">
        <v>0.501</v>
      </c>
      <c r="O73" s="25">
        <f>M73*N73</f>
        <v>7703.8770000000004</v>
      </c>
      <c r="P73" s="36">
        <v>0.40699999999999997</v>
      </c>
      <c r="Q73" s="25">
        <f>M73*P73</f>
        <v>6258.4389999999994</v>
      </c>
      <c r="R73" s="39">
        <v>9.1999999999999998E-2</v>
      </c>
      <c r="S73" s="152"/>
      <c r="T73" s="25">
        <f>M73*R73</f>
        <v>1414.684</v>
      </c>
      <c r="U73" s="28">
        <v>0.251</v>
      </c>
      <c r="V73" s="25">
        <f>M73*U73</f>
        <v>3859.627</v>
      </c>
      <c r="W73" s="39">
        <v>0.496</v>
      </c>
      <c r="X73" s="25">
        <f>M73*W73</f>
        <v>7626.9920000000002</v>
      </c>
      <c r="Y73" s="39">
        <v>0.4</v>
      </c>
      <c r="Z73" s="25">
        <f>Y73*M73</f>
        <v>6150.8</v>
      </c>
      <c r="AA73" s="40">
        <v>3.2699999999999999E-3</v>
      </c>
      <c r="AB73" s="18">
        <f>M73*AA73</f>
        <v>50.282789999999999</v>
      </c>
      <c r="AC73" s="27">
        <f>IF(M73&gt;0,(AE73+AN73)/M73,0)</f>
        <v>3.5346612733302982E-3</v>
      </c>
      <c r="AD73" s="40">
        <v>3.6999999999999999E-4</v>
      </c>
      <c r="AE73" s="37">
        <f>AD73*M73</f>
        <v>5.6894900000000002</v>
      </c>
      <c r="AF73" s="28">
        <v>0.22539999999999999</v>
      </c>
      <c r="AG73" s="41">
        <f>AJ73*(1-AK73)*AF73</f>
        <v>52.5569688</v>
      </c>
      <c r="AH73" s="28">
        <f>IF(AND(AF73&gt;0,AD73&gt;0,AA73&gt;0),((AA73-AD73)*AF73)/((AF73-AD73)*AA73),0)</f>
        <v>0.88830833428801403</v>
      </c>
      <c r="AI73" s="29">
        <f t="shared" si="3"/>
        <v>0.89691247803589391</v>
      </c>
      <c r="AJ73" s="34">
        <v>254</v>
      </c>
      <c r="AK73" s="36">
        <v>8.2000000000000003E-2</v>
      </c>
      <c r="AL73" s="38">
        <v>0.2087</v>
      </c>
      <c r="AM73" s="151">
        <v>0.22459999999999999</v>
      </c>
      <c r="AN73" s="41">
        <f>AJ73*(1-AK73)*AL73</f>
        <v>48.662996399999997</v>
      </c>
      <c r="AO73" s="174">
        <f t="shared" si="4"/>
        <v>52.370431199999999</v>
      </c>
      <c r="AP73" s="42">
        <v>1.7</v>
      </c>
      <c r="AQ73" s="42"/>
      <c r="AR73" s="121">
        <f>AR72+AJ73-AQ73</f>
        <v>1770.6800000000003</v>
      </c>
      <c r="AS73" s="104"/>
      <c r="AT73" s="43"/>
      <c r="AU73" s="44"/>
      <c r="AV73" s="45"/>
      <c r="AW73" s="45"/>
      <c r="AX73" s="45"/>
      <c r="AY73" s="45"/>
    </row>
    <row r="74" spans="1:51" x14ac:dyDescent="0.2">
      <c r="A74" s="183"/>
      <c r="B74" s="33">
        <v>3</v>
      </c>
      <c r="C74" s="11" t="s">
        <v>53</v>
      </c>
      <c r="D74" s="43">
        <v>22200</v>
      </c>
      <c r="E74" s="43">
        <v>3</v>
      </c>
      <c r="F74" s="43">
        <v>20371</v>
      </c>
      <c r="G74" s="37">
        <v>0.6</v>
      </c>
      <c r="H74" s="37">
        <v>3.7</v>
      </c>
      <c r="I74" s="43">
        <v>21462</v>
      </c>
      <c r="J74" s="37">
        <v>1.2</v>
      </c>
      <c r="K74" s="43">
        <v>16811</v>
      </c>
      <c r="L74" s="39">
        <v>7.4999999999999997E-2</v>
      </c>
      <c r="M74" s="37">
        <f>ROUND(K74*(1-L74),0)</f>
        <v>15550</v>
      </c>
      <c r="N74" s="28">
        <v>0.52700000000000002</v>
      </c>
      <c r="O74" s="25">
        <f>M74*N74</f>
        <v>8194.85</v>
      </c>
      <c r="P74" s="39">
        <v>0.40100000000000002</v>
      </c>
      <c r="Q74" s="25">
        <f>M74*P74</f>
        <v>6235.55</v>
      </c>
      <c r="R74" s="39">
        <v>7.1999999999999995E-2</v>
      </c>
      <c r="S74" s="152"/>
      <c r="T74" s="25">
        <f>M74*R74</f>
        <v>1119.5999999999999</v>
      </c>
      <c r="U74" s="28">
        <v>0.25</v>
      </c>
      <c r="V74" s="25">
        <f>M74*U74</f>
        <v>3887.5</v>
      </c>
      <c r="W74" s="39">
        <v>0.501</v>
      </c>
      <c r="X74" s="25">
        <f>M74*W74</f>
        <v>7790.55</v>
      </c>
      <c r="Y74" s="39">
        <v>0.4</v>
      </c>
      <c r="Z74" s="25">
        <f>Y74*M74</f>
        <v>6220</v>
      </c>
      <c r="AA74" s="47">
        <v>3.2399999999999998E-3</v>
      </c>
      <c r="AB74" s="18">
        <f>M74*AA74</f>
        <v>50.381999999999998</v>
      </c>
      <c r="AC74" s="27">
        <f>IF(M74&gt;0,(AE74+AN74)/M74,0)</f>
        <v>3.1986051704180067E-3</v>
      </c>
      <c r="AD74" s="47">
        <v>3.6999999999999999E-4</v>
      </c>
      <c r="AE74" s="37">
        <f>AD74*M74</f>
        <v>5.7534999999999998</v>
      </c>
      <c r="AF74" s="28">
        <v>0.2203</v>
      </c>
      <c r="AG74" s="41">
        <f>AJ74*(1-AK74)*AF74</f>
        <v>46.969722400000002</v>
      </c>
      <c r="AH74" s="28">
        <f>IF(AND(AF74&gt;0,AD74&gt;0,AA74&gt;0),((AA74-AD74)*AF74)/((AF74-AD74)*AA74),0)</f>
        <v>0.88729270199889643</v>
      </c>
      <c r="AI74" s="29">
        <f t="shared" si="3"/>
        <v>0.88591346879234534</v>
      </c>
      <c r="AJ74" s="43">
        <v>232</v>
      </c>
      <c r="AK74" s="39">
        <v>8.1000000000000003E-2</v>
      </c>
      <c r="AL74" s="28">
        <v>0.20630000000000001</v>
      </c>
      <c r="AM74" s="152">
        <v>0.21920000000000001</v>
      </c>
      <c r="AN74" s="41">
        <f>AJ74*(1-AK74)*AL74</f>
        <v>43.984810400000001</v>
      </c>
      <c r="AO74" s="154">
        <f t="shared" si="4"/>
        <v>46.735193600000002</v>
      </c>
      <c r="AP74" s="18">
        <v>1.65</v>
      </c>
      <c r="AQ74" s="18"/>
      <c r="AR74" s="121">
        <f>AR73+AJ74-AQ74</f>
        <v>2002.6800000000003</v>
      </c>
      <c r="AS74" s="104"/>
      <c r="AT74" s="43"/>
      <c r="AU74" s="48"/>
      <c r="AV74" s="41"/>
      <c r="AW74" s="41"/>
      <c r="AX74" s="41"/>
      <c r="AY74" s="41"/>
    </row>
    <row r="75" spans="1:51" s="22" customFormat="1" ht="13.5" thickBot="1" x14ac:dyDescent="0.25">
      <c r="A75" s="184"/>
      <c r="B75" s="49" t="s">
        <v>38</v>
      </c>
      <c r="C75" s="50"/>
      <c r="D75" s="51">
        <f>SUM(D72:D74)</f>
        <v>47351</v>
      </c>
      <c r="E75" s="51"/>
      <c r="F75" s="51">
        <f>SUM(F72:F74)</f>
        <v>48764</v>
      </c>
      <c r="G75" s="52"/>
      <c r="H75" s="52"/>
      <c r="I75" s="51">
        <f>SUM(I72:I74)</f>
        <v>50482</v>
      </c>
      <c r="J75" s="52"/>
      <c r="K75" s="51">
        <f>SUM(K72:K74)</f>
        <v>49980</v>
      </c>
      <c r="L75" s="21">
        <f>IF(K75&gt;0,(K72*L72+K73*L73+K74*L74)/K75,0)</f>
        <v>7.6995398159263692E-2</v>
      </c>
      <c r="M75" s="52">
        <f>M72+M73+M74</f>
        <v>46132</v>
      </c>
      <c r="N75" s="53">
        <f>IF(M75&gt;0,O75/M75,0)</f>
        <v>0.4580171464493194</v>
      </c>
      <c r="O75" s="54">
        <f>O72+O73+O74</f>
        <v>21129.247000000003</v>
      </c>
      <c r="P75" s="21">
        <f>IF(M75&gt;0,Q75/M75,0)</f>
        <v>0.44782524061389056</v>
      </c>
      <c r="Q75" s="54">
        <f>Q72+Q73+Q74</f>
        <v>20659.074000000001</v>
      </c>
      <c r="R75" s="21">
        <f>IF(M75&gt;0,T75/M75,0)</f>
        <v>9.4157612936790078E-2</v>
      </c>
      <c r="S75" s="155"/>
      <c r="T75" s="54">
        <f>T72+T73+T74</f>
        <v>4343.6790000000001</v>
      </c>
      <c r="U75" s="21">
        <f>IF(M75&gt;0,V75/M75,0)</f>
        <v>0.24967413075522416</v>
      </c>
      <c r="V75" s="54">
        <f>V72+V73+V74</f>
        <v>11517.967000000001</v>
      </c>
      <c r="W75" s="21">
        <f>IF(M75&gt;0,X75/M75,0)</f>
        <v>0.50065176016647883</v>
      </c>
      <c r="X75" s="54">
        <f>X72+X73+X74</f>
        <v>23096.066999999999</v>
      </c>
      <c r="Y75" s="21">
        <f>IF(M75&gt;0,Z75/M75,0)</f>
        <v>0.39670402323766585</v>
      </c>
      <c r="Z75" s="54">
        <f>Z72+Z73+Z74</f>
        <v>18300.75</v>
      </c>
      <c r="AA75" s="55">
        <f>IF(M75&gt;0,AB75/M75,0)</f>
        <v>3.2269279458943903E-3</v>
      </c>
      <c r="AB75" s="56">
        <f>SUM(AB72:AB74)</f>
        <v>148.86464000000001</v>
      </c>
      <c r="AC75" s="55">
        <f>IF(M75&gt;0,(AC72*M72+AC73*M73+AC74*M74)/M75,0)</f>
        <v>3.2035081570276603E-3</v>
      </c>
      <c r="AD75" s="55">
        <f>IF(K75&gt;0,(K72*AD72+K73*AD73+K74*AD74)/K75,0)</f>
        <v>3.6670408163265309E-4</v>
      </c>
      <c r="AE75" s="52">
        <f>SUM(AE72:AE74)</f>
        <v>16.916789999999999</v>
      </c>
      <c r="AF75" s="53">
        <f>IF(K75&gt;0,(K72*AF72+K73*AF73+K74*AF74)/K75,0)</f>
        <v>0.22170704081632653</v>
      </c>
      <c r="AG75" s="58">
        <f>SUM(AG72:AG74)</f>
        <v>139.4761402</v>
      </c>
      <c r="AH75" s="53">
        <f>IF(AND(AB75&gt;0),((AB72*AH72+AB73*AH73+AB74*AH74)/AB75),0)</f>
        <v>0.88782987092977095</v>
      </c>
      <c r="AI75" s="57">
        <f t="shared" si="3"/>
        <v>0.88709224690055766</v>
      </c>
      <c r="AJ75" s="51">
        <f>SUM(AJ72:AJ74)</f>
        <v>685</v>
      </c>
      <c r="AK75" s="21">
        <f>IF(AJ75&gt;0,(AK72*AJ72+AK73*AJ73+AK74*AJ74)/AJ75,0)</f>
        <v>8.253284671532847E-2</v>
      </c>
      <c r="AL75" s="53">
        <f>IF(K75&gt;0,(AL72*K72+AL73*K73+AL74*K74)/K75,0)</f>
        <v>0.2082882593037215</v>
      </c>
      <c r="AM75" s="155">
        <f>IF(L75&gt;0,(AM72*K72+AM73*K73+AM74*K74)/K75,0)</f>
        <v>0.22166307322929171</v>
      </c>
      <c r="AN75" s="58">
        <f>SUM(AN72:AN74)</f>
        <v>130.86744829999998</v>
      </c>
      <c r="AO75" s="156">
        <f>SUM(AO72:AO74)</f>
        <v>139.3828268</v>
      </c>
      <c r="AP75" s="56"/>
      <c r="AQ75" s="56">
        <f>SUM(AQ72:AQ74)</f>
        <v>1001.34</v>
      </c>
      <c r="AR75" s="105"/>
      <c r="AS75" s="106">
        <f>AR74</f>
        <v>2002.6800000000003</v>
      </c>
      <c r="AT75" s="51">
        <f>SUM(AT72:AT74)</f>
        <v>0</v>
      </c>
      <c r="AU75" s="59"/>
      <c r="AV75" s="58"/>
      <c r="AW75" s="58"/>
      <c r="AX75" s="58"/>
      <c r="AY75" s="58"/>
    </row>
    <row r="76" spans="1:51" x14ac:dyDescent="0.2">
      <c r="A76" s="182">
        <v>19</v>
      </c>
      <c r="B76" s="23">
        <v>1</v>
      </c>
      <c r="C76" s="11" t="s">
        <v>51</v>
      </c>
      <c r="D76" s="12">
        <v>6500</v>
      </c>
      <c r="E76" s="12">
        <v>2</v>
      </c>
      <c r="F76" s="12">
        <v>8122</v>
      </c>
      <c r="G76" s="13">
        <v>0.4</v>
      </c>
      <c r="H76" s="13">
        <v>4.5</v>
      </c>
      <c r="I76" s="12">
        <v>8517</v>
      </c>
      <c r="J76" s="13">
        <v>4.8</v>
      </c>
      <c r="K76" s="12">
        <v>16689</v>
      </c>
      <c r="L76" s="14">
        <v>8.4000000000000005E-2</v>
      </c>
      <c r="M76" s="24">
        <f>ROUND(K76*(1-L76),0)</f>
        <v>15287</v>
      </c>
      <c r="N76" s="15">
        <v>0.34200000000000003</v>
      </c>
      <c r="O76" s="25">
        <f>M76*N76</f>
        <v>5228.1540000000005</v>
      </c>
      <c r="P76" s="14">
        <v>0.51300000000000001</v>
      </c>
      <c r="Q76" s="25">
        <f>M76*P76</f>
        <v>7842.2309999999998</v>
      </c>
      <c r="R76" s="16">
        <v>0.14499999999999999</v>
      </c>
      <c r="S76" s="159"/>
      <c r="T76" s="25">
        <f>M76*R76</f>
        <v>2216.6149999999998</v>
      </c>
      <c r="U76" s="26">
        <v>0.252</v>
      </c>
      <c r="V76" s="25">
        <f>M76*U76</f>
        <v>3852.3240000000001</v>
      </c>
      <c r="W76" s="16">
        <v>0.50700000000000001</v>
      </c>
      <c r="X76" s="25">
        <f>M76*W76</f>
        <v>7750.509</v>
      </c>
      <c r="Y76" s="16">
        <v>0.4</v>
      </c>
      <c r="Z76" s="25">
        <f>Y76*M76</f>
        <v>6114.8</v>
      </c>
      <c r="AA76" s="17">
        <v>3.16E-3</v>
      </c>
      <c r="AB76" s="18">
        <f>M76*AA76</f>
        <v>48.306919999999998</v>
      </c>
      <c r="AC76" s="27">
        <f>IF(M76&gt;0,(AE76+AN76)/M76,0)</f>
        <v>3.1729115457578339E-3</v>
      </c>
      <c r="AD76" s="17">
        <v>3.6999999999999999E-4</v>
      </c>
      <c r="AE76" s="24">
        <f>AD76*M76</f>
        <v>5.6561899999999996</v>
      </c>
      <c r="AF76" s="117">
        <v>0.22289999999999999</v>
      </c>
      <c r="AG76" s="30">
        <f>AJ76*(1-AK76)*AF76</f>
        <v>45.785443200000003</v>
      </c>
      <c r="AH76" s="28">
        <f>IF(AND(AF76&gt;0,AD76&gt;0,AA76&gt;0),((AA76-AD76)*AF76)/((AF76-AD76)*AA76),0)</f>
        <v>0.88437940667365578</v>
      </c>
      <c r="AI76" s="60">
        <f t="shared" si="3"/>
        <v>0.88495753709745684</v>
      </c>
      <c r="AJ76" s="12">
        <v>224</v>
      </c>
      <c r="AK76" s="14">
        <v>8.3000000000000004E-2</v>
      </c>
      <c r="AL76" s="15">
        <v>0.20860000000000001</v>
      </c>
      <c r="AM76" s="150">
        <v>0.22389999999999999</v>
      </c>
      <c r="AN76" s="30">
        <f>AJ76*(1-AK76)*AL76</f>
        <v>42.848108800000006</v>
      </c>
      <c r="AO76" s="153">
        <f>AJ76*(1-AK76)*AM76</f>
        <v>45.990851200000002</v>
      </c>
      <c r="AP76" s="19">
        <v>1.55</v>
      </c>
      <c r="AQ76" s="19">
        <v>1000.96</v>
      </c>
      <c r="AR76" s="101">
        <f>AR74+AJ76-AQ76</f>
        <v>1225.7200000000003</v>
      </c>
      <c r="AS76" s="102"/>
      <c r="AT76" s="12"/>
      <c r="AU76" s="31"/>
      <c r="AV76" s="20"/>
      <c r="AW76" s="20"/>
      <c r="AX76" s="20"/>
      <c r="AY76" s="20"/>
    </row>
    <row r="77" spans="1:51" x14ac:dyDescent="0.2">
      <c r="A77" s="183"/>
      <c r="B77" s="33">
        <v>2</v>
      </c>
      <c r="C77" s="11" t="s">
        <v>60</v>
      </c>
      <c r="D77" s="34">
        <v>16959</v>
      </c>
      <c r="E77" s="34">
        <v>5</v>
      </c>
      <c r="F77" s="34">
        <v>19781</v>
      </c>
      <c r="G77" s="35">
        <v>0.6</v>
      </c>
      <c r="H77" s="35">
        <v>4</v>
      </c>
      <c r="I77" s="34">
        <v>19730</v>
      </c>
      <c r="J77" s="35">
        <v>3.2</v>
      </c>
      <c r="K77" s="34">
        <v>16738</v>
      </c>
      <c r="L77" s="36">
        <v>7.1999999999999995E-2</v>
      </c>
      <c r="M77" s="37">
        <f>ROUND(K77*(1-L77),0)</f>
        <v>15533</v>
      </c>
      <c r="N77" s="38">
        <v>0.46100000000000002</v>
      </c>
      <c r="O77" s="25">
        <f>M77*N77</f>
        <v>7160.7130000000006</v>
      </c>
      <c r="P77" s="36">
        <v>0.434</v>
      </c>
      <c r="Q77" s="25">
        <f>M77*P77</f>
        <v>6741.3220000000001</v>
      </c>
      <c r="R77" s="39">
        <v>0.105</v>
      </c>
      <c r="S77" s="152"/>
      <c r="T77" s="25">
        <f>M77*R77</f>
        <v>1630.9649999999999</v>
      </c>
      <c r="U77" s="28">
        <v>0.246</v>
      </c>
      <c r="V77" s="25">
        <f>M77*U77</f>
        <v>3821.1179999999999</v>
      </c>
      <c r="W77" s="39">
        <v>0.51600000000000001</v>
      </c>
      <c r="X77" s="25">
        <f>M77*W77</f>
        <v>8015.0280000000002</v>
      </c>
      <c r="Y77" s="39">
        <v>0.39</v>
      </c>
      <c r="Z77" s="25">
        <f>Y77*M77</f>
        <v>6057.87</v>
      </c>
      <c r="AA77" s="40">
        <v>3.1199999999999999E-3</v>
      </c>
      <c r="AB77" s="18">
        <f>M77*AA77</f>
        <v>48.462960000000002</v>
      </c>
      <c r="AC77" s="27">
        <f>IF(M77&gt;0,(AE77+AN77)/M77,0)</f>
        <v>3.1145321573424322E-3</v>
      </c>
      <c r="AD77" s="40">
        <v>3.8000000000000002E-4</v>
      </c>
      <c r="AE77" s="37">
        <f>AD77*M77</f>
        <v>5.9025400000000001</v>
      </c>
      <c r="AF77" s="28">
        <v>0.223</v>
      </c>
      <c r="AG77" s="41">
        <f>AJ77*(1-AK77)*AF77</f>
        <v>45.320736000000004</v>
      </c>
      <c r="AH77" s="28">
        <f>IF(AND(AF77&gt;0,AD77&gt;0,AA77&gt;0),((AA77-AD77)*AF77)/((AF77-AD77)*AA77),0)</f>
        <v>0.87970417567937997</v>
      </c>
      <c r="AI77" s="29">
        <f t="shared" si="3"/>
        <v>0.87959056186831519</v>
      </c>
      <c r="AJ77" s="34">
        <v>219</v>
      </c>
      <c r="AK77" s="36">
        <v>7.1999999999999995E-2</v>
      </c>
      <c r="AL77" s="38">
        <v>0.20899999999999999</v>
      </c>
      <c r="AM77" s="151">
        <v>0.22140000000000001</v>
      </c>
      <c r="AN77" s="41">
        <f>AJ77*(1-AK77)*AL77</f>
        <v>42.475487999999999</v>
      </c>
      <c r="AO77" s="174">
        <f t="shared" si="4"/>
        <v>44.995564800000004</v>
      </c>
      <c r="AP77" s="42">
        <v>1.63</v>
      </c>
      <c r="AQ77" s="42"/>
      <c r="AR77" s="121">
        <f>AR76+AJ77-AQ77</f>
        <v>1444.7200000000003</v>
      </c>
      <c r="AS77" s="104"/>
      <c r="AT77" s="43"/>
      <c r="AU77" s="44"/>
      <c r="AV77" s="45"/>
      <c r="AW77" s="45"/>
      <c r="AX77" s="45"/>
      <c r="AY77" s="45"/>
    </row>
    <row r="78" spans="1:51" x14ac:dyDescent="0.2">
      <c r="A78" s="183"/>
      <c r="B78" s="33">
        <v>3</v>
      </c>
      <c r="C78" s="11" t="s">
        <v>54</v>
      </c>
      <c r="D78" s="43">
        <v>19510</v>
      </c>
      <c r="E78" s="43">
        <v>4</v>
      </c>
      <c r="F78" s="43">
        <v>19996</v>
      </c>
      <c r="G78" s="37">
        <v>1.2</v>
      </c>
      <c r="H78" s="37">
        <v>4</v>
      </c>
      <c r="I78" s="43">
        <v>20592</v>
      </c>
      <c r="J78" s="127">
        <v>1.9</v>
      </c>
      <c r="K78" s="43">
        <v>16664</v>
      </c>
      <c r="L78" s="39">
        <v>7.6999999999999999E-2</v>
      </c>
      <c r="M78" s="37">
        <f>ROUND(K78*(1-L78),0)</f>
        <v>15381</v>
      </c>
      <c r="N78" s="28">
        <v>0.46300000000000002</v>
      </c>
      <c r="O78" s="25">
        <f>M78*N78</f>
        <v>7121.4030000000002</v>
      </c>
      <c r="P78" s="39">
        <v>0.48399999999999999</v>
      </c>
      <c r="Q78" s="25">
        <f>M78*P78</f>
        <v>7444.4039999999995</v>
      </c>
      <c r="R78" s="39">
        <v>5.2999999999999999E-2</v>
      </c>
      <c r="S78" s="152"/>
      <c r="T78" s="25">
        <f>M78*R78</f>
        <v>815.19299999999998</v>
      </c>
      <c r="U78" s="28">
        <v>0.247</v>
      </c>
      <c r="V78" s="25">
        <f>M78*U78</f>
        <v>3799.107</v>
      </c>
      <c r="W78" s="39">
        <v>0.50800000000000001</v>
      </c>
      <c r="X78" s="25">
        <f>M78*W78</f>
        <v>7813.5479999999998</v>
      </c>
      <c r="Y78" s="39">
        <v>0.39</v>
      </c>
      <c r="Z78" s="25">
        <f>Y78*M78</f>
        <v>5998.59</v>
      </c>
      <c r="AA78" s="47">
        <v>3.0100000000000001E-3</v>
      </c>
      <c r="AB78" s="18">
        <f>M78*AA78</f>
        <v>46.296810000000001</v>
      </c>
      <c r="AC78" s="27">
        <f>IF(M78&gt;0,(AE78+AN78)/M78,0)</f>
        <v>3.0039566998244591E-3</v>
      </c>
      <c r="AD78" s="47">
        <v>4.6999999999999999E-4</v>
      </c>
      <c r="AE78" s="37">
        <f>AD78*M78</f>
        <v>7.2290700000000001</v>
      </c>
      <c r="AF78" s="28">
        <v>0.21929999999999999</v>
      </c>
      <c r="AG78" s="41">
        <f>AJ78*(1-AK78)*AF78</f>
        <v>41.290681200000002</v>
      </c>
      <c r="AH78" s="28">
        <f>IF(AND(AF78&gt;0,AD78&gt;0,AA78&gt;0),((AA78-AD78)*AF78)/((AF78-AD78)*AA78),0)</f>
        <v>0.84566623797990614</v>
      </c>
      <c r="AI78" s="29">
        <f t="shared" si="3"/>
        <v>0.84545933078737479</v>
      </c>
      <c r="AJ78" s="43">
        <v>206</v>
      </c>
      <c r="AK78" s="39">
        <v>8.5999999999999993E-2</v>
      </c>
      <c r="AL78" s="28">
        <v>0.20699999999999999</v>
      </c>
      <c r="AM78" s="152">
        <v>0.2203</v>
      </c>
      <c r="AN78" s="41">
        <f>AJ78*(1-AK78)*AL78</f>
        <v>38.974788000000004</v>
      </c>
      <c r="AO78" s="154">
        <f t="shared" si="4"/>
        <v>41.478965200000005</v>
      </c>
      <c r="AP78" s="18">
        <v>1.6</v>
      </c>
      <c r="AQ78" s="18"/>
      <c r="AR78" s="121">
        <f>AR77+AJ78-AQ78</f>
        <v>1650.7200000000003</v>
      </c>
      <c r="AS78" s="104"/>
      <c r="AT78" s="43"/>
      <c r="AU78" s="48"/>
      <c r="AV78" s="41"/>
      <c r="AW78" s="41"/>
      <c r="AX78" s="41"/>
      <c r="AY78" s="41"/>
    </row>
    <row r="79" spans="1:51" s="22" customFormat="1" ht="13.5" thickBot="1" x14ac:dyDescent="0.25">
      <c r="A79" s="184"/>
      <c r="B79" s="49" t="s">
        <v>38</v>
      </c>
      <c r="C79" s="50"/>
      <c r="D79" s="51">
        <f>SUM(D76:D78)</f>
        <v>42969</v>
      </c>
      <c r="E79" s="51"/>
      <c r="F79" s="51">
        <f>SUM(F76:F78)</f>
        <v>47899</v>
      </c>
      <c r="G79" s="52"/>
      <c r="H79" s="52"/>
      <c r="I79" s="51">
        <f>SUM(I76:I78)</f>
        <v>48839</v>
      </c>
      <c r="J79" s="52"/>
      <c r="K79" s="51">
        <f>SUM(K76:K78)</f>
        <v>50091</v>
      </c>
      <c r="L79" s="21">
        <f>IF(K79&gt;0,(K76*L76+K77*L77+K78*L78)/K79,0)</f>
        <v>7.7661456149807337E-2</v>
      </c>
      <c r="M79" s="52">
        <f>M76+M77+M78</f>
        <v>46201</v>
      </c>
      <c r="N79" s="53">
        <f>IF(M79&gt;0,O79/M79,0)</f>
        <v>0.42229107595073706</v>
      </c>
      <c r="O79" s="54">
        <f>O76+O77+O78</f>
        <v>19510.270000000004</v>
      </c>
      <c r="P79" s="21">
        <f>IF(M79&gt;0,Q79/M79,0)</f>
        <v>0.47678528603276982</v>
      </c>
      <c r="Q79" s="54">
        <f>Q76+Q77+Q78</f>
        <v>22027.956999999999</v>
      </c>
      <c r="R79" s="21">
        <f>IF(M79&gt;0,T79/M79,0)</f>
        <v>0.10092363801649315</v>
      </c>
      <c r="S79" s="155"/>
      <c r="T79" s="54">
        <f>T76+T77+T78</f>
        <v>4662.7730000000001</v>
      </c>
      <c r="U79" s="21">
        <f>IF(M79&gt;0,V79/M79,0)</f>
        <v>0.24831819657583168</v>
      </c>
      <c r="V79" s="54">
        <f>V76+V77+V78</f>
        <v>11472.548999999999</v>
      </c>
      <c r="W79" s="21">
        <f>IF(M79&gt;0,X79/M79,0)</f>
        <v>0.51035875846843137</v>
      </c>
      <c r="X79" s="54">
        <f>X76+X77+X78</f>
        <v>23579.084999999999</v>
      </c>
      <c r="Y79" s="21">
        <f>IF(M79&gt;0,Z79/M79,0)</f>
        <v>0.39330880283976544</v>
      </c>
      <c r="Z79" s="54">
        <f>Z76+Z77+Z78</f>
        <v>18171.260000000002</v>
      </c>
      <c r="AA79" s="55">
        <f>IF(M79&gt;0,AB79/M79,0)</f>
        <v>3.0966145754420899E-3</v>
      </c>
      <c r="AB79" s="56">
        <f>SUM(AB76:AB78)</f>
        <v>143.06668999999999</v>
      </c>
      <c r="AC79" s="55">
        <f>IF(M79&gt;0,(AC76*M76+AC77*M77+AC78*M78)/M79,0)</f>
        <v>3.0970365316768038E-3</v>
      </c>
      <c r="AD79" s="55">
        <f>IF(K79&gt;0,(K76*AD76+K77*AD77+K78*AD78)/K79,0)</f>
        <v>4.066089716715577E-4</v>
      </c>
      <c r="AE79" s="52">
        <f>SUM(AE76:AE78)</f>
        <v>18.787800000000001</v>
      </c>
      <c r="AF79" s="53">
        <f>IF(K79&gt;0,(K76*AF76+K77*AF77+K78*AF78)/K79,0)</f>
        <v>0.22173578686790044</v>
      </c>
      <c r="AG79" s="58">
        <f>SUM(AG76:AG78)</f>
        <v>132.39686040000001</v>
      </c>
      <c r="AH79" s="53">
        <f>IF(AND(AB79&gt;0),((AB76*AH76+AB77*AH77+AB78*AH78)/AB79),0)</f>
        <v>0.87026800346597122</v>
      </c>
      <c r="AI79" s="57">
        <f t="shared" si="3"/>
        <v>0.87041018450216212</v>
      </c>
      <c r="AJ79" s="51">
        <f>SUM(AJ76:AJ78)</f>
        <v>649</v>
      </c>
      <c r="AK79" s="21">
        <f>IF(AJ79&gt;0,(AK76*AJ76+AK77*AJ77+AK78*AJ78)/AJ79,0)</f>
        <v>8.0240369799691819E-2</v>
      </c>
      <c r="AL79" s="53">
        <f>IF(K79&gt;0,(AL76*K76+AL77*K77+AL78*K78)/K79,0)</f>
        <v>0.20820138148569603</v>
      </c>
      <c r="AM79" s="155">
        <f>IF(L79&gt;0,(AM76*K76+AM77*K77+AM78*K78)/K79,0)</f>
        <v>0.22186699207442453</v>
      </c>
      <c r="AN79" s="58">
        <f>SUM(AN76:AN78)</f>
        <v>124.29838480000001</v>
      </c>
      <c r="AO79" s="156">
        <f>SUM(AO76:AO78)</f>
        <v>132.46538120000002</v>
      </c>
      <c r="AP79" s="56"/>
      <c r="AQ79" s="56">
        <f>SUM(AQ76:AQ78)</f>
        <v>1000.96</v>
      </c>
      <c r="AR79" s="105"/>
      <c r="AS79" s="106">
        <f>AR78</f>
        <v>1650.7200000000003</v>
      </c>
      <c r="AT79" s="51">
        <f>SUM(AT76:AT78)</f>
        <v>0</v>
      </c>
      <c r="AU79" s="59"/>
      <c r="AV79" s="58"/>
      <c r="AW79" s="58"/>
      <c r="AX79" s="58"/>
      <c r="AY79" s="58"/>
    </row>
    <row r="80" spans="1:51" x14ac:dyDescent="0.2">
      <c r="A80" s="182">
        <v>20</v>
      </c>
      <c r="B80" s="23">
        <v>1</v>
      </c>
      <c r="C80" s="11" t="s">
        <v>52</v>
      </c>
      <c r="D80" s="12">
        <v>5923</v>
      </c>
      <c r="E80" s="12">
        <v>5</v>
      </c>
      <c r="F80" s="12">
        <v>7344</v>
      </c>
      <c r="G80" s="13">
        <v>0.3</v>
      </c>
      <c r="H80" s="13">
        <v>3.8</v>
      </c>
      <c r="I80" s="12">
        <v>8026</v>
      </c>
      <c r="J80" s="125">
        <v>6.3</v>
      </c>
      <c r="K80" s="12">
        <v>16287</v>
      </c>
      <c r="L80" s="14">
        <v>8.5999999999999993E-2</v>
      </c>
      <c r="M80" s="24">
        <f>ROUND(K80*(1-L80),0)</f>
        <v>14886</v>
      </c>
      <c r="N80" s="15">
        <v>0.47199999999999998</v>
      </c>
      <c r="O80" s="25">
        <f>M80*N80</f>
        <v>7026.192</v>
      </c>
      <c r="P80" s="14">
        <v>0.46500000000000002</v>
      </c>
      <c r="Q80" s="25">
        <f>M80*P80</f>
        <v>6921.9900000000007</v>
      </c>
      <c r="R80" s="16">
        <v>6.3E-2</v>
      </c>
      <c r="S80" s="159"/>
      <c r="T80" s="25">
        <f>M80*R80</f>
        <v>937.81799999999998</v>
      </c>
      <c r="U80" s="26">
        <v>0.24099999999999999</v>
      </c>
      <c r="V80" s="25">
        <f>M80*U80</f>
        <v>3587.5259999999998</v>
      </c>
      <c r="W80" s="16">
        <v>0.52700000000000002</v>
      </c>
      <c r="X80" s="25">
        <f>M80*W80</f>
        <v>7844.9220000000005</v>
      </c>
      <c r="Y80" s="16">
        <v>0.39</v>
      </c>
      <c r="Z80" s="25">
        <f>Y80*M80</f>
        <v>5805.54</v>
      </c>
      <c r="AA80" s="17">
        <v>3.0000000000000001E-3</v>
      </c>
      <c r="AB80" s="18">
        <f>M80*AA80</f>
        <v>44.658000000000001</v>
      </c>
      <c r="AC80" s="27">
        <f>IF(M80&gt;0,(AE80+AN80)/M80,0)</f>
        <v>2.9692118769313451E-3</v>
      </c>
      <c r="AD80" s="17">
        <v>5.5000000000000003E-4</v>
      </c>
      <c r="AE80" s="24">
        <f>AD80*M80</f>
        <v>8.1873000000000005</v>
      </c>
      <c r="AF80" s="117">
        <v>0.21659999999999999</v>
      </c>
      <c r="AG80" s="30">
        <f>AJ80*(1-AK80)*AF80</f>
        <v>39.256583999999997</v>
      </c>
      <c r="AH80" s="28">
        <f>IF(AND(AF80&gt;0,AD80&gt;0,AA80&gt;0),((AA80-AD80)*AF80)/((AF80-AD80)*AA80),0)</f>
        <v>0.81874566072668353</v>
      </c>
      <c r="AI80" s="60">
        <f t="shared" si="3"/>
        <v>0.81702718545965114</v>
      </c>
      <c r="AJ80" s="12">
        <v>197</v>
      </c>
      <c r="AK80" s="14">
        <v>0.08</v>
      </c>
      <c r="AL80" s="15">
        <v>0.19869999999999999</v>
      </c>
      <c r="AM80" s="150">
        <v>0.21709999999999999</v>
      </c>
      <c r="AN80" s="30">
        <f>AJ80*(1-AK80)*AL80</f>
        <v>36.012388000000001</v>
      </c>
      <c r="AO80" s="153">
        <f>AJ80*(1-AK80)*AM80</f>
        <v>39.347203999999998</v>
      </c>
      <c r="AP80" s="19">
        <v>1.55</v>
      </c>
      <c r="AQ80" s="19">
        <v>1008.98</v>
      </c>
      <c r="AR80" s="101">
        <f>AR78+AJ80-AQ80+AS80</f>
        <v>888.74000000000024</v>
      </c>
      <c r="AS80" s="102">
        <v>50</v>
      </c>
      <c r="AT80" s="12"/>
      <c r="AU80" s="31"/>
      <c r="AV80" s="20"/>
      <c r="AW80" s="20"/>
      <c r="AX80" s="20"/>
      <c r="AY80" s="20"/>
    </row>
    <row r="81" spans="1:51" x14ac:dyDescent="0.2">
      <c r="A81" s="183"/>
      <c r="B81" s="33">
        <v>2</v>
      </c>
      <c r="C81" s="11" t="s">
        <v>60</v>
      </c>
      <c r="D81" s="34">
        <v>21800</v>
      </c>
      <c r="E81" s="34">
        <v>6</v>
      </c>
      <c r="F81" s="34">
        <v>18818</v>
      </c>
      <c r="G81" s="35">
        <v>0.4</v>
      </c>
      <c r="H81" s="35">
        <v>3.4</v>
      </c>
      <c r="I81" s="34">
        <v>19060</v>
      </c>
      <c r="J81" s="35">
        <v>4.5999999999999996</v>
      </c>
      <c r="K81" s="34">
        <v>16579</v>
      </c>
      <c r="L81" s="36">
        <v>7.0999999999999994E-2</v>
      </c>
      <c r="M81" s="37">
        <f>ROUND(K81*(1-L81),0)</f>
        <v>15402</v>
      </c>
      <c r="N81" s="38">
        <v>0.46400000000000002</v>
      </c>
      <c r="O81" s="25">
        <f>M81*N81</f>
        <v>7146.5280000000002</v>
      </c>
      <c r="P81" s="36">
        <v>0.46</v>
      </c>
      <c r="Q81" s="25">
        <f>M81*P81</f>
        <v>7084.92</v>
      </c>
      <c r="R81" s="39">
        <v>7.5999999999999998E-2</v>
      </c>
      <c r="S81" s="152"/>
      <c r="T81" s="25">
        <f>M81*R81</f>
        <v>1170.5519999999999</v>
      </c>
      <c r="U81" s="28">
        <v>0.25700000000000001</v>
      </c>
      <c r="V81" s="25">
        <f>M81*U81</f>
        <v>3958.3140000000003</v>
      </c>
      <c r="W81" s="39">
        <v>0.50600000000000001</v>
      </c>
      <c r="X81" s="25">
        <f>M81*W81</f>
        <v>7793.4120000000003</v>
      </c>
      <c r="Y81" s="39">
        <v>0.39</v>
      </c>
      <c r="Z81" s="25">
        <f>Y81*M81</f>
        <v>6006.7800000000007</v>
      </c>
      <c r="AA81" s="40">
        <v>3.0100000000000001E-3</v>
      </c>
      <c r="AB81" s="18">
        <f>M81*AA81</f>
        <v>46.360019999999999</v>
      </c>
      <c r="AC81" s="27">
        <f>IF(M81&gt;0,(AE81+AN81)/M81,0)</f>
        <v>2.8694299701337487E-3</v>
      </c>
      <c r="AD81" s="40">
        <v>5.1999999999999995E-4</v>
      </c>
      <c r="AE81" s="37">
        <f>AD81*M81</f>
        <v>8.0090399999999988</v>
      </c>
      <c r="AF81" s="28">
        <v>0.2185</v>
      </c>
      <c r="AG81" s="41">
        <f>AJ81*(1-AK81)*AF81</f>
        <v>37.668526</v>
      </c>
      <c r="AH81" s="28">
        <f>IF(AND(AF81&gt;0,AD81&gt;0,AA81&gt;0),((AA81-AD81)*AF81)/((AF81-AD81)*AA81),0)</f>
        <v>0.82921594501491946</v>
      </c>
      <c r="AI81" s="29">
        <f t="shared" si="3"/>
        <v>0.82081279470237023</v>
      </c>
      <c r="AJ81" s="34">
        <v>188</v>
      </c>
      <c r="AK81" s="36">
        <v>8.3000000000000004E-2</v>
      </c>
      <c r="AL81" s="38">
        <v>0.2099</v>
      </c>
      <c r="AM81" s="151">
        <v>0.22339999999999999</v>
      </c>
      <c r="AN81" s="41">
        <f>AJ81*(1-AK81)*AL81</f>
        <v>36.185920400000001</v>
      </c>
      <c r="AO81" s="174">
        <f t="shared" si="4"/>
        <v>38.513266399999999</v>
      </c>
      <c r="AP81" s="42">
        <v>1.58</v>
      </c>
      <c r="AQ81" s="42"/>
      <c r="AR81" s="121">
        <f>AR80+AJ81-AQ81</f>
        <v>1076.7400000000002</v>
      </c>
      <c r="AS81" s="104"/>
      <c r="AT81" s="43"/>
      <c r="AU81" s="44"/>
      <c r="AV81" s="45"/>
      <c r="AW81" s="45"/>
      <c r="AX81" s="45"/>
      <c r="AY81" s="45"/>
    </row>
    <row r="82" spans="1:51" x14ac:dyDescent="0.2">
      <c r="A82" s="183"/>
      <c r="B82" s="33">
        <v>3</v>
      </c>
      <c r="C82" s="11" t="s">
        <v>54</v>
      </c>
      <c r="D82" s="43">
        <v>19777</v>
      </c>
      <c r="E82" s="43">
        <v>4</v>
      </c>
      <c r="F82" s="43">
        <v>18872</v>
      </c>
      <c r="G82" s="37">
        <v>1.1000000000000001</v>
      </c>
      <c r="H82" s="37">
        <v>4.5</v>
      </c>
      <c r="I82" s="43">
        <v>19626</v>
      </c>
      <c r="J82" s="37">
        <v>3.3</v>
      </c>
      <c r="K82" s="43">
        <v>16726</v>
      </c>
      <c r="L82" s="39">
        <v>8.2000000000000003E-2</v>
      </c>
      <c r="M82" s="37">
        <f>ROUND(K82*(1-L82),0)</f>
        <v>15354</v>
      </c>
      <c r="N82" s="28">
        <v>0.51400000000000001</v>
      </c>
      <c r="O82" s="25">
        <f>M82*N82</f>
        <v>7891.9560000000001</v>
      </c>
      <c r="P82" s="39">
        <v>0.40600000000000003</v>
      </c>
      <c r="Q82" s="25">
        <f>M82*P82</f>
        <v>6233.7240000000002</v>
      </c>
      <c r="R82" s="39">
        <v>0.08</v>
      </c>
      <c r="S82" s="152"/>
      <c r="T82" s="25">
        <f>M82*R82</f>
        <v>1228.32</v>
      </c>
      <c r="U82" s="28">
        <v>0.25700000000000001</v>
      </c>
      <c r="V82" s="25">
        <f>M82*U82</f>
        <v>3945.9780000000001</v>
      </c>
      <c r="W82" s="39">
        <v>0.49099999999999999</v>
      </c>
      <c r="X82" s="25">
        <f>M82*W82</f>
        <v>7538.8140000000003</v>
      </c>
      <c r="Y82" s="39">
        <v>0.4</v>
      </c>
      <c r="Z82" s="25">
        <f>Y82*M82</f>
        <v>6141.6</v>
      </c>
      <c r="AA82" s="47">
        <v>3.1800000000000001E-3</v>
      </c>
      <c r="AB82" s="18">
        <f>M82*AA82</f>
        <v>48.825720000000004</v>
      </c>
      <c r="AC82" s="27">
        <f>IF(M82&gt;0,(AE82+AN82)/M82,0)</f>
        <v>3.1664299531066822E-3</v>
      </c>
      <c r="AD82" s="47">
        <v>4.8000000000000001E-4</v>
      </c>
      <c r="AE82" s="37">
        <f>AD82*M82</f>
        <v>7.3699200000000005</v>
      </c>
      <c r="AF82" s="28">
        <v>0.22339999999999999</v>
      </c>
      <c r="AG82" s="41">
        <f>AJ82*(1-AK82)*AF82</f>
        <v>45.059556600000001</v>
      </c>
      <c r="AH82" s="28">
        <f>IF(AND(AF82&gt;0,AD82&gt;0,AA82&gt;0),((AA82-AD82)*AF82)/((AF82-AD82)*AA82),0)</f>
        <v>0.85088482542176069</v>
      </c>
      <c r="AI82" s="29">
        <f t="shared" si="3"/>
        <v>0.85040578348269946</v>
      </c>
      <c r="AJ82" s="43">
        <v>219</v>
      </c>
      <c r="AK82" s="39">
        <v>7.9000000000000001E-2</v>
      </c>
      <c r="AL82" s="28">
        <v>0.20449999999999999</v>
      </c>
      <c r="AM82" s="152">
        <v>0.2293</v>
      </c>
      <c r="AN82" s="41">
        <f>AJ82*(1-AK82)*AL82</f>
        <v>41.247445499999998</v>
      </c>
      <c r="AO82" s="154">
        <f t="shared" si="4"/>
        <v>46.249580700000003</v>
      </c>
      <c r="AP82" s="18">
        <v>1.67</v>
      </c>
      <c r="AQ82" s="18"/>
      <c r="AR82" s="121">
        <f>AR81+AJ82-AQ82</f>
        <v>1295.7400000000002</v>
      </c>
      <c r="AS82" s="104"/>
      <c r="AT82" s="43"/>
      <c r="AU82" s="48"/>
      <c r="AV82" s="41"/>
      <c r="AW82" s="41"/>
      <c r="AX82" s="41"/>
      <c r="AY82" s="41"/>
    </row>
    <row r="83" spans="1:51" s="22" customFormat="1" ht="13.5" thickBot="1" x14ac:dyDescent="0.25">
      <c r="A83" s="184"/>
      <c r="B83" s="49" t="s">
        <v>38</v>
      </c>
      <c r="C83" s="50"/>
      <c r="D83" s="51">
        <f>SUM(D80:D82)</f>
        <v>47500</v>
      </c>
      <c r="E83" s="51"/>
      <c r="F83" s="51">
        <f>SUM(F80:F82)</f>
        <v>45034</v>
      </c>
      <c r="G83" s="52"/>
      <c r="H83" s="52"/>
      <c r="I83" s="51">
        <f>SUM(I80:I82)</f>
        <v>46712</v>
      </c>
      <c r="J83" s="52"/>
      <c r="K83" s="51">
        <f>SUM(K80:K82)</f>
        <v>49592</v>
      </c>
      <c r="L83" s="21">
        <f>IF(K83&gt;0,(K80*L80+K81*L81+K82*L82)/K83,0)</f>
        <v>7.9636292143894172E-2</v>
      </c>
      <c r="M83" s="52">
        <f>M80+M81+M82</f>
        <v>45642</v>
      </c>
      <c r="N83" s="53">
        <f>IF(M83&gt;0,O83/M83,0)</f>
        <v>0.48342920993821481</v>
      </c>
      <c r="O83" s="54">
        <f>O80+O81+O82</f>
        <v>22064.675999999999</v>
      </c>
      <c r="P83" s="21">
        <f>IF(M83&gt;0,Q83/M83,0)</f>
        <v>0.44346509793611144</v>
      </c>
      <c r="Q83" s="54">
        <f>Q80+Q81+Q82</f>
        <v>20240.633999999998</v>
      </c>
      <c r="R83" s="21">
        <f>IF(M83&gt;0,T83/M83,0)</f>
        <v>7.3105692125673707E-2</v>
      </c>
      <c r="S83" s="155"/>
      <c r="T83" s="54">
        <f>T80+T81+T82</f>
        <v>3336.6899999999996</v>
      </c>
      <c r="U83" s="21">
        <f>IF(M83&gt;0,V83/M83,0)</f>
        <v>0.25178164848166162</v>
      </c>
      <c r="V83" s="54">
        <f>V80+V81+V82</f>
        <v>11491.817999999999</v>
      </c>
      <c r="W83" s="21">
        <f>IF(M83&gt;0,X83/M83,0)</f>
        <v>0.50780307611410547</v>
      </c>
      <c r="X83" s="54">
        <f>X80+X81+X82</f>
        <v>23177.148000000001</v>
      </c>
      <c r="Y83" s="21">
        <f>IF(M83&gt;0,Z83/M83,0)</f>
        <v>0.39336400683580908</v>
      </c>
      <c r="Z83" s="54">
        <f>Z80+Z81+Z82</f>
        <v>17953.919999999998</v>
      </c>
      <c r="AA83" s="55">
        <f>IF(M83&gt;0,AB83/M83,0)</f>
        <v>3.0639266465097943E-3</v>
      </c>
      <c r="AB83" s="56">
        <f>SUM(AB80:AB82)</f>
        <v>139.84374000000003</v>
      </c>
      <c r="AC83" s="55">
        <f>IF(M83&gt;0,(AC80*M80+AC81*M81+AC82*M82)/M83,0)</f>
        <v>3.001884533981859E-3</v>
      </c>
      <c r="AD83" s="55">
        <f>IF(K83&gt;0,(K80*AD80+K81*AD81+K82*AD82)/K83,0)</f>
        <v>5.1636171156638168E-4</v>
      </c>
      <c r="AE83" s="52">
        <f>SUM(AE80:AE82)</f>
        <v>23.56626</v>
      </c>
      <c r="AF83" s="53">
        <f>IF(K83&gt;0,(K80*AF80+K81*AF81+K82*AF82)/K83,0)</f>
        <v>0.21952863566704306</v>
      </c>
      <c r="AG83" s="58">
        <f>SUM(AG80:AG82)</f>
        <v>121.9846666</v>
      </c>
      <c r="AH83" s="53">
        <f>IF(AND(AB83&gt;0),((AB80*AH80+AB81*AH81+AB82*AH82)/AB83),0)</f>
        <v>0.83343791971120451</v>
      </c>
      <c r="AI83" s="57">
        <f t="shared" si="3"/>
        <v>0.83008446506418909</v>
      </c>
      <c r="AJ83" s="51">
        <f>SUM(AJ80:AJ82)</f>
        <v>604</v>
      </c>
      <c r="AK83" s="21">
        <f>IF(AJ83&gt;0,(AK80*AJ80+AK81*AJ81+AK82*AJ82)/AJ83,0)</f>
        <v>8.0571192052980148E-2</v>
      </c>
      <c r="AL83" s="53">
        <f>IF(K83&gt;0,(AL80*K80+AL81*K81+AL82*K82)/K83,0)</f>
        <v>0.20440042748830456</v>
      </c>
      <c r="AM83" s="155">
        <f>IF(L83&gt;0,(AM80*K80+AM81*K81+AM82*K82)/K83,0)</f>
        <v>0.22332086021939021</v>
      </c>
      <c r="AN83" s="58">
        <f>SUM(AN80:AN82)</f>
        <v>113.4457539</v>
      </c>
      <c r="AO83" s="156">
        <f>SUM(AO80:AO82)</f>
        <v>124.11005109999999</v>
      </c>
      <c r="AP83" s="56"/>
      <c r="AQ83" s="56">
        <f>SUM(AQ80:AQ82)</f>
        <v>1008.98</v>
      </c>
      <c r="AR83" s="105"/>
      <c r="AS83" s="106">
        <f>AR82</f>
        <v>1295.7400000000002</v>
      </c>
      <c r="AT83" s="51">
        <f>SUM(AT80:AT82)</f>
        <v>0</v>
      </c>
      <c r="AU83" s="59"/>
      <c r="AV83" s="58"/>
      <c r="AW83" s="58"/>
      <c r="AX83" s="58"/>
      <c r="AY83" s="58"/>
    </row>
    <row r="84" spans="1:51" x14ac:dyDescent="0.2">
      <c r="A84" s="182">
        <v>21</v>
      </c>
      <c r="B84" s="23">
        <v>1</v>
      </c>
      <c r="C84" s="11" t="s">
        <v>52</v>
      </c>
      <c r="D84" s="12">
        <v>5700</v>
      </c>
      <c r="E84" s="12">
        <v>2</v>
      </c>
      <c r="F84" s="12">
        <v>8000</v>
      </c>
      <c r="G84" s="13">
        <v>0.4</v>
      </c>
      <c r="H84" s="13">
        <v>4.5999999999999996</v>
      </c>
      <c r="I84" s="12">
        <v>8375</v>
      </c>
      <c r="J84" s="13">
        <v>7.5</v>
      </c>
      <c r="K84" s="12">
        <v>16814</v>
      </c>
      <c r="L84" s="14">
        <v>8.2000000000000003E-2</v>
      </c>
      <c r="M84" s="24">
        <f>ROUND(K84*(1-L84),0)</f>
        <v>15435</v>
      </c>
      <c r="N84" s="15">
        <v>0.52200000000000002</v>
      </c>
      <c r="O84" s="25">
        <f>M84*N84</f>
        <v>8057.0700000000006</v>
      </c>
      <c r="P84" s="14">
        <v>0.377</v>
      </c>
      <c r="Q84" s="25">
        <f>M84*P84</f>
        <v>5818.9949999999999</v>
      </c>
      <c r="R84" s="16">
        <v>0.10100000000000001</v>
      </c>
      <c r="S84" s="159"/>
      <c r="T84" s="25">
        <f>M84*R84</f>
        <v>1558.9350000000002</v>
      </c>
      <c r="U84" s="26">
        <v>0.246</v>
      </c>
      <c r="V84" s="25">
        <f>M84*U84</f>
        <v>3797.0099999999998</v>
      </c>
      <c r="W84" s="16">
        <v>0.50800000000000001</v>
      </c>
      <c r="X84" s="25">
        <f>M84*W84</f>
        <v>7840.9800000000005</v>
      </c>
      <c r="Y84" s="16">
        <v>0.39</v>
      </c>
      <c r="Z84" s="25">
        <f>Y84*M84</f>
        <v>6019.6500000000005</v>
      </c>
      <c r="AA84" s="17">
        <v>3.1800000000000001E-3</v>
      </c>
      <c r="AB84" s="18">
        <f>M84*AA84</f>
        <v>49.083300000000001</v>
      </c>
      <c r="AC84" s="27">
        <f>IF(M84&gt;0,(AE84+AN84)/M84,0)</f>
        <v>2.6591533527696794E-3</v>
      </c>
      <c r="AD84" s="17">
        <v>5.1999999999999995E-4</v>
      </c>
      <c r="AE84" s="24">
        <f>AD84*M84</f>
        <v>8.0261999999999993</v>
      </c>
      <c r="AF84" s="117">
        <v>0.21190000000000001</v>
      </c>
      <c r="AG84" s="30">
        <f>AJ84*(1-AK84)*AF84</f>
        <v>35.052498000000007</v>
      </c>
      <c r="AH84" s="28">
        <f>IF(AND(AF84&gt;0,AD84&gt;0,AA84&gt;0),((AA84-AD84)*AF84)/((AF84-AD84)*AA84),0)</f>
        <v>0.83853574384800456</v>
      </c>
      <c r="AI84" s="60">
        <f t="shared" si="3"/>
        <v>0.80655026975357391</v>
      </c>
      <c r="AJ84" s="34">
        <v>180</v>
      </c>
      <c r="AK84" s="14">
        <v>8.1000000000000003E-2</v>
      </c>
      <c r="AL84" s="15">
        <v>0.1996</v>
      </c>
      <c r="AM84" s="150">
        <v>0.21990000000000001</v>
      </c>
      <c r="AN84" s="30">
        <f>AJ84*(1-AK84)*AL84</f>
        <v>33.017832000000006</v>
      </c>
      <c r="AO84" s="153">
        <f>AJ84*(1-AK84)*AM84</f>
        <v>36.375858000000008</v>
      </c>
      <c r="AP84" s="19">
        <v>1.6</v>
      </c>
      <c r="AQ84" s="19">
        <v>1004.56</v>
      </c>
      <c r="AR84" s="101">
        <f>AR82+AJ84-AQ84+AS84</f>
        <v>497.18000000000029</v>
      </c>
      <c r="AS84" s="102">
        <v>26</v>
      </c>
      <c r="AT84" s="12"/>
      <c r="AU84" s="31"/>
      <c r="AV84" s="20"/>
      <c r="AW84" s="20"/>
      <c r="AX84" s="20"/>
      <c r="AY84" s="20"/>
    </row>
    <row r="85" spans="1:51" x14ac:dyDescent="0.2">
      <c r="A85" s="183"/>
      <c r="B85" s="33">
        <v>2</v>
      </c>
      <c r="C85" s="11" t="s">
        <v>53</v>
      </c>
      <c r="D85" s="34">
        <v>17700</v>
      </c>
      <c r="E85" s="34">
        <v>8</v>
      </c>
      <c r="F85" s="34">
        <v>18076</v>
      </c>
      <c r="G85" s="35">
        <v>0.6</v>
      </c>
      <c r="H85" s="35">
        <v>5.5</v>
      </c>
      <c r="I85" s="34">
        <v>18657</v>
      </c>
      <c r="J85" s="35">
        <v>5.7</v>
      </c>
      <c r="K85" s="34">
        <v>16831</v>
      </c>
      <c r="L85" s="36">
        <v>8.4000000000000005E-2</v>
      </c>
      <c r="M85" s="37">
        <f>ROUND(K85*(1-L85),0)</f>
        <v>15417</v>
      </c>
      <c r="N85" s="38">
        <v>0.50900000000000001</v>
      </c>
      <c r="O85" s="25">
        <f>M85*N85</f>
        <v>7847.2529999999997</v>
      </c>
      <c r="P85" s="36">
        <v>0.40500000000000003</v>
      </c>
      <c r="Q85" s="25">
        <f>M85*P85</f>
        <v>6243.8850000000002</v>
      </c>
      <c r="R85" s="39">
        <v>8.5999999999999993E-2</v>
      </c>
      <c r="S85" s="152"/>
      <c r="T85" s="25">
        <f>M85*R85</f>
        <v>1325.8619999999999</v>
      </c>
      <c r="U85" s="28">
        <v>0.252</v>
      </c>
      <c r="V85" s="25">
        <f>M85*U85</f>
        <v>3885.0839999999998</v>
      </c>
      <c r="W85" s="39">
        <v>0.501</v>
      </c>
      <c r="X85" s="25">
        <f>M85*W85</f>
        <v>7723.9170000000004</v>
      </c>
      <c r="Y85" s="39">
        <v>0.4</v>
      </c>
      <c r="Z85" s="25">
        <f>Y85*M85</f>
        <v>6166.8</v>
      </c>
      <c r="AA85" s="40">
        <v>3.0000000000000001E-3</v>
      </c>
      <c r="AB85" s="18">
        <f>M85*AA85</f>
        <v>46.250999999999998</v>
      </c>
      <c r="AC85" s="27">
        <f>IF(M85&gt;0,(AE85+AN85)/M85,0)</f>
        <v>3.4381816695855227E-3</v>
      </c>
      <c r="AD85" s="40">
        <v>5.2999999999999998E-4</v>
      </c>
      <c r="AE85" s="37">
        <f>AD85*M85</f>
        <v>8.171009999999999</v>
      </c>
      <c r="AF85" s="28">
        <v>0.20830000000000001</v>
      </c>
      <c r="AG85" s="41">
        <f>AJ85*(1-AK85)*AF85</f>
        <v>48.239780400000008</v>
      </c>
      <c r="AH85" s="28">
        <f>IF(AND(AF85&gt;0,AD85&gt;0,AA85&gt;0),((AA85-AD85)*AF85)/((AF85-AD85)*AA85),0)</f>
        <v>0.8254335723797146</v>
      </c>
      <c r="AI85" s="29">
        <f t="shared" si="3"/>
        <v>0.84817070553630058</v>
      </c>
      <c r="AJ85" s="34">
        <v>252</v>
      </c>
      <c r="AK85" s="36">
        <v>8.1000000000000003E-2</v>
      </c>
      <c r="AL85" s="38">
        <v>0.19359999999999999</v>
      </c>
      <c r="AM85" s="151">
        <v>0.21260000000000001</v>
      </c>
      <c r="AN85" s="41">
        <f>AJ85*(1-AK85)*AL85</f>
        <v>44.835436800000004</v>
      </c>
      <c r="AO85" s="174">
        <f t="shared" si="4"/>
        <v>49.235608800000009</v>
      </c>
      <c r="AP85" s="42">
        <v>1.55</v>
      </c>
      <c r="AQ85" s="42"/>
      <c r="AR85" s="121">
        <f>AR84+AJ85-AQ85</f>
        <v>749.18000000000029</v>
      </c>
      <c r="AS85" s="104"/>
      <c r="AT85" s="43"/>
      <c r="AU85" s="44"/>
      <c r="AV85" s="45"/>
      <c r="AW85" s="45"/>
      <c r="AX85" s="45"/>
      <c r="AY85" s="45"/>
    </row>
    <row r="86" spans="1:51" x14ac:dyDescent="0.2">
      <c r="A86" s="183"/>
      <c r="B86" s="33">
        <v>3</v>
      </c>
      <c r="C86" s="11" t="s">
        <v>54</v>
      </c>
      <c r="D86" s="43">
        <v>18600</v>
      </c>
      <c r="E86" s="43">
        <v>5</v>
      </c>
      <c r="F86" s="43">
        <v>18960</v>
      </c>
      <c r="G86" s="37">
        <v>1</v>
      </c>
      <c r="H86" s="37">
        <v>4.9000000000000004</v>
      </c>
      <c r="I86" s="43">
        <v>19680</v>
      </c>
      <c r="J86" s="127">
        <v>5.2</v>
      </c>
      <c r="K86" s="43">
        <v>16920</v>
      </c>
      <c r="L86" s="39">
        <v>0.08</v>
      </c>
      <c r="M86" s="37">
        <f>ROUND(K86*(1-L86),0)</f>
        <v>15566</v>
      </c>
      <c r="N86" s="28">
        <v>0.55000000000000004</v>
      </c>
      <c r="O86" s="25">
        <f>M86*N86</f>
        <v>8561.3000000000011</v>
      </c>
      <c r="P86" s="39">
        <v>0.37</v>
      </c>
      <c r="Q86" s="25">
        <f>M86*P86</f>
        <v>5759.42</v>
      </c>
      <c r="R86" s="39">
        <v>0.08</v>
      </c>
      <c r="S86" s="152"/>
      <c r="T86" s="25">
        <f>M86*R86</f>
        <v>1245.28</v>
      </c>
      <c r="U86" s="28">
        <v>0.254</v>
      </c>
      <c r="V86" s="25">
        <f>M86*U86</f>
        <v>3953.7640000000001</v>
      </c>
      <c r="W86" s="39">
        <v>0.48699999999999999</v>
      </c>
      <c r="X86" s="25">
        <f>M86*W86</f>
        <v>7580.6419999999998</v>
      </c>
      <c r="Y86" s="39">
        <v>0.4</v>
      </c>
      <c r="Z86" s="25">
        <f>Y86*M86</f>
        <v>6226.4000000000005</v>
      </c>
      <c r="AA86" s="47">
        <v>3.2200000000000002E-3</v>
      </c>
      <c r="AB86" s="18">
        <f>M86*AA86</f>
        <v>50.122520000000002</v>
      </c>
      <c r="AC86" s="27">
        <f>IF(M86&gt;0,(AE86+AN86)/M86,0)</f>
        <v>2.9589050494667865E-3</v>
      </c>
      <c r="AD86" s="47">
        <v>4.8999999999999998E-4</v>
      </c>
      <c r="AE86" s="37">
        <f>AD86*M86</f>
        <v>7.6273399999999993</v>
      </c>
      <c r="AF86" s="28">
        <v>0.21940000000000001</v>
      </c>
      <c r="AG86" s="41">
        <f>AJ86*(1-AK86)*AF86</f>
        <v>43.195472000000002</v>
      </c>
      <c r="AH86" s="28">
        <f>IF(AND(AF86&gt;0,AD86&gt;0,AA86&gt;0),((AA86-AD86)*AF86)/((AF86-AD86)*AA86),0)</f>
        <v>0.84972382932831247</v>
      </c>
      <c r="AI86" s="29">
        <f t="shared" si="3"/>
        <v>0.8364980164681125</v>
      </c>
      <c r="AJ86" s="43">
        <v>214</v>
      </c>
      <c r="AK86" s="39">
        <v>0.08</v>
      </c>
      <c r="AL86" s="28">
        <v>0.19520000000000001</v>
      </c>
      <c r="AM86" s="152">
        <v>0.21940000000000001</v>
      </c>
      <c r="AN86" s="41">
        <f>AJ86*(1-AK86)*AL86</f>
        <v>38.430976000000001</v>
      </c>
      <c r="AO86" s="154">
        <f t="shared" si="4"/>
        <v>43.195472000000002</v>
      </c>
      <c r="AP86" s="18">
        <v>1.65</v>
      </c>
      <c r="AQ86" s="18"/>
      <c r="AR86" s="121">
        <f>AR85+AJ86-AQ86</f>
        <v>963.18000000000029</v>
      </c>
      <c r="AS86" s="104"/>
      <c r="AT86" s="43"/>
      <c r="AU86" s="48"/>
      <c r="AV86" s="41"/>
      <c r="AW86" s="41"/>
      <c r="AX86" s="41"/>
      <c r="AY86" s="41"/>
    </row>
    <row r="87" spans="1:51" s="22" customFormat="1" ht="13.5" thickBot="1" x14ac:dyDescent="0.25">
      <c r="A87" s="184"/>
      <c r="B87" s="49" t="s">
        <v>38</v>
      </c>
      <c r="C87" s="50"/>
      <c r="D87" s="51">
        <f>SUM(D84:D86)</f>
        <v>42000</v>
      </c>
      <c r="E87" s="51"/>
      <c r="F87" s="51">
        <f>SUM(F84:F86)</f>
        <v>45036</v>
      </c>
      <c r="G87" s="52"/>
      <c r="H87" s="52"/>
      <c r="I87" s="51">
        <f>SUM(I84:I86)</f>
        <v>46712</v>
      </c>
      <c r="J87" s="52"/>
      <c r="K87" s="51">
        <f>SUM(K84:K86)</f>
        <v>50565</v>
      </c>
      <c r="L87" s="21">
        <f>IF(K87&gt;0,(K84*L84+K85*L85+K86*L86)/K87,0)</f>
        <v>8.1996479778502912E-2</v>
      </c>
      <c r="M87" s="52">
        <f>M84+M85+M86</f>
        <v>46418</v>
      </c>
      <c r="N87" s="53">
        <f>IF(M87&gt;0,O87/M87,0)</f>
        <v>0.52707189021500278</v>
      </c>
      <c r="O87" s="54">
        <f>O84+O85+O86</f>
        <v>24465.623</v>
      </c>
      <c r="P87" s="21">
        <f>IF(M87&gt;0,Q87/M87,0)</f>
        <v>0.38395234607264428</v>
      </c>
      <c r="Q87" s="54">
        <f>Q84+Q85+Q86</f>
        <v>17822.300000000003</v>
      </c>
      <c r="R87" s="21">
        <f>IF(M87&gt;0,T87/M87,0)</f>
        <v>8.8975763712352968E-2</v>
      </c>
      <c r="S87" s="155"/>
      <c r="T87" s="54">
        <f>T84+T85+T86</f>
        <v>4130.0770000000002</v>
      </c>
      <c r="U87" s="21">
        <f>IF(M87&gt;0,V87/M87,0)</f>
        <v>0.25067555689603171</v>
      </c>
      <c r="V87" s="54">
        <f>V84+V85+V86</f>
        <v>11635.858</v>
      </c>
      <c r="W87" s="21">
        <f>IF(M87&gt;0,X87/M87,0)</f>
        <v>0.49863283639967254</v>
      </c>
      <c r="X87" s="54">
        <f>X84+X85+X86</f>
        <v>23145.539000000001</v>
      </c>
      <c r="Y87" s="21">
        <f>IF(M87&gt;0,Z87/M87,0)</f>
        <v>0.39667478133482703</v>
      </c>
      <c r="Z87" s="54">
        <f>Z84+Z85+Z86</f>
        <v>18412.850000000002</v>
      </c>
      <c r="AA87" s="55">
        <f>IF(M87&gt;0,AB87/M87,0)</f>
        <v>3.1336296264380197E-3</v>
      </c>
      <c r="AB87" s="56">
        <f>SUM(AB84:AB86)</f>
        <v>145.45681999999999</v>
      </c>
      <c r="AC87" s="55">
        <f>IF(M87&gt;0,(AC84*M84+AC85*M85+AC86*M86)/M87,0)</f>
        <v>3.0184151579128785E-3</v>
      </c>
      <c r="AD87" s="55">
        <f>IF(K87&gt;0,(K84*AD84+K85*AD85+K86*AD86)/K87,0)</f>
        <v>5.13290022743004E-4</v>
      </c>
      <c r="AE87" s="52">
        <f>SUM(AE84:AE86)</f>
        <v>23.824549999999999</v>
      </c>
      <c r="AF87" s="53">
        <f>IF(K87&gt;0,(K84*AF84+K85*AF85+K86*AF86)/K87,0)</f>
        <v>0.2132113497478493</v>
      </c>
      <c r="AG87" s="58">
        <f>SUM(AG84:AG86)</f>
        <v>126.48775040000001</v>
      </c>
      <c r="AH87" s="53">
        <f>IF(AND(AB87&gt;0),((AB84*AH84+AB85*AH85+AB86*AH86)/AB87),0)</f>
        <v>0.83822490593520393</v>
      </c>
      <c r="AI87" s="57">
        <f t="shared" si="3"/>
        <v>0.83212491627408858</v>
      </c>
      <c r="AJ87" s="51">
        <f>SUM(AJ84:AJ86)</f>
        <v>646</v>
      </c>
      <c r="AK87" s="21">
        <f>IF(AJ87&gt;0,(AK84*AJ84+AK85*AJ85+AK86*AJ86)/AJ87,0)</f>
        <v>8.0668730650154785E-2</v>
      </c>
      <c r="AL87" s="53">
        <f>IF(K87&gt;0,(AL84*K84+AL85*K85+AL86*K86)/K87,0)</f>
        <v>0.19613052506674578</v>
      </c>
      <c r="AM87" s="155">
        <f>IF(L87&gt;0,(AM84*K84+AM85*K85+AM86*K86)/K87,0)</f>
        <v>0.21730282211015525</v>
      </c>
      <c r="AN87" s="58">
        <f>SUM(AN84:AN86)</f>
        <v>116.28424480000001</v>
      </c>
      <c r="AO87" s="156">
        <f>SUM(AO84:AO86)</f>
        <v>128.80693880000001</v>
      </c>
      <c r="AP87" s="56"/>
      <c r="AQ87" s="56">
        <f>SUM(AQ84:AQ86)</f>
        <v>1004.56</v>
      </c>
      <c r="AR87" s="105"/>
      <c r="AS87" s="106">
        <f>AR86</f>
        <v>963.18000000000029</v>
      </c>
      <c r="AT87" s="51">
        <f>SUM(AT84:AT86)</f>
        <v>0</v>
      </c>
      <c r="AU87" s="59"/>
      <c r="AV87" s="58"/>
      <c r="AW87" s="58"/>
      <c r="AX87" s="58"/>
      <c r="AY87" s="58"/>
    </row>
    <row r="88" spans="1:51" x14ac:dyDescent="0.2">
      <c r="A88" s="182">
        <v>22</v>
      </c>
      <c r="B88" s="23">
        <v>1</v>
      </c>
      <c r="C88" s="11" t="s">
        <v>52</v>
      </c>
      <c r="D88" s="12">
        <v>6097</v>
      </c>
      <c r="E88" s="12">
        <v>3</v>
      </c>
      <c r="F88" s="12">
        <v>10426</v>
      </c>
      <c r="G88" s="13">
        <v>0.5</v>
      </c>
      <c r="H88" s="13">
        <v>4</v>
      </c>
      <c r="I88" s="12">
        <v>11543</v>
      </c>
      <c r="J88" s="125">
        <v>7.9</v>
      </c>
      <c r="K88" s="12">
        <v>16290</v>
      </c>
      <c r="L88" s="14">
        <v>7.0000000000000007E-2</v>
      </c>
      <c r="M88" s="24">
        <f>ROUND(K88*(1-L88),0)</f>
        <v>15150</v>
      </c>
      <c r="N88" s="15">
        <v>0.55900000000000005</v>
      </c>
      <c r="O88" s="25">
        <f>M88*N88</f>
        <v>8468.85</v>
      </c>
      <c r="P88" s="14">
        <v>0.34799999999999998</v>
      </c>
      <c r="Q88" s="25">
        <f>M88*P88</f>
        <v>5272.2</v>
      </c>
      <c r="R88" s="16">
        <v>9.2999999999999999E-2</v>
      </c>
      <c r="S88" s="159"/>
      <c r="T88" s="25">
        <f>M88*R88</f>
        <v>1408.95</v>
      </c>
      <c r="U88" s="26">
        <v>0.25900000000000001</v>
      </c>
      <c r="V88" s="25">
        <f>M88*U88</f>
        <v>3923.85</v>
      </c>
      <c r="W88" s="16">
        <v>0.48099999999999998</v>
      </c>
      <c r="X88" s="25">
        <f>M88*W88</f>
        <v>7287.15</v>
      </c>
      <c r="Y88" s="16">
        <v>0.39</v>
      </c>
      <c r="Z88" s="25">
        <f>Y88*M88</f>
        <v>5908.5</v>
      </c>
      <c r="AA88" s="17">
        <v>3.2200000000000002E-3</v>
      </c>
      <c r="AB88" s="18">
        <f>M88*AA88</f>
        <v>48.783000000000001</v>
      </c>
      <c r="AC88" s="27">
        <f>IF(M88&gt;0,(AE88+AN88)/M88,0)</f>
        <v>3.1757350495049503E-3</v>
      </c>
      <c r="AD88" s="17">
        <v>4.2999999999999999E-4</v>
      </c>
      <c r="AE88" s="24">
        <f>AD88*M88</f>
        <v>6.5145</v>
      </c>
      <c r="AF88" s="117">
        <v>0.22040000000000001</v>
      </c>
      <c r="AG88" s="30">
        <f>AJ88*(1-AK88)*AF88</f>
        <v>44.657448000000002</v>
      </c>
      <c r="AH88" s="28">
        <f>IF(AND(AF88&gt;0,AD88&gt;0,AA88&gt;0),((AA88-AD88)*AF88)/((AF88-AD88)*AA88),0)</f>
        <v>0.86815339302338523</v>
      </c>
      <c r="AI88" s="60">
        <f t="shared" si="3"/>
        <v>0.86641297459913991</v>
      </c>
      <c r="AJ88" s="12">
        <v>220</v>
      </c>
      <c r="AK88" s="14">
        <v>7.9000000000000001E-2</v>
      </c>
      <c r="AL88" s="15">
        <v>0.20530000000000001</v>
      </c>
      <c r="AM88" s="150">
        <v>0.2278</v>
      </c>
      <c r="AN88" s="30">
        <f>AJ88*(1-AK88)*AL88</f>
        <v>41.597886000000003</v>
      </c>
      <c r="AO88" s="153">
        <f>AJ88*(1-AK88)*AM88</f>
        <v>46.156835999999998</v>
      </c>
      <c r="AP88" s="19">
        <v>1.6</v>
      </c>
      <c r="AQ88" s="19">
        <v>900.2</v>
      </c>
      <c r="AR88" s="101">
        <f>AR86+AJ88-AQ88-AS88</f>
        <v>248.98000000000025</v>
      </c>
      <c r="AS88" s="133">
        <v>34</v>
      </c>
      <c r="AT88" s="12"/>
      <c r="AU88" s="31"/>
      <c r="AV88" s="20"/>
      <c r="AW88" s="20"/>
      <c r="AX88" s="20"/>
      <c r="AY88" s="20"/>
    </row>
    <row r="89" spans="1:51" x14ac:dyDescent="0.2">
      <c r="A89" s="183"/>
      <c r="B89" s="33">
        <v>2</v>
      </c>
      <c r="C89" s="11" t="s">
        <v>53</v>
      </c>
      <c r="D89" s="34">
        <v>14900</v>
      </c>
      <c r="E89" s="34">
        <v>0</v>
      </c>
      <c r="F89" s="34">
        <v>0</v>
      </c>
      <c r="G89" s="35">
        <v>1.2</v>
      </c>
      <c r="H89" s="35">
        <v>5.5</v>
      </c>
      <c r="I89" s="34">
        <v>0</v>
      </c>
      <c r="J89" s="35">
        <v>11.8</v>
      </c>
      <c r="K89" s="34">
        <v>14238</v>
      </c>
      <c r="L89" s="36">
        <v>8.2000000000000003E-2</v>
      </c>
      <c r="M89" s="37">
        <f>ROUND(K89*(1-L89),0)</f>
        <v>13070</v>
      </c>
      <c r="N89" s="38">
        <v>0.52300000000000002</v>
      </c>
      <c r="O89" s="25">
        <f>M89*N89</f>
        <v>6835.6100000000006</v>
      </c>
      <c r="P89" s="36">
        <v>0.36399999999999999</v>
      </c>
      <c r="Q89" s="25">
        <f>M89*P89</f>
        <v>4757.4799999999996</v>
      </c>
      <c r="R89" s="39">
        <v>0.113</v>
      </c>
      <c r="S89" s="152"/>
      <c r="T89" s="25">
        <f>M89*R89</f>
        <v>1476.91</v>
      </c>
      <c r="U89" s="28">
        <v>0.22700000000000001</v>
      </c>
      <c r="V89" s="25">
        <f>M89*U89</f>
        <v>2966.89</v>
      </c>
      <c r="W89" s="39">
        <v>0.49399999999999999</v>
      </c>
      <c r="X89" s="25">
        <f>M89*W89</f>
        <v>6456.58</v>
      </c>
      <c r="Y89" s="39">
        <v>0.39</v>
      </c>
      <c r="Z89" s="25">
        <f>Y89*M89</f>
        <v>5097.3</v>
      </c>
      <c r="AA89" s="40">
        <v>3.0200000000000001E-3</v>
      </c>
      <c r="AB89" s="18">
        <f>M89*AA89</f>
        <v>39.471400000000003</v>
      </c>
      <c r="AC89" s="27">
        <f>IF(M89&gt;0,(AE89+AN89)/M89,0)</f>
        <v>3.3141631828615147E-3</v>
      </c>
      <c r="AD89" s="40">
        <v>4.6000000000000001E-4</v>
      </c>
      <c r="AE89" s="37">
        <f>AD89*M89</f>
        <v>6.0122</v>
      </c>
      <c r="AF89" s="28">
        <v>0.21920000000000001</v>
      </c>
      <c r="AG89" s="41">
        <f>AJ89*(1-AK89)*AF89</f>
        <v>40.103078400000001</v>
      </c>
      <c r="AH89" s="28">
        <f>IF(AND(AF89&gt;0,AD89&gt;0,AA89&gt;0),((AA89-AD89)*AF89)/((AF89-AD89)*AA89),0)</f>
        <v>0.84946475509646768</v>
      </c>
      <c r="AI89" s="29">
        <f t="shared" si="3"/>
        <v>0.86314903608396143</v>
      </c>
      <c r="AJ89" s="34">
        <v>198</v>
      </c>
      <c r="AK89" s="36">
        <v>7.5999999999999998E-2</v>
      </c>
      <c r="AL89" s="38">
        <v>0.2039</v>
      </c>
      <c r="AM89" s="151">
        <v>0.22489999999999999</v>
      </c>
      <c r="AN89" s="41">
        <f>AJ89*(1-AK89)*AL89</f>
        <v>37.303912799999999</v>
      </c>
      <c r="AO89" s="174">
        <f t="shared" si="4"/>
        <v>41.145904799999997</v>
      </c>
      <c r="AP89" s="42">
        <v>1.55</v>
      </c>
      <c r="AQ89" s="42"/>
      <c r="AR89" s="121">
        <f>AR88+AJ89-AQ89</f>
        <v>446.98000000000025</v>
      </c>
      <c r="AS89" s="104"/>
      <c r="AT89" s="43"/>
      <c r="AU89" s="44"/>
      <c r="AV89" s="45"/>
      <c r="AW89" s="45"/>
      <c r="AX89" s="45"/>
      <c r="AY89" s="45"/>
    </row>
    <row r="90" spans="1:51" x14ac:dyDescent="0.2">
      <c r="A90" s="183"/>
      <c r="B90" s="33">
        <v>3</v>
      </c>
      <c r="C90" s="46" t="s">
        <v>51</v>
      </c>
      <c r="D90" s="43">
        <v>0</v>
      </c>
      <c r="E90" s="43">
        <v>0</v>
      </c>
      <c r="F90" s="43">
        <v>2406</v>
      </c>
      <c r="G90" s="37">
        <v>3.6</v>
      </c>
      <c r="H90" s="37">
        <v>8.6999999999999993</v>
      </c>
      <c r="I90" s="43">
        <v>2555</v>
      </c>
      <c r="J90" s="127">
        <v>12.9</v>
      </c>
      <c r="K90" s="43">
        <v>14884</v>
      </c>
      <c r="L90" s="39">
        <v>6.5000000000000002E-2</v>
      </c>
      <c r="M90" s="37">
        <f>ROUND(K90*(1-L90),0)</f>
        <v>13917</v>
      </c>
      <c r="N90" s="28">
        <v>0.34899999999999998</v>
      </c>
      <c r="O90" s="25">
        <f>M90*N90</f>
        <v>4857.0329999999994</v>
      </c>
      <c r="P90" s="39">
        <v>0.53600000000000003</v>
      </c>
      <c r="Q90" s="25">
        <f>M90*P90</f>
        <v>7459.5120000000006</v>
      </c>
      <c r="R90" s="39">
        <v>0.115</v>
      </c>
      <c r="S90" s="152"/>
      <c r="T90" s="25">
        <f>M90*R90</f>
        <v>1600.4550000000002</v>
      </c>
      <c r="U90" s="28">
        <v>0.223</v>
      </c>
      <c r="V90" s="25">
        <f>M90*U90</f>
        <v>3103.491</v>
      </c>
      <c r="W90" s="39">
        <v>0.51100000000000001</v>
      </c>
      <c r="X90" s="25">
        <f>M90*W90</f>
        <v>7111.5870000000004</v>
      </c>
      <c r="Y90" s="39">
        <v>0.38</v>
      </c>
      <c r="Z90" s="25">
        <f>Y90*M90</f>
        <v>5288.46</v>
      </c>
      <c r="AA90" s="47">
        <v>3.0300000000000001E-3</v>
      </c>
      <c r="AB90" s="18">
        <f>M90*AA90</f>
        <v>42.168510000000005</v>
      </c>
      <c r="AC90" s="27">
        <f>IF(M90&gt;0,(AE90+AN90)/M90,0)</f>
        <v>3.1321994395343829E-3</v>
      </c>
      <c r="AD90" s="47">
        <v>5.4000000000000001E-4</v>
      </c>
      <c r="AE90" s="37">
        <f>AD90*M90</f>
        <v>7.51518</v>
      </c>
      <c r="AF90" s="28">
        <v>0.21779999999999999</v>
      </c>
      <c r="AG90" s="41">
        <f>AJ90*(1-AK90)*AF90</f>
        <v>37.994556600000003</v>
      </c>
      <c r="AH90" s="28">
        <f>IF(AND(AF90&gt;0,AD90&gt;0,AA90&gt;0),((AA90-AD90)*AF90)/((AF90-AD90)*AA90),0)</f>
        <v>0.82382471884305253</v>
      </c>
      <c r="AI90" s="29">
        <f t="shared" si="3"/>
        <v>0.82976388001621382</v>
      </c>
      <c r="AJ90" s="43">
        <v>189</v>
      </c>
      <c r="AK90" s="39">
        <v>7.6999999999999999E-2</v>
      </c>
      <c r="AL90" s="28">
        <v>0.20680000000000001</v>
      </c>
      <c r="AM90" s="152">
        <v>0.23</v>
      </c>
      <c r="AN90" s="41">
        <f>AJ90*(1-AK90)*AL90</f>
        <v>36.075639600000002</v>
      </c>
      <c r="AO90" s="154">
        <f t="shared" si="4"/>
        <v>40.122810000000001</v>
      </c>
      <c r="AP90" s="18">
        <v>1.55</v>
      </c>
      <c r="AQ90" s="18"/>
      <c r="AR90" s="121">
        <f>AR89+AJ90-AQ90</f>
        <v>635.98000000000025</v>
      </c>
      <c r="AS90" s="104"/>
      <c r="AT90" s="43"/>
      <c r="AU90" s="48"/>
      <c r="AV90" s="41"/>
      <c r="AW90" s="41"/>
      <c r="AX90" s="41"/>
      <c r="AY90" s="41"/>
    </row>
    <row r="91" spans="1:51" s="22" customFormat="1" ht="13.5" thickBot="1" x14ac:dyDescent="0.25">
      <c r="A91" s="184"/>
      <c r="B91" s="49" t="s">
        <v>38</v>
      </c>
      <c r="C91" s="50"/>
      <c r="D91" s="51">
        <f>SUM(D88:D90)</f>
        <v>20997</v>
      </c>
      <c r="E91" s="51"/>
      <c r="F91" s="51">
        <f>SUM(F88:F90)</f>
        <v>12832</v>
      </c>
      <c r="G91" s="52"/>
      <c r="H91" s="52"/>
      <c r="I91" s="51">
        <f>SUM(I88:I90)</f>
        <v>14098</v>
      </c>
      <c r="J91" s="52"/>
      <c r="K91" s="51">
        <f>SUM(K88:K90)</f>
        <v>45412</v>
      </c>
      <c r="L91" s="21">
        <f>IF(K91&gt;0,(K88*L88+K89*L89+K90*L90)/K91,0)</f>
        <v>7.2123579670571661E-2</v>
      </c>
      <c r="M91" s="52">
        <f>M88+M89+M90</f>
        <v>42137</v>
      </c>
      <c r="N91" s="53">
        <f>IF(M91&gt;0,O91/M91,0)</f>
        <v>0.47847480836319628</v>
      </c>
      <c r="O91" s="54">
        <f>O88+O89+O90</f>
        <v>20161.493000000002</v>
      </c>
      <c r="P91" s="21">
        <f>IF(M91&gt;0,Q91/M91,0)</f>
        <v>0.41505546194555859</v>
      </c>
      <c r="Q91" s="54">
        <f>Q88+Q89+Q90</f>
        <v>17489.192000000003</v>
      </c>
      <c r="R91" s="21">
        <f>IF(M91&gt;0,T91/M91,0)</f>
        <v>0.10646972969124524</v>
      </c>
      <c r="S91" s="155"/>
      <c r="T91" s="54">
        <f>T88+T89+T90</f>
        <v>4486.3150000000005</v>
      </c>
      <c r="U91" s="21">
        <f>IF(M91&gt;0,V91/M91,0)</f>
        <v>0.23718420865272799</v>
      </c>
      <c r="V91" s="54">
        <f>V88+V89+V90</f>
        <v>9994.2309999999998</v>
      </c>
      <c r="W91" s="21">
        <f>IF(M91&gt;0,X91/M91,0)</f>
        <v>0.49494071718442223</v>
      </c>
      <c r="X91" s="54">
        <f>X88+X89+X90</f>
        <v>20855.316999999999</v>
      </c>
      <c r="Y91" s="21">
        <f>IF(M91&gt;0,Z91/M91,0)</f>
        <v>0.38669720198400453</v>
      </c>
      <c r="Z91" s="54">
        <f>Z88+Z89+Z90</f>
        <v>16294.259999999998</v>
      </c>
      <c r="AA91" s="55">
        <f>IF(M91&gt;0,AB91/M91,0)</f>
        <v>3.095211097135534E-3</v>
      </c>
      <c r="AB91" s="56">
        <f>SUM(AB88:AB90)</f>
        <v>130.42291</v>
      </c>
      <c r="AC91" s="55">
        <f>IF(M91&gt;0,(AC88*M88+AC89*M89+AC90*M90)/M91,0)</f>
        <v>3.2042935757173032E-3</v>
      </c>
      <c r="AD91" s="55">
        <f>IF(K91&gt;0,(K88*AD88+K89*AD89+K90*AD90)/K91,0)</f>
        <v>4.7545890953932878E-4</v>
      </c>
      <c r="AE91" s="52">
        <f>SUM(AE88:AE90)</f>
        <v>20.041879999999999</v>
      </c>
      <c r="AF91" s="53">
        <f>IF(K91&gt;0,(K88*AF88+K89*AF89+K90*AF90)/K91,0)</f>
        <v>0.21917160221967763</v>
      </c>
      <c r="AG91" s="58">
        <f>SUM(AG88:AG90)</f>
        <v>122.75508300000001</v>
      </c>
      <c r="AH91" s="53">
        <f>IF(AND(AB91&gt;0),((AB88*AH88+AB89*AH89+AB90*AH90)/AB91),0)</f>
        <v>0.8481650271486425</v>
      </c>
      <c r="AI91" s="57">
        <f t="shared" si="3"/>
        <v>0.85359453257980544</v>
      </c>
      <c r="AJ91" s="51">
        <f>SUM(AJ88:AJ90)</f>
        <v>607</v>
      </c>
      <c r="AK91" s="21">
        <f>IF(AJ91&gt;0,(AK88*AJ88+AK89*AJ89+AK90*AJ90)/AJ91,0)</f>
        <v>7.7398682042833594E-2</v>
      </c>
      <c r="AL91" s="53">
        <f>IF(K91&gt;0,(AL88*K88+AL89*K89+AL90*K90)/K91,0)</f>
        <v>0.20535269091869993</v>
      </c>
      <c r="AM91" s="155">
        <f>IF(L91&gt;0,(AM88*K88+AM89*K89+AM90*K90)/K91,0)</f>
        <v>0.22761182506826388</v>
      </c>
      <c r="AN91" s="58">
        <f>SUM(AN88:AN90)</f>
        <v>114.9774384</v>
      </c>
      <c r="AO91" s="156">
        <f>SUM(AO88:AO90)</f>
        <v>127.4255508</v>
      </c>
      <c r="AP91" s="56"/>
      <c r="AQ91" s="56">
        <f>SUM(AQ88:AQ90)</f>
        <v>900.2</v>
      </c>
      <c r="AR91" s="105"/>
      <c r="AS91" s="106">
        <f>AR90</f>
        <v>635.98000000000025</v>
      </c>
      <c r="AT91" s="51">
        <f>SUM(AT88:AT90)</f>
        <v>0</v>
      </c>
      <c r="AU91" s="59"/>
      <c r="AV91" s="58"/>
      <c r="AW91" s="58"/>
      <c r="AX91" s="58"/>
      <c r="AY91" s="58"/>
    </row>
    <row r="92" spans="1:51" x14ac:dyDescent="0.2">
      <c r="A92" s="182">
        <v>23</v>
      </c>
      <c r="B92" s="23">
        <v>1</v>
      </c>
      <c r="C92" s="11" t="s">
        <v>60</v>
      </c>
      <c r="D92" s="12">
        <v>13348</v>
      </c>
      <c r="E92" s="12">
        <v>1</v>
      </c>
      <c r="F92" s="12">
        <v>18594</v>
      </c>
      <c r="G92" s="13">
        <v>2.8</v>
      </c>
      <c r="H92" s="13">
        <v>7</v>
      </c>
      <c r="I92" s="12">
        <v>18560</v>
      </c>
      <c r="J92" s="13">
        <v>10.3</v>
      </c>
      <c r="K92" s="12">
        <v>14461</v>
      </c>
      <c r="L92" s="14">
        <v>6.3E-2</v>
      </c>
      <c r="M92" s="24">
        <f>ROUND(K92*(1-L92),0)</f>
        <v>13550</v>
      </c>
      <c r="N92" s="15">
        <v>0.72099999999999997</v>
      </c>
      <c r="O92" s="25">
        <f>M92*N92</f>
        <v>9769.5499999999993</v>
      </c>
      <c r="P92" s="14">
        <v>0.2</v>
      </c>
      <c r="Q92" s="25">
        <f>M92*P92</f>
        <v>2710</v>
      </c>
      <c r="R92" s="16">
        <v>7.9000000000000001E-2</v>
      </c>
      <c r="S92" s="159"/>
      <c r="T92" s="25">
        <f>M92*R92</f>
        <v>1070.45</v>
      </c>
      <c r="U92" s="26">
        <v>0.21199999999999999</v>
      </c>
      <c r="V92" s="25">
        <f>M92*U92</f>
        <v>2872.6</v>
      </c>
      <c r="W92" s="16">
        <v>0.51300000000000001</v>
      </c>
      <c r="X92" s="25">
        <f>M92*W92</f>
        <v>6951.1500000000005</v>
      </c>
      <c r="Y92" s="16">
        <v>0.38</v>
      </c>
      <c r="Z92" s="25">
        <f>Y92*M92</f>
        <v>5149</v>
      </c>
      <c r="AA92" s="17">
        <v>3.0899999999999999E-3</v>
      </c>
      <c r="AB92" s="18">
        <f>M92*AA92</f>
        <v>41.869499999999995</v>
      </c>
      <c r="AC92" s="27">
        <f>IF(M92&gt;0,(AE92+AN92)/M92,0)</f>
        <v>3.2795055350553506E-3</v>
      </c>
      <c r="AD92" s="17">
        <v>4.6999999999999999E-4</v>
      </c>
      <c r="AE92" s="24">
        <f>AD92*M92</f>
        <v>6.3685</v>
      </c>
      <c r="AF92" s="117">
        <v>0.221</v>
      </c>
      <c r="AG92" s="30">
        <f>AJ92*(1-AK92)*AF92</f>
        <v>40.840800000000002</v>
      </c>
      <c r="AH92" s="28">
        <f>IF(AND(AF92&gt;0,AD92&gt;0,AA92&gt;0),((AA92-AD92)*AF92)/((AF92-AD92)*AA92),0)</f>
        <v>0.84970350187552002</v>
      </c>
      <c r="AI92" s="60">
        <f t="shared" si="3"/>
        <v>0.85864475608922086</v>
      </c>
      <c r="AJ92" s="12">
        <v>200</v>
      </c>
      <c r="AK92" s="14">
        <v>7.5999999999999998E-2</v>
      </c>
      <c r="AL92" s="15">
        <v>0.20599999999999999</v>
      </c>
      <c r="AM92" s="150">
        <v>0.22939999999999999</v>
      </c>
      <c r="AN92" s="30">
        <f>AJ92*(1-AK92)*AL92</f>
        <v>38.068800000000003</v>
      </c>
      <c r="AO92" s="153">
        <f>AJ92*(1-AK92)*AM92</f>
        <v>42.393120000000003</v>
      </c>
      <c r="AP92" s="19">
        <v>1.55</v>
      </c>
      <c r="AQ92" s="19">
        <v>752.08</v>
      </c>
      <c r="AR92" s="101">
        <f>AR90+AJ92-AQ92-AS92</f>
        <v>65.900000000000205</v>
      </c>
      <c r="AS92" s="133">
        <v>18</v>
      </c>
      <c r="AT92" s="12"/>
      <c r="AU92" s="31"/>
      <c r="AV92" s="20"/>
      <c r="AW92" s="20"/>
      <c r="AX92" s="20"/>
      <c r="AY92" s="20"/>
    </row>
    <row r="93" spans="1:51" x14ac:dyDescent="0.2">
      <c r="A93" s="183"/>
      <c r="B93" s="33">
        <v>2</v>
      </c>
      <c r="C93" s="46" t="s">
        <v>57</v>
      </c>
      <c r="D93" s="34">
        <v>16800</v>
      </c>
      <c r="E93" s="34">
        <v>7</v>
      </c>
      <c r="F93" s="34">
        <v>17071</v>
      </c>
      <c r="G93" s="35">
        <v>1.2</v>
      </c>
      <c r="H93" s="35">
        <v>3.9</v>
      </c>
      <c r="I93" s="34">
        <v>17588</v>
      </c>
      <c r="J93" s="35">
        <v>10</v>
      </c>
      <c r="K93" s="34">
        <v>15480</v>
      </c>
      <c r="L93" s="36">
        <v>6.9000000000000006E-2</v>
      </c>
      <c r="M93" s="37">
        <f>ROUND(K93*(1-L93),0)</f>
        <v>14412</v>
      </c>
      <c r="N93" s="38">
        <v>0.56000000000000005</v>
      </c>
      <c r="O93" s="25">
        <f>M93*N93</f>
        <v>8070.7200000000012</v>
      </c>
      <c r="P93" s="36">
        <v>0.30399999999999999</v>
      </c>
      <c r="Q93" s="25">
        <f>M93*P93</f>
        <v>4381.2479999999996</v>
      </c>
      <c r="R93" s="39">
        <v>0.13600000000000001</v>
      </c>
      <c r="S93" s="152"/>
      <c r="T93" s="25">
        <f>M93*R93</f>
        <v>1960.0320000000002</v>
      </c>
      <c r="U93" s="28">
        <v>0.24099999999999999</v>
      </c>
      <c r="V93" s="25">
        <f>M93*U93</f>
        <v>3473.2919999999999</v>
      </c>
      <c r="W93" s="39">
        <v>0.49199999999999999</v>
      </c>
      <c r="X93" s="25">
        <f>M93*W93</f>
        <v>7090.7039999999997</v>
      </c>
      <c r="Y93" s="39">
        <v>0.39</v>
      </c>
      <c r="Z93" s="25">
        <f>Y93*M93</f>
        <v>5620.68</v>
      </c>
      <c r="AA93" s="40">
        <v>3.2499999999999999E-3</v>
      </c>
      <c r="AB93" s="18">
        <f>M93*AA93</f>
        <v>46.838999999999999</v>
      </c>
      <c r="AC93" s="27">
        <f>IF(M93&gt;0,(AE93+AN93)/M93,0)</f>
        <v>3.3692547876769362E-3</v>
      </c>
      <c r="AD93" s="40">
        <v>3.8999999999999999E-4</v>
      </c>
      <c r="AE93" s="37">
        <f>AD93*M93</f>
        <v>5.6206800000000001</v>
      </c>
      <c r="AF93" s="28">
        <v>0.21920000000000001</v>
      </c>
      <c r="AG93" s="41">
        <f>AJ93*(1-AK93)*AF93</f>
        <v>45.423720000000003</v>
      </c>
      <c r="AH93" s="28">
        <f>IF(AND(AF93&gt;0,AD93&gt;0,AA93&gt;0),((AA93-AD93)*AF93)/((AF93-AD93)*AA93),0)</f>
        <v>0.88156848407293997</v>
      </c>
      <c r="AI93" s="29">
        <f t="shared" si="3"/>
        <v>0.88591490443770882</v>
      </c>
      <c r="AJ93" s="34">
        <v>225</v>
      </c>
      <c r="AK93" s="36">
        <v>7.9000000000000001E-2</v>
      </c>
      <c r="AL93" s="38">
        <v>0.2072</v>
      </c>
      <c r="AM93" s="151">
        <v>0.2228</v>
      </c>
      <c r="AN93" s="41">
        <f>AJ93*(1-AK93)*AL93</f>
        <v>42.937020000000004</v>
      </c>
      <c r="AO93" s="174">
        <f t="shared" si="4"/>
        <v>46.169730000000001</v>
      </c>
      <c r="AP93" s="42">
        <v>1.55</v>
      </c>
      <c r="AQ93" s="42"/>
      <c r="AR93" s="121">
        <f>AR92+AJ93-AQ93</f>
        <v>290.9000000000002</v>
      </c>
      <c r="AS93" s="104"/>
      <c r="AT93" s="43"/>
      <c r="AU93" s="44"/>
      <c r="AV93" s="45"/>
      <c r="AW93" s="45"/>
      <c r="AX93" s="45"/>
      <c r="AY93" s="45"/>
    </row>
    <row r="94" spans="1:51" x14ac:dyDescent="0.2">
      <c r="A94" s="183"/>
      <c r="B94" s="33">
        <v>3</v>
      </c>
      <c r="C94" s="46" t="s">
        <v>51</v>
      </c>
      <c r="D94" s="43">
        <v>21155</v>
      </c>
      <c r="E94" s="43">
        <v>3</v>
      </c>
      <c r="F94" s="43">
        <v>17363</v>
      </c>
      <c r="G94" s="37">
        <v>0.9</v>
      </c>
      <c r="H94" s="37">
        <v>4.5</v>
      </c>
      <c r="I94" s="43">
        <v>18247</v>
      </c>
      <c r="J94" s="37">
        <v>9.1</v>
      </c>
      <c r="K94" s="43">
        <v>15957</v>
      </c>
      <c r="L94" s="39">
        <v>8.7999999999999995E-2</v>
      </c>
      <c r="M94" s="37">
        <f>ROUND(K94*(1-L94),0)</f>
        <v>14553</v>
      </c>
      <c r="N94" s="28">
        <v>0.26400000000000001</v>
      </c>
      <c r="O94" s="25">
        <f>M94*N94</f>
        <v>3841.9920000000002</v>
      </c>
      <c r="P94" s="39">
        <v>0.56799999999999995</v>
      </c>
      <c r="Q94" s="25">
        <f>M94*P94</f>
        <v>8266.1039999999994</v>
      </c>
      <c r="R94" s="39">
        <v>0.16800000000000001</v>
      </c>
      <c r="S94" s="152"/>
      <c r="T94" s="25">
        <f>M94*R94</f>
        <v>2444.904</v>
      </c>
      <c r="U94" s="28">
        <v>0.24199999999999999</v>
      </c>
      <c r="V94" s="25">
        <f>M94*U94</f>
        <v>3521.826</v>
      </c>
      <c r="W94" s="39">
        <v>0.502</v>
      </c>
      <c r="X94" s="25">
        <f>M94*W94</f>
        <v>7305.6059999999998</v>
      </c>
      <c r="Y94" s="39">
        <v>0.38</v>
      </c>
      <c r="Z94" s="25">
        <f>Y94*M94</f>
        <v>5530.14</v>
      </c>
      <c r="AA94" s="47">
        <v>3.32E-3</v>
      </c>
      <c r="AB94" s="18">
        <f>M94*AA94</f>
        <v>48.315960000000004</v>
      </c>
      <c r="AC94" s="27">
        <f>IF(M94&gt;0,(AE94+AN94)/M94,0)</f>
        <v>3.256462660619804E-3</v>
      </c>
      <c r="AD94" s="47">
        <v>3.8999999999999999E-4</v>
      </c>
      <c r="AE94" s="37">
        <f>AD94*M94</f>
        <v>5.6756700000000002</v>
      </c>
      <c r="AF94" s="28">
        <v>0.2198</v>
      </c>
      <c r="AG94" s="41">
        <f>AJ94*(1-AK94)*AF94</f>
        <v>46.052715800000001</v>
      </c>
      <c r="AH94" s="28">
        <f>IF(AND(AF94&gt;0,AD94&gt;0,AA94&gt;0),((AA94-AD94)*AF94)/((AF94-AD94)*AA94),0)</f>
        <v>0.88409881264266754</v>
      </c>
      <c r="AI94" s="29">
        <f t="shared" si="3"/>
        <v>0.88196575521198661</v>
      </c>
      <c r="AJ94" s="43">
        <v>227</v>
      </c>
      <c r="AK94" s="39">
        <v>7.6999999999999999E-2</v>
      </c>
      <c r="AL94" s="28">
        <v>0.1991</v>
      </c>
      <c r="AM94" s="152">
        <v>0.21199999999999999</v>
      </c>
      <c r="AN94" s="41">
        <f>AJ94*(1-AK94)*AL94</f>
        <v>41.715631100000003</v>
      </c>
      <c r="AO94" s="154">
        <f t="shared" si="4"/>
        <v>44.418452000000002</v>
      </c>
      <c r="AP94" s="18">
        <v>1.55</v>
      </c>
      <c r="AQ94" s="18"/>
      <c r="AR94" s="121">
        <f>AR93+AJ94-AQ94</f>
        <v>517.9000000000002</v>
      </c>
      <c r="AS94" s="104"/>
      <c r="AT94" s="43"/>
      <c r="AU94" s="48"/>
      <c r="AV94" s="41"/>
      <c r="AW94" s="41"/>
      <c r="AX94" s="41"/>
      <c r="AY94" s="41"/>
    </row>
    <row r="95" spans="1:51" s="22" customFormat="1" ht="13.5" thickBot="1" x14ac:dyDescent="0.25">
      <c r="A95" s="184"/>
      <c r="B95" s="49" t="s">
        <v>38</v>
      </c>
      <c r="C95" s="50"/>
      <c r="D95" s="51">
        <f>SUM(D92:D94)</f>
        <v>51303</v>
      </c>
      <c r="E95" s="51"/>
      <c r="F95" s="51">
        <f>SUM(F92:F94)</f>
        <v>53028</v>
      </c>
      <c r="G95" s="52"/>
      <c r="H95" s="52"/>
      <c r="I95" s="51">
        <f>SUM(I92:I94)</f>
        <v>54395</v>
      </c>
      <c r="J95" s="52"/>
      <c r="K95" s="51">
        <f>SUM(K92:K94)</f>
        <v>45898</v>
      </c>
      <c r="L95" s="21">
        <f>IF(K95&gt;0,(K92*L92+K93*L93+K94*L94)/K95,0)</f>
        <v>7.3715172774412821E-2</v>
      </c>
      <c r="M95" s="52">
        <f>M92+M93+M94</f>
        <v>42515</v>
      </c>
      <c r="N95" s="53">
        <f>IF(M95&gt;0,O95/M95,0)</f>
        <v>0.50999087380924391</v>
      </c>
      <c r="O95" s="54">
        <f>O92+O93+O94</f>
        <v>21682.262000000002</v>
      </c>
      <c r="P95" s="21">
        <f>IF(M95&gt;0,Q95/M95,0)</f>
        <v>0.36122196871692341</v>
      </c>
      <c r="Q95" s="54">
        <f>Q92+Q93+Q94</f>
        <v>15357.351999999999</v>
      </c>
      <c r="R95" s="21">
        <f>IF(M95&gt;0,T95/M95,0)</f>
        <v>0.12878715747383276</v>
      </c>
      <c r="S95" s="155"/>
      <c r="T95" s="54">
        <f>T92+T93+T94</f>
        <v>5475.3860000000004</v>
      </c>
      <c r="U95" s="21">
        <f>IF(M95&gt;0,V95/M95,0)</f>
        <v>0.23209968246501236</v>
      </c>
      <c r="V95" s="54">
        <f>V92+V93+V94</f>
        <v>9867.7180000000008</v>
      </c>
      <c r="W95" s="21">
        <f>IF(M95&gt;0,X95/M95,0)</f>
        <v>0.50211595907326823</v>
      </c>
      <c r="X95" s="54">
        <f>X92+X93+X94</f>
        <v>21347.46</v>
      </c>
      <c r="Y95" s="21">
        <f>IF(M95&gt;0,Z95/M95,0)</f>
        <v>0.38338986240150535</v>
      </c>
      <c r="Z95" s="54">
        <f>Z92+Z93+Z94</f>
        <v>16299.82</v>
      </c>
      <c r="AA95" s="55">
        <f>IF(M95&gt;0,AB95/M95,0)</f>
        <v>3.2229674232623776E-3</v>
      </c>
      <c r="AB95" s="56">
        <f>SUM(AB92:AB94)</f>
        <v>137.02445999999998</v>
      </c>
      <c r="AC95" s="55">
        <f>IF(M95&gt;0,(AC92*M92+AC93*M93+AC94*M94)/M95,0)</f>
        <v>3.3020416582382694E-3</v>
      </c>
      <c r="AD95" s="55">
        <f>IF(K95&gt;0,(K92*AD92+K93*AD93+K94*AD94)/K95,0)</f>
        <v>4.1520545557540632E-4</v>
      </c>
      <c r="AE95" s="52">
        <f>SUM(AE92:AE94)</f>
        <v>17.664850000000001</v>
      </c>
      <c r="AF95" s="53">
        <f>IF(K95&gt;0,(K92*AF92+K93*AF93+K94*AF94)/K95,0)</f>
        <v>0.21997572007494878</v>
      </c>
      <c r="AG95" s="58">
        <f>SUM(AG92:AG94)</f>
        <v>132.31723579999999</v>
      </c>
      <c r="AH95" s="53">
        <f>IF(AND(AB95&gt;0),((AB92*AH92+AB93*AH93+AB94*AH94)/AB95),0)</f>
        <v>0.87272396377230865</v>
      </c>
      <c r="AI95" s="57">
        <f t="shared" si="3"/>
        <v>0.87604093282376727</v>
      </c>
      <c r="AJ95" s="51">
        <f>SUM(AJ92:AJ94)</f>
        <v>652</v>
      </c>
      <c r="AK95" s="21">
        <f>IF(AJ95&gt;0,(AK92*AJ92+AK93*AJ93+AK94*AJ94)/AJ95,0)</f>
        <v>7.7383435582822083E-2</v>
      </c>
      <c r="AL95" s="53">
        <f>IF(K95&gt;0,(AL92*K92+AL93*K93+AL94*K94)/K95,0)</f>
        <v>0.20400585428558979</v>
      </c>
      <c r="AM95" s="155">
        <f>IF(L95&gt;0,(AM92*K92+AM93*K93+AM94*K94)/K95,0)</f>
        <v>0.22112469824393219</v>
      </c>
      <c r="AN95" s="58">
        <f>SUM(AN92:AN94)</f>
        <v>122.7214511</v>
      </c>
      <c r="AO95" s="156">
        <f>SUM(AO92:AO94)</f>
        <v>132.981302</v>
      </c>
      <c r="AP95" s="56"/>
      <c r="AQ95" s="56">
        <f>SUM(AQ92:AQ94)</f>
        <v>752.08</v>
      </c>
      <c r="AR95" s="105"/>
      <c r="AS95" s="106">
        <f>AR94</f>
        <v>517.9000000000002</v>
      </c>
      <c r="AT95" s="51">
        <f>SUM(AT92:AT94)</f>
        <v>0</v>
      </c>
      <c r="AU95" s="59"/>
      <c r="AV95" s="58"/>
      <c r="AW95" s="58"/>
      <c r="AX95" s="58"/>
      <c r="AY95" s="58"/>
    </row>
    <row r="96" spans="1:51" x14ac:dyDescent="0.2">
      <c r="A96" s="182">
        <v>24</v>
      </c>
      <c r="B96" s="23">
        <v>1</v>
      </c>
      <c r="C96" s="11" t="s">
        <v>60</v>
      </c>
      <c r="D96" s="12">
        <v>16423</v>
      </c>
      <c r="E96" s="12">
        <v>0</v>
      </c>
      <c r="F96" s="12">
        <v>18081</v>
      </c>
      <c r="G96" s="13">
        <v>0.7</v>
      </c>
      <c r="H96" s="13">
        <v>4.0999999999999996</v>
      </c>
      <c r="I96" s="12">
        <v>19073</v>
      </c>
      <c r="J96" s="13">
        <v>9</v>
      </c>
      <c r="K96" s="12">
        <v>16152</v>
      </c>
      <c r="L96" s="14">
        <v>7.6999999999999999E-2</v>
      </c>
      <c r="M96" s="24">
        <f>ROUND(K96*(1-L96),0)</f>
        <v>14908</v>
      </c>
      <c r="N96" s="15">
        <v>0.53600000000000003</v>
      </c>
      <c r="O96" s="25">
        <f>M96*N96</f>
        <v>7990.6880000000001</v>
      </c>
      <c r="P96" s="14">
        <v>0.35899999999999999</v>
      </c>
      <c r="Q96" s="25">
        <f>M96*P96</f>
        <v>5351.9719999999998</v>
      </c>
      <c r="R96" s="16">
        <v>0.105</v>
      </c>
      <c r="S96" s="159"/>
      <c r="T96" s="25">
        <f>M96*R96</f>
        <v>1565.34</v>
      </c>
      <c r="U96" s="26">
        <v>0.24399999999999999</v>
      </c>
      <c r="V96" s="25">
        <f>M96*U96</f>
        <v>3637.5520000000001</v>
      </c>
      <c r="W96" s="16">
        <v>0.50600000000000001</v>
      </c>
      <c r="X96" s="25">
        <f>M96*W96</f>
        <v>7543.4480000000003</v>
      </c>
      <c r="Y96" s="16">
        <v>0.38</v>
      </c>
      <c r="Z96" s="25">
        <f>Y96*M96</f>
        <v>5665.04</v>
      </c>
      <c r="AA96" s="17">
        <v>3.3800000000000002E-3</v>
      </c>
      <c r="AB96" s="18">
        <f>M96*AA96</f>
        <v>50.389040000000001</v>
      </c>
      <c r="AC96" s="27">
        <f>IF(M96&gt;0,(AE96+AN96)/M96,0)</f>
        <v>3.3841354440568823E-3</v>
      </c>
      <c r="AD96" s="17">
        <v>3.8000000000000002E-4</v>
      </c>
      <c r="AE96" s="24">
        <f>AD96*M96</f>
        <v>5.6650400000000003</v>
      </c>
      <c r="AF96" s="117">
        <v>0.22420000000000001</v>
      </c>
      <c r="AG96" s="30">
        <f>AJ96*(1-AK96)*AF96</f>
        <v>47.905262399999998</v>
      </c>
      <c r="AH96" s="28">
        <f>IF(AND(AF96&gt;0,AD96&gt;0,AA96&gt;0),((AA96-AD96)*AF96)/((AF96-AD96)*AA96),0)</f>
        <v>0.88908088124491425</v>
      </c>
      <c r="AI96" s="60">
        <f t="shared" si="3"/>
        <v>0.88932367358116304</v>
      </c>
      <c r="AJ96" s="12">
        <v>232</v>
      </c>
      <c r="AK96" s="14">
        <v>7.9000000000000001E-2</v>
      </c>
      <c r="AL96" s="15">
        <v>0.20960000000000001</v>
      </c>
      <c r="AM96" s="150">
        <v>0.22720000000000001</v>
      </c>
      <c r="AN96" s="30">
        <f>AJ96*(1-AK96)*AL96</f>
        <v>44.785651200000004</v>
      </c>
      <c r="AO96" s="153">
        <f>AJ96*(1-AK96)*AM96</f>
        <v>48.546278400000006</v>
      </c>
      <c r="AP96" s="19">
        <v>1.6</v>
      </c>
      <c r="AQ96" s="19"/>
      <c r="AR96" s="101">
        <f>AR94+AJ96-AQ96-AS96</f>
        <v>700.9000000000002</v>
      </c>
      <c r="AS96" s="133">
        <v>49</v>
      </c>
      <c r="AT96" s="12"/>
      <c r="AU96" s="31"/>
      <c r="AV96" s="20"/>
      <c r="AW96" s="20"/>
      <c r="AX96" s="20"/>
      <c r="AY96" s="20"/>
    </row>
    <row r="97" spans="1:51" x14ac:dyDescent="0.2">
      <c r="A97" s="183"/>
      <c r="B97" s="33">
        <v>2</v>
      </c>
      <c r="C97" s="11" t="s">
        <v>54</v>
      </c>
      <c r="D97" s="34">
        <v>16377</v>
      </c>
      <c r="E97" s="34">
        <v>5</v>
      </c>
      <c r="F97" s="34">
        <v>15979</v>
      </c>
      <c r="G97" s="35">
        <v>1.1000000000000001</v>
      </c>
      <c r="H97" s="35">
        <v>4.5</v>
      </c>
      <c r="I97" s="34">
        <v>16197</v>
      </c>
      <c r="J97" s="35">
        <v>9.3000000000000007</v>
      </c>
      <c r="K97" s="34">
        <v>16286</v>
      </c>
      <c r="L97" s="36">
        <v>0.08</v>
      </c>
      <c r="M97" s="37">
        <f>ROUND(K97*(1-L97),0)</f>
        <v>14983</v>
      </c>
      <c r="N97" s="38">
        <v>0.52200000000000002</v>
      </c>
      <c r="O97" s="25">
        <f>M97*N97</f>
        <v>7821.1260000000002</v>
      </c>
      <c r="P97" s="36">
        <v>0.39400000000000002</v>
      </c>
      <c r="Q97" s="25">
        <f>M97*P97</f>
        <v>5903.3020000000006</v>
      </c>
      <c r="R97" s="39">
        <v>8.4000000000000005E-2</v>
      </c>
      <c r="S97" s="152"/>
      <c r="T97" s="25">
        <f>M97*R97</f>
        <v>1258.5720000000001</v>
      </c>
      <c r="U97" s="28">
        <v>0.25</v>
      </c>
      <c r="V97" s="25">
        <f>M97*U97</f>
        <v>3745.75</v>
      </c>
      <c r="W97" s="39">
        <v>0.504</v>
      </c>
      <c r="X97" s="25">
        <f>M97*W97</f>
        <v>7551.4319999999998</v>
      </c>
      <c r="Y97" s="39">
        <v>0.4</v>
      </c>
      <c r="Z97" s="25">
        <f>Y97*M97</f>
        <v>5993.2000000000007</v>
      </c>
      <c r="AA97" s="40">
        <v>3.3400000000000001E-3</v>
      </c>
      <c r="AB97" s="18">
        <f>M97*AA97</f>
        <v>50.043219999999998</v>
      </c>
      <c r="AC97" s="27">
        <f>IF(M97&gt;0,(AE97+AN97)/M97,0)</f>
        <v>3.3251671360875661E-3</v>
      </c>
      <c r="AD97" s="40">
        <v>3.8000000000000002E-4</v>
      </c>
      <c r="AE97" s="37">
        <f>AD97*M97</f>
        <v>5.6935400000000005</v>
      </c>
      <c r="AF97" s="28">
        <v>0.22209999999999999</v>
      </c>
      <c r="AG97" s="41">
        <f>AJ97*(1-AK97)*AF97</f>
        <v>47.7617166</v>
      </c>
      <c r="AH97" s="28">
        <f>IF(AND(AF97&gt;0,AD97&gt;0,AA97&gt;0),((AA97-AD97)*AF97)/((AF97-AD97)*AA97),0)</f>
        <v>0.88774642668478654</v>
      </c>
      <c r="AI97" s="29">
        <f t="shared" si="3"/>
        <v>0.88736329552962412</v>
      </c>
      <c r="AJ97" s="34">
        <v>234</v>
      </c>
      <c r="AK97" s="36">
        <v>8.1000000000000003E-2</v>
      </c>
      <c r="AL97" s="38">
        <v>0.20519999999999999</v>
      </c>
      <c r="AM97" s="151">
        <v>0.21759999999999999</v>
      </c>
      <c r="AN97" s="41">
        <f>AJ97*(1-AK97)*AL97</f>
        <v>44.127439200000005</v>
      </c>
      <c r="AO97" s="174">
        <f t="shared" si="4"/>
        <v>46.794009600000003</v>
      </c>
      <c r="AP97" s="42">
        <v>1.75</v>
      </c>
      <c r="AQ97" s="42"/>
      <c r="AR97" s="121">
        <f>AR96+AJ97-AQ97</f>
        <v>934.9000000000002</v>
      </c>
      <c r="AS97" s="104"/>
      <c r="AT97" s="43"/>
      <c r="AU97" s="44"/>
      <c r="AV97" s="45"/>
      <c r="AW97" s="45"/>
      <c r="AX97" s="45"/>
      <c r="AY97" s="45"/>
    </row>
    <row r="98" spans="1:51" x14ac:dyDescent="0.2">
      <c r="A98" s="183"/>
      <c r="B98" s="33">
        <v>3</v>
      </c>
      <c r="C98" s="46" t="s">
        <v>51</v>
      </c>
      <c r="D98" s="43">
        <v>16729</v>
      </c>
      <c r="E98" s="43">
        <v>1</v>
      </c>
      <c r="F98" s="43">
        <v>15313</v>
      </c>
      <c r="G98" s="37">
        <v>0.8</v>
      </c>
      <c r="H98" s="37">
        <v>4.4000000000000004</v>
      </c>
      <c r="I98" s="43">
        <v>16744</v>
      </c>
      <c r="J98" s="37">
        <v>9.6</v>
      </c>
      <c r="K98" s="43">
        <v>16104</v>
      </c>
      <c r="L98" s="39">
        <v>7.5999999999999998E-2</v>
      </c>
      <c r="M98" s="37">
        <f>ROUND(K98*(1-L98),0)</f>
        <v>14880</v>
      </c>
      <c r="N98" s="28">
        <v>0.23699999999999999</v>
      </c>
      <c r="O98" s="25">
        <f>M98*N98</f>
        <v>3526.56</v>
      </c>
      <c r="P98" s="39">
        <v>0.6</v>
      </c>
      <c r="Q98" s="25">
        <f>M98*P98</f>
        <v>8928</v>
      </c>
      <c r="R98" s="39">
        <v>0.16300000000000001</v>
      </c>
      <c r="S98" s="152"/>
      <c r="T98" s="25">
        <f>M98*R98</f>
        <v>2425.44</v>
      </c>
      <c r="U98" s="28">
        <v>0.251</v>
      </c>
      <c r="V98" s="25">
        <f>M98*U98</f>
        <v>3734.88</v>
      </c>
      <c r="W98" s="39">
        <v>0.504</v>
      </c>
      <c r="X98" s="25">
        <f>M98*W98</f>
        <v>7499.52</v>
      </c>
      <c r="Y98" s="39">
        <v>0.38</v>
      </c>
      <c r="Z98" s="25">
        <f>Y98*M98</f>
        <v>5654.4</v>
      </c>
      <c r="AA98" s="47">
        <v>3.2599999999999999E-3</v>
      </c>
      <c r="AB98" s="18">
        <f>M98*AA98</f>
        <v>48.508800000000001</v>
      </c>
      <c r="AC98" s="27">
        <f>IF(M98&gt;0,(AE98+AN98)/M98,0)</f>
        <v>3.2995931451612905E-3</v>
      </c>
      <c r="AD98" s="47">
        <v>3.6999999999999999E-4</v>
      </c>
      <c r="AE98" s="37">
        <f>AD98*M98</f>
        <v>5.5056000000000003</v>
      </c>
      <c r="AF98" s="28">
        <v>0.22409999999999999</v>
      </c>
      <c r="AG98" s="41">
        <f>AJ98*(1-AK98)*AF98</f>
        <v>46.853931600000003</v>
      </c>
      <c r="AH98" s="28">
        <f>IF(AND(AF98&gt;0,AD98&gt;0,AA98&gt;0),((AA98-AD98)*AF98)/((AF98-AD98)*AA98),0)</f>
        <v>0.88796914773750901</v>
      </c>
      <c r="AI98" s="29">
        <f t="shared" si="3"/>
        <v>0.88944335150482312</v>
      </c>
      <c r="AJ98" s="43">
        <v>228</v>
      </c>
      <c r="AK98" s="39">
        <v>8.3000000000000004E-2</v>
      </c>
      <c r="AL98" s="28">
        <v>0.20849999999999999</v>
      </c>
      <c r="AM98" s="152">
        <v>0.223</v>
      </c>
      <c r="AN98" s="41">
        <f>AJ98*(1-AK98)*AL98</f>
        <v>43.592345999999999</v>
      </c>
      <c r="AO98" s="154">
        <f t="shared" si="4"/>
        <v>46.623948000000006</v>
      </c>
      <c r="AP98" s="18">
        <v>1.55</v>
      </c>
      <c r="AQ98" s="18"/>
      <c r="AR98" s="121">
        <f>AR97+AJ98-AQ98</f>
        <v>1162.9000000000001</v>
      </c>
      <c r="AS98" s="104"/>
      <c r="AT98" s="43"/>
      <c r="AU98" s="48"/>
      <c r="AV98" s="41"/>
      <c r="AW98" s="41"/>
      <c r="AX98" s="41"/>
      <c r="AY98" s="41"/>
    </row>
    <row r="99" spans="1:51" s="22" customFormat="1" ht="13.5" thickBot="1" x14ac:dyDescent="0.25">
      <c r="A99" s="184"/>
      <c r="B99" s="49" t="s">
        <v>38</v>
      </c>
      <c r="C99" s="50"/>
      <c r="D99" s="51">
        <f>SUM(D96:D98)</f>
        <v>49529</v>
      </c>
      <c r="E99" s="51"/>
      <c r="F99" s="51">
        <f>SUM(F96:F98)</f>
        <v>49373</v>
      </c>
      <c r="G99" s="52"/>
      <c r="H99" s="52"/>
      <c r="I99" s="51">
        <f>SUM(I96:I98)</f>
        <v>52014</v>
      </c>
      <c r="J99" s="52"/>
      <c r="K99" s="51">
        <f>SUM(K96:K98)</f>
        <v>48542</v>
      </c>
      <c r="L99" s="21">
        <f>IF(K99&gt;0,(K96*L96+K97*L97+K98*L98)/K99,0)</f>
        <v>7.7674755881504673E-2</v>
      </c>
      <c r="M99" s="52">
        <f>M96+M97+M98</f>
        <v>44771</v>
      </c>
      <c r="N99" s="53">
        <f>IF(M99&gt;0,O99/M99,0)</f>
        <v>0.43193973777668582</v>
      </c>
      <c r="O99" s="54">
        <f>O96+O97+O98</f>
        <v>19338.374</v>
      </c>
      <c r="P99" s="21">
        <f>IF(M99&gt;0,Q99/M99,0)</f>
        <v>0.45081132876192181</v>
      </c>
      <c r="Q99" s="54">
        <f>Q96+Q97+Q98</f>
        <v>20183.274000000001</v>
      </c>
      <c r="R99" s="21">
        <f>IF(M99&gt;0,T99/M99,0)</f>
        <v>0.11724893346139244</v>
      </c>
      <c r="S99" s="155"/>
      <c r="T99" s="54">
        <f>T96+T97+T98</f>
        <v>5249.3520000000008</v>
      </c>
      <c r="U99" s="21">
        <f>IF(M99&gt;0,V99/M99,0)</f>
        <v>0.24833445757298253</v>
      </c>
      <c r="V99" s="54">
        <f>V96+V97+V98</f>
        <v>11118.182000000001</v>
      </c>
      <c r="W99" s="21">
        <f>IF(M99&gt;0,X99/M99,0)</f>
        <v>0.50466596680887188</v>
      </c>
      <c r="X99" s="54">
        <f>X96+X97+X98</f>
        <v>22594.400000000001</v>
      </c>
      <c r="Y99" s="21">
        <f>IF(M99&gt;0,Z99/M99,0)</f>
        <v>0.38669317191932279</v>
      </c>
      <c r="Z99" s="54">
        <f>Z96+Z97+Z98</f>
        <v>17312.64</v>
      </c>
      <c r="AA99" s="55">
        <f>IF(M99&gt;0,AB99/M99,0)</f>
        <v>3.3267306962095999E-3</v>
      </c>
      <c r="AB99" s="56">
        <f>SUM(AB96:AB98)</f>
        <v>148.94105999999999</v>
      </c>
      <c r="AC99" s="55">
        <f>IF(M99&gt;0,(AC96*M96+AC97*M97+AC98*M98)/M99,0)</f>
        <v>3.3363028835630211E-3</v>
      </c>
      <c r="AD99" s="55">
        <f>IF(K99&gt;0,(K96*AD96+K97*AD97+K98*AD98)/K99,0)</f>
        <v>3.7668246054962712E-4</v>
      </c>
      <c r="AE99" s="52">
        <f>SUM(AE96:AE98)</f>
        <v>16.864180000000001</v>
      </c>
      <c r="AF99" s="53">
        <f>IF(K99&gt;0,(K96*AF96+K97*AF97+K98*AF98)/K99,0)</f>
        <v>0.22346226772691688</v>
      </c>
      <c r="AG99" s="58">
        <f>SUM(AG96:AG98)</f>
        <v>142.52091060000001</v>
      </c>
      <c r="AH99" s="53">
        <f>IF(AND(AB99&gt;0),((AB96*AH96+AB97*AH97+AB98*AH98)/AB99),0)</f>
        <v>0.88827043138309303</v>
      </c>
      <c r="AI99" s="57">
        <f t="shared" si="3"/>
        <v>0.88870713720552164</v>
      </c>
      <c r="AJ99" s="51">
        <f>SUM(AJ96:AJ98)</f>
        <v>694</v>
      </c>
      <c r="AK99" s="21">
        <f>IF(AJ99&gt;0,(AK96*AJ96+AK97*AJ97+AK98*AJ98)/AJ99,0)</f>
        <v>8.098847262247838E-2</v>
      </c>
      <c r="AL99" s="53">
        <f>IF(K99&gt;0,(AL96*K96+AL97*K97+AL98*K98)/K99,0)</f>
        <v>0.20775885624819743</v>
      </c>
      <c r="AM99" s="155">
        <f>IF(L99&gt;0,(AM96*K96+AM97*K97+AM98*K98)/K99,0)</f>
        <v>0.2225858019859091</v>
      </c>
      <c r="AN99" s="58">
        <f>SUM(AN96:AN98)</f>
        <v>132.50543640000001</v>
      </c>
      <c r="AO99" s="156">
        <f>SUM(AO96:AO98)</f>
        <v>141.96423600000003</v>
      </c>
      <c r="AP99" s="56"/>
      <c r="AQ99" s="56">
        <f>SUM(AQ96:AQ98)</f>
        <v>0</v>
      </c>
      <c r="AR99" s="105"/>
      <c r="AS99" s="106">
        <f>AR98</f>
        <v>1162.9000000000001</v>
      </c>
      <c r="AT99" s="51">
        <f>SUM(AT96:AT98)</f>
        <v>0</v>
      </c>
      <c r="AU99" s="59"/>
      <c r="AV99" s="58"/>
      <c r="AW99" s="58"/>
      <c r="AX99" s="58"/>
      <c r="AY99" s="58"/>
    </row>
    <row r="100" spans="1:51" x14ac:dyDescent="0.2">
      <c r="A100" s="191">
        <v>25</v>
      </c>
      <c r="B100" s="33">
        <v>1</v>
      </c>
      <c r="C100" s="11" t="s">
        <v>60</v>
      </c>
      <c r="D100" s="12">
        <v>12100</v>
      </c>
      <c r="E100" s="12">
        <v>1</v>
      </c>
      <c r="F100" s="12">
        <v>16548</v>
      </c>
      <c r="G100" s="13">
        <v>0.9</v>
      </c>
      <c r="H100" s="13">
        <v>4.5999999999999996</v>
      </c>
      <c r="I100" s="12">
        <v>17253</v>
      </c>
      <c r="J100" s="13">
        <v>8.9</v>
      </c>
      <c r="K100" s="12">
        <v>16168</v>
      </c>
      <c r="L100" s="14">
        <v>7.1999999999999995E-2</v>
      </c>
      <c r="M100" s="24">
        <f>ROUND(K100*(1-L100),0)</f>
        <v>15004</v>
      </c>
      <c r="N100" s="15">
        <v>0.41</v>
      </c>
      <c r="O100" s="25">
        <f>M100*N100</f>
        <v>6151.6399999999994</v>
      </c>
      <c r="P100" s="14">
        <v>0.42299999999999999</v>
      </c>
      <c r="Q100" s="25">
        <f>M100*P100</f>
        <v>6346.692</v>
      </c>
      <c r="R100" s="16">
        <v>0.16700000000000001</v>
      </c>
      <c r="S100" s="159"/>
      <c r="T100" s="25">
        <f>M100*R100</f>
        <v>2505.6680000000001</v>
      </c>
      <c r="U100" s="26">
        <v>0.23799999999999999</v>
      </c>
      <c r="V100" s="25">
        <f>M100*U100</f>
        <v>3570.9519999999998</v>
      </c>
      <c r="W100" s="16">
        <v>0.50700000000000001</v>
      </c>
      <c r="X100" s="25">
        <f>M100*W100</f>
        <v>7607.0280000000002</v>
      </c>
      <c r="Y100" s="16">
        <v>0.38</v>
      </c>
      <c r="Z100" s="25">
        <f>Y100*M100</f>
        <v>5701.52</v>
      </c>
      <c r="AA100" s="17">
        <v>3.2499999999999999E-3</v>
      </c>
      <c r="AB100" s="18">
        <f>M100*AA100</f>
        <v>48.762999999999998</v>
      </c>
      <c r="AC100" s="27">
        <f>IF(M100&gt;0,(AE100+AN100)/M100,0)</f>
        <v>3.1863520127965875E-3</v>
      </c>
      <c r="AD100" s="17">
        <v>3.6999999999999999E-4</v>
      </c>
      <c r="AE100" s="24">
        <f>AD100*M100</f>
        <v>5.5514799999999997</v>
      </c>
      <c r="AF100" s="117">
        <v>0.2215</v>
      </c>
      <c r="AG100" s="30">
        <f>AJ100*(1-AK100)*AF100</f>
        <v>45.042468</v>
      </c>
      <c r="AH100" s="28">
        <f>IF(AND(AF100&gt;0,AD100&gt;0,AA100&gt;0),((AA100-AD100)*AF100)/((AF100-AD100)*AA100),0)</f>
        <v>0.88763657994427225</v>
      </c>
      <c r="AI100" s="60">
        <f t="shared" ref="AI100:AI127" si="5">IF(AND(AC100&gt;0,AL100&gt;0,AD100&gt;0),((AL100*(AC100-AD100))/(AC100*(AL100-AD100))),0)</f>
        <v>0.88545635418574375</v>
      </c>
      <c r="AJ100" s="12">
        <v>222</v>
      </c>
      <c r="AK100" s="14">
        <v>8.4000000000000005E-2</v>
      </c>
      <c r="AL100" s="15">
        <v>0.20780000000000001</v>
      </c>
      <c r="AM100" s="150">
        <v>0.21970000000000001</v>
      </c>
      <c r="AN100" s="30">
        <f>AJ100*(1-AK100)*AL100</f>
        <v>42.256545600000003</v>
      </c>
      <c r="AO100" s="153">
        <f>AJ100*(1-AK100)*AM100</f>
        <v>44.676434400000005</v>
      </c>
      <c r="AP100" s="19">
        <v>1.6</v>
      </c>
      <c r="AQ100" s="19"/>
      <c r="AR100" s="101">
        <f>AR98+AJ100-AQ100</f>
        <v>1384.9</v>
      </c>
      <c r="AS100" s="120"/>
      <c r="AT100" s="12"/>
      <c r="AU100" s="31"/>
      <c r="AV100" s="20"/>
      <c r="AW100" s="20"/>
      <c r="AX100" s="20"/>
      <c r="AY100" s="20"/>
    </row>
    <row r="101" spans="1:51" x14ac:dyDescent="0.2">
      <c r="A101" s="191"/>
      <c r="B101" s="33">
        <v>2</v>
      </c>
      <c r="C101" s="11" t="s">
        <v>54</v>
      </c>
      <c r="D101" s="34">
        <v>17971</v>
      </c>
      <c r="E101" s="34">
        <v>4</v>
      </c>
      <c r="F101" s="34">
        <v>15941</v>
      </c>
      <c r="G101" s="35">
        <v>0.5</v>
      </c>
      <c r="H101" s="35">
        <v>4.5999999999999996</v>
      </c>
      <c r="I101" s="34">
        <v>16634</v>
      </c>
      <c r="J101" s="35">
        <v>9.4</v>
      </c>
      <c r="K101" s="34">
        <v>16224</v>
      </c>
      <c r="L101" s="36">
        <v>7.5999999999999998E-2</v>
      </c>
      <c r="M101" s="37">
        <f>ROUND(K101*(1-L101),0)</f>
        <v>14991</v>
      </c>
      <c r="N101" s="38">
        <v>0.39200000000000002</v>
      </c>
      <c r="O101" s="25">
        <f>M101*N101</f>
        <v>5876.4720000000007</v>
      </c>
      <c r="P101" s="36">
        <v>0.42</v>
      </c>
      <c r="Q101" s="25">
        <f>M101*P101</f>
        <v>6296.2199999999993</v>
      </c>
      <c r="R101" s="39">
        <v>0.188</v>
      </c>
      <c r="S101" s="152"/>
      <c r="T101" s="25">
        <f>M101*R101</f>
        <v>2818.308</v>
      </c>
      <c r="U101" s="28">
        <v>0.26500000000000001</v>
      </c>
      <c r="V101" s="25">
        <f>M101*U101</f>
        <v>3972.6150000000002</v>
      </c>
      <c r="W101" s="39">
        <v>0.51</v>
      </c>
      <c r="X101" s="25">
        <f>M101*W101</f>
        <v>7645.41</v>
      </c>
      <c r="Y101" s="39">
        <v>0.4</v>
      </c>
      <c r="Z101" s="25">
        <f>Y101*M101</f>
        <v>5996.4000000000005</v>
      </c>
      <c r="AA101" s="40">
        <v>3.2200000000000002E-3</v>
      </c>
      <c r="AB101" s="18">
        <f>M101*AA101</f>
        <v>48.27102</v>
      </c>
      <c r="AC101" s="27">
        <f>IF(M101&gt;0,(AE101+AN101)/M101,0)</f>
        <v>3.1786556934160493E-3</v>
      </c>
      <c r="AD101" s="40">
        <v>3.8000000000000002E-4</v>
      </c>
      <c r="AE101" s="37">
        <f>AD101*M101</f>
        <v>5.69658</v>
      </c>
      <c r="AF101" s="28">
        <v>0.22209999999999999</v>
      </c>
      <c r="AG101" s="41">
        <f>AJ101*(1-AK101)*AF101</f>
        <v>45.924727500000003</v>
      </c>
      <c r="AH101" s="28">
        <f>IF(AND(AF101&gt;0,AD101&gt;0,AA101&gt;0),((AA101-AD101)*AF101)/((AF101-AD101)*AA101),0)</f>
        <v>0.88349919264743282</v>
      </c>
      <c r="AI101" s="29">
        <f t="shared" si="5"/>
        <v>0.88210465163532392</v>
      </c>
      <c r="AJ101" s="34">
        <v>225</v>
      </c>
      <c r="AK101" s="36">
        <v>8.1000000000000003E-2</v>
      </c>
      <c r="AL101" s="38">
        <v>0.2029</v>
      </c>
      <c r="AM101" s="151">
        <v>0.21529999999999999</v>
      </c>
      <c r="AN101" s="41">
        <f>AJ101*(1-AK101)*AL101</f>
        <v>41.9546475</v>
      </c>
      <c r="AO101" s="174">
        <f t="shared" si="4"/>
        <v>44.518657499999996</v>
      </c>
      <c r="AP101" s="42">
        <v>1.62</v>
      </c>
      <c r="AQ101" s="42"/>
      <c r="AR101" s="121">
        <f>AR100+AJ101-AQ101</f>
        <v>1609.9</v>
      </c>
      <c r="AS101" s="104"/>
      <c r="AT101" s="43"/>
      <c r="AU101" s="44"/>
      <c r="AV101" s="45"/>
      <c r="AW101" s="45"/>
      <c r="AX101" s="45"/>
      <c r="AY101" s="45"/>
    </row>
    <row r="102" spans="1:51" x14ac:dyDescent="0.2">
      <c r="A102" s="191"/>
      <c r="B102" s="33">
        <v>3</v>
      </c>
      <c r="C102" s="11" t="s">
        <v>52</v>
      </c>
      <c r="D102" s="43">
        <v>18839</v>
      </c>
      <c r="E102" s="43">
        <v>1</v>
      </c>
      <c r="F102" s="43">
        <v>16524</v>
      </c>
      <c r="G102" s="37">
        <v>0.7</v>
      </c>
      <c r="H102" s="37">
        <v>5.4</v>
      </c>
      <c r="I102" s="43">
        <v>17432</v>
      </c>
      <c r="J102" s="37">
        <v>8.4</v>
      </c>
      <c r="K102" s="43">
        <v>16226</v>
      </c>
      <c r="L102" s="39">
        <v>7.1999999999999995E-2</v>
      </c>
      <c r="M102" s="37">
        <f>ROUND(K102*(1-L102),0)</f>
        <v>15058</v>
      </c>
      <c r="N102" s="28">
        <v>0.312</v>
      </c>
      <c r="O102" s="25">
        <f>M102*N102</f>
        <v>4698.0959999999995</v>
      </c>
      <c r="P102" s="39">
        <v>0.55100000000000005</v>
      </c>
      <c r="Q102" s="25">
        <f>M102*P102</f>
        <v>8296.9580000000005</v>
      </c>
      <c r="R102" s="39">
        <v>0.13700000000000001</v>
      </c>
      <c r="S102" s="152"/>
      <c r="T102" s="25">
        <f>M102*R102</f>
        <v>2062.9460000000004</v>
      </c>
      <c r="U102" s="28">
        <v>0.247</v>
      </c>
      <c r="V102" s="25">
        <f>M102*U102</f>
        <v>3719.326</v>
      </c>
      <c r="W102" s="39">
        <v>0.503</v>
      </c>
      <c r="X102" s="25">
        <f>M102*W102</f>
        <v>7574.174</v>
      </c>
      <c r="Y102" s="39">
        <v>0.4</v>
      </c>
      <c r="Z102" s="25">
        <f>Y102*M102</f>
        <v>6023.2000000000007</v>
      </c>
      <c r="AA102" s="47">
        <v>3.2599999999999999E-3</v>
      </c>
      <c r="AB102" s="18">
        <f>M102*AA102</f>
        <v>49.089079999999996</v>
      </c>
      <c r="AC102" s="27">
        <f>IF(M102&gt;0,(AE102+AN102)/M102,0)</f>
        <v>3.1423270022579363E-3</v>
      </c>
      <c r="AD102" s="47">
        <v>3.8000000000000002E-4</v>
      </c>
      <c r="AE102" s="37">
        <f>AD102*M102</f>
        <v>5.7220400000000007</v>
      </c>
      <c r="AF102" s="28">
        <v>0.21340000000000001</v>
      </c>
      <c r="AG102" s="41">
        <f>AJ102*(1-AK102)*AF102</f>
        <v>43.834067200000007</v>
      </c>
      <c r="AH102" s="28">
        <f>IF(AND(AF102&gt;0,AD102&gt;0,AA102&gt;0),((AA102-AD102)*AF102)/((AF102-AD102)*AA102),0)</f>
        <v>0.88501151710746939</v>
      </c>
      <c r="AI102" s="29">
        <f t="shared" si="5"/>
        <v>0.88072322576072226</v>
      </c>
      <c r="AJ102" s="43">
        <v>224</v>
      </c>
      <c r="AK102" s="39">
        <v>8.3000000000000004E-2</v>
      </c>
      <c r="AL102" s="28">
        <v>0.20250000000000001</v>
      </c>
      <c r="AM102" s="152">
        <v>0.22439999999999999</v>
      </c>
      <c r="AN102" s="41">
        <f>AJ102*(1-AK102)*AL102</f>
        <v>41.595120000000009</v>
      </c>
      <c r="AO102" s="154">
        <f t="shared" si="4"/>
        <v>46.093555200000004</v>
      </c>
      <c r="AP102" s="18">
        <v>1.62</v>
      </c>
      <c r="AQ102" s="18"/>
      <c r="AR102" s="121">
        <f>AR101+AJ102-AQ102</f>
        <v>1833.9</v>
      </c>
      <c r="AS102" s="104"/>
      <c r="AT102" s="43"/>
      <c r="AU102" s="48"/>
      <c r="AV102" s="41"/>
      <c r="AW102" s="41"/>
      <c r="AX102" s="41"/>
      <c r="AY102" s="41"/>
    </row>
    <row r="103" spans="1:51" s="22" customFormat="1" ht="13.5" thickBot="1" x14ac:dyDescent="0.25">
      <c r="A103" s="191"/>
      <c r="B103" s="66" t="s">
        <v>38</v>
      </c>
      <c r="C103" s="50"/>
      <c r="D103" s="51">
        <f>SUM(D100:D102)</f>
        <v>48910</v>
      </c>
      <c r="E103" s="51"/>
      <c r="F103" s="51">
        <f>SUM(F100:F102)</f>
        <v>49013</v>
      </c>
      <c r="G103" s="52"/>
      <c r="H103" s="52"/>
      <c r="I103" s="51">
        <f>SUM(I100:I102)</f>
        <v>51319</v>
      </c>
      <c r="J103" s="52"/>
      <c r="K103" s="51">
        <f>SUM(K100:K102)</f>
        <v>48618</v>
      </c>
      <c r="L103" s="21">
        <f>IF(K103&gt;0,(K100*L100+K101*L101+K102*L102)/K103,0)</f>
        <v>7.3334814266321116E-2</v>
      </c>
      <c r="M103" s="52">
        <f>M100+M101+M102</f>
        <v>45053</v>
      </c>
      <c r="N103" s="53">
        <f>IF(M103&gt;0,O103/M103,0)</f>
        <v>0.37125625374558852</v>
      </c>
      <c r="O103" s="54">
        <f>O100+O101+O102</f>
        <v>16726.207999999999</v>
      </c>
      <c r="P103" s="21">
        <f>IF(M103&gt;0,Q103/M103,0)</f>
        <v>0.46478303331631637</v>
      </c>
      <c r="Q103" s="54">
        <f>Q100+Q101+Q102</f>
        <v>20939.870000000003</v>
      </c>
      <c r="R103" s="21">
        <f>IF(M103&gt;0,T103/M103,0)</f>
        <v>0.16396071293809514</v>
      </c>
      <c r="S103" s="155"/>
      <c r="T103" s="54">
        <f>T100+T101+T102</f>
        <v>7386.9220000000005</v>
      </c>
      <c r="U103" s="21">
        <f>IF(M103&gt;0,V103/M103,0)</f>
        <v>0.2499920759993785</v>
      </c>
      <c r="V103" s="54">
        <f>V100+V101+V102</f>
        <v>11262.893</v>
      </c>
      <c r="W103" s="21">
        <f>IF(M103&gt;0,X103/M103,0)</f>
        <v>0.5066613100126518</v>
      </c>
      <c r="X103" s="54">
        <f>X100+X101+X102</f>
        <v>22826.612000000001</v>
      </c>
      <c r="Y103" s="21">
        <f>IF(M103&gt;0,Z103/M103,0)</f>
        <v>0.39333940026191383</v>
      </c>
      <c r="Z103" s="54">
        <f>Z100+Z101+Z102</f>
        <v>17721.120000000003</v>
      </c>
      <c r="AA103" s="55">
        <f>IF(M103&gt;0,AB103/M103,0)</f>
        <v>3.243360042616474E-3</v>
      </c>
      <c r="AB103" s="56">
        <f>SUM(AB100:AB102)</f>
        <v>146.12309999999999</v>
      </c>
      <c r="AC103" s="55">
        <f>IF(M103&gt;0,(AC100*M100+AC101*M101+AC102*M102)/M103,0)</f>
        <v>3.1690767118726835E-3</v>
      </c>
      <c r="AD103" s="55">
        <f>IF(K103&gt;0,(K100*AD100+K101*AD101+K102*AD102)/K103,0)</f>
        <v>3.7667448270187995E-4</v>
      </c>
      <c r="AE103" s="52">
        <f>SUM(AE100:AE102)</f>
        <v>16.970099999999999</v>
      </c>
      <c r="AF103" s="53">
        <f>IF(K103&gt;0,(K100*AF100+K101*AF101+K102*AF102)/K103,0)</f>
        <v>0.21899689004072567</v>
      </c>
      <c r="AG103" s="58">
        <f>SUM(AG100:AG102)</f>
        <v>134.8012627</v>
      </c>
      <c r="AH103" s="53">
        <f>IF(AND(AB103&gt;0),((AB100*AH100+AB101*AH101+AB102*AH102)/AB103),0)</f>
        <v>0.88538794283929478</v>
      </c>
      <c r="AI103" s="57">
        <f t="shared" si="5"/>
        <v>0.88276744555132247</v>
      </c>
      <c r="AJ103" s="51">
        <f>SUM(AJ100:AJ102)</f>
        <v>671</v>
      </c>
      <c r="AK103" s="21">
        <f>IF(AJ103&gt;0,(AK100*AJ100+AK101*AJ101+AK102*AJ102)/AJ103,0)</f>
        <v>8.2660208643815208E-2</v>
      </c>
      <c r="AL103" s="53">
        <f>IF(K103&gt;0,(AL100*K100+AL101*K101+AL102*K102)/K103,0)</f>
        <v>0.20439600559463575</v>
      </c>
      <c r="AM103" s="155">
        <f>IF(L103&gt;0,(AM100*K100+AM101*K101+AM102*K102)/K103,0)</f>
        <v>0.21980030441400306</v>
      </c>
      <c r="AN103" s="58">
        <f>SUM(AN100:AN102)</f>
        <v>125.80631310000001</v>
      </c>
      <c r="AO103" s="156">
        <f>SUM(AO100:AO102)</f>
        <v>135.28864709999999</v>
      </c>
      <c r="AP103" s="56"/>
      <c r="AQ103" s="56">
        <f>SUM(AQ100:AQ102)</f>
        <v>0</v>
      </c>
      <c r="AR103" s="122"/>
      <c r="AS103" s="106">
        <f>AR102</f>
        <v>1833.9</v>
      </c>
      <c r="AT103" s="51">
        <f>SUM(AT100:AT102)</f>
        <v>0</v>
      </c>
      <c r="AU103" s="59"/>
      <c r="AV103" s="58"/>
      <c r="AW103" s="58"/>
      <c r="AX103" s="58"/>
      <c r="AY103" s="58"/>
    </row>
    <row r="104" spans="1:51" x14ac:dyDescent="0.2">
      <c r="A104" s="182">
        <v>26</v>
      </c>
      <c r="B104" s="23">
        <v>1</v>
      </c>
      <c r="C104" s="11" t="s">
        <v>53</v>
      </c>
      <c r="D104" s="12">
        <v>11000</v>
      </c>
      <c r="E104" s="12">
        <v>0</v>
      </c>
      <c r="F104" s="12">
        <v>13872</v>
      </c>
      <c r="G104" s="13">
        <v>0.5</v>
      </c>
      <c r="H104" s="13">
        <v>3.6</v>
      </c>
      <c r="I104" s="12">
        <v>14368</v>
      </c>
      <c r="J104" s="13">
        <v>9.5</v>
      </c>
      <c r="K104" s="12">
        <v>16349</v>
      </c>
      <c r="L104" s="14">
        <v>7.1999999999999995E-2</v>
      </c>
      <c r="M104" s="24">
        <f>ROUND(K104*(1-L104),0)</f>
        <v>15172</v>
      </c>
      <c r="N104" s="15">
        <v>0.51400000000000001</v>
      </c>
      <c r="O104" s="25">
        <f>M104*N104</f>
        <v>7798.4080000000004</v>
      </c>
      <c r="P104" s="14">
        <v>0.373</v>
      </c>
      <c r="Q104" s="25">
        <f>M104*P104</f>
        <v>5659.1559999999999</v>
      </c>
      <c r="R104" s="16">
        <v>0.113</v>
      </c>
      <c r="S104" s="159"/>
      <c r="T104" s="25">
        <f>M104*R104</f>
        <v>1714.4360000000001</v>
      </c>
      <c r="U104" s="26">
        <v>0.25700000000000001</v>
      </c>
      <c r="V104" s="25">
        <f>M104*U104</f>
        <v>3899.2040000000002</v>
      </c>
      <c r="W104" s="16">
        <v>0.503</v>
      </c>
      <c r="X104" s="25">
        <f>M104*W104</f>
        <v>7631.5159999999996</v>
      </c>
      <c r="Y104" s="16">
        <v>0.4</v>
      </c>
      <c r="Z104" s="25">
        <f>Y104*M104</f>
        <v>6068.8</v>
      </c>
      <c r="AA104" s="17">
        <v>3.2599999999999999E-3</v>
      </c>
      <c r="AB104" s="18">
        <f>M104*AA104</f>
        <v>49.460719999999995</v>
      </c>
      <c r="AC104" s="27">
        <f>IF(M104&gt;0,(AE104+AN104)/M104,0)</f>
        <v>3.0295078302135518E-3</v>
      </c>
      <c r="AD104" s="17">
        <v>4.0000000000000002E-4</v>
      </c>
      <c r="AE104" s="24">
        <f>AD104*M104</f>
        <v>6.0688000000000004</v>
      </c>
      <c r="AF104" s="117">
        <v>0.20799999999999999</v>
      </c>
      <c r="AG104" s="30">
        <f>AJ104*(1-AK104)*AF104</f>
        <v>43.582656</v>
      </c>
      <c r="AH104" s="28">
        <f>IF(AND(AF104&gt;0,AD104&gt;0,AA104&gt;0),((AA104-AD104)*AF104)/((AF104-AD104)*AA104),0)</f>
        <v>0.87899098076763948</v>
      </c>
      <c r="AI104" s="60">
        <f t="shared" si="5"/>
        <v>0.86979264746978735</v>
      </c>
      <c r="AJ104" s="12">
        <v>228</v>
      </c>
      <c r="AK104" s="14">
        <v>8.1000000000000003E-2</v>
      </c>
      <c r="AL104" s="15">
        <v>0.19040000000000001</v>
      </c>
      <c r="AM104" s="150">
        <v>0.20330000000000001</v>
      </c>
      <c r="AN104" s="30">
        <f>AJ104*(1-AK104)*AL104</f>
        <v>39.894892800000008</v>
      </c>
      <c r="AO104" s="153">
        <f>AJ104*(1-AK104)*AM104</f>
        <v>42.597855600000003</v>
      </c>
      <c r="AP104" s="19">
        <v>1.62</v>
      </c>
      <c r="AQ104" s="19"/>
      <c r="AR104" s="101">
        <f>AR102+AJ104-AQ104</f>
        <v>2061.9</v>
      </c>
      <c r="AS104" s="102"/>
      <c r="AT104" s="12"/>
      <c r="AU104" s="31"/>
      <c r="AV104" s="20"/>
      <c r="AW104" s="20"/>
      <c r="AX104" s="20"/>
      <c r="AY104" s="20"/>
    </row>
    <row r="105" spans="1:51" x14ac:dyDescent="0.2">
      <c r="A105" s="183"/>
      <c r="B105" s="33">
        <v>2</v>
      </c>
      <c r="C105" s="11" t="s">
        <v>54</v>
      </c>
      <c r="D105" s="34">
        <v>13461</v>
      </c>
      <c r="E105" s="34">
        <v>7</v>
      </c>
      <c r="F105" s="34">
        <v>16707</v>
      </c>
      <c r="G105" s="35">
        <v>1</v>
      </c>
      <c r="H105" s="35">
        <v>4</v>
      </c>
      <c r="I105" s="34">
        <v>17163</v>
      </c>
      <c r="J105" s="35">
        <v>9.1</v>
      </c>
      <c r="K105" s="34">
        <v>16335</v>
      </c>
      <c r="L105" s="36">
        <v>7.4999999999999997E-2</v>
      </c>
      <c r="M105" s="37">
        <f>ROUND(K105*(1-L105),0)</f>
        <v>15110</v>
      </c>
      <c r="N105" s="38">
        <v>0.53600000000000003</v>
      </c>
      <c r="O105" s="25">
        <f>M105*N105</f>
        <v>8098.96</v>
      </c>
      <c r="P105" s="36">
        <v>0.39400000000000002</v>
      </c>
      <c r="Q105" s="25">
        <f>M105*P105</f>
        <v>5953.34</v>
      </c>
      <c r="R105" s="39">
        <v>7.0000000000000007E-2</v>
      </c>
      <c r="S105" s="152"/>
      <c r="T105" s="25">
        <f>M105*R105</f>
        <v>1057.7</v>
      </c>
      <c r="U105" s="28">
        <v>0.26</v>
      </c>
      <c r="V105" s="25">
        <f>M105*U105</f>
        <v>3928.6</v>
      </c>
      <c r="W105" s="39">
        <v>0.502</v>
      </c>
      <c r="X105" s="25">
        <f>M105*W105</f>
        <v>7585.22</v>
      </c>
      <c r="Y105" s="39">
        <v>0.4</v>
      </c>
      <c r="Z105" s="25">
        <f>Y105*M105</f>
        <v>6044</v>
      </c>
      <c r="AA105" s="40">
        <v>3.2299999999999998E-3</v>
      </c>
      <c r="AB105" s="18">
        <f>M105*AA105</f>
        <v>48.805299999999995</v>
      </c>
      <c r="AC105" s="27">
        <f>IF(M105&gt;0,(AE105+AN105)/M105,0)</f>
        <v>3.041119503639974E-3</v>
      </c>
      <c r="AD105" s="40">
        <v>4.0999999999999999E-4</v>
      </c>
      <c r="AE105" s="37">
        <f>AD105*M105</f>
        <v>6.1951000000000001</v>
      </c>
      <c r="AF105" s="28">
        <v>0.2228</v>
      </c>
      <c r="AG105" s="41">
        <f>AJ105*(1-AK105)*AF105</f>
        <v>43.612431600000001</v>
      </c>
      <c r="AH105" s="28">
        <f>IF(AND(AF105&gt;0,AD105&gt;0,AA105&gt;0),((AA105-AD105)*AF105)/((AF105-AD105)*AA105),0)</f>
        <v>0.87467460519320284</v>
      </c>
      <c r="AI105" s="29">
        <f t="shared" si="5"/>
        <v>0.86693130990927314</v>
      </c>
      <c r="AJ105" s="34">
        <v>213</v>
      </c>
      <c r="AK105" s="36">
        <v>8.1000000000000003E-2</v>
      </c>
      <c r="AL105" s="38">
        <v>0.2031</v>
      </c>
      <c r="AM105" s="151">
        <v>0.21940000000000001</v>
      </c>
      <c r="AN105" s="41">
        <f>AJ105*(1-AK105)*AL105</f>
        <v>39.756215700000006</v>
      </c>
      <c r="AO105" s="174">
        <f t="shared" si="4"/>
        <v>42.946891800000003</v>
      </c>
      <c r="AP105" s="42">
        <v>1.6</v>
      </c>
      <c r="AQ105" s="42"/>
      <c r="AR105" s="121">
        <f>AR104+AJ105-AQ105</f>
        <v>2274.9</v>
      </c>
      <c r="AS105" s="104"/>
      <c r="AT105" s="43"/>
      <c r="AU105" s="44"/>
      <c r="AV105" s="45"/>
      <c r="AW105" s="45"/>
      <c r="AX105" s="45"/>
      <c r="AY105" s="45"/>
    </row>
    <row r="106" spans="1:51" x14ac:dyDescent="0.2">
      <c r="A106" s="183"/>
      <c r="B106" s="33">
        <v>3</v>
      </c>
      <c r="C106" s="11" t="s">
        <v>52</v>
      </c>
      <c r="D106" s="43">
        <v>20000</v>
      </c>
      <c r="E106" s="43">
        <v>2</v>
      </c>
      <c r="F106" s="43">
        <v>17452</v>
      </c>
      <c r="G106" s="37">
        <v>0.6</v>
      </c>
      <c r="H106" s="37">
        <v>3.7</v>
      </c>
      <c r="I106" s="43">
        <v>18359</v>
      </c>
      <c r="J106" s="37">
        <v>8.8000000000000007</v>
      </c>
      <c r="K106" s="43">
        <v>16355</v>
      </c>
      <c r="L106" s="39">
        <v>8.2000000000000003E-2</v>
      </c>
      <c r="M106" s="37">
        <f>ROUND(K106*(1-L106),0)</f>
        <v>15014</v>
      </c>
      <c r="N106" s="28">
        <v>0.434</v>
      </c>
      <c r="O106" s="25">
        <f>M106*N106</f>
        <v>6516.076</v>
      </c>
      <c r="P106" s="39">
        <v>0.48299999999999998</v>
      </c>
      <c r="Q106" s="25">
        <f>M106*P106</f>
        <v>7251.7619999999997</v>
      </c>
      <c r="R106" s="39">
        <v>8.3000000000000004E-2</v>
      </c>
      <c r="S106" s="152"/>
      <c r="T106" s="25">
        <f>M106*R106</f>
        <v>1246.162</v>
      </c>
      <c r="U106" s="28">
        <v>0.26100000000000001</v>
      </c>
      <c r="V106" s="25">
        <f>M106*U106</f>
        <v>3918.654</v>
      </c>
      <c r="W106" s="39">
        <v>0.51900000000000002</v>
      </c>
      <c r="X106" s="25">
        <f>M106*W106</f>
        <v>7792.2660000000005</v>
      </c>
      <c r="Y106" s="39">
        <v>0.4</v>
      </c>
      <c r="Z106" s="25">
        <f>Y106*M106</f>
        <v>6005.6</v>
      </c>
      <c r="AA106" s="47">
        <v>3.2499999999999999E-3</v>
      </c>
      <c r="AB106" s="18">
        <f>M106*AA106</f>
        <v>48.795499999999997</v>
      </c>
      <c r="AC106" s="27">
        <f>IF(M106&gt;0,(AE106+AN106)/M106,0)</f>
        <v>3.2673970427600911E-3</v>
      </c>
      <c r="AD106" s="47">
        <v>4.2000000000000002E-4</v>
      </c>
      <c r="AE106" s="37">
        <f>AD106*M106</f>
        <v>6.3058800000000002</v>
      </c>
      <c r="AF106" s="28">
        <v>0.224</v>
      </c>
      <c r="AG106" s="41">
        <f>AJ106*(1-AK106)*AF106</f>
        <v>46.576768000000001</v>
      </c>
      <c r="AH106" s="28">
        <f>IF(AND(AF106&gt;0,AD106&gt;0,AA106&gt;0),((AA106-AD106)*AF106)/((AF106-AD106)*AA106),0)</f>
        <v>0.8724049901257166</v>
      </c>
      <c r="AI106" s="29">
        <f t="shared" si="5"/>
        <v>0.87324117000487045</v>
      </c>
      <c r="AJ106" s="43">
        <v>227</v>
      </c>
      <c r="AK106" s="39">
        <v>8.4000000000000005E-2</v>
      </c>
      <c r="AL106" s="28">
        <v>0.2056</v>
      </c>
      <c r="AM106" s="152">
        <v>0.2203</v>
      </c>
      <c r="AN106" s="41">
        <f>AJ106*(1-AK106)*AL106</f>
        <v>42.750819200000002</v>
      </c>
      <c r="AO106" s="154">
        <f t="shared" si="4"/>
        <v>45.807419600000003</v>
      </c>
      <c r="AP106" s="18">
        <v>1.6</v>
      </c>
      <c r="AQ106" s="18"/>
      <c r="AR106" s="121">
        <f>AR105+AJ106-AQ106</f>
        <v>2501.9</v>
      </c>
      <c r="AS106" s="104"/>
      <c r="AT106" s="43"/>
      <c r="AU106" s="48"/>
      <c r="AV106" s="41"/>
      <c r="AW106" s="41"/>
      <c r="AX106" s="41"/>
      <c r="AY106" s="41"/>
    </row>
    <row r="107" spans="1:51" s="22" customFormat="1" ht="13.5" thickBot="1" x14ac:dyDescent="0.25">
      <c r="A107" s="184"/>
      <c r="B107" s="49" t="s">
        <v>38</v>
      </c>
      <c r="C107" s="50"/>
      <c r="D107" s="51">
        <f>SUM(D104:D106)</f>
        <v>44461</v>
      </c>
      <c r="E107" s="51"/>
      <c r="F107" s="51">
        <f>SUM(F104:F106)</f>
        <v>48031</v>
      </c>
      <c r="G107" s="52"/>
      <c r="H107" s="52"/>
      <c r="I107" s="51">
        <f>SUM(I104:I106)</f>
        <v>49890</v>
      </c>
      <c r="J107" s="52"/>
      <c r="K107" s="51">
        <f>SUM(K104:K106)</f>
        <v>49039</v>
      </c>
      <c r="L107" s="21">
        <f>IF(K107&gt;0,(K104*L104+K105*L105+K106*L106)/K107,0)</f>
        <v>7.6334407308468771E-2</v>
      </c>
      <c r="M107" s="52">
        <f>M104+M105+M106</f>
        <v>45296</v>
      </c>
      <c r="N107" s="53">
        <f>IF(M107&gt;0,O107/M107,0)</f>
        <v>0.49482170611091486</v>
      </c>
      <c r="O107" s="54">
        <f>O104+O105+O106</f>
        <v>22413.444</v>
      </c>
      <c r="P107" s="21">
        <f>IF(M107&gt;0,Q107/M107,0)</f>
        <v>0.41646631049099253</v>
      </c>
      <c r="Q107" s="54">
        <f>Q104+Q105+Q106</f>
        <v>18864.257999999998</v>
      </c>
      <c r="R107" s="21">
        <f>IF(M107&gt;0,T107/M107,0)</f>
        <v>8.8711983398092567E-2</v>
      </c>
      <c r="S107" s="155"/>
      <c r="T107" s="54">
        <f>T104+T105+T106</f>
        <v>4018.2980000000007</v>
      </c>
      <c r="U107" s="21">
        <f>IF(M107&gt;0,V107/M107,0)</f>
        <v>0.25932660720593431</v>
      </c>
      <c r="V107" s="54">
        <f>V104+V105+V106</f>
        <v>11746.458000000001</v>
      </c>
      <c r="W107" s="21">
        <f>IF(M107&gt;0,X107/M107,0)</f>
        <v>0.5079698428117273</v>
      </c>
      <c r="X107" s="54">
        <f>X104+X105+X106</f>
        <v>23009.002</v>
      </c>
      <c r="Y107" s="21">
        <f>IF(M107&gt;0,Z107/M107,0)</f>
        <v>0.4</v>
      </c>
      <c r="Z107" s="54">
        <f>Z104+Z105+Z106</f>
        <v>18118.400000000001</v>
      </c>
      <c r="AA107" s="55">
        <f>IF(M107&gt;0,AB107/M107,0)</f>
        <v>3.2466778523489934E-3</v>
      </c>
      <c r="AB107" s="56">
        <f>SUM(AB104:AB106)</f>
        <v>147.06152</v>
      </c>
      <c r="AC107" s="55">
        <f>IF(M107&gt;0,(AC104*M104+AC105*M105+AC106*M106)/M107,0)</f>
        <v>3.1122330382373723E-3</v>
      </c>
      <c r="AD107" s="55">
        <f>IF(K107&gt;0,(K104*AD104+K105*AD105+K106*AD106)/K107,0)</f>
        <v>4.1000122351597706E-4</v>
      </c>
      <c r="AE107" s="52">
        <f>SUM(AE104:AE106)</f>
        <v>18.569780000000002</v>
      </c>
      <c r="AF107" s="53">
        <f>IF(K107&gt;0,(K104*AF104+K105*AF105+K106*AF106)/K107,0)</f>
        <v>0.21826607394114886</v>
      </c>
      <c r="AG107" s="58">
        <f>SUM(AG104:AG106)</f>
        <v>133.77185559999998</v>
      </c>
      <c r="AH107" s="53">
        <f>IF(AND(AB107&gt;0),((AB104*AH104+AB105*AH105+AB106*AH106)/AB107),0)</f>
        <v>0.87537325186621773</v>
      </c>
      <c r="AI107" s="57">
        <f t="shared" si="5"/>
        <v>0.87004768466582139</v>
      </c>
      <c r="AJ107" s="51">
        <f>SUM(AJ104:AJ106)</f>
        <v>668</v>
      </c>
      <c r="AK107" s="21">
        <f>IF(AJ107&gt;0,(AK104*AJ104+AK105*AJ105+AK106*AJ106)/AJ107,0)</f>
        <v>8.2019461077844316E-2</v>
      </c>
      <c r="AL107" s="53">
        <f>IF(K107&gt;0,(AL104*K104+AL105*K105+AL106*K106)/K107,0)</f>
        <v>0.19969975121841799</v>
      </c>
      <c r="AM107" s="155">
        <f>IF(L107&gt;0,(AM104*K104+AM105*K105+AM106*K106)/K107,0)</f>
        <v>0.21433261689675565</v>
      </c>
      <c r="AN107" s="58">
        <f>SUM(AN104:AN106)</f>
        <v>122.40192770000002</v>
      </c>
      <c r="AO107" s="156">
        <f>SUM(AO104:AO106)</f>
        <v>131.35216700000001</v>
      </c>
      <c r="AP107" s="56"/>
      <c r="AQ107" s="56">
        <f>SUM(AQ104:AQ106)</f>
        <v>0</v>
      </c>
      <c r="AR107" s="105"/>
      <c r="AS107" s="106">
        <f>AR106</f>
        <v>2501.9</v>
      </c>
      <c r="AT107" s="51">
        <f>SUM(AT104:AT106)</f>
        <v>0</v>
      </c>
      <c r="AU107" s="59"/>
      <c r="AV107" s="58"/>
      <c r="AW107" s="58"/>
      <c r="AX107" s="58"/>
      <c r="AY107" s="58"/>
    </row>
    <row r="108" spans="1:51" x14ac:dyDescent="0.2">
      <c r="A108" s="182">
        <v>27</v>
      </c>
      <c r="B108" s="23">
        <v>1</v>
      </c>
      <c r="C108" s="11" t="s">
        <v>53</v>
      </c>
      <c r="D108" s="12">
        <v>18400</v>
      </c>
      <c r="E108" s="12">
        <v>0</v>
      </c>
      <c r="F108" s="12">
        <v>16994</v>
      </c>
      <c r="G108" s="13">
        <v>0.9</v>
      </c>
      <c r="H108" s="13">
        <v>3.9</v>
      </c>
      <c r="I108" s="12">
        <v>17977</v>
      </c>
      <c r="J108" s="13">
        <v>8.4</v>
      </c>
      <c r="K108" s="12">
        <v>16609</v>
      </c>
      <c r="L108" s="14">
        <v>8.3000000000000004E-2</v>
      </c>
      <c r="M108" s="24">
        <f>ROUND(K108*(1-L108),0)</f>
        <v>15230</v>
      </c>
      <c r="N108" s="15">
        <v>0.55500000000000005</v>
      </c>
      <c r="O108" s="25">
        <f>M108*N108</f>
        <v>8452.6500000000015</v>
      </c>
      <c r="P108" s="14">
        <v>0.371</v>
      </c>
      <c r="Q108" s="25">
        <f>M108*P108</f>
        <v>5650.33</v>
      </c>
      <c r="R108" s="16">
        <v>7.3999999999999996E-2</v>
      </c>
      <c r="S108" s="159"/>
      <c r="T108" s="25">
        <f>M108*R108</f>
        <v>1127.02</v>
      </c>
      <c r="U108" s="26">
        <v>0.251</v>
      </c>
      <c r="V108" s="25">
        <f>M108*U108</f>
        <v>3822.73</v>
      </c>
      <c r="W108" s="16">
        <v>0.50900000000000001</v>
      </c>
      <c r="X108" s="25">
        <f>M108*W108</f>
        <v>7752.07</v>
      </c>
      <c r="Y108" s="16">
        <v>0.4</v>
      </c>
      <c r="Z108" s="25">
        <f>Y108*M108</f>
        <v>6092</v>
      </c>
      <c r="AA108" s="17">
        <v>3.3600000000000001E-3</v>
      </c>
      <c r="AB108" s="18">
        <f>M108*AA108</f>
        <v>51.172800000000002</v>
      </c>
      <c r="AC108" s="27">
        <f>IF(M108&gt;0,(AE108+AN108)/M108,0)</f>
        <v>3.3146502692055157E-3</v>
      </c>
      <c r="AD108" s="17">
        <v>3.8999999999999999E-4</v>
      </c>
      <c r="AE108" s="24">
        <f>AD108*M108</f>
        <v>5.9397000000000002</v>
      </c>
      <c r="AF108" s="117">
        <v>0.22289999999999999</v>
      </c>
      <c r="AG108" s="30">
        <f>AJ108*(1-AK108)*AF108</f>
        <v>47.573101199999996</v>
      </c>
      <c r="AH108" s="28">
        <f>IF(AND(AF108&gt;0,AD108&gt;0,AA108&gt;0),((AA108-AD108)*AF108)/((AF108-AD108)*AA108),0)</f>
        <v>0.88547785974306115</v>
      </c>
      <c r="AI108" s="60">
        <f t="shared" si="5"/>
        <v>0.88399245464721254</v>
      </c>
      <c r="AJ108" s="12">
        <v>233</v>
      </c>
      <c r="AK108" s="14">
        <v>8.4000000000000005E-2</v>
      </c>
      <c r="AL108" s="15">
        <v>0.2087</v>
      </c>
      <c r="AM108" s="150">
        <v>0.22189999999999999</v>
      </c>
      <c r="AN108" s="30">
        <f>AJ108*(1-AK108)*AL108</f>
        <v>44.542423599999999</v>
      </c>
      <c r="AO108" s="153">
        <f>AJ108*(1-AK108)*AM108</f>
        <v>47.359673199999996</v>
      </c>
      <c r="AP108" s="19">
        <v>1.6</v>
      </c>
      <c r="AQ108" s="19">
        <v>1256.22</v>
      </c>
      <c r="AR108" s="101">
        <f>AR106+AJ108-AQ108+AS108</f>
        <v>1553.68</v>
      </c>
      <c r="AS108" s="102">
        <v>75</v>
      </c>
      <c r="AT108" s="12"/>
      <c r="AU108" s="31"/>
      <c r="AV108" s="20"/>
      <c r="AW108" s="20"/>
      <c r="AX108" s="20"/>
      <c r="AY108" s="20"/>
    </row>
    <row r="109" spans="1:51" x14ac:dyDescent="0.2">
      <c r="A109" s="183"/>
      <c r="B109" s="33">
        <v>2</v>
      </c>
      <c r="C109" s="11" t="s">
        <v>51</v>
      </c>
      <c r="D109" s="34">
        <v>17550</v>
      </c>
      <c r="E109" s="34">
        <v>4</v>
      </c>
      <c r="F109" s="34">
        <v>18763</v>
      </c>
      <c r="G109" s="35">
        <v>0.8</v>
      </c>
      <c r="H109" s="35">
        <v>3.9</v>
      </c>
      <c r="I109" s="34">
        <v>18866</v>
      </c>
      <c r="J109" s="35">
        <v>8.1</v>
      </c>
      <c r="K109" s="34">
        <v>16757</v>
      </c>
      <c r="L109" s="36">
        <v>8.3000000000000004E-2</v>
      </c>
      <c r="M109" s="37">
        <f>ROUND(K109*(1-L109),0)</f>
        <v>15366</v>
      </c>
      <c r="N109" s="38">
        <v>0.33700000000000002</v>
      </c>
      <c r="O109" s="25">
        <f>M109*N109</f>
        <v>5178.3420000000006</v>
      </c>
      <c r="P109" s="36">
        <v>0.54200000000000004</v>
      </c>
      <c r="Q109" s="25">
        <f>M109*P109</f>
        <v>8328.3720000000012</v>
      </c>
      <c r="R109" s="39">
        <v>0.121</v>
      </c>
      <c r="S109" s="152"/>
      <c r="T109" s="25">
        <f>M109*R109</f>
        <v>1859.2860000000001</v>
      </c>
      <c r="U109" s="28">
        <v>0.24199999999999999</v>
      </c>
      <c r="V109" s="25">
        <f>M109*U109</f>
        <v>3718.5720000000001</v>
      </c>
      <c r="W109" s="39">
        <v>0.50600000000000001</v>
      </c>
      <c r="X109" s="25">
        <f>M109*W109</f>
        <v>7775.1959999999999</v>
      </c>
      <c r="Y109" s="39">
        <v>0.4</v>
      </c>
      <c r="Z109" s="25">
        <f>Y109*M109</f>
        <v>6146.4000000000005</v>
      </c>
      <c r="AA109" s="40">
        <v>3.46E-3</v>
      </c>
      <c r="AB109" s="18">
        <f>M109*AA109</f>
        <v>53.166359999999997</v>
      </c>
      <c r="AC109" s="27">
        <f>IF(M109&gt;0,(AE109+AN109)/M109,0)</f>
        <v>3.2014244956397237E-3</v>
      </c>
      <c r="AD109" s="40">
        <v>3.8999999999999999E-4</v>
      </c>
      <c r="AE109" s="37">
        <f>AD109*M109</f>
        <v>5.9927399999999995</v>
      </c>
      <c r="AF109" s="28">
        <v>0.22370000000000001</v>
      </c>
      <c r="AG109" s="41">
        <f>AJ109*(1-AK109)*AF109</f>
        <v>47.279442400000001</v>
      </c>
      <c r="AH109" s="28">
        <f>IF(AND(AF109&gt;0,AD109&gt;0,AA109&gt;0),((AA109-AD109)*AF109)/((AF109-AD109)*AA109),0)</f>
        <v>0.88883283379878608</v>
      </c>
      <c r="AI109" s="29">
        <f t="shared" si="5"/>
        <v>0.87985801887358817</v>
      </c>
      <c r="AJ109" s="34">
        <v>232</v>
      </c>
      <c r="AK109" s="36">
        <v>8.8999999999999996E-2</v>
      </c>
      <c r="AL109" s="38">
        <v>0.2044</v>
      </c>
      <c r="AM109" s="151">
        <v>0.2203</v>
      </c>
      <c r="AN109" s="41">
        <f>AJ109*(1-AK109)*AL109</f>
        <v>43.2003488</v>
      </c>
      <c r="AO109" s="174">
        <f t="shared" si="4"/>
        <v>46.5608456</v>
      </c>
      <c r="AP109" s="42">
        <v>1.65</v>
      </c>
      <c r="AQ109" s="42"/>
      <c r="AR109" s="121">
        <f>AR108+AJ109-AQ109</f>
        <v>1785.68</v>
      </c>
      <c r="AS109" s="104"/>
      <c r="AT109" s="43"/>
      <c r="AU109" s="44"/>
      <c r="AV109" s="45"/>
      <c r="AW109" s="45"/>
      <c r="AX109" s="45"/>
      <c r="AY109" s="45"/>
    </row>
    <row r="110" spans="1:51" x14ac:dyDescent="0.2">
      <c r="A110" s="183"/>
      <c r="B110" s="33">
        <v>3</v>
      </c>
      <c r="C110" s="180" t="s">
        <v>52</v>
      </c>
      <c r="D110" s="43">
        <v>19910</v>
      </c>
      <c r="E110" s="43">
        <v>2</v>
      </c>
      <c r="F110" s="43">
        <v>18920</v>
      </c>
      <c r="G110" s="37">
        <v>0.6</v>
      </c>
      <c r="H110" s="37">
        <v>3.9</v>
      </c>
      <c r="I110" s="43">
        <v>19493</v>
      </c>
      <c r="J110" s="37">
        <v>7.3</v>
      </c>
      <c r="K110" s="43">
        <v>16980</v>
      </c>
      <c r="L110" s="39">
        <v>9.7000000000000003E-2</v>
      </c>
      <c r="M110" s="37">
        <f>ROUND(K110*(1-L110),0)</f>
        <v>15333</v>
      </c>
      <c r="N110" s="28">
        <v>0.53200000000000003</v>
      </c>
      <c r="O110" s="25">
        <f>M110*N110</f>
        <v>8157.1560000000009</v>
      </c>
      <c r="P110" s="39">
        <v>0.38800000000000001</v>
      </c>
      <c r="Q110" s="25">
        <f>M110*P110</f>
        <v>5949.2039999999997</v>
      </c>
      <c r="R110" s="39">
        <v>0.08</v>
      </c>
      <c r="S110" s="152"/>
      <c r="T110" s="25">
        <f>M110*R110</f>
        <v>1226.6400000000001</v>
      </c>
      <c r="U110" s="28">
        <v>0.249</v>
      </c>
      <c r="V110" s="25">
        <f>M110*U110</f>
        <v>3817.9169999999999</v>
      </c>
      <c r="W110" s="39">
        <v>0.49299999999999999</v>
      </c>
      <c r="X110" s="25">
        <f>M110*W110</f>
        <v>7559.1689999999999</v>
      </c>
      <c r="Y110" s="39">
        <v>0.39</v>
      </c>
      <c r="Z110" s="25">
        <f>Y110*M110</f>
        <v>5979.87</v>
      </c>
      <c r="AA110" s="47">
        <v>3.3400000000000001E-3</v>
      </c>
      <c r="AB110" s="18">
        <f>M110*AA110</f>
        <v>51.212220000000002</v>
      </c>
      <c r="AC110" s="27">
        <f>IF(M110&gt;0,(AE110+AN110)/M110,0)</f>
        <v>3.2646698297789083E-3</v>
      </c>
      <c r="AD110" s="47">
        <v>3.8000000000000002E-4</v>
      </c>
      <c r="AE110" s="37">
        <f>AD110*M110</f>
        <v>5.8265400000000005</v>
      </c>
      <c r="AF110" s="28">
        <v>0.22359999999999999</v>
      </c>
      <c r="AG110" s="41">
        <f>AJ110*(1-AK110)*AF110</f>
        <v>48.079590000000003</v>
      </c>
      <c r="AH110" s="28">
        <f>IF(AND(AF110&gt;0,AD110&gt;0,AA110&gt;0),((AA110-AD110)*AF110)/((AF110-AD110)*AA110),0)</f>
        <v>0.88773622006055086</v>
      </c>
      <c r="AI110" s="29">
        <f t="shared" si="5"/>
        <v>0.88523766245639057</v>
      </c>
      <c r="AJ110" s="43">
        <v>235</v>
      </c>
      <c r="AK110" s="39">
        <v>8.5000000000000006E-2</v>
      </c>
      <c r="AL110" s="28">
        <v>0.20569999999999999</v>
      </c>
      <c r="AM110" s="152">
        <v>0.2228</v>
      </c>
      <c r="AN110" s="41">
        <f>AJ110*(1-AK110)*AL110</f>
        <v>44.230642500000002</v>
      </c>
      <c r="AO110" s="154">
        <f t="shared" si="4"/>
        <v>47.90757</v>
      </c>
      <c r="AP110" s="18">
        <v>1.68</v>
      </c>
      <c r="AQ110" s="18"/>
      <c r="AR110" s="121">
        <f>AR109+AJ110-AQ110</f>
        <v>2020.68</v>
      </c>
      <c r="AS110" s="104"/>
      <c r="AT110" s="43"/>
      <c r="AU110" s="48"/>
      <c r="AV110" s="41"/>
      <c r="AW110" s="41"/>
      <c r="AX110" s="41"/>
      <c r="AY110" s="41"/>
    </row>
    <row r="111" spans="1:51" s="22" customFormat="1" ht="13.5" thickBot="1" x14ac:dyDescent="0.25">
      <c r="A111" s="184"/>
      <c r="B111" s="49" t="s">
        <v>38</v>
      </c>
      <c r="C111" s="50"/>
      <c r="D111" s="51">
        <f>SUM(D108:D110)</f>
        <v>55860</v>
      </c>
      <c r="E111" s="51"/>
      <c r="F111" s="51">
        <f>SUM(F108:F110)</f>
        <v>54677</v>
      </c>
      <c r="G111" s="52"/>
      <c r="H111" s="52"/>
      <c r="I111" s="51">
        <f>SUM(I108:I110)</f>
        <v>56336</v>
      </c>
      <c r="J111" s="52"/>
      <c r="K111" s="51">
        <f>SUM(K108:K110)</f>
        <v>50346</v>
      </c>
      <c r="L111" s="21">
        <f>IF(K111&gt;0,(K108*L108+K109*L109+K110*L110)/K111,0)</f>
        <v>8.7721725658443578E-2</v>
      </c>
      <c r="M111" s="52">
        <f>M108+M109+M110</f>
        <v>45929</v>
      </c>
      <c r="N111" s="53">
        <f>IF(M111&gt;0,O111/M111,0)</f>
        <v>0.47438759824947202</v>
      </c>
      <c r="O111" s="54">
        <f>O108+O109+O110</f>
        <v>21788.148000000001</v>
      </c>
      <c r="P111" s="21">
        <f>IF(M111&gt;0,Q111/M111,0)</f>
        <v>0.43388503995297095</v>
      </c>
      <c r="Q111" s="54">
        <f>Q108+Q109+Q110</f>
        <v>19927.906000000003</v>
      </c>
      <c r="R111" s="21">
        <f>IF(M111&gt;0,T111/M111,0)</f>
        <v>9.1727361797557097E-2</v>
      </c>
      <c r="S111" s="155"/>
      <c r="T111" s="54">
        <f>T108+T109+T110</f>
        <v>4212.9459999999999</v>
      </c>
      <c r="U111" s="21">
        <f>IF(M111&gt;0,V111/M111,0)</f>
        <v>0.24732127849506846</v>
      </c>
      <c r="V111" s="54">
        <f>V108+V109+V110</f>
        <v>11359.218999999999</v>
      </c>
      <c r="W111" s="21">
        <f>IF(M111&gt;0,X111/M111,0)</f>
        <v>0.5026548585860785</v>
      </c>
      <c r="X111" s="54">
        <f>X108+X109+X110</f>
        <v>23086.434999999998</v>
      </c>
      <c r="Y111" s="21">
        <f>IF(M111&gt;0,Z111/M111,0)</f>
        <v>0.39666158636155807</v>
      </c>
      <c r="Z111" s="54">
        <f>Z108+Z109+Z110</f>
        <v>18218.27</v>
      </c>
      <c r="AA111" s="55">
        <f>IF(M111&gt;0,AB111/M111,0)</f>
        <v>3.3867791591369288E-3</v>
      </c>
      <c r="AB111" s="56">
        <f>SUM(AB108:AB110)</f>
        <v>155.55137999999999</v>
      </c>
      <c r="AC111" s="55">
        <f>IF(M111&gt;0,(AC108*M108+AC109*M109+AC110*M110)/M111,0)</f>
        <v>3.2600839317206993E-3</v>
      </c>
      <c r="AD111" s="55">
        <f>IF(K111&gt;0,(K108*AD108+K109*AD109+K110*AD110)/K111,0)</f>
        <v>3.8662733881539746E-4</v>
      </c>
      <c r="AE111" s="52">
        <f>SUM(AE108:AE110)</f>
        <v>17.758980000000001</v>
      </c>
      <c r="AF111" s="53">
        <f>IF(K111&gt;0,(K108*AF108+K109*AF109+K110*AF110)/K111,0)</f>
        <v>0.22340235569856595</v>
      </c>
      <c r="AG111" s="58">
        <f>SUM(AG108:AG110)</f>
        <v>142.93213359999999</v>
      </c>
      <c r="AH111" s="53">
        <f>IF(AND(AB111&gt;0),((AB108*AH108+AB109*AH109+AB110*AH110)/AB111),0)</f>
        <v>0.88736808664979694</v>
      </c>
      <c r="AI111" s="57">
        <f t="shared" si="5"/>
        <v>0.88306100191788739</v>
      </c>
      <c r="AJ111" s="51">
        <f>SUM(AJ108:AJ110)</f>
        <v>700</v>
      </c>
      <c r="AK111" s="21">
        <f>IF(AJ111&gt;0,(AK108*AJ108+AK109*AJ109+AK110*AJ110)/AJ111,0)</f>
        <v>8.5992857142857149E-2</v>
      </c>
      <c r="AL111" s="53">
        <f>IF(K111&gt;0,(AL108*K108+AL109*K109+AL110*K110)/K111,0)</f>
        <v>0.20625700353553408</v>
      </c>
      <c r="AM111" s="155">
        <f>IF(L111&gt;0,(AM108*K108+AM109*K109+AM110*K110)/K111,0)</f>
        <v>0.22167100067532675</v>
      </c>
      <c r="AN111" s="58">
        <f>SUM(AN108:AN110)</f>
        <v>131.97341490000002</v>
      </c>
      <c r="AO111" s="156">
        <f>SUM(AO108:AO110)</f>
        <v>141.82808879999999</v>
      </c>
      <c r="AP111" s="56"/>
      <c r="AQ111" s="56">
        <f>SUM(AQ108:AQ110)</f>
        <v>1256.22</v>
      </c>
      <c r="AR111" s="105"/>
      <c r="AS111" s="106">
        <f>AR110</f>
        <v>2020.68</v>
      </c>
      <c r="AT111" s="51">
        <f>SUM(AT108:AT110)</f>
        <v>0</v>
      </c>
      <c r="AU111" s="59"/>
      <c r="AV111" s="58"/>
      <c r="AW111" s="58"/>
      <c r="AX111" s="58"/>
      <c r="AY111" s="58"/>
    </row>
    <row r="112" spans="1:51" x14ac:dyDescent="0.2">
      <c r="A112" s="182">
        <v>28</v>
      </c>
      <c r="B112" s="23">
        <v>1</v>
      </c>
      <c r="C112" s="11" t="s">
        <v>57</v>
      </c>
      <c r="D112" s="12">
        <v>6700</v>
      </c>
      <c r="E112" s="12">
        <v>1</v>
      </c>
      <c r="F112" s="12">
        <v>13744</v>
      </c>
      <c r="G112" s="13">
        <v>0.7</v>
      </c>
      <c r="H112" s="13">
        <v>3.5</v>
      </c>
      <c r="I112" s="12">
        <v>14411</v>
      </c>
      <c r="J112" s="13">
        <v>9</v>
      </c>
      <c r="K112" s="12">
        <v>17054</v>
      </c>
      <c r="L112" s="14">
        <v>8.6999999999999994E-2</v>
      </c>
      <c r="M112" s="24">
        <f>ROUND(K112*(1-L112),0)</f>
        <v>15570</v>
      </c>
      <c r="N112" s="15">
        <v>0.55500000000000005</v>
      </c>
      <c r="O112" s="25">
        <f>M112*N112</f>
        <v>8641.35</v>
      </c>
      <c r="P112" s="14">
        <v>0.39700000000000002</v>
      </c>
      <c r="Q112" s="25">
        <f>M112*P112</f>
        <v>6181.29</v>
      </c>
      <c r="R112" s="16">
        <v>4.8000000000000001E-2</v>
      </c>
      <c r="S112" s="159"/>
      <c r="T112" s="25">
        <f>M112*R112</f>
        <v>747.36</v>
      </c>
      <c r="U112" s="26">
        <v>0.246</v>
      </c>
      <c r="V112" s="25">
        <f>M112*U112</f>
        <v>3830.22</v>
      </c>
      <c r="W112" s="16">
        <v>0.50800000000000001</v>
      </c>
      <c r="X112" s="25">
        <f>M112*W112</f>
        <v>7909.56</v>
      </c>
      <c r="Y112" s="16">
        <v>0.4</v>
      </c>
      <c r="Z112" s="25">
        <f>Y112*M112</f>
        <v>6228</v>
      </c>
      <c r="AA112" s="17">
        <v>3.2000000000000002E-3</v>
      </c>
      <c r="AB112" s="18">
        <f>M112*AA112</f>
        <v>49.824000000000005</v>
      </c>
      <c r="AC112" s="27">
        <f>IF(M112&gt;0,(AE112+AN112)/M112,0)</f>
        <v>3.2637350802825951E-3</v>
      </c>
      <c r="AD112" s="17">
        <v>3.8000000000000002E-4</v>
      </c>
      <c r="AE112" s="24">
        <f>AD112*M112</f>
        <v>5.9166000000000007</v>
      </c>
      <c r="AF112" s="117">
        <v>0.22470000000000001</v>
      </c>
      <c r="AG112" s="30">
        <f>AJ112*(1-AK112)*AF112</f>
        <v>48.574747200000004</v>
      </c>
      <c r="AH112" s="28">
        <f>IF(AND(AF112&gt;0,AD112&gt;0,AA112&gt;0),((AA112-AD112)*AF112)/((AF112-AD112)*AA112),0)</f>
        <v>0.88274284504279599</v>
      </c>
      <c r="AI112" s="60">
        <f t="shared" si="5"/>
        <v>0.88518848845485865</v>
      </c>
      <c r="AJ112" s="12">
        <v>236</v>
      </c>
      <c r="AK112" s="14">
        <v>8.4000000000000005E-2</v>
      </c>
      <c r="AL112" s="15">
        <v>0.2077</v>
      </c>
      <c r="AM112" s="150">
        <v>0.22309999999999999</v>
      </c>
      <c r="AN112" s="30">
        <f>AJ112*(1-AK112)*AL112</f>
        <v>44.899755200000001</v>
      </c>
      <c r="AO112" s="153">
        <f>AJ112*(1-AK112)*AM112</f>
        <v>48.228865599999999</v>
      </c>
      <c r="AP112" s="19">
        <v>1.68</v>
      </c>
      <c r="AQ112" s="19">
        <v>1254.98</v>
      </c>
      <c r="AR112" s="101">
        <f>AR110+AJ112-AQ112</f>
        <v>1001.7000000000003</v>
      </c>
      <c r="AS112" s="102"/>
      <c r="AT112" s="12"/>
      <c r="AU112" s="31"/>
      <c r="AV112" s="20"/>
      <c r="AW112" s="20"/>
      <c r="AX112" s="20"/>
      <c r="AY112" s="20"/>
    </row>
    <row r="113" spans="1:51" x14ac:dyDescent="0.2">
      <c r="A113" s="183"/>
      <c r="B113" s="33">
        <v>2</v>
      </c>
      <c r="C113" s="11" t="s">
        <v>51</v>
      </c>
      <c r="D113" s="34">
        <v>17740</v>
      </c>
      <c r="E113" s="34">
        <v>7</v>
      </c>
      <c r="F113" s="34">
        <v>17164</v>
      </c>
      <c r="G113" s="35">
        <v>0.7</v>
      </c>
      <c r="H113" s="35">
        <v>4.2</v>
      </c>
      <c r="I113" s="34">
        <v>17365</v>
      </c>
      <c r="J113" s="35">
        <v>8.6999999999999993</v>
      </c>
      <c r="K113" s="34">
        <v>17081</v>
      </c>
      <c r="L113" s="36">
        <v>7.8E-2</v>
      </c>
      <c r="M113" s="37">
        <f>ROUND(K113*(1-L113),0)</f>
        <v>15749</v>
      </c>
      <c r="N113" s="38">
        <v>0.502</v>
      </c>
      <c r="O113" s="25">
        <f>M113*N113</f>
        <v>7905.9979999999996</v>
      </c>
      <c r="P113" s="36">
        <v>0.40600000000000003</v>
      </c>
      <c r="Q113" s="25">
        <f>M113*P113</f>
        <v>6394.0940000000001</v>
      </c>
      <c r="R113" s="39">
        <v>9.1999999999999998E-2</v>
      </c>
      <c r="S113" s="152"/>
      <c r="T113" s="25">
        <f>M113*R113</f>
        <v>1448.9079999999999</v>
      </c>
      <c r="U113" s="28">
        <v>0.24199999999999999</v>
      </c>
      <c r="V113" s="25">
        <f>M113*U113</f>
        <v>3811.2579999999998</v>
      </c>
      <c r="W113" s="39">
        <v>0.503</v>
      </c>
      <c r="X113" s="25">
        <f>M113*W113</f>
        <v>7921.7470000000003</v>
      </c>
      <c r="Y113" s="39">
        <v>0.38</v>
      </c>
      <c r="Z113" s="25">
        <f>Y113*M113</f>
        <v>5984.62</v>
      </c>
      <c r="AA113" s="40">
        <v>3.1099999999999999E-3</v>
      </c>
      <c r="AB113" s="18">
        <f>M113*AA113</f>
        <v>48.979390000000002</v>
      </c>
      <c r="AC113" s="27">
        <f>IF(M113&gt;0,(AE113+AN113)/M113,0)</f>
        <v>3.0895973331640102E-3</v>
      </c>
      <c r="AD113" s="40">
        <v>3.5E-4</v>
      </c>
      <c r="AE113" s="37">
        <f>AD113*M113</f>
        <v>5.5121500000000001</v>
      </c>
      <c r="AF113" s="28">
        <v>0.2273</v>
      </c>
      <c r="AG113" s="41">
        <f>AJ113*(1-AK113)*AF113</f>
        <v>45.9132362</v>
      </c>
      <c r="AH113" s="28">
        <f>IF(AND(AF113&gt;0,AD113&gt;0,AA113&gt;0),((AA113-AD113)*AF113)/((AF113-AD113)*AA113),0)</f>
        <v>0.88882843863366368</v>
      </c>
      <c r="AI113" s="29">
        <f t="shared" si="5"/>
        <v>0.88817196726345993</v>
      </c>
      <c r="AJ113" s="34">
        <v>221</v>
      </c>
      <c r="AK113" s="36">
        <v>8.5999999999999993E-2</v>
      </c>
      <c r="AL113" s="38">
        <v>0.21360000000000001</v>
      </c>
      <c r="AM113" s="151">
        <v>0.2319</v>
      </c>
      <c r="AN113" s="41">
        <f>AJ113*(1-AK113)*AL113</f>
        <v>43.145918399999999</v>
      </c>
      <c r="AO113" s="174">
        <f t="shared" si="4"/>
        <v>46.842408599999999</v>
      </c>
      <c r="AP113" s="42">
        <v>1.6</v>
      </c>
      <c r="AQ113" s="42"/>
      <c r="AR113" s="121">
        <f>AR112+AJ113-AQ113</f>
        <v>1222.7000000000003</v>
      </c>
      <c r="AS113" s="104"/>
      <c r="AT113" s="43"/>
      <c r="AU113" s="44"/>
      <c r="AV113" s="45"/>
      <c r="AW113" s="45"/>
      <c r="AX113" s="45"/>
      <c r="AY113" s="45"/>
    </row>
    <row r="114" spans="1:51" x14ac:dyDescent="0.2">
      <c r="A114" s="183"/>
      <c r="B114" s="33">
        <v>3</v>
      </c>
      <c r="C114" s="46" t="s">
        <v>60</v>
      </c>
      <c r="D114" s="43">
        <v>21130</v>
      </c>
      <c r="E114" s="43">
        <v>2</v>
      </c>
      <c r="F114" s="43">
        <v>18393</v>
      </c>
      <c r="G114" s="37">
        <v>0.6</v>
      </c>
      <c r="H114" s="37">
        <v>5.0999999999999996</v>
      </c>
      <c r="I114" s="43">
        <v>18575</v>
      </c>
      <c r="J114" s="37">
        <v>7.7</v>
      </c>
      <c r="K114" s="43">
        <v>17078</v>
      </c>
      <c r="L114" s="39">
        <v>7.3999999999999996E-2</v>
      </c>
      <c r="M114" s="37">
        <f>ROUND(K114*(1-L114),0)</f>
        <v>15814</v>
      </c>
      <c r="N114" s="28">
        <v>0.624</v>
      </c>
      <c r="O114" s="25">
        <f>M114*N114</f>
        <v>9867.9359999999997</v>
      </c>
      <c r="P114" s="39">
        <v>0.32700000000000001</v>
      </c>
      <c r="Q114" s="25">
        <f>M114*P114</f>
        <v>5171.1779999999999</v>
      </c>
      <c r="R114" s="39">
        <v>4.9000000000000002E-2</v>
      </c>
      <c r="S114" s="152"/>
      <c r="T114" s="25">
        <f>M114*R114</f>
        <v>774.88600000000008</v>
      </c>
      <c r="U114" s="28">
        <v>0.24099999999999999</v>
      </c>
      <c r="V114" s="25">
        <f>M114*U114</f>
        <v>3811.174</v>
      </c>
      <c r="W114" s="39">
        <v>0.52100000000000002</v>
      </c>
      <c r="X114" s="25">
        <f>M114*W114</f>
        <v>8239.094000000001</v>
      </c>
      <c r="Y114" s="39">
        <v>0.39</v>
      </c>
      <c r="Z114" s="25">
        <f>Y114*M114</f>
        <v>6167.46</v>
      </c>
      <c r="AA114" s="47">
        <v>3.1900000000000001E-3</v>
      </c>
      <c r="AB114" s="18">
        <f>M114*AA114</f>
        <v>50.446660000000001</v>
      </c>
      <c r="AC114" s="27">
        <f>IF(M114&gt;0,(AE114+AN114)/M114,0)</f>
        <v>2.9616928797268245E-3</v>
      </c>
      <c r="AD114" s="47">
        <v>3.8999999999999999E-4</v>
      </c>
      <c r="AE114" s="37">
        <f>AD114*M114</f>
        <v>6.1674600000000002</v>
      </c>
      <c r="AF114" s="28">
        <v>0.22209999999999999</v>
      </c>
      <c r="AG114" s="41">
        <f>AJ114*(1-AK114)*AF114</f>
        <v>44.147261200000003</v>
      </c>
      <c r="AH114" s="28">
        <f>IF(AND(AF114&gt;0,AD114&gt;0,AA114&gt;0),((AA114-AD114)*AF114)/((AF114-AD114)*AA114),0)</f>
        <v>0.87928694449483491</v>
      </c>
      <c r="AI114" s="29">
        <f t="shared" si="5"/>
        <v>0.86997686801917573</v>
      </c>
      <c r="AJ114" s="43">
        <v>217</v>
      </c>
      <c r="AK114" s="39">
        <v>8.4000000000000005E-2</v>
      </c>
      <c r="AL114" s="28">
        <v>0.2046</v>
      </c>
      <c r="AM114" s="152">
        <v>0.2208</v>
      </c>
      <c r="AN114" s="41">
        <f>AJ114*(1-AK114)*AL114</f>
        <v>40.668751200000003</v>
      </c>
      <c r="AO114" s="154">
        <f t="shared" si="4"/>
        <v>43.888857600000001</v>
      </c>
      <c r="AP114" s="18">
        <v>1.65</v>
      </c>
      <c r="AQ114" s="18"/>
      <c r="AR114" s="121">
        <f>AR113+AJ114-AQ114</f>
        <v>1439.7000000000003</v>
      </c>
      <c r="AS114" s="104"/>
      <c r="AT114" s="43"/>
      <c r="AU114" s="48"/>
      <c r="AV114" s="41"/>
      <c r="AW114" s="41"/>
      <c r="AX114" s="41"/>
      <c r="AY114" s="41"/>
    </row>
    <row r="115" spans="1:51" s="22" customFormat="1" ht="13.5" thickBot="1" x14ac:dyDescent="0.25">
      <c r="A115" s="184"/>
      <c r="B115" s="49" t="s">
        <v>38</v>
      </c>
      <c r="C115" s="50"/>
      <c r="D115" s="51">
        <f>SUM(D112:D114)</f>
        <v>45570</v>
      </c>
      <c r="E115" s="51"/>
      <c r="F115" s="51">
        <f>SUM(F112:F114)</f>
        <v>49301</v>
      </c>
      <c r="G115" s="52"/>
      <c r="H115" s="52"/>
      <c r="I115" s="51">
        <f>SUM(I112:I114)</f>
        <v>50351</v>
      </c>
      <c r="J115" s="52"/>
      <c r="K115" s="51">
        <f>SUM(K112:K114)</f>
        <v>51213</v>
      </c>
      <c r="L115" s="21">
        <f>IF(K115&gt;0,(K112*L112+K113*L113+K114*L114)/K115,0)</f>
        <v>7.9663132407787079E-2</v>
      </c>
      <c r="M115" s="52">
        <f>M112+M113+M114</f>
        <v>47133</v>
      </c>
      <c r="N115" s="53">
        <f>IF(M115&gt;0,O115/M115,0)</f>
        <v>0.56044138926017861</v>
      </c>
      <c r="O115" s="54">
        <f>O112+O113+O114</f>
        <v>26415.284</v>
      </c>
      <c r="P115" s="21">
        <f>IF(M115&gt;0,Q115/M115,0)</f>
        <v>0.37652095135043384</v>
      </c>
      <c r="Q115" s="54">
        <f>Q112+Q113+Q114</f>
        <v>17746.561999999998</v>
      </c>
      <c r="R115" s="21">
        <f>IF(M115&gt;0,T115/M115,0)</f>
        <v>6.3037659389387476E-2</v>
      </c>
      <c r="S115" s="155"/>
      <c r="T115" s="54">
        <f>T112+T113+T114</f>
        <v>2971.154</v>
      </c>
      <c r="U115" s="21">
        <f>IF(M115&gt;0,V115/M115,0)</f>
        <v>0.24298584855621322</v>
      </c>
      <c r="V115" s="54">
        <f>V112+V113+V114</f>
        <v>11452.651999999998</v>
      </c>
      <c r="W115" s="21">
        <f>IF(M115&gt;0,X115/M115,0)</f>
        <v>0.5106910444911209</v>
      </c>
      <c r="X115" s="54">
        <f>X112+X113+X114</f>
        <v>24070.401000000002</v>
      </c>
      <c r="Y115" s="21">
        <f>IF(M115&gt;0,Z115/M115,0)</f>
        <v>0.38996202236225147</v>
      </c>
      <c r="Z115" s="54">
        <f>Z112+Z113+Z114</f>
        <v>18380.079999999998</v>
      </c>
      <c r="AA115" s="55">
        <f>IF(M115&gt;0,AB115/M115,0)</f>
        <v>3.1665722529862308E-3</v>
      </c>
      <c r="AB115" s="56">
        <f>SUM(AB112:AB114)</f>
        <v>149.25005000000002</v>
      </c>
      <c r="AC115" s="55">
        <f>IF(M115&gt;0,(AC112*M112+AC113*M113+AC114*M114)/M115,0)</f>
        <v>3.1042079816688945E-3</v>
      </c>
      <c r="AD115" s="55">
        <f>IF(K115&gt;0,(K112*AD112+K113*AD113+K114*AD114)/K115,0)</f>
        <v>3.7332884228613827E-4</v>
      </c>
      <c r="AE115" s="52">
        <f>SUM(AE112:AE114)</f>
        <v>17.596209999999999</v>
      </c>
      <c r="AF115" s="53">
        <f>IF(K115&gt;0,(K112*AF112+K113*AF113+K114*AF114)/K115,0)</f>
        <v>0.22470015230507878</v>
      </c>
      <c r="AG115" s="58">
        <f>SUM(AG112:AG114)</f>
        <v>138.63524460000002</v>
      </c>
      <c r="AH115" s="53">
        <f>IF(AND(AB115&gt;0),((AB112*AH112+AB113*AH113+AB114*AH114)/AB115),0)</f>
        <v>0.88357185663730986</v>
      </c>
      <c r="AI115" s="57">
        <f t="shared" si="5"/>
        <v>0.881311606065453</v>
      </c>
      <c r="AJ115" s="51">
        <f>SUM(AJ112:AJ114)</f>
        <v>674</v>
      </c>
      <c r="AK115" s="21">
        <f>IF(AJ115&gt;0,(AK112*AJ112+AK113*AJ113+AK114*AJ114)/AJ115,0)</f>
        <v>8.4655786350148365E-2</v>
      </c>
      <c r="AL115" s="53">
        <f>IF(K115&gt;0,(AL112*K112+AL113*K113+AL114*K114)/K115,0)</f>
        <v>0.20863406166403062</v>
      </c>
      <c r="AM115" s="155">
        <f>IF(L115&gt;0,(AM112*K112+AM113*K113+AM114*K114)/K115,0)</f>
        <v>0.22526807060707241</v>
      </c>
      <c r="AN115" s="58">
        <f>SUM(AN112:AN114)</f>
        <v>128.71442480000002</v>
      </c>
      <c r="AO115" s="156">
        <f>SUM(AO112:AO114)</f>
        <v>138.9601318</v>
      </c>
      <c r="AP115" s="56"/>
      <c r="AQ115" s="56">
        <f>SUM(AQ112:AQ114)</f>
        <v>1254.98</v>
      </c>
      <c r="AR115" s="105"/>
      <c r="AS115" s="106">
        <f>AR114</f>
        <v>1439.7000000000003</v>
      </c>
      <c r="AT115" s="51">
        <f>SUM(AT112:AT114)</f>
        <v>0</v>
      </c>
      <c r="AU115" s="59"/>
      <c r="AV115" s="58"/>
      <c r="AW115" s="58"/>
      <c r="AX115" s="58"/>
      <c r="AY115" s="58"/>
    </row>
    <row r="116" spans="1:51" x14ac:dyDescent="0.2">
      <c r="A116" s="183">
        <v>29</v>
      </c>
      <c r="B116" s="33">
        <v>1</v>
      </c>
      <c r="C116" s="11" t="s">
        <v>54</v>
      </c>
      <c r="D116" s="12">
        <v>6570</v>
      </c>
      <c r="E116" s="12">
        <v>2</v>
      </c>
      <c r="F116" s="12">
        <v>12587</v>
      </c>
      <c r="G116" s="13">
        <v>0.9</v>
      </c>
      <c r="H116" s="13">
        <v>4.0999999999999996</v>
      </c>
      <c r="I116" s="12">
        <v>13454</v>
      </c>
      <c r="J116" s="13">
        <v>9</v>
      </c>
      <c r="K116" s="12">
        <v>16869</v>
      </c>
      <c r="L116" s="14">
        <v>0.08</v>
      </c>
      <c r="M116" s="24">
        <f>ROUND(K116*(1-L116),0)</f>
        <v>15519</v>
      </c>
      <c r="N116" s="15">
        <v>0.51400000000000001</v>
      </c>
      <c r="O116" s="25">
        <f>M116*N116</f>
        <v>7976.7660000000005</v>
      </c>
      <c r="P116" s="14">
        <v>0.438</v>
      </c>
      <c r="Q116" s="25">
        <f>M116*P116</f>
        <v>6797.3220000000001</v>
      </c>
      <c r="R116" s="16">
        <v>4.8000000000000001E-2</v>
      </c>
      <c r="S116" s="159"/>
      <c r="T116" s="25">
        <f>M116*R116</f>
        <v>744.91200000000003</v>
      </c>
      <c r="U116" s="26">
        <v>0.26500000000000001</v>
      </c>
      <c r="V116" s="25">
        <f>M116*U116</f>
        <v>4112.5349999999999</v>
      </c>
      <c r="W116" s="16">
        <v>0.495</v>
      </c>
      <c r="X116" s="25">
        <f>M116*W116</f>
        <v>7681.9049999999997</v>
      </c>
      <c r="Y116" s="16">
        <v>0.4</v>
      </c>
      <c r="Z116" s="25">
        <f>Y116*M116</f>
        <v>6207.6</v>
      </c>
      <c r="AA116" s="17">
        <v>3.0899999999999999E-3</v>
      </c>
      <c r="AB116" s="18">
        <f>M116*AA116</f>
        <v>47.953710000000001</v>
      </c>
      <c r="AC116" s="27">
        <f>IF(M116&gt;0,(AE116+AN116)/M116,0)</f>
        <v>2.9421407307171853E-3</v>
      </c>
      <c r="AD116" s="17">
        <v>3.6999999999999999E-4</v>
      </c>
      <c r="AE116" s="24">
        <f>AD116*M116</f>
        <v>5.7420299999999997</v>
      </c>
      <c r="AF116" s="117">
        <v>0.2195</v>
      </c>
      <c r="AG116" s="30">
        <f>AJ116*(1-AK116)*AF116</f>
        <v>43.013220000000004</v>
      </c>
      <c r="AH116" s="28">
        <f>IF(AND(AF116&gt;0,AD116&gt;0,AA116&gt;0),((AA116-AD116)*AF116)/((AF116-AD116)*AA116),0)</f>
        <v>0.88174521279133122</v>
      </c>
      <c r="AI116" s="60">
        <f t="shared" si="5"/>
        <v>0.87583208829854964</v>
      </c>
      <c r="AJ116" s="12">
        <v>213</v>
      </c>
      <c r="AK116" s="14">
        <v>0.08</v>
      </c>
      <c r="AL116" s="15">
        <v>0.20369999999999999</v>
      </c>
      <c r="AM116" s="150">
        <v>0.22189999999999999</v>
      </c>
      <c r="AN116" s="30">
        <f>AJ116*(1-AK116)*AL116</f>
        <v>39.917051999999998</v>
      </c>
      <c r="AO116" s="153">
        <f>AJ116*(1-AK116)*AM116</f>
        <v>43.483523999999996</v>
      </c>
      <c r="AP116" s="19">
        <v>1.65</v>
      </c>
      <c r="AQ116" s="19">
        <v>1019.72</v>
      </c>
      <c r="AR116" s="101">
        <f>AR114+AJ116-AQ116</f>
        <v>632.98000000000025</v>
      </c>
      <c r="AS116" s="120"/>
      <c r="AT116" s="12"/>
      <c r="AU116" s="31"/>
      <c r="AV116" s="20"/>
      <c r="AW116" s="20"/>
      <c r="AX116" s="20"/>
      <c r="AY116" s="20"/>
    </row>
    <row r="117" spans="1:51" x14ac:dyDescent="0.2">
      <c r="A117" s="183"/>
      <c r="B117" s="33">
        <v>2</v>
      </c>
      <c r="C117" s="11" t="s">
        <v>51</v>
      </c>
      <c r="D117" s="34">
        <v>22000</v>
      </c>
      <c r="E117" s="34">
        <v>4</v>
      </c>
      <c r="F117" s="34">
        <v>17449</v>
      </c>
      <c r="G117" s="35">
        <v>1</v>
      </c>
      <c r="H117" s="35">
        <v>3.9</v>
      </c>
      <c r="I117" s="34">
        <v>18047</v>
      </c>
      <c r="J117" s="35">
        <v>8.9</v>
      </c>
      <c r="K117" s="34">
        <v>17145</v>
      </c>
      <c r="L117" s="36">
        <v>8.2000000000000003E-2</v>
      </c>
      <c r="M117" s="37">
        <f>ROUND(K117*(1-L117),0)</f>
        <v>15739</v>
      </c>
      <c r="N117" s="38">
        <v>0.48099999999999998</v>
      </c>
      <c r="O117" s="25">
        <f>M117*N117</f>
        <v>7570.4589999999998</v>
      </c>
      <c r="P117" s="36">
        <v>0.44800000000000001</v>
      </c>
      <c r="Q117" s="25">
        <f>M117*P117</f>
        <v>7051.0720000000001</v>
      </c>
      <c r="R117" s="39">
        <v>7.0999999999999994E-2</v>
      </c>
      <c r="S117" s="152"/>
      <c r="T117" s="25">
        <f>M117*R117</f>
        <v>1117.4689999999998</v>
      </c>
      <c r="U117" s="28">
        <v>0.24299999999999999</v>
      </c>
      <c r="V117" s="25">
        <f>M117*U117</f>
        <v>3824.5769999999998</v>
      </c>
      <c r="W117" s="39">
        <v>0.50600000000000001</v>
      </c>
      <c r="X117" s="25">
        <f>M117*W117</f>
        <v>7963.9340000000002</v>
      </c>
      <c r="Y117" s="39">
        <v>0.4</v>
      </c>
      <c r="Z117" s="25">
        <f>Y117*M117</f>
        <v>6295.6</v>
      </c>
      <c r="AA117" s="40">
        <v>3.0500000000000002E-3</v>
      </c>
      <c r="AB117" s="18">
        <f>M117*AA117</f>
        <v>48.003950000000003</v>
      </c>
      <c r="AC117" s="27">
        <f>IF(M117&gt;0,(AE117+AN117)/M117,0)</f>
        <v>3.0118635237308599E-3</v>
      </c>
      <c r="AD117" s="40">
        <v>3.6000000000000002E-4</v>
      </c>
      <c r="AE117" s="37">
        <f>AD117*M117</f>
        <v>5.6660400000000006</v>
      </c>
      <c r="AF117" s="28">
        <v>0.221</v>
      </c>
      <c r="AG117" s="41">
        <f>AJ117*(1-AK117)*AF117</f>
        <v>45.349200000000003</v>
      </c>
      <c r="AH117" s="28">
        <f>IF(AND(AF117&gt;0,AD117&gt;0,AA117&gt;0),((AA117-AD117)*AF117)/((AF117-AD117)*AA117),0)</f>
        <v>0.88340624591352723</v>
      </c>
      <c r="AI117" s="29">
        <f t="shared" si="5"/>
        <v>0.88203379352344935</v>
      </c>
      <c r="AJ117" s="34">
        <v>225</v>
      </c>
      <c r="AK117" s="36">
        <v>8.7999999999999995E-2</v>
      </c>
      <c r="AL117" s="38">
        <v>0.2034</v>
      </c>
      <c r="AM117" s="151">
        <v>0.22059999999999999</v>
      </c>
      <c r="AN117" s="41">
        <f>AJ117*(1-AK117)*AL117</f>
        <v>41.737680000000005</v>
      </c>
      <c r="AO117" s="174">
        <f t="shared" si="4"/>
        <v>45.267119999999998</v>
      </c>
      <c r="AP117" s="42">
        <v>1.7</v>
      </c>
      <c r="AQ117" s="42"/>
      <c r="AR117" s="121">
        <f>AR116+AJ117-AQ117</f>
        <v>857.98000000000025</v>
      </c>
      <c r="AS117" s="104"/>
      <c r="AT117" s="43"/>
      <c r="AU117" s="44"/>
      <c r="AV117" s="45"/>
      <c r="AW117" s="45"/>
      <c r="AX117" s="45"/>
      <c r="AY117" s="45"/>
    </row>
    <row r="118" spans="1:51" x14ac:dyDescent="0.2">
      <c r="A118" s="183"/>
      <c r="B118" s="33">
        <v>3</v>
      </c>
      <c r="C118" s="46" t="s">
        <v>60</v>
      </c>
      <c r="D118" s="43">
        <v>14796</v>
      </c>
      <c r="E118" s="43">
        <v>5</v>
      </c>
      <c r="F118" s="43">
        <v>16256</v>
      </c>
      <c r="G118" s="37">
        <v>0.5</v>
      </c>
      <c r="H118" s="37">
        <v>4.8</v>
      </c>
      <c r="I118" s="43">
        <v>16624</v>
      </c>
      <c r="J118" s="37">
        <v>9.1999999999999993</v>
      </c>
      <c r="K118" s="43">
        <v>17072</v>
      </c>
      <c r="L118" s="39">
        <v>8.5000000000000006E-2</v>
      </c>
      <c r="M118" s="37">
        <f>ROUND(K118*(1-L118),0)</f>
        <v>15621</v>
      </c>
      <c r="N118" s="28">
        <v>0.56399999999999995</v>
      </c>
      <c r="O118" s="25">
        <f>M118*N118</f>
        <v>8810.2439999999988</v>
      </c>
      <c r="P118" s="39">
        <v>0.33300000000000002</v>
      </c>
      <c r="Q118" s="25">
        <f>M118*P118</f>
        <v>5201.7930000000006</v>
      </c>
      <c r="R118" s="39">
        <v>0.10299999999999999</v>
      </c>
      <c r="S118" s="152"/>
      <c r="T118" s="25">
        <f>M118*R118</f>
        <v>1608.963</v>
      </c>
      <c r="U118" s="28">
        <v>0.26200000000000001</v>
      </c>
      <c r="V118" s="25">
        <f>M118*U118</f>
        <v>4092.7020000000002</v>
      </c>
      <c r="W118" s="39">
        <v>0.498</v>
      </c>
      <c r="X118" s="25">
        <f>M118*W118</f>
        <v>7779.2579999999998</v>
      </c>
      <c r="Y118" s="39">
        <v>0.4</v>
      </c>
      <c r="Z118" s="25">
        <f>Y118*M118</f>
        <v>6248.4000000000005</v>
      </c>
      <c r="AA118" s="47">
        <v>3.0599999999999998E-3</v>
      </c>
      <c r="AB118" s="18">
        <f>M118*AA118</f>
        <v>47.800259999999994</v>
      </c>
      <c r="AC118" s="27">
        <f>IF(M118&gt;0,(AE118+AN118)/M118,0)</f>
        <v>2.8060892388451445E-3</v>
      </c>
      <c r="AD118" s="47">
        <v>3.6000000000000002E-4</v>
      </c>
      <c r="AE118" s="37">
        <f>AD118*M118</f>
        <v>5.6235600000000003</v>
      </c>
      <c r="AF118" s="28">
        <v>0.2203</v>
      </c>
      <c r="AG118" s="41">
        <f>AJ118*(1-AK118)*AF118</f>
        <v>41.548580000000001</v>
      </c>
      <c r="AH118" s="28">
        <f>IF(AND(AF118&gt;0,AD118&gt;0,AA118&gt;0),((AA118-AD118)*AF118)/((AF118-AD118)*AA118),0)</f>
        <v>0.88379718532861906</v>
      </c>
      <c r="AI118" s="29">
        <f t="shared" si="5"/>
        <v>0.87325926723362202</v>
      </c>
      <c r="AJ118" s="43">
        <v>205</v>
      </c>
      <c r="AK118" s="39">
        <v>0.08</v>
      </c>
      <c r="AL118" s="28">
        <v>0.2026</v>
      </c>
      <c r="AM118" s="152">
        <v>0.2155</v>
      </c>
      <c r="AN118" s="41">
        <f>AJ118*(1-AK118)*AL118</f>
        <v>38.210360000000001</v>
      </c>
      <c r="AO118" s="154">
        <f t="shared" si="4"/>
        <v>40.643299999999996</v>
      </c>
      <c r="AP118" s="18">
        <v>1.6</v>
      </c>
      <c r="AQ118" s="18"/>
      <c r="AR118" s="121">
        <f>AR117+AJ118-AQ118</f>
        <v>1062.9800000000002</v>
      </c>
      <c r="AS118" s="104"/>
      <c r="AT118" s="43"/>
      <c r="AU118" s="48"/>
      <c r="AV118" s="41"/>
      <c r="AW118" s="41"/>
      <c r="AX118" s="41"/>
      <c r="AY118" s="41"/>
    </row>
    <row r="119" spans="1:51" s="22" customFormat="1" ht="13.5" thickBot="1" x14ac:dyDescent="0.25">
      <c r="A119" s="184"/>
      <c r="B119" s="49" t="s">
        <v>38</v>
      </c>
      <c r="C119" s="50"/>
      <c r="D119" s="51">
        <f>SUM(D116:D118)</f>
        <v>43366</v>
      </c>
      <c r="E119" s="51"/>
      <c r="F119" s="51">
        <f>SUM(F116:F118)</f>
        <v>46292</v>
      </c>
      <c r="G119" s="52"/>
      <c r="H119" s="52"/>
      <c r="I119" s="51">
        <f>SUM(I116:I118)</f>
        <v>48125</v>
      </c>
      <c r="J119" s="52"/>
      <c r="K119" s="51">
        <f>SUM(K116:K118)</f>
        <v>51086</v>
      </c>
      <c r="L119" s="21">
        <f>IF(K119&gt;0,(K116*L116+K117*L117+K118*L118)/K119,0)</f>
        <v>8.2342128959010288E-2</v>
      </c>
      <c r="M119" s="52">
        <f>M116+M117+M118</f>
        <v>46879</v>
      </c>
      <c r="N119" s="53">
        <f>IF(M119&gt;0,O119/M119,0)</f>
        <v>0.51958166769768976</v>
      </c>
      <c r="O119" s="54">
        <f>O116+O117+O118</f>
        <v>24357.468999999997</v>
      </c>
      <c r="P119" s="21">
        <f>IF(M119&gt;0,Q119/M119,0)</f>
        <v>0.40636931248533464</v>
      </c>
      <c r="Q119" s="54">
        <f>Q116+Q117+Q118</f>
        <v>19050.187000000002</v>
      </c>
      <c r="R119" s="21">
        <f>IF(M119&gt;0,T119/M119,0)</f>
        <v>7.404901981697562E-2</v>
      </c>
      <c r="S119" s="155"/>
      <c r="T119" s="54">
        <f>T116+T117+T118</f>
        <v>3471.3440000000001</v>
      </c>
      <c r="U119" s="21">
        <f>IF(M119&gt;0,V119/M119,0)</f>
        <v>0.25661413426054308</v>
      </c>
      <c r="V119" s="54">
        <f>V116+V117+V118</f>
        <v>12029.813999999998</v>
      </c>
      <c r="W119" s="21">
        <f>IF(M119&gt;0,X119/M119,0)</f>
        <v>0.49969276221762415</v>
      </c>
      <c r="X119" s="54">
        <f>X116+X117+X118</f>
        <v>23425.097000000002</v>
      </c>
      <c r="Y119" s="21">
        <f>IF(M119&gt;0,Z119/M119,0)</f>
        <v>0.4</v>
      </c>
      <c r="Z119" s="54">
        <f>Z116+Z117+Z118</f>
        <v>18751.600000000002</v>
      </c>
      <c r="AA119" s="55">
        <f>IF(M119&gt;0,AB119/M119,0)</f>
        <v>3.0665739456899681E-3</v>
      </c>
      <c r="AB119" s="56">
        <f>SUM(AB116:AB118)</f>
        <v>143.75792000000001</v>
      </c>
      <c r="AC119" s="55">
        <f>IF(M119&gt;0,(AC116*M116+AC117*M117+AC118*M118)/M119,0)</f>
        <v>2.9202142110539902E-3</v>
      </c>
      <c r="AD119" s="55">
        <f>IF(K119&gt;0,(K116*AD116+K117*AD117+K118*AD118)/K119,0)</f>
        <v>3.6330207884743376E-4</v>
      </c>
      <c r="AE119" s="52">
        <f>SUM(AE116:AE118)</f>
        <v>17.03163</v>
      </c>
      <c r="AF119" s="53">
        <f>IF(K119&gt;0,(K116*AF116+K117*AF117+K118*AF118)/K119,0)</f>
        <v>0.22027076106956894</v>
      </c>
      <c r="AG119" s="58">
        <f>SUM(AG116:AG118)</f>
        <v>129.911</v>
      </c>
      <c r="AH119" s="53">
        <f>IF(AND(AB119&gt;0),((AB116*AH116+AB117*AH117+AB118*AH118)/AB119),0)</f>
        <v>0.88298216009650532</v>
      </c>
      <c r="AI119" s="57">
        <f t="shared" si="5"/>
        <v>0.87715863713845876</v>
      </c>
      <c r="AJ119" s="51">
        <f>SUM(AJ116:AJ118)</f>
        <v>643</v>
      </c>
      <c r="AK119" s="21">
        <f>IF(AJ119&gt;0,(AK116*AJ116+AK117*AJ117+AK118*AJ118)/AJ119,0)</f>
        <v>8.2799377916018657E-2</v>
      </c>
      <c r="AL119" s="53">
        <f>IF(K119&gt;0,(AL116*K116+AL117*K117+AL118*K118)/K119,0)</f>
        <v>0.20323171710449048</v>
      </c>
      <c r="AM119" s="155">
        <f>IF(L119&gt;0,(AM116*K116+AM117*K117+AM118*K118)/K119,0)</f>
        <v>0.21932494421172141</v>
      </c>
      <c r="AN119" s="58">
        <f>SUM(AN116:AN118)</f>
        <v>119.865092</v>
      </c>
      <c r="AO119" s="156">
        <f>SUM(AO116:AO118)</f>
        <v>129.39394399999998</v>
      </c>
      <c r="AP119" s="56"/>
      <c r="AQ119" s="56">
        <f>SUM(AQ116:AQ118)</f>
        <v>1019.72</v>
      </c>
      <c r="AR119" s="105"/>
      <c r="AS119" s="106">
        <f>AR118</f>
        <v>1062.9800000000002</v>
      </c>
      <c r="AT119" s="51">
        <f>SUM(AT116:AT118)</f>
        <v>0</v>
      </c>
      <c r="AU119" s="59"/>
      <c r="AV119" s="58"/>
      <c r="AW119" s="58"/>
      <c r="AX119" s="58"/>
      <c r="AY119" s="58"/>
    </row>
    <row r="120" spans="1:51" x14ac:dyDescent="0.2">
      <c r="A120" s="182">
        <v>30</v>
      </c>
      <c r="B120" s="23">
        <v>1</v>
      </c>
      <c r="C120" s="11" t="s">
        <v>54</v>
      </c>
      <c r="D120" s="12">
        <v>17894</v>
      </c>
      <c r="E120" s="12">
        <v>3</v>
      </c>
      <c r="F120" s="12">
        <v>18226</v>
      </c>
      <c r="G120" s="13">
        <v>1.1000000000000001</v>
      </c>
      <c r="H120" s="13">
        <v>3.7</v>
      </c>
      <c r="I120" s="12">
        <v>18675</v>
      </c>
      <c r="J120" s="13">
        <v>8.4</v>
      </c>
      <c r="K120" s="12">
        <v>16947</v>
      </c>
      <c r="L120" s="14">
        <v>7.9000000000000001E-2</v>
      </c>
      <c r="M120" s="37">
        <f>ROUND(K120*(1-L120),0)</f>
        <v>15608</v>
      </c>
      <c r="N120" s="15">
        <v>0.59799999999999998</v>
      </c>
      <c r="O120" s="25">
        <f>M120*N120</f>
        <v>9333.5839999999989</v>
      </c>
      <c r="P120" s="14">
        <v>0.34399999999999997</v>
      </c>
      <c r="Q120" s="25">
        <f>M120*P120</f>
        <v>5369.1519999999991</v>
      </c>
      <c r="R120" s="16">
        <v>5.8000000000000003E-2</v>
      </c>
      <c r="S120" s="159"/>
      <c r="T120" s="25">
        <f>M120*R120</f>
        <v>905.26400000000001</v>
      </c>
      <c r="U120" s="26">
        <v>0.26900000000000002</v>
      </c>
      <c r="V120" s="25">
        <f>M120*U120</f>
        <v>4198.5520000000006</v>
      </c>
      <c r="W120" s="16">
        <v>0.503</v>
      </c>
      <c r="X120" s="25">
        <f>M120*W120</f>
        <v>7850.8239999999996</v>
      </c>
      <c r="Y120" s="16">
        <v>0.4</v>
      </c>
      <c r="Z120" s="25">
        <f>Y120*M120</f>
        <v>6243.2000000000007</v>
      </c>
      <c r="AA120" s="17">
        <v>3.0899999999999999E-3</v>
      </c>
      <c r="AB120" s="18">
        <f>M120*AA120</f>
        <v>48.228719999999996</v>
      </c>
      <c r="AC120" s="27">
        <f>IF(M120&gt;0,(AE120+AN120)/M120,0)</f>
        <v>2.958774192721681E-3</v>
      </c>
      <c r="AD120" s="17">
        <v>3.6999999999999999E-4</v>
      </c>
      <c r="AE120" s="24">
        <f>AD120*M120</f>
        <v>5.7749600000000001</v>
      </c>
      <c r="AF120" s="117">
        <v>0.2228</v>
      </c>
      <c r="AG120" s="30">
        <f>AJ120*(1-AK120)*AF120</f>
        <v>44.743364400000004</v>
      </c>
      <c r="AH120" s="28">
        <f>IF(AND(AF120&gt;0,AD120&gt;0,AA120&gt;0),((AA120-AD120)*AF120)/((AF120-AD120)*AA120),0)</f>
        <v>0.88172316165938247</v>
      </c>
      <c r="AI120" s="60">
        <f t="shared" si="5"/>
        <v>0.87656017758499472</v>
      </c>
      <c r="AJ120" s="12">
        <v>219</v>
      </c>
      <c r="AK120" s="14">
        <v>8.3000000000000004E-2</v>
      </c>
      <c r="AL120" s="15">
        <v>0.20119999999999999</v>
      </c>
      <c r="AM120" s="150">
        <v>0.21779999999999999</v>
      </c>
      <c r="AN120" s="30">
        <f>AJ120*(1-AK120)*AL120</f>
        <v>40.405587599999997</v>
      </c>
      <c r="AO120" s="153">
        <f>AJ120*(1-AK120)*AM120</f>
        <v>43.739249399999999</v>
      </c>
      <c r="AP120" s="19">
        <v>1.7</v>
      </c>
      <c r="AQ120" s="19"/>
      <c r="AR120" s="101">
        <f>AR118+AJ120-AQ120</f>
        <v>1281.9800000000002</v>
      </c>
      <c r="AS120" s="102"/>
      <c r="AT120" s="12"/>
      <c r="AU120" s="31"/>
      <c r="AV120" s="20"/>
      <c r="AW120" s="20"/>
      <c r="AX120" s="20"/>
      <c r="AY120" s="20"/>
    </row>
    <row r="121" spans="1:51" x14ac:dyDescent="0.2">
      <c r="A121" s="183"/>
      <c r="B121" s="33">
        <v>2</v>
      </c>
      <c r="C121" s="180" t="s">
        <v>52</v>
      </c>
      <c r="D121" s="34">
        <v>18610</v>
      </c>
      <c r="E121" s="34">
        <v>4</v>
      </c>
      <c r="F121" s="34">
        <v>16107</v>
      </c>
      <c r="G121" s="35">
        <v>0.8</v>
      </c>
      <c r="H121" s="35">
        <v>4.2</v>
      </c>
      <c r="I121" s="34">
        <v>17162</v>
      </c>
      <c r="J121" s="35">
        <v>8.3000000000000007</v>
      </c>
      <c r="K121" s="34">
        <v>17092</v>
      </c>
      <c r="L121" s="36">
        <v>8.4000000000000005E-2</v>
      </c>
      <c r="M121" s="37">
        <f>ROUND(K121*(1-L121),0)</f>
        <v>15656</v>
      </c>
      <c r="N121" s="38">
        <v>0.58699999999999997</v>
      </c>
      <c r="O121" s="25">
        <f>M121*N121</f>
        <v>9190.0720000000001</v>
      </c>
      <c r="P121" s="36">
        <v>0.34200000000000003</v>
      </c>
      <c r="Q121" s="25">
        <f>M121*P121</f>
        <v>5354.3520000000008</v>
      </c>
      <c r="R121" s="39">
        <v>7.0999999999999994E-2</v>
      </c>
      <c r="S121" s="152"/>
      <c r="T121" s="25">
        <f>M121*R121</f>
        <v>1111.5759999999998</v>
      </c>
      <c r="U121" s="28">
        <v>0.254</v>
      </c>
      <c r="V121" s="25">
        <f>M121*U121</f>
        <v>3976.6240000000003</v>
      </c>
      <c r="W121" s="39">
        <v>0.49</v>
      </c>
      <c r="X121" s="25">
        <f>M121*W121</f>
        <v>7671.44</v>
      </c>
      <c r="Y121" s="39">
        <v>0.4</v>
      </c>
      <c r="Z121" s="25">
        <f>Y121*M121</f>
        <v>6262.4000000000005</v>
      </c>
      <c r="AA121" s="40">
        <v>3.1700000000000001E-3</v>
      </c>
      <c r="AB121" s="18">
        <f>M121*AA121</f>
        <v>49.629519999999999</v>
      </c>
      <c r="AC121" s="27">
        <f>IF(M121&gt;0,(AE121+AN121)/M121,0)</f>
        <v>3.2624868421052633E-3</v>
      </c>
      <c r="AD121" s="40">
        <v>3.8000000000000002E-4</v>
      </c>
      <c r="AE121" s="37">
        <f>AD121*M121</f>
        <v>5.9492799999999999</v>
      </c>
      <c r="AF121" s="28">
        <v>0.2225</v>
      </c>
      <c r="AG121" s="41">
        <f>AJ121*(1-AK121)*AF121</f>
        <v>48.742852500000005</v>
      </c>
      <c r="AH121" s="28">
        <f>IF(AND(AF121&gt;0,AD121&gt;0,AA121&gt;0),((AA121-AD121)*AF121)/((AF121-AD121)*AA121),0)</f>
        <v>0.88163189136403364</v>
      </c>
      <c r="AI121" s="29">
        <f t="shared" si="5"/>
        <v>0.88515724880276403</v>
      </c>
      <c r="AJ121" s="34">
        <v>241</v>
      </c>
      <c r="AK121" s="36">
        <v>9.0999999999999998E-2</v>
      </c>
      <c r="AL121" s="38">
        <v>0.20599999999999999</v>
      </c>
      <c r="AM121" s="151">
        <v>0.22320000000000001</v>
      </c>
      <c r="AN121" s="41">
        <f>AJ121*(1-AK121)*AL121</f>
        <v>45.128214</v>
      </c>
      <c r="AO121" s="174">
        <f t="shared" si="4"/>
        <v>48.896200800000003</v>
      </c>
      <c r="AP121" s="42">
        <v>1.68</v>
      </c>
      <c r="AQ121" s="42"/>
      <c r="AR121" s="121">
        <f>AR120+AJ121-AQ121</f>
        <v>1522.9800000000002</v>
      </c>
      <c r="AS121" s="104"/>
      <c r="AT121" s="43"/>
      <c r="AU121" s="44"/>
      <c r="AV121" s="45"/>
      <c r="AW121" s="45"/>
      <c r="AX121" s="45"/>
      <c r="AY121" s="45"/>
    </row>
    <row r="122" spans="1:51" x14ac:dyDescent="0.2">
      <c r="A122" s="183"/>
      <c r="B122" s="33">
        <v>3</v>
      </c>
      <c r="C122" s="46" t="s">
        <v>60</v>
      </c>
      <c r="D122" s="43">
        <v>15685</v>
      </c>
      <c r="E122" s="43">
        <v>4</v>
      </c>
      <c r="F122" s="43">
        <v>17732</v>
      </c>
      <c r="G122" s="37">
        <v>0.4</v>
      </c>
      <c r="H122" s="37">
        <v>4.5</v>
      </c>
      <c r="I122" s="43">
        <v>18137</v>
      </c>
      <c r="J122" s="37">
        <v>8</v>
      </c>
      <c r="K122" s="43">
        <v>17085</v>
      </c>
      <c r="L122" s="39">
        <v>7.0999999999999994E-2</v>
      </c>
      <c r="M122" s="37">
        <f>ROUND(K122*(1-L122),0)</f>
        <v>15872</v>
      </c>
      <c r="N122" s="28">
        <v>0.53200000000000003</v>
      </c>
      <c r="O122" s="25">
        <f>M122*N122</f>
        <v>8443.9040000000005</v>
      </c>
      <c r="P122" s="39">
        <v>0.39700000000000002</v>
      </c>
      <c r="Q122" s="25">
        <f>M122*P122</f>
        <v>6301.1840000000002</v>
      </c>
      <c r="R122" s="39">
        <v>7.0999999999999994E-2</v>
      </c>
      <c r="S122" s="152"/>
      <c r="T122" s="25">
        <f>M122*R122</f>
        <v>1126.9119999999998</v>
      </c>
      <c r="U122" s="28">
        <v>0.249</v>
      </c>
      <c r="V122" s="25">
        <f>M122*U122</f>
        <v>3952.1280000000002</v>
      </c>
      <c r="W122" s="39">
        <v>0.50700000000000001</v>
      </c>
      <c r="X122" s="25">
        <f>M122*W122</f>
        <v>8047.1040000000003</v>
      </c>
      <c r="Y122" s="39">
        <v>0.4</v>
      </c>
      <c r="Z122" s="25">
        <f>Y122*M122</f>
        <v>6348.8</v>
      </c>
      <c r="AA122" s="47">
        <v>3.2399999999999998E-3</v>
      </c>
      <c r="AB122" s="18">
        <f>M122*AA122</f>
        <v>51.425280000000001</v>
      </c>
      <c r="AC122" s="27">
        <f>IF(M122&gt;0,(AE122+AN122)/M122,0)</f>
        <v>3.1777759072580646E-3</v>
      </c>
      <c r="AD122" s="47">
        <v>4.0000000000000002E-4</v>
      </c>
      <c r="AE122" s="37">
        <f>AD122*M122</f>
        <v>6.3488000000000007</v>
      </c>
      <c r="AF122" s="28">
        <v>0.2243</v>
      </c>
      <c r="AG122" s="41">
        <f>AJ122*(1-AK122)*AF122</f>
        <v>47.958928800000002</v>
      </c>
      <c r="AH122" s="28">
        <f>IF(AND(AF122&gt;0,AD122&gt;0,AA122&gt;0),((AA122-AD122)*AF122)/((AF122-AD122)*AA122),0)</f>
        <v>0.87810916469543843</v>
      </c>
      <c r="AI122" s="29">
        <f t="shared" si="5"/>
        <v>0.87582478117997142</v>
      </c>
      <c r="AJ122" s="43">
        <v>236</v>
      </c>
      <c r="AK122" s="39">
        <v>9.4E-2</v>
      </c>
      <c r="AL122" s="28">
        <v>0.20619999999999999</v>
      </c>
      <c r="AM122" s="152">
        <v>0.22009999999999999</v>
      </c>
      <c r="AN122" s="41">
        <f>AJ122*(1-AK122)*AL122</f>
        <v>44.088859200000002</v>
      </c>
      <c r="AO122" s="154">
        <f t="shared" si="4"/>
        <v>47.060901600000001</v>
      </c>
      <c r="AP122" s="18">
        <v>1.65</v>
      </c>
      <c r="AQ122" s="18"/>
      <c r="AR122" s="121">
        <f>AR121+AJ122-AQ122</f>
        <v>1758.9800000000002</v>
      </c>
      <c r="AS122" s="104"/>
      <c r="AT122" s="43"/>
      <c r="AU122" s="48"/>
      <c r="AV122" s="41"/>
      <c r="AW122" s="41"/>
      <c r="AX122" s="41"/>
      <c r="AY122" s="41"/>
    </row>
    <row r="123" spans="1:51" s="22" customFormat="1" ht="13.5" thickBot="1" x14ac:dyDescent="0.25">
      <c r="A123" s="184"/>
      <c r="B123" s="49" t="s">
        <v>38</v>
      </c>
      <c r="C123" s="50"/>
      <c r="D123" s="51">
        <f>SUM(D120:D122)</f>
        <v>52189</v>
      </c>
      <c r="E123" s="51"/>
      <c r="F123" s="51">
        <f>SUM(F120:F122)</f>
        <v>52065</v>
      </c>
      <c r="G123" s="52"/>
      <c r="H123" s="52"/>
      <c r="I123" s="51">
        <f>SUM(I120:I122)</f>
        <v>53974</v>
      </c>
      <c r="J123" s="52"/>
      <c r="K123" s="51">
        <f>SUM(K120:K122)</f>
        <v>51124</v>
      </c>
      <c r="L123" s="21">
        <f>IF(K123&gt;0,(K120*L120+K121*L121+K122*L122)/K123,0)</f>
        <v>7.7998122212659421E-2</v>
      </c>
      <c r="M123" s="52">
        <f>M120+M121+M122</f>
        <v>47136</v>
      </c>
      <c r="N123" s="53">
        <f>IF(M123&gt;0,O123/M123,0)</f>
        <v>0.57212236931432447</v>
      </c>
      <c r="O123" s="54">
        <f>O120+O121+O122</f>
        <v>26967.559999999998</v>
      </c>
      <c r="P123" s="21">
        <f>IF(M123&gt;0,Q123/M123,0)</f>
        <v>0.36118228105906319</v>
      </c>
      <c r="Q123" s="54">
        <f>Q120+Q121+Q122</f>
        <v>17024.688000000002</v>
      </c>
      <c r="R123" s="21">
        <f>IF(M123&gt;0,T123/M123,0)</f>
        <v>6.6695349626612346E-2</v>
      </c>
      <c r="S123" s="155"/>
      <c r="T123" s="54">
        <f>T120+T121+T122</f>
        <v>3143.7519999999995</v>
      </c>
      <c r="U123" s="21">
        <f>IF(M123&gt;0,V123/M123,0)</f>
        <v>0.25728326544467078</v>
      </c>
      <c r="V123" s="54">
        <f>V120+V121+V122</f>
        <v>12127.304000000002</v>
      </c>
      <c r="W123" s="21">
        <f>IF(M123&gt;0,X123/M123,0)</f>
        <v>0.50002902240325864</v>
      </c>
      <c r="X123" s="54">
        <f>X120+X121+X122</f>
        <v>23569.367999999999</v>
      </c>
      <c r="Y123" s="21">
        <f>IF(M123&gt;0,Z123/M123,0)</f>
        <v>0.4</v>
      </c>
      <c r="Z123" s="54">
        <f>Z120+Z121+Z122</f>
        <v>18854.400000000001</v>
      </c>
      <c r="AA123" s="55">
        <f>IF(M123&gt;0,AB123/M123,0)</f>
        <v>3.1670807875084864E-3</v>
      </c>
      <c r="AB123" s="56">
        <f>SUM(AB120:AB122)</f>
        <v>149.28352000000001</v>
      </c>
      <c r="AC123" s="55">
        <f>IF(M123&gt;0,(AC120*M120+AC121*M121+AC122*M122)/M123,0)</f>
        <v>3.1333948744059741E-3</v>
      </c>
      <c r="AD123" s="55">
        <f>IF(K123&gt;0,(K120*AD120+K121*AD121+K122*AD122)/K123,0)</f>
        <v>3.8336886785071591E-4</v>
      </c>
      <c r="AE123" s="52">
        <f>SUM(AE120:AE122)</f>
        <v>18.073039999999999</v>
      </c>
      <c r="AF123" s="53">
        <f>IF(K123&gt;0,(K120*AF120+K121*AF121+K122*AF122)/K123,0)</f>
        <v>0.22320098388232534</v>
      </c>
      <c r="AG123" s="58">
        <f>SUM(AG120:AG122)</f>
        <v>141.44514570000001</v>
      </c>
      <c r="AH123" s="53">
        <f>IF(AND(AB123&gt;0),((AB120*AH120+AB121*AH121+AB122*AH122)/AB123),0)</f>
        <v>0.88044786679268572</v>
      </c>
      <c r="AI123" s="57">
        <f t="shared" si="5"/>
        <v>0.8792992235840057</v>
      </c>
      <c r="AJ123" s="51">
        <f>SUM(AJ120:AJ122)</f>
        <v>696</v>
      </c>
      <c r="AK123" s="21">
        <f>IF(AJ123&gt;0,(AK120*AJ120+AK121*AJ121+AK122*AJ122)/AJ123,0)</f>
        <v>8.9499999999999996E-2</v>
      </c>
      <c r="AL123" s="53">
        <f>IF(K123&gt;0,(AL120*K120+AL121*K121+AL122*K122)/K123,0)</f>
        <v>0.20447569439011029</v>
      </c>
      <c r="AM123" s="155">
        <f>IF(L123&gt;0,(AM120*K120+AM121*K121+AM122*K122)/K123,0)</f>
        <v>0.2203739828651905</v>
      </c>
      <c r="AN123" s="58">
        <f>SUM(AN120:AN122)</f>
        <v>129.62266080000001</v>
      </c>
      <c r="AO123" s="156">
        <f>SUM(AO120:AO122)</f>
        <v>139.6963518</v>
      </c>
      <c r="AP123" s="56"/>
      <c r="AQ123" s="56">
        <f>SUM(AQ120:AQ122)</f>
        <v>0</v>
      </c>
      <c r="AR123" s="105"/>
      <c r="AS123" s="106">
        <f>AR122</f>
        <v>1758.9800000000002</v>
      </c>
      <c r="AT123" s="51">
        <f>SUM(AT120:AT122)</f>
        <v>0</v>
      </c>
      <c r="AU123" s="59"/>
      <c r="AV123" s="58"/>
      <c r="AW123" s="58"/>
      <c r="AX123" s="58"/>
      <c r="AY123" s="58"/>
    </row>
    <row r="124" spans="1:51" x14ac:dyDescent="0.2">
      <c r="A124" s="182">
        <v>31</v>
      </c>
      <c r="B124" s="23">
        <v>1</v>
      </c>
      <c r="C124" s="11" t="s">
        <v>54</v>
      </c>
      <c r="D124" s="12">
        <v>18871</v>
      </c>
      <c r="E124" s="12">
        <v>2</v>
      </c>
      <c r="F124" s="12">
        <v>18322</v>
      </c>
      <c r="G124" s="13">
        <v>0.5</v>
      </c>
      <c r="H124" s="13">
        <v>4.0999999999999996</v>
      </c>
      <c r="I124" s="12">
        <v>19391</v>
      </c>
      <c r="J124" s="13">
        <v>7.5</v>
      </c>
      <c r="K124" s="12">
        <v>17059</v>
      </c>
      <c r="L124" s="14">
        <v>7.9000000000000001E-2</v>
      </c>
      <c r="M124" s="24">
        <f>ROUND(K124*(1-L124),0)</f>
        <v>15711</v>
      </c>
      <c r="N124" s="15">
        <v>0.49</v>
      </c>
      <c r="O124" s="25">
        <f>M124*N124</f>
        <v>7698.3899999999994</v>
      </c>
      <c r="P124" s="14">
        <v>0.41</v>
      </c>
      <c r="Q124" s="25">
        <f>M124*P124</f>
        <v>6441.5099999999993</v>
      </c>
      <c r="R124" s="16">
        <v>0.1</v>
      </c>
      <c r="S124" s="159"/>
      <c r="T124" s="25">
        <f>M124*R124</f>
        <v>1571.1000000000001</v>
      </c>
      <c r="U124" s="26">
        <v>0.26</v>
      </c>
      <c r="V124" s="25">
        <f>M124*U124</f>
        <v>4084.86</v>
      </c>
      <c r="W124" s="16">
        <v>0.48599999999999999</v>
      </c>
      <c r="X124" s="25">
        <f>M124*W124</f>
        <v>7635.5459999999994</v>
      </c>
      <c r="Y124" s="16">
        <v>0.41</v>
      </c>
      <c r="Z124" s="25">
        <f>Y124*M124</f>
        <v>6441.5099999999993</v>
      </c>
      <c r="AA124" s="17">
        <v>3.2100000000000002E-3</v>
      </c>
      <c r="AB124" s="18">
        <f>M124*AA124</f>
        <v>50.432310000000001</v>
      </c>
      <c r="AC124" s="27">
        <f>IF(M124&gt;0,(AE124+AN124)/M124,0)</f>
        <v>3.1879690662593089E-3</v>
      </c>
      <c r="AD124" s="17">
        <v>4.0999999999999999E-4</v>
      </c>
      <c r="AE124" s="24">
        <f>AD124*M124</f>
        <v>6.4415100000000001</v>
      </c>
      <c r="AF124" s="117">
        <v>0.22270000000000001</v>
      </c>
      <c r="AG124" s="30">
        <f>AJ124*(1-AK124)*AF124</f>
        <v>48.744576000000002</v>
      </c>
      <c r="AH124" s="28">
        <f>IF(AND(AF124&gt;0,AD124&gt;0,AA124&gt;0),((AA124-AD124)*AF124)/((AF124-AD124)*AA124),0)</f>
        <v>0.87388299839576977</v>
      </c>
      <c r="AI124" s="60">
        <f t="shared" si="5"/>
        <v>0.87318689418964102</v>
      </c>
      <c r="AJ124" s="34">
        <v>240</v>
      </c>
      <c r="AK124" s="14">
        <v>8.7999999999999995E-2</v>
      </c>
      <c r="AL124" s="15">
        <v>0.19939999999999999</v>
      </c>
      <c r="AM124" s="150">
        <v>0.21179999999999999</v>
      </c>
      <c r="AN124" s="30">
        <f>AJ124*(1-AK124)*AL124</f>
        <v>43.644672</v>
      </c>
      <c r="AO124" s="153">
        <f>AJ124*(1-AK124)*AM124</f>
        <v>46.358784</v>
      </c>
      <c r="AP124" s="19">
        <v>1.85</v>
      </c>
      <c r="AQ124" s="19"/>
      <c r="AR124" s="101">
        <f>AR122+AJ124-AQ124-AS124</f>
        <v>1990.9800000000002</v>
      </c>
      <c r="AS124" s="102">
        <v>8</v>
      </c>
      <c r="AT124" s="12"/>
      <c r="AU124" s="31"/>
      <c r="AV124" s="20"/>
      <c r="AW124" s="20"/>
      <c r="AX124" s="20"/>
      <c r="AY124" s="20"/>
    </row>
    <row r="125" spans="1:51" x14ac:dyDescent="0.2">
      <c r="A125" s="183"/>
      <c r="B125" s="33">
        <v>2</v>
      </c>
      <c r="C125" s="180" t="s">
        <v>52</v>
      </c>
      <c r="D125" s="34">
        <v>19544</v>
      </c>
      <c r="E125" s="34">
        <v>4</v>
      </c>
      <c r="F125" s="34">
        <v>17412</v>
      </c>
      <c r="G125" s="35">
        <v>0.3</v>
      </c>
      <c r="H125" s="35">
        <v>3.3</v>
      </c>
      <c r="I125" s="34">
        <v>17767</v>
      </c>
      <c r="J125" s="35">
        <v>7.6</v>
      </c>
      <c r="K125" s="34">
        <v>16978</v>
      </c>
      <c r="L125" s="36">
        <v>0.09</v>
      </c>
      <c r="M125" s="37">
        <f>ROUND(K125*(1-L125),0)</f>
        <v>15450</v>
      </c>
      <c r="N125" s="38">
        <v>0.55900000000000005</v>
      </c>
      <c r="O125" s="25">
        <f>M125*N125</f>
        <v>8636.5500000000011</v>
      </c>
      <c r="P125" s="36">
        <v>0.34</v>
      </c>
      <c r="Q125" s="25">
        <f>M125*P125</f>
        <v>5253</v>
      </c>
      <c r="R125" s="39">
        <v>0.10100000000000001</v>
      </c>
      <c r="S125" s="152"/>
      <c r="T125" s="25">
        <f>M125*R125</f>
        <v>1560.45</v>
      </c>
      <c r="U125" s="28">
        <v>0.26500000000000001</v>
      </c>
      <c r="V125" s="25">
        <f>M125*U125</f>
        <v>4094.25</v>
      </c>
      <c r="W125" s="39">
        <v>0.49399999999999999</v>
      </c>
      <c r="X125" s="25">
        <f>M125*W125</f>
        <v>7632.3</v>
      </c>
      <c r="Y125" s="39">
        <v>0.4</v>
      </c>
      <c r="Z125" s="25">
        <f>Y125*M125</f>
        <v>6180</v>
      </c>
      <c r="AA125" s="40">
        <v>3.2000000000000002E-3</v>
      </c>
      <c r="AB125" s="18">
        <f>M125*AA125</f>
        <v>49.440000000000005</v>
      </c>
      <c r="AC125" s="27">
        <f>IF(M125&gt;0,(AE125+AN125)/M125,0)</f>
        <v>2.5465641941747577E-3</v>
      </c>
      <c r="AD125" s="40">
        <v>3.8999999999999999E-4</v>
      </c>
      <c r="AE125" s="37">
        <f>AD125*M125</f>
        <v>6.0255000000000001</v>
      </c>
      <c r="AF125" s="28">
        <v>0.22409999999999999</v>
      </c>
      <c r="AG125" s="41">
        <f>AJ125*(1-AK125)*AF125</f>
        <v>36.583876800000006</v>
      </c>
      <c r="AH125" s="28">
        <f>IF(AND(AF125&gt;0,AD125&gt;0,AA125&gt;0),((AA125-AD125)*AF125)/((AF125-AD125)*AA125),0)</f>
        <v>0.87965586026552234</v>
      </c>
      <c r="AI125" s="29">
        <f t="shared" si="5"/>
        <v>0.84847376385718587</v>
      </c>
      <c r="AJ125" s="34">
        <v>179</v>
      </c>
      <c r="AK125" s="36">
        <v>8.7999999999999995E-2</v>
      </c>
      <c r="AL125" s="38">
        <v>0.2041</v>
      </c>
      <c r="AM125" s="151">
        <v>0.21829999999999999</v>
      </c>
      <c r="AN125" s="41">
        <f>AJ125*(1-AK125)*AL125</f>
        <v>33.318916800000004</v>
      </c>
      <c r="AO125" s="174">
        <f t="shared" si="4"/>
        <v>35.637038400000002</v>
      </c>
      <c r="AP125" s="42">
        <v>1.8</v>
      </c>
      <c r="AQ125" s="42"/>
      <c r="AR125" s="121">
        <f>AR124+AJ125-AQ125</f>
        <v>2169.9800000000005</v>
      </c>
      <c r="AS125" s="104"/>
      <c r="AT125" s="43"/>
      <c r="AU125" s="44"/>
      <c r="AV125" s="45"/>
      <c r="AW125" s="45"/>
      <c r="AX125" s="45"/>
      <c r="AY125" s="45"/>
    </row>
    <row r="126" spans="1:51" x14ac:dyDescent="0.2">
      <c r="A126" s="183"/>
      <c r="B126" s="33">
        <v>3</v>
      </c>
      <c r="C126" s="11" t="s">
        <v>53</v>
      </c>
      <c r="D126" s="43">
        <v>16000</v>
      </c>
      <c r="E126" s="43">
        <v>4</v>
      </c>
      <c r="F126" s="43">
        <v>17546</v>
      </c>
      <c r="G126" s="37">
        <v>0.5</v>
      </c>
      <c r="H126" s="37">
        <v>3</v>
      </c>
      <c r="I126" s="43">
        <v>17902</v>
      </c>
      <c r="J126" s="37">
        <v>7.3</v>
      </c>
      <c r="K126" s="43">
        <v>16858</v>
      </c>
      <c r="L126" s="39">
        <v>7.9000000000000001E-2</v>
      </c>
      <c r="M126" s="37">
        <f>ROUND(K126*(1-L126),0)</f>
        <v>15526</v>
      </c>
      <c r="N126" s="28">
        <v>0.53700000000000003</v>
      </c>
      <c r="O126" s="25">
        <f>M126*N126</f>
        <v>8337.4620000000014</v>
      </c>
      <c r="P126" s="39">
        <v>0.35799999999999998</v>
      </c>
      <c r="Q126" s="25">
        <f>M126*P126</f>
        <v>5558.308</v>
      </c>
      <c r="R126" s="39">
        <v>0.105</v>
      </c>
      <c r="S126" s="152"/>
      <c r="T126" s="25">
        <f>M126*R126</f>
        <v>1630.23</v>
      </c>
      <c r="U126" s="28">
        <v>0.26200000000000001</v>
      </c>
      <c r="V126" s="25">
        <f>M126*U126</f>
        <v>4067.8120000000004</v>
      </c>
      <c r="W126" s="39">
        <v>0.47599999999999998</v>
      </c>
      <c r="X126" s="25">
        <f>M126*W126</f>
        <v>7390.3759999999993</v>
      </c>
      <c r="Y126" s="39">
        <v>0.4</v>
      </c>
      <c r="Z126" s="25">
        <f>Y126*M126</f>
        <v>6210.4000000000005</v>
      </c>
      <c r="AA126" s="47">
        <v>3.0200000000000001E-3</v>
      </c>
      <c r="AB126" s="18">
        <f>M126*AA126</f>
        <v>46.88852</v>
      </c>
      <c r="AC126" s="27">
        <f>IF(M126&gt;0,(AE126+AN126)/M126,0)</f>
        <v>3.6193805229936885E-3</v>
      </c>
      <c r="AD126" s="47">
        <v>3.8000000000000002E-4</v>
      </c>
      <c r="AE126" s="37">
        <f>AD126*M126</f>
        <v>5.8998800000000005</v>
      </c>
      <c r="AF126" s="28">
        <v>0.22639999999999999</v>
      </c>
      <c r="AG126" s="41">
        <f>AJ126*(1-AK126)*AF126</f>
        <v>55.517807999999995</v>
      </c>
      <c r="AH126" s="28">
        <f>IF(AND(AF126&gt;0,AD126&gt;0,AA126&gt;0),((AA126-AD126)*AF126)/((AF126-AD126)*AA126),0)</f>
        <v>0.87564190240446393</v>
      </c>
      <c r="AI126" s="29">
        <f t="shared" si="5"/>
        <v>0.89667096910695943</v>
      </c>
      <c r="AJ126" s="43">
        <v>268</v>
      </c>
      <c r="AK126" s="39">
        <v>8.5000000000000006E-2</v>
      </c>
      <c r="AL126" s="28">
        <v>0.2051</v>
      </c>
      <c r="AM126" s="152">
        <v>0.2127</v>
      </c>
      <c r="AN126" s="41">
        <f>AJ126*(1-AK126)*AL126</f>
        <v>50.294622000000004</v>
      </c>
      <c r="AO126" s="154">
        <f t="shared" si="4"/>
        <v>52.158293999999998</v>
      </c>
      <c r="AP126" s="18">
        <v>1.75</v>
      </c>
      <c r="AQ126" s="18"/>
      <c r="AR126" s="121">
        <f>AR125+AJ126-AQ126</f>
        <v>2437.9800000000005</v>
      </c>
      <c r="AS126" s="104"/>
      <c r="AT126" s="43"/>
      <c r="AU126" s="48"/>
      <c r="AV126" s="41"/>
      <c r="AW126" s="41"/>
      <c r="AX126" s="41"/>
      <c r="AY126" s="41"/>
    </row>
    <row r="127" spans="1:51" s="22" customFormat="1" ht="13.5" thickBot="1" x14ac:dyDescent="0.25">
      <c r="A127" s="184"/>
      <c r="B127" s="49" t="s">
        <v>38</v>
      </c>
      <c r="C127" s="50"/>
      <c r="D127" s="51">
        <f>SUM(D124:D126)</f>
        <v>54415</v>
      </c>
      <c r="E127" s="61"/>
      <c r="F127" s="51">
        <f>SUM(F124:F126)</f>
        <v>53280</v>
      </c>
      <c r="G127" s="62"/>
      <c r="H127" s="62"/>
      <c r="I127" s="51">
        <f>SUM(I124:I126)</f>
        <v>55060</v>
      </c>
      <c r="J127" s="52"/>
      <c r="K127" s="51">
        <f>SUM(K124:K126)</f>
        <v>50895</v>
      </c>
      <c r="L127" s="21">
        <f>IF(K127&gt;0,(K124*L124+K125*L125+K126*L126)/K127,0)</f>
        <v>8.2669476372924641E-2</v>
      </c>
      <c r="M127" s="52">
        <f>M124+M125+M126</f>
        <v>46687</v>
      </c>
      <c r="N127" s="53">
        <f>IF(M127&gt;0,O127/M127,0)</f>
        <v>0.52846406922697975</v>
      </c>
      <c r="O127" s="54">
        <f>O124+O125+O126</f>
        <v>24672.402000000002</v>
      </c>
      <c r="P127" s="21">
        <f>IF(M127&gt;0,Q127/M127,0)</f>
        <v>0.36954222802921582</v>
      </c>
      <c r="Q127" s="54">
        <f>Q124+Q125+Q126</f>
        <v>17252.817999999999</v>
      </c>
      <c r="R127" s="21">
        <f>IF(M127&gt;0,T127/M127,0)</f>
        <v>0.1019937027438045</v>
      </c>
      <c r="S127" s="155"/>
      <c r="T127" s="54">
        <f>T124+T125+T126</f>
        <v>4761.7800000000007</v>
      </c>
      <c r="U127" s="21">
        <f>IF(M127&gt;0,V127/M127,0)</f>
        <v>0.26231974639621308</v>
      </c>
      <c r="V127" s="54">
        <f>V124+V125+V126</f>
        <v>12246.922</v>
      </c>
      <c r="W127" s="21">
        <f>IF(M127&gt;0,X127/M127,0)</f>
        <v>0.48532186690085027</v>
      </c>
      <c r="X127" s="54">
        <f>X124+X125+X126</f>
        <v>22658.221999999998</v>
      </c>
      <c r="Y127" s="21">
        <f>IF(M127&gt;0,Z127/M127,0)</f>
        <v>0.40336517660162358</v>
      </c>
      <c r="Z127" s="54">
        <f>Z124+Z125+Z126</f>
        <v>18831.91</v>
      </c>
      <c r="AA127" s="55">
        <f>IF(M127&gt;0,AB127/M127,0)</f>
        <v>3.1435052584231158E-3</v>
      </c>
      <c r="AB127" s="56">
        <f>SUM(AB124:AB126)</f>
        <v>146.76083</v>
      </c>
      <c r="AC127" s="55">
        <f>IF(M127&gt;0,(AC124*M124+AC125*M125+AC126*M126)/M127,0)</f>
        <v>3.1191788035213231E-3</v>
      </c>
      <c r="AD127" s="55">
        <f>IF(K127&gt;0,(K124*AD124+K125*AD125+K126*AD126)/K127,0)</f>
        <v>3.9339129580508891E-4</v>
      </c>
      <c r="AE127" s="52">
        <f>SUM(AE124:AE126)</f>
        <v>18.366890000000001</v>
      </c>
      <c r="AF127" s="53">
        <f>IF(K127&gt;0,(K124*AF124+K125*AF125+K126*AF126)/K127,0)</f>
        <v>0.22439257883878574</v>
      </c>
      <c r="AG127" s="58">
        <f>SUM(AG124:AG126)</f>
        <v>140.84626080000001</v>
      </c>
      <c r="AH127" s="53">
        <f>IF(AND(AB127&gt;0),((AB124*AH124+AB125*AH125+AB126*AH126)/AB127),0)</f>
        <v>0.87638968016249397</v>
      </c>
      <c r="AI127" s="57">
        <f t="shared" si="5"/>
        <v>0.87557782824171948</v>
      </c>
      <c r="AJ127" s="51">
        <f>SUM(AJ124:AJ126)</f>
        <v>687</v>
      </c>
      <c r="AK127" s="21">
        <f>IF(AJ127&gt;0,(AK124*AJ124+AK125*AJ125+AK126*AJ126)/AJ127,0)</f>
        <v>8.6829694323144108E-2</v>
      </c>
      <c r="AL127" s="53">
        <f>IF(K127&gt;0,(AL124*K124+AL125*K125+AL126*K126)/K127,0)</f>
        <v>0.20285588368209059</v>
      </c>
      <c r="AM127" s="155">
        <f>IF(L127&gt;0,(AM124*K124+AM125*K125+AM126*K126)/K127,0)</f>
        <v>0.21426643481677962</v>
      </c>
      <c r="AN127" s="58">
        <f>SUM(AN124:AN126)</f>
        <v>127.2582108</v>
      </c>
      <c r="AO127" s="156">
        <f>SUM(AO124:AO126)</f>
        <v>134.15411640000002</v>
      </c>
      <c r="AP127" s="63"/>
      <c r="AQ127" s="56">
        <f>SUM(AQ124:AQ126)</f>
        <v>0</v>
      </c>
      <c r="AR127" s="105"/>
      <c r="AS127" s="106">
        <f>AR126</f>
        <v>2437.9800000000005</v>
      </c>
      <c r="AT127" s="51">
        <f>SUM(AT124:AT126)</f>
        <v>0</v>
      </c>
      <c r="AU127" s="64"/>
      <c r="AV127" s="65"/>
      <c r="AW127" s="65"/>
      <c r="AX127" s="65"/>
      <c r="AY127" s="65"/>
    </row>
    <row r="128" spans="1:51" s="78" customFormat="1" ht="13.5" thickBot="1" x14ac:dyDescent="0.25">
      <c r="A128" s="67"/>
      <c r="B128" s="68" t="s">
        <v>39</v>
      </c>
      <c r="C128" s="68"/>
      <c r="D128" s="69">
        <f>SUM(D127,D123,D119,D115,D111,D107,D103,D99,D95,D91,D87,D83,D79,D75,D71,D67,D63,D59,D55,D51,D47,D43,D39,D35,D31,D27,D23,D19,D15,D11,D7)</f>
        <v>1488712</v>
      </c>
      <c r="E128" s="69"/>
      <c r="F128" s="69">
        <f>SUM(F127,F123,F119,F115,F111,F107,F103,F99,F95,F91,F87,F83,F79,F75,F71,F67,F63,F59,F55,F51,F47,F43,F39,F35,F31,F27,F23,F19,F15,F11,F7)</f>
        <v>1506053</v>
      </c>
      <c r="G128" s="75"/>
      <c r="H128" s="69"/>
      <c r="I128" s="69">
        <f>SUM(I127,I123,I119,I115,I111,I107,I103,I99,I95,I91,I87,I83,I79,I75,I71,I67,I63,I59,I55,I51,I47,I43,I39,I35,I31,I27,I23,I19,I15,I11,I7)</f>
        <v>1543357</v>
      </c>
      <c r="J128" s="75"/>
      <c r="K128" s="69">
        <f>SUM(K127,K123,K119,K115,K111,K107,K103,K99,K95,K91,K87,K83,K79,K75,K71,K67,K63,K59,K55,K51,K47,K43,K39,K35,K31,K27,K23,K19,K15,K11,K7)</f>
        <v>1508837</v>
      </c>
      <c r="L128" s="70">
        <f>1-M128/K128</f>
        <v>7.6032732495292743E-2</v>
      </c>
      <c r="M128" s="69">
        <f>SUM(M127,M123,M119,M115,M111,M107,M103,M99,M95,M91,M87,M83,M79,M75,M71,M67,M63,M59,M55,M51,M47,M43,M39,M35,M31,M27,M23,M19,M15,M11,M7)</f>
        <v>1394116</v>
      </c>
      <c r="N128" s="71">
        <f>IF(AND(M128&gt;0),(O128/M128),0)</f>
        <v>0.46953911008840021</v>
      </c>
      <c r="O128" s="69">
        <f>SUM(O127,O123,O119,O115,O111,O107,O103,O99,O95,O91,O87,O83,O79,O75,O71,O67,O63,O59,O55,O51,O47,O43,O39,O35,O31,O27,O23,O19,O15,O11,O7)</f>
        <v>654591.98600000015</v>
      </c>
      <c r="P128" s="71">
        <f>Q128/M128</f>
        <v>0.43351073009706509</v>
      </c>
      <c r="Q128" s="69">
        <f>SUM(Q127,Q123,Q119,Q115,Q111,Q107,Q103,Q99,Q95,Q91,Q87,Q83,Q79,Q75,Q71,Q67,Q63,Q59,Q55,Q51,Q47,Q43,Q39,Q35,Q31,Q27,Q23,Q19,Q15,Q11,Q7)</f>
        <v>604364.245</v>
      </c>
      <c r="R128" s="71">
        <f>T128/M128</f>
        <v>9.6950159814534809E-2</v>
      </c>
      <c r="S128" s="158"/>
      <c r="T128" s="69">
        <f>SUM(T127,T123,T119,T115,T111,T107,T103,T99,T95,T91,T87,T83,T79,T75,T71,T67,T63,T59,T55,T51,T47,T43,T39,T35,T31,T27,T23,T19,T15,T11,T7)</f>
        <v>135159.769</v>
      </c>
      <c r="U128" s="71">
        <f>V128/M128</f>
        <v>0.25645452100112187</v>
      </c>
      <c r="V128" s="69">
        <f>SUM(V127,V123,V119,V115,V111,V107,V103,V99,V95,V91,V87,V83,V79,V75,V71,V67,V63,V59,V55,V51,V47,V43,V39,V35,V31,V27,V23,V19,V15,V11,V7)</f>
        <v>357527.35100000002</v>
      </c>
      <c r="W128" s="71">
        <f>X128/M128</f>
        <v>0.49177809737496747</v>
      </c>
      <c r="X128" s="69">
        <f>SUM(X127,X123,X119,X115,X111,X107,X103,X99,X95,X91,X87,X83,X79,X75,X71,X67,X63,X59,X55,X51,X47,X43,X39,X35,X31,X27,X23,X19,X15,X11,X7)</f>
        <v>685595.71400000015</v>
      </c>
      <c r="Y128" s="71">
        <f>IF(AND(M128&gt;0),(Z128/M128),0)</f>
        <v>0.39523888256070522</v>
      </c>
      <c r="Z128" s="69">
        <f>SUM(Z127,Z123,Z119,Z115,Z111,Z107,Z103,Z99,Z95,Z91,Z87,Z83,Z79,Z75,Z71,Z67,Z63,Z59,Z55,Z51,Z47,Z43,Z39,Z35,Z31,Z27,Z23,Z19,Z15,Z11,Z7)</f>
        <v>551008.85000000009</v>
      </c>
      <c r="AA128" s="72">
        <f>IF(AND(M128&gt;0),(AB128/M128),0)</f>
        <v>3.0380543512878414E-3</v>
      </c>
      <c r="AB128" s="69">
        <f>SUM(AB127,AB123,AB119,AB115,AB111,AB107,AB103,AB99,AB95,AB91,AB87,AB83,AB79,AB75,AB71,AB67,AB63,AB59,AB55,AB51,AB47,AB43,AB39,AB35,AB31,AB27,AB23,AB19,AB15,AB11,AB7)</f>
        <v>4235.4001800000005</v>
      </c>
      <c r="AC128" s="73">
        <f>(AE128+AN128)/M128</f>
        <v>3.0663506683805365E-3</v>
      </c>
      <c r="AD128" s="74">
        <f>AE128/(M128-AJ128)</f>
        <v>3.9199691754206731E-4</v>
      </c>
      <c r="AE128" s="75">
        <f>SUM(AE127,AE123,AE119,AE115,AE111,AE107,AE103,AE99,AE95,AE91,AE87,AE83,AE79,AE75,AE71,AE67,AE63,AE59,AE55,AE51,AE47,AE43,AE39,AE35,AE31,AE27,AE23,AE19,AE15,AE11,AE7)</f>
        <v>538.69314000000008</v>
      </c>
      <c r="AF128" s="71">
        <f>AG128/AJ128</f>
        <v>0.20007539693282378</v>
      </c>
      <c r="AG128" s="69">
        <f>SUM(AG127,AG123,AG119,AG115,AG111,AG107,AG103,AG99,AG95,AG91,AG87,AG83,AG79,AG75,AG71,AG67,AG63,AG59,AG55,AG51,AG47,AG43,AG39,AG35,AG31,AG27,AG23,AG19,AG15,AG11,AG7)</f>
        <v>3979.0994941999993</v>
      </c>
      <c r="AH128" s="76">
        <f>((AA128-AD128)*AF128)/((AF128-AD128)*AA128)</f>
        <v>0.87268086143076662</v>
      </c>
      <c r="AI128" s="77">
        <f>((AC128-AD128)*AL128)/((AL128-AD128)*AC128)</f>
        <v>0.87398544383007104</v>
      </c>
      <c r="AJ128" s="69">
        <f>SUM(AJ127,AJ123,AJ119,AJ115,AJ111,AJ107,AJ103,AJ99,AJ95,AJ91,AJ87,AJ83,AJ79,AJ75,AJ71,AJ67,AJ63,AJ59,AJ55,AJ51,AJ47,AJ43,AJ39,AJ35,AJ31,AJ27,AJ23,AJ19,AJ15,AJ11,AJ7)</f>
        <v>19888</v>
      </c>
      <c r="AK128" s="70">
        <f>(AK7*AJ7+AJ11*AK11+AJ15*AK15+AK19*AJ19+AK23*AJ23+AJ27*AK27+AJ31*AK31+AJ35*AK35+AJ39*AK39+AJ43*AK43+AJ47*AK47+AJ51*AK51+AJ55*AK55+AJ59*AK59+AJ63*AK63+AJ67*AK67+AJ71*AK71+AJ75*AK75+AJ79*AK79+AJ83*AK83+AJ87*AK87+AJ91*AK91+AJ95*AK95+AJ99*AK99+AJ103*AK103+AJ107*AK107+AJ111*AK111+AJ115*AK115+AJ119*AK119+AJ123*AK123+AJ127*AK127)/AJ128</f>
        <v>8.2013274336283165E-2</v>
      </c>
      <c r="AL128" s="71">
        <f>AN128/AJ128</f>
        <v>0.18785978421158486</v>
      </c>
      <c r="AM128" s="158">
        <f>AO128/AJ128</f>
        <v>0.20306635657683025</v>
      </c>
      <c r="AN128" s="69">
        <f>SUM(AN127,AN123,AN119,AN115,AN111,AN107,AN103,AN99,AN95,AN91,AN87,AN83,AN79,AN75,AN71,AN67,AN63,AN59,AN55,AN51,AN47,AN43,AN39,AN35,AN31,AN27,AN23,AN19,AN15,AN11,AN7)</f>
        <v>3736.1553884</v>
      </c>
      <c r="AO128" s="157">
        <f>SUM(AO127,AO123,AO119,AO115,AO111,AO107,AO103,AO99,AO95,AO91,AO87,AO83,AO79,AO75,AO71,AO67,AO63,AO59,AO55,AO51,AO47,AO43,AO39,AO35,AO31,AO27,AO23,AO19,AO15,AO11,AO7)</f>
        <v>4038.5836995999998</v>
      </c>
      <c r="AP128" s="69"/>
      <c r="AQ128" s="107">
        <f>SUM(AQ127,AQ123,AQ119,AQ115,AQ111,AQ107,AQ103,AQ99,AQ95,AQ91,AQ87,AQ83,AQ79,AQ75,AQ71,AQ67,AQ63,AQ59,AQ55,AQ51,AQ47,AQ43,AQ39,AQ35,AQ31,AQ27,AQ23,AQ19,AQ15,AQ11,AQ7)</f>
        <v>20281.120000000003</v>
      </c>
      <c r="AR128" s="108"/>
      <c r="AS128" s="109"/>
      <c r="AT128" s="69">
        <f>SUM(AT127,AT123,AT119,AT115,AT111,AT107,AT103,AT99,AT95,AT91,AT87,AT83,AT79,AT75,AT71,AT67,AT63,AT59,AT55,AT51,AT47,AT43,AT39,AT35,AT31,AT27,AT23,AT19,AT15,AT11,AT7)</f>
        <v>0</v>
      </c>
      <c r="AU128" s="69"/>
      <c r="AV128" s="69"/>
      <c r="AW128" s="69"/>
      <c r="AX128" s="69"/>
      <c r="AY128" s="69"/>
    </row>
    <row r="131" spans="35:35" x14ac:dyDescent="0.2">
      <c r="AI131" s="80"/>
    </row>
    <row r="132" spans="35:35" x14ac:dyDescent="0.2">
      <c r="AI132" s="80"/>
    </row>
  </sheetData>
  <protectedRanges>
    <protectedRange sqref="Q1:Q3 V1:V3 X1:X3 Z1:Z3 AN1:AO1048576 O1:O3 T1:T3 AE1:AE3 AI1:AI1048576 AB1:AC3 AB128:AC1048576 O128:O1048576 Q128:Q1048576 T128:T1048576 V128:V1048576 X128:X1048576 Z128:Z1048576 AE128:AE1048576 M1:M1048576" name="Range1_1_1_1_1_1_1_1_1_1"/>
    <protectedRange sqref="AF3:AH3 AF7:AH7 AF129:AH1048576 AG1:AH2 AF4:AG6 AH127:AH128 AG128 AF11:AH11 AF15:AH15 AF19:AH19 AF23:AH23 AF27:AH27 AF31:AH31 AF35:AH35 AF39:AH39 AF43:AH43 AF47:AH47 AF51:AH51 AF55:AH55 AF59:AH59 AF63:AH63 AF67:AH67 AF71:AH71 AF75:AH75 AF79:AH79 AF83:AH83 AF87:AH87 AF91:AH91 AF95:AH95 AF99:AH99 AF103:AH103 AF107:AH107 AF111:AH111 AF115:AH115 AF119:AH119 AF123:AH123 AF8:AG10 AF12:AG14 AF16:AG18 AF20:AG22 AF24:AG26 AF28:AG30 AF32:AG34 AF36:AG38 AF40:AG42 AF44:AG46 AF48:AG50 AF52:AG54 AF56:AG58 AF60:AG62 AF64:AG66 AF68:AG70 AF72:AG74 AF76:AG78 AF80:AG82 AF84:AG86 AF88:AG90 AF92:AG94 AF96:AG98 AF100:AG102 AF104:AG106 AF108:AG110 AF112:AG114 AF116:AG118 AF120:AG122 AF124:AG127" name="Range1_1_1_1_1_1_1_1"/>
    <protectedRange sqref="AH4:AH6 AH8:AH10 AH12:AH14 AH16:AH18 AH20:AH22 AH24:AH26 AH28:AH30 AH32:AH34 AH36:AH38 AH40:AH42 AH44:AH46 AH48:AH50 AH52:AH54 AH56:AH58 AH60:AH62 AH64:AH66 AH68:AH70 AH72:AH74 AH76:AH78 AH80:AH82 AH84:AH86 AH88:AH90 AH92:AH94 AH96:AH98 AH100:AH102 AH104:AH106 AH108:AH110 AH112:AH114 AH116:AH118 AH120:AH122 AH124:AH126" name="Range1_1_1_1_1"/>
    <protectedRange sqref="AB7:AC7 AB4:AB6 AB11:AC11 AB8:AB10 AB15:AC15 AB12:AB14 AB19:AC19 AB16:AB18 AB23:AC23 AB20:AB22 AB27:AC27 AB24:AB26 AB31:AC31 AB28:AB30 AB35:AC35 AB32:AB34 AB39:AC39 AB36:AB38 AB43:AC43 AB40:AB42 AB47:AC47 AB44:AB46 AB51:AC51 AB48:AB50 AB55:AC55 AB52:AB54 AB59:AC59 AB56:AB58 AB63:AC63 AB60:AB62 AB67:AC67 AB64:AB66 AB71:AC71 AB68:AB70 AB75:AC75 AB72:AB74 AB79:AC79 AB76:AB78 AB83:AC83 AB80:AB82 AB87:AC87 AB84:AB86 AB91:AC91 AB88:AB90 AB95:AC95 AB92:AB94 AB99:AC99 AB96:AB98 AB103:AC103 AB100:AB102 AB107:AC107 AB104:AB106 AB111:AC111 AB108:AB110 AB115:AC115 AB112:AB114 AB119:AC119 AB116:AB118 AB123:AC123 AB120:AB122 AB127:AC127 AB124:AB126" name="Range1_1_1_1_1_2_2_1_1"/>
    <protectedRange sqref="O4:O127" name="Range1_1_1_1_1_5_1_1_1"/>
    <protectedRange sqref="Q4:Q127" name="Range1_1_1_1_1_7_1_1_1"/>
    <protectedRange sqref="T4:T127" name="Range1_1_1_1_1_8_1_1_1"/>
    <protectedRange sqref="V4:V127" name="Range1_1_1_1_1_10_1_1_1"/>
    <protectedRange sqref="X4:X127" name="Range1_1_1_1_1_12_1_1_1"/>
    <protectedRange sqref="Z4:Z127" name="Range1_1_1_1_1_16_1_1_1"/>
    <protectedRange sqref="AE4:AE127" name="Range1_1_1_1_1_18_1_1_1"/>
    <protectedRange sqref="AC4:AC6" name="Range1_1_1_1_1_2_1_31_1_1"/>
    <protectedRange sqref="AC8:AC10" name="Range1_1_1_1_1_2_1_1_2_1_1"/>
    <protectedRange sqref="AC12:AC14" name="Range1_1_1_1_1_2_1_2_1_1_1"/>
    <protectedRange sqref="AC16:AC18" name="Range1_1_1_1_1_2_1_3_1_1_1"/>
    <protectedRange sqref="AC20:AC22" name="Range1_1_1_1_1_2_1_4_1_1_1"/>
    <protectedRange sqref="AC24:AC26" name="Range1_1_1_1_1_2_1_5_1_1_1"/>
    <protectedRange sqref="AC28:AC30" name="Range1_1_1_1_1_2_1_6_1_1_1"/>
    <protectedRange sqref="AC32:AC34" name="Range1_1_1_1_1_2_1_7_1_1_1"/>
    <protectedRange sqref="AC36:AC38" name="Range1_1_1_1_1_2_1_8_1_1_1"/>
    <protectedRange sqref="AC40:AC42" name="Range1_1_1_1_1_2_1_9_1_1_1"/>
    <protectedRange sqref="AC44:AC46" name="Range1_1_1_1_1_2_1_10_1_1_1"/>
    <protectedRange sqref="AC48:AC50" name="Range1_1_1_1_1_2_1_11_1_1_1"/>
    <protectedRange sqref="AC52:AC54" name="Range1_1_1_1_1_2_1_12_1_1_1"/>
    <protectedRange sqref="AC56:AC58" name="Range1_1_1_1_1_2_1_13_1_1_1"/>
    <protectedRange sqref="AC60:AC62" name="Range1_1_1_1_1_2_1_14_1_1_1"/>
    <protectedRange sqref="AC64:AC66" name="Range1_1_1_1_1_2_1_15_1_1_1"/>
    <protectedRange sqref="AC68:AC70" name="Range1_1_1_1_1_2_1_16_1_1_1"/>
    <protectedRange sqref="AC72:AC74" name="Range1_1_1_1_1_2_1_17_1_1_1"/>
    <protectedRange sqref="AC76:AC78" name="Range1_1_1_1_1_2_1_18_1_1_1"/>
    <protectedRange sqref="AC80:AC82" name="Range1_1_1_1_1_2_1_19_1_1_1"/>
    <protectedRange sqref="AC84:AC86" name="Range1_1_1_1_1_2_1_20_1_1_1"/>
    <protectedRange sqref="AC88:AC90" name="Range1_1_1_1_1_2_1_21_1_1_1"/>
    <protectedRange sqref="AC92:AC94" name="Range1_1_1_1_1_2_1_22_1_1_1"/>
    <protectedRange sqref="AC96:AC98" name="Range1_1_1_1_1_2_1_23_1_1_1"/>
    <protectedRange sqref="AC100:AC102" name="Range1_1_1_1_1_2_1_24_1_1_1"/>
    <protectedRange sqref="AC104:AC106" name="Range1_1_1_1_1_2_1_25_1_1_1"/>
    <protectedRange sqref="AC108:AC110" name="Range1_1_1_1_1_2_1_26_1_1_1"/>
    <protectedRange sqref="AC112:AC114" name="Range1_1_1_1_1_2_1_27_1_1_1"/>
    <protectedRange sqref="AC116:AC118" name="Range1_1_1_1_1_2_1_28_1_1_1"/>
    <protectedRange sqref="AC120:AC122" name="Range1_1_1_1_1_2_1_29_1_1_1"/>
    <protectedRange sqref="AC124:AC126" name="Range1_1_1_1_1_2_1_30_1_1_1"/>
  </protectedRanges>
  <mergeCells count="36">
    <mergeCell ref="AX1:AY1"/>
    <mergeCell ref="AV1:AW1"/>
    <mergeCell ref="A36:A39"/>
    <mergeCell ref="A100:A103"/>
    <mergeCell ref="A40:A43"/>
    <mergeCell ref="A44:A47"/>
    <mergeCell ref="A88:A91"/>
    <mergeCell ref="A92:A95"/>
    <mergeCell ref="A96:A99"/>
    <mergeCell ref="A48:A51"/>
    <mergeCell ref="A52:A55"/>
    <mergeCell ref="A56:A59"/>
    <mergeCell ref="A60:A63"/>
    <mergeCell ref="A64:A67"/>
    <mergeCell ref="A68:A71"/>
    <mergeCell ref="A84:A87"/>
    <mergeCell ref="A124:A127"/>
    <mergeCell ref="A104:A107"/>
    <mergeCell ref="A108:A111"/>
    <mergeCell ref="A112:A115"/>
    <mergeCell ref="A116:A119"/>
    <mergeCell ref="A120:A123"/>
    <mergeCell ref="A72:A75"/>
    <mergeCell ref="A76:A79"/>
    <mergeCell ref="A80:A83"/>
    <mergeCell ref="C1:C2"/>
    <mergeCell ref="A20:A23"/>
    <mergeCell ref="A4:A7"/>
    <mergeCell ref="A8:A11"/>
    <mergeCell ref="A12:A15"/>
    <mergeCell ref="A16:A19"/>
    <mergeCell ref="B1:B2"/>
    <mergeCell ref="A24:A27"/>
    <mergeCell ref="A28:A31"/>
    <mergeCell ref="A32:A35"/>
    <mergeCell ref="A1:A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32"/>
  <sheetViews>
    <sheetView topLeftCell="V1" zoomScale="110" zoomScaleNormal="110" workbookViewId="0">
      <pane ySplit="2" topLeftCell="A96" activePane="bottomLeft" state="frozen"/>
      <selection pane="bottomLeft" activeCell="AP96" sqref="AP96"/>
    </sheetView>
  </sheetViews>
  <sheetFormatPr defaultColWidth="9.140625" defaultRowHeight="12.75" x14ac:dyDescent="0.2"/>
  <cols>
    <col min="1" max="1" width="3.28515625" style="79" bestFit="1" customWidth="1"/>
    <col min="2" max="2" width="5.85546875" style="22" customWidth="1"/>
    <col min="3" max="3" width="18.14062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8.42578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1.7109375" style="32" bestFit="1" customWidth="1"/>
    <col min="39" max="39" width="11.85546875" style="32" customWidth="1"/>
    <col min="40" max="40" width="12" style="110" customWidth="1"/>
    <col min="41" max="41" width="11.5703125" style="111" customWidth="1"/>
    <col min="42" max="42" width="11.5703125" style="112" customWidth="1"/>
    <col min="43" max="43" width="12.140625" style="83" customWidth="1"/>
    <col min="44" max="44" width="14.85546875" style="32" customWidth="1"/>
    <col min="45" max="45" width="6.42578125" style="32" bestFit="1" customWidth="1"/>
    <col min="46" max="46" width="10.42578125" style="32" customWidth="1"/>
    <col min="47" max="47" width="6.42578125" style="32" bestFit="1" customWidth="1"/>
    <col min="48" max="48" width="11.140625" style="32" customWidth="1"/>
    <col min="49" max="16384" width="9.140625" style="32"/>
  </cols>
  <sheetData>
    <row r="1" spans="1:48" s="22" customFormat="1" ht="66" customHeight="1" x14ac:dyDescent="0.2">
      <c r="A1" s="185" t="s">
        <v>47</v>
      </c>
      <c r="B1" s="187" t="s">
        <v>46</v>
      </c>
      <c r="C1" s="189" t="s">
        <v>45</v>
      </c>
      <c r="D1" s="129" t="s">
        <v>0</v>
      </c>
      <c r="E1" s="129" t="s">
        <v>1</v>
      </c>
      <c r="F1" s="129" t="s">
        <v>2</v>
      </c>
      <c r="G1" s="2" t="s">
        <v>48</v>
      </c>
      <c r="H1" s="129" t="s">
        <v>3</v>
      </c>
      <c r="I1" s="129" t="s">
        <v>4</v>
      </c>
      <c r="J1" s="124" t="s">
        <v>49</v>
      </c>
      <c r="K1" s="129" t="s">
        <v>5</v>
      </c>
      <c r="L1" s="129" t="s">
        <v>6</v>
      </c>
      <c r="M1" s="129" t="s">
        <v>7</v>
      </c>
      <c r="N1" s="129" t="s">
        <v>8</v>
      </c>
      <c r="O1" s="129"/>
      <c r="P1" s="1" t="s">
        <v>9</v>
      </c>
      <c r="Q1" s="1"/>
      <c r="R1" s="1" t="s">
        <v>10</v>
      </c>
      <c r="S1" s="1"/>
      <c r="T1" s="129" t="s">
        <v>11</v>
      </c>
      <c r="U1" s="129"/>
      <c r="V1" s="129" t="s">
        <v>12</v>
      </c>
      <c r="W1" s="129"/>
      <c r="X1" s="129" t="s">
        <v>13</v>
      </c>
      <c r="Y1" s="129"/>
      <c r="Z1" s="129" t="s">
        <v>14</v>
      </c>
      <c r="AA1" s="129" t="s">
        <v>15</v>
      </c>
      <c r="AB1" s="129" t="s">
        <v>16</v>
      </c>
      <c r="AC1" s="129" t="s">
        <v>17</v>
      </c>
      <c r="AD1" s="129" t="s">
        <v>18</v>
      </c>
      <c r="AE1" s="114" t="s">
        <v>43</v>
      </c>
      <c r="AF1" s="3" t="s">
        <v>44</v>
      </c>
      <c r="AG1" s="129" t="s">
        <v>19</v>
      </c>
      <c r="AH1" s="129" t="s">
        <v>20</v>
      </c>
      <c r="AI1" s="129" t="s">
        <v>21</v>
      </c>
      <c r="AJ1" s="2" t="s">
        <v>22</v>
      </c>
      <c r="AK1" s="3" t="s">
        <v>23</v>
      </c>
      <c r="AL1" s="129" t="s">
        <v>24</v>
      </c>
      <c r="AM1" s="129" t="s">
        <v>25</v>
      </c>
      <c r="AN1" s="93" t="s">
        <v>40</v>
      </c>
      <c r="AO1" s="94" t="s">
        <v>41</v>
      </c>
      <c r="AP1" s="95" t="s">
        <v>41</v>
      </c>
      <c r="AQ1" s="4" t="s">
        <v>26</v>
      </c>
      <c r="AR1" s="129" t="s">
        <v>27</v>
      </c>
      <c r="AS1" s="181" t="s">
        <v>28</v>
      </c>
      <c r="AT1" s="181"/>
      <c r="AU1" s="181" t="s">
        <v>29</v>
      </c>
      <c r="AV1" s="181"/>
    </row>
    <row r="2" spans="1:48"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5" t="s">
        <v>30</v>
      </c>
      <c r="AM2" s="5" t="s">
        <v>34</v>
      </c>
      <c r="AN2" s="96" t="s">
        <v>42</v>
      </c>
      <c r="AO2" s="97" t="s">
        <v>42</v>
      </c>
      <c r="AP2" s="98" t="s">
        <v>42</v>
      </c>
      <c r="AQ2" s="10" t="s">
        <v>35</v>
      </c>
      <c r="AR2" s="5" t="s">
        <v>32</v>
      </c>
      <c r="AS2" s="5" t="s">
        <v>36</v>
      </c>
      <c r="AT2" s="5" t="s">
        <v>37</v>
      </c>
      <c r="AU2" s="5" t="s">
        <v>36</v>
      </c>
      <c r="AV2" s="5" t="s">
        <v>37</v>
      </c>
    </row>
    <row r="3" spans="1:48" s="22" customFormat="1" ht="13.5" thickBot="1" x14ac:dyDescent="0.25">
      <c r="A3" s="84"/>
      <c r="B3" s="85"/>
      <c r="C3" s="91"/>
      <c r="D3" s="128"/>
      <c r="E3" s="128"/>
      <c r="F3" s="128"/>
      <c r="G3" s="88"/>
      <c r="H3" s="128"/>
      <c r="I3" s="128"/>
      <c r="J3" s="88"/>
      <c r="K3" s="128"/>
      <c r="L3" s="128"/>
      <c r="M3" s="128"/>
      <c r="N3" s="128"/>
      <c r="O3" s="6"/>
      <c r="P3" s="128"/>
      <c r="Q3" s="6"/>
      <c r="R3" s="128"/>
      <c r="S3" s="6"/>
      <c r="T3" s="91"/>
      <c r="U3" s="6"/>
      <c r="V3" s="128"/>
      <c r="W3" s="6"/>
      <c r="X3" s="128"/>
      <c r="Y3" s="91"/>
      <c r="Z3" s="86"/>
      <c r="AA3" s="87"/>
      <c r="AB3" s="92"/>
      <c r="AC3" s="86"/>
      <c r="AD3" s="86"/>
      <c r="AE3" s="116"/>
      <c r="AF3" s="119"/>
      <c r="AG3" s="92"/>
      <c r="AH3" s="92"/>
      <c r="AI3" s="128"/>
      <c r="AJ3" s="88"/>
      <c r="AK3" s="89"/>
      <c r="AL3" s="128"/>
      <c r="AM3" s="128"/>
      <c r="AN3" s="99"/>
      <c r="AO3" s="123">
        <f>'Януари '!AP127</f>
        <v>1532.5200000000004</v>
      </c>
      <c r="AP3" s="100"/>
      <c r="AQ3" s="90"/>
      <c r="AR3" s="128"/>
      <c r="AS3" s="128"/>
      <c r="AT3" s="128"/>
      <c r="AU3" s="128"/>
      <c r="AV3" s="128"/>
    </row>
    <row r="4" spans="1:48" x14ac:dyDescent="0.2">
      <c r="A4" s="182">
        <v>1</v>
      </c>
      <c r="B4" s="23">
        <v>1</v>
      </c>
      <c r="C4" s="11" t="s">
        <v>57</v>
      </c>
      <c r="D4" s="12">
        <v>4406</v>
      </c>
      <c r="E4" s="12">
        <v>1</v>
      </c>
      <c r="F4" s="12">
        <v>11488</v>
      </c>
      <c r="G4" s="13">
        <v>1.9</v>
      </c>
      <c r="H4" s="13">
        <v>8.9</v>
      </c>
      <c r="I4" s="12">
        <v>12060</v>
      </c>
      <c r="J4" s="13">
        <v>4.4000000000000004</v>
      </c>
      <c r="K4" s="12">
        <v>14772</v>
      </c>
      <c r="L4" s="14">
        <v>6.2E-2</v>
      </c>
      <c r="M4" s="24">
        <f>ROUND(K4*(1-L4),0)</f>
        <v>13856</v>
      </c>
      <c r="N4" s="15">
        <v>0.36499999999999999</v>
      </c>
      <c r="O4" s="25">
        <f>M4*N4</f>
        <v>5057.4399999999996</v>
      </c>
      <c r="P4" s="14">
        <v>0.33600000000000002</v>
      </c>
      <c r="Q4" s="25">
        <f>M4*P4</f>
        <v>4655.616</v>
      </c>
      <c r="R4" s="16">
        <v>0.29899999999999999</v>
      </c>
      <c r="S4" s="25">
        <f>M4*R4</f>
        <v>4142.9439999999995</v>
      </c>
      <c r="T4" s="26">
        <v>0.23300000000000001</v>
      </c>
      <c r="U4" s="25">
        <f>M4*T4</f>
        <v>3228.4480000000003</v>
      </c>
      <c r="V4" s="16">
        <v>0.51200000000000001</v>
      </c>
      <c r="W4" s="25">
        <f>M4*V4</f>
        <v>7094.2719999999999</v>
      </c>
      <c r="X4" s="16">
        <v>0.41</v>
      </c>
      <c r="Y4" s="130">
        <f>X4*M4</f>
        <v>5680.96</v>
      </c>
      <c r="Z4" s="17">
        <v>2.47E-3</v>
      </c>
      <c r="AA4" s="19">
        <f>M4*Z4</f>
        <v>34.224319999999999</v>
      </c>
      <c r="AB4" s="27">
        <f>IF(M4&gt;0,(AD4+AL4)/M4,0)</f>
        <v>2.9959600317551959E-3</v>
      </c>
      <c r="AC4" s="17">
        <v>2.9E-4</v>
      </c>
      <c r="AD4" s="24">
        <f>AC4*M4</f>
        <v>4.0182399999999996</v>
      </c>
      <c r="AE4" s="117">
        <v>0.20200000000000001</v>
      </c>
      <c r="AF4" s="30">
        <f>AI4*(1-AJ4)*AE4</f>
        <v>35.047404000000007</v>
      </c>
      <c r="AG4" s="28">
        <f>IF(AND(AE4&gt;0,AC4&gt;0,Z4&gt;0),((Z4-AC4)*AE4)/((AE4-AC4)*Z4),0)</f>
        <v>0.88386000103969364</v>
      </c>
      <c r="AH4" s="60">
        <f>IF(AND(AB4&gt;0,AK4&gt;0,AC4&gt;0),((AK4*(AB4-AC4))/(AB4*(AK4-AC4))),0)</f>
        <v>0.90441668227859118</v>
      </c>
      <c r="AI4" s="12">
        <v>189</v>
      </c>
      <c r="AJ4" s="14">
        <v>8.2000000000000003E-2</v>
      </c>
      <c r="AK4" s="15">
        <v>0.21609999999999999</v>
      </c>
      <c r="AL4" s="30">
        <f>AI4*(1-AJ4)*AK4</f>
        <v>37.493782199999998</v>
      </c>
      <c r="AM4" s="19">
        <v>1.48</v>
      </c>
      <c r="AN4" s="19">
        <v>505.54</v>
      </c>
      <c r="AO4" s="113">
        <f>AO3+AI4-AN4</f>
        <v>1215.9800000000005</v>
      </c>
      <c r="AP4" s="102"/>
      <c r="AQ4" s="12"/>
      <c r="AR4" s="31"/>
      <c r="AS4" s="20"/>
      <c r="AT4" s="20"/>
      <c r="AU4" s="20"/>
      <c r="AV4" s="20"/>
    </row>
    <row r="5" spans="1:48" x14ac:dyDescent="0.2">
      <c r="A5" s="183"/>
      <c r="B5" s="33">
        <v>2</v>
      </c>
      <c r="C5" s="11" t="s">
        <v>51</v>
      </c>
      <c r="D5" s="34">
        <v>22774</v>
      </c>
      <c r="E5" s="34">
        <v>1</v>
      </c>
      <c r="F5" s="34">
        <v>15470</v>
      </c>
      <c r="G5" s="35">
        <v>0.9</v>
      </c>
      <c r="H5" s="35">
        <v>6.9</v>
      </c>
      <c r="I5" s="34">
        <v>16020</v>
      </c>
      <c r="J5" s="35">
        <v>4.4000000000000004</v>
      </c>
      <c r="K5" s="34">
        <v>14904</v>
      </c>
      <c r="L5" s="36">
        <v>6.9000000000000006E-2</v>
      </c>
      <c r="M5" s="37">
        <f>ROUND(K5*(1-L5),0)</f>
        <v>13876</v>
      </c>
      <c r="N5" s="38">
        <v>0.30299999999999999</v>
      </c>
      <c r="O5" s="25">
        <f>M5*N5</f>
        <v>4204.4279999999999</v>
      </c>
      <c r="P5" s="36">
        <v>0.622</v>
      </c>
      <c r="Q5" s="25">
        <f>M5*P5</f>
        <v>8630.8719999999994</v>
      </c>
      <c r="R5" s="39">
        <v>7.4999999999999997E-2</v>
      </c>
      <c r="S5" s="25">
        <f>M5*R5</f>
        <v>1040.7</v>
      </c>
      <c r="T5" s="28">
        <v>0.22700000000000001</v>
      </c>
      <c r="U5" s="25">
        <f>M5*T5</f>
        <v>3149.8520000000003</v>
      </c>
      <c r="V5" s="39">
        <v>0.51500000000000001</v>
      </c>
      <c r="W5" s="25">
        <f>M5*V5</f>
        <v>7146.14</v>
      </c>
      <c r="X5" s="39">
        <v>0.4</v>
      </c>
      <c r="Y5" s="25">
        <f>X5*M5</f>
        <v>5550.4000000000005</v>
      </c>
      <c r="Z5" s="40">
        <v>2.3400000000000001E-3</v>
      </c>
      <c r="AA5" s="18">
        <f>M5*Z5</f>
        <v>32.469839999999998</v>
      </c>
      <c r="AB5" s="27">
        <f>IF(M5&gt;0,(AD5+AL5)/M5,0)</f>
        <v>2.4178340155664459E-3</v>
      </c>
      <c r="AC5" s="40">
        <v>2.7999999999999998E-4</v>
      </c>
      <c r="AD5" s="37">
        <f>AC5*M5</f>
        <v>3.8852799999999998</v>
      </c>
      <c r="AE5" s="28">
        <v>0.2087</v>
      </c>
      <c r="AF5" s="41">
        <f>AI5*(1-AJ5)*AE5</f>
        <v>30.111862100000003</v>
      </c>
      <c r="AG5" s="28">
        <f>IF(AND(AE5&gt;0,AC5&gt;0,Z5&gt;0),((Z5-AC5)*AE5)/((AE5-AC5)*Z5),0)</f>
        <v>0.88152456783106437</v>
      </c>
      <c r="AH5" s="29">
        <f t="shared" ref="AH5:AH68" si="0">IF(AND(AB5&gt;0,AK5&gt;0,AC5&gt;0),((AK5*(AB5-AC5))/(AB5*(AK5-AC5))),0)</f>
        <v>0.88539966734680331</v>
      </c>
      <c r="AI5" s="34">
        <v>157</v>
      </c>
      <c r="AJ5" s="36">
        <v>8.1000000000000003E-2</v>
      </c>
      <c r="AK5" s="38">
        <v>0.2056</v>
      </c>
      <c r="AL5" s="41">
        <f>AI5*(1-AJ5)*AK5</f>
        <v>29.664584800000004</v>
      </c>
      <c r="AM5" s="42">
        <v>1.55</v>
      </c>
      <c r="AN5" s="42"/>
      <c r="AO5" s="113">
        <f>AO4+AI5-AN5</f>
        <v>1372.9800000000005</v>
      </c>
      <c r="AP5" s="103"/>
      <c r="AQ5" s="43"/>
      <c r="AR5" s="44"/>
      <c r="AS5" s="45"/>
      <c r="AT5" s="45"/>
      <c r="AU5" s="45"/>
      <c r="AV5" s="45"/>
    </row>
    <row r="6" spans="1:48" x14ac:dyDescent="0.2">
      <c r="A6" s="183"/>
      <c r="B6" s="33">
        <v>3</v>
      </c>
      <c r="C6" s="46" t="s">
        <v>53</v>
      </c>
      <c r="D6" s="43">
        <v>13800</v>
      </c>
      <c r="E6" s="43">
        <v>0</v>
      </c>
      <c r="F6" s="43">
        <v>14929</v>
      </c>
      <c r="G6" s="37">
        <v>1.8</v>
      </c>
      <c r="H6" s="37">
        <v>6.4</v>
      </c>
      <c r="I6" s="43">
        <v>15443</v>
      </c>
      <c r="J6" s="37">
        <v>4.5</v>
      </c>
      <c r="K6" s="43">
        <v>15146</v>
      </c>
      <c r="L6" s="39">
        <v>6.4000000000000001E-2</v>
      </c>
      <c r="M6" s="37">
        <f>ROUND(K6*(1-L6),0)</f>
        <v>14177</v>
      </c>
      <c r="N6" s="28">
        <v>0.30099999999999999</v>
      </c>
      <c r="O6" s="25">
        <f>M6*N6</f>
        <v>4267.277</v>
      </c>
      <c r="P6" s="39">
        <v>0.51500000000000001</v>
      </c>
      <c r="Q6" s="25">
        <f>M6*P6</f>
        <v>7301.1549999999997</v>
      </c>
      <c r="R6" s="39">
        <v>0.184</v>
      </c>
      <c r="S6" s="25">
        <f>M6*R6</f>
        <v>2608.5679999999998</v>
      </c>
      <c r="T6" s="28">
        <v>0.246</v>
      </c>
      <c r="U6" s="25">
        <f>M6*T6</f>
        <v>3487.5419999999999</v>
      </c>
      <c r="V6" s="39">
        <v>0.496</v>
      </c>
      <c r="W6" s="25">
        <f>M6*V6</f>
        <v>7031.7920000000004</v>
      </c>
      <c r="X6" s="39">
        <v>0.41</v>
      </c>
      <c r="Y6" s="25">
        <f>X6*M6</f>
        <v>5812.57</v>
      </c>
      <c r="Z6" s="47">
        <v>2.3600000000000001E-3</v>
      </c>
      <c r="AA6" s="18">
        <f>M6*Z6</f>
        <v>33.457720000000002</v>
      </c>
      <c r="AB6" s="27">
        <f>IF(M6&gt;0,(AD6+AL6)/M6,0)</f>
        <v>2.4886683783593147E-3</v>
      </c>
      <c r="AC6" s="47">
        <v>2.7E-4</v>
      </c>
      <c r="AD6" s="37">
        <f>AC6*M6</f>
        <v>3.8277900000000002</v>
      </c>
      <c r="AE6" s="28">
        <v>0.21279999999999999</v>
      </c>
      <c r="AF6" s="41">
        <f>AI6*(1-AJ6)*AE6</f>
        <v>30.507859199999999</v>
      </c>
      <c r="AG6" s="28">
        <f>IF(AND(AE6&gt;0,AC6&gt;0,Z6&gt;0),((Z6-AC6)*AE6)/((AE6-AC6)*Z6),0)</f>
        <v>0.88671828583322632</v>
      </c>
      <c r="AH6" s="29">
        <f t="shared" si="0"/>
        <v>0.89260671268809899</v>
      </c>
      <c r="AI6" s="43">
        <v>156</v>
      </c>
      <c r="AJ6" s="39">
        <v>8.1000000000000003E-2</v>
      </c>
      <c r="AK6" s="28">
        <v>0.21940000000000001</v>
      </c>
      <c r="AL6" s="41">
        <f>AI6*(1-AJ6)*AK6</f>
        <v>31.454061600000003</v>
      </c>
      <c r="AM6" s="18">
        <v>1.6</v>
      </c>
      <c r="AN6" s="18"/>
      <c r="AO6" s="113">
        <f>AO5+AI6-AN6</f>
        <v>1528.9800000000005</v>
      </c>
      <c r="AP6" s="104"/>
      <c r="AQ6" s="43"/>
      <c r="AR6" s="48"/>
      <c r="AS6" s="41"/>
      <c r="AT6" s="41"/>
      <c r="AU6" s="41"/>
      <c r="AV6" s="41"/>
    </row>
    <row r="7" spans="1:48" s="22" customFormat="1" ht="13.5" thickBot="1" x14ac:dyDescent="0.25">
      <c r="A7" s="184"/>
      <c r="B7" s="49" t="s">
        <v>38</v>
      </c>
      <c r="C7" s="50"/>
      <c r="D7" s="51">
        <f>SUM(D4:D6)</f>
        <v>40980</v>
      </c>
      <c r="E7" s="51"/>
      <c r="F7" s="51">
        <f>SUM(F4:F6)</f>
        <v>41887</v>
      </c>
      <c r="G7" s="52"/>
      <c r="H7" s="52"/>
      <c r="I7" s="51">
        <f>SUM(I4:I6)</f>
        <v>43523</v>
      </c>
      <c r="J7" s="52"/>
      <c r="K7" s="51">
        <f>SUM(K4:K6)</f>
        <v>44822</v>
      </c>
      <c r="L7" s="21">
        <f>IF(K7&gt;0,(K4*L4+K5*L5+K6*L6)/K7,0)</f>
        <v>6.5003435812770516E-2</v>
      </c>
      <c r="M7" s="52">
        <f>M4+M5+M6</f>
        <v>41909</v>
      </c>
      <c r="N7" s="53">
        <f>IF(M7&gt;0,O7/M7,0)</f>
        <v>0.32282194755303156</v>
      </c>
      <c r="O7" s="54">
        <f>O4+O5+O6</f>
        <v>13529.144999999999</v>
      </c>
      <c r="P7" s="21">
        <f>IF(M7&gt;0,Q7/M7,0)</f>
        <v>0.4912463432675559</v>
      </c>
      <c r="Q7" s="54">
        <f>Q4+Q5+Q6</f>
        <v>20587.643</v>
      </c>
      <c r="R7" s="21">
        <f>IF(M7&gt;0,S7/M7,0)</f>
        <v>0.18593170917941251</v>
      </c>
      <c r="S7" s="54">
        <f>S4+S5+S6</f>
        <v>7792.2119999999995</v>
      </c>
      <c r="T7" s="21">
        <f>IF(M7&gt;0,U7/M7,0)</f>
        <v>0.23541105729079673</v>
      </c>
      <c r="U7" s="54">
        <f>U4+U5+U6</f>
        <v>9865.8420000000006</v>
      </c>
      <c r="V7" s="21">
        <f>IF(M7&gt;0,W7/M7,0)</f>
        <v>0.50758080603211719</v>
      </c>
      <c r="W7" s="54">
        <f>W4+W5+W6</f>
        <v>21272.204000000002</v>
      </c>
      <c r="X7" s="21">
        <f>IF(M7&gt;0,Y7/M7,0)</f>
        <v>0.40668901667899499</v>
      </c>
      <c r="Y7" s="54">
        <f>Y4+Y5+Y6</f>
        <v>17043.93</v>
      </c>
      <c r="Z7" s="55">
        <f>IF(M7&gt;0,AA7/M7,0)</f>
        <v>2.3897463551981676E-3</v>
      </c>
      <c r="AA7" s="56">
        <f>SUM(AA4:AA6)</f>
        <v>100.15188000000001</v>
      </c>
      <c r="AB7" s="55">
        <f>IF(M7&gt;0,(AB4*M4+AB5*M5+AB6*M6)/M7,0)</f>
        <v>2.6329365673244411E-3</v>
      </c>
      <c r="AC7" s="55">
        <f>IF(K7&gt;0,(K4*AC4+K5*AC5+K6*AC6)/K7,0)</f>
        <v>2.7991655883271611E-4</v>
      </c>
      <c r="AD7" s="52">
        <f>SUM(AD4:AD6)</f>
        <v>11.731310000000001</v>
      </c>
      <c r="AE7" s="53">
        <f>IF(K7&gt;0,(K4*AE4+K5*AE5+K6*AE6)/K7,0)</f>
        <v>0.20787732809780912</v>
      </c>
      <c r="AF7" s="58">
        <f>SUM(AF4:AF6)</f>
        <v>95.667125300000009</v>
      </c>
      <c r="AG7" s="53">
        <f>IF(AND(AA7&gt;0),((AA4*AG4+AA5*AG5+AA6*AG6)/AA7),0)</f>
        <v>0.88405770626187608</v>
      </c>
      <c r="AH7" s="57">
        <f t="shared" si="0"/>
        <v>0.8948585615070368</v>
      </c>
      <c r="AI7" s="51">
        <f>SUM(AI4:AI6)</f>
        <v>502</v>
      </c>
      <c r="AJ7" s="21">
        <f>IF(AI7&gt;0,(AJ4*AI4+AJ5*AI5+AJ6*AI6)/AI7,0)</f>
        <v>8.13764940239044E-2</v>
      </c>
      <c r="AK7" s="53">
        <f>IF(K7&gt;0,(AK4*K4+AK5*K5+AK6*K6)/K7,0)</f>
        <v>0.21372370710811653</v>
      </c>
      <c r="AL7" s="58">
        <f>SUM(AL4:AL6)</f>
        <v>98.612428600000001</v>
      </c>
      <c r="AM7" s="56"/>
      <c r="AN7" s="56">
        <f>SUM(AN4:AN6)</f>
        <v>505.54</v>
      </c>
      <c r="AO7" s="105"/>
      <c r="AP7" s="106">
        <f>AO6</f>
        <v>1528.9800000000005</v>
      </c>
      <c r="AQ7" s="51">
        <f>SUM(AQ4:AQ6)</f>
        <v>0</v>
      </c>
      <c r="AR7" s="59"/>
      <c r="AS7" s="58"/>
      <c r="AT7" s="58"/>
      <c r="AU7" s="58"/>
      <c r="AV7" s="58"/>
    </row>
    <row r="8" spans="1:48" x14ac:dyDescent="0.2">
      <c r="A8" s="182">
        <v>2</v>
      </c>
      <c r="B8" s="23">
        <v>1</v>
      </c>
      <c r="C8" s="11" t="s">
        <v>54</v>
      </c>
      <c r="D8" s="12">
        <v>4299</v>
      </c>
      <c r="E8" s="12">
        <v>2</v>
      </c>
      <c r="F8" s="12">
        <v>13791</v>
      </c>
      <c r="G8" s="13">
        <v>1.6</v>
      </c>
      <c r="H8" s="13">
        <v>7.4</v>
      </c>
      <c r="I8" s="12">
        <v>14271</v>
      </c>
      <c r="J8" s="13">
        <v>4.9000000000000004</v>
      </c>
      <c r="K8" s="12">
        <v>15250</v>
      </c>
      <c r="L8" s="14">
        <v>6.4000000000000001E-2</v>
      </c>
      <c r="M8" s="24">
        <f>ROUND(K8*(1-L8),0)</f>
        <v>14274</v>
      </c>
      <c r="N8" s="15">
        <v>0.376</v>
      </c>
      <c r="O8" s="25">
        <f>M8*N8</f>
        <v>5367.0240000000003</v>
      </c>
      <c r="P8" s="14">
        <v>0.53300000000000003</v>
      </c>
      <c r="Q8" s="25">
        <f>M8*P8</f>
        <v>7608.0420000000004</v>
      </c>
      <c r="R8" s="16">
        <v>9.0999999999999998E-2</v>
      </c>
      <c r="S8" s="25">
        <f>M8*R8</f>
        <v>1298.934</v>
      </c>
      <c r="T8" s="26">
        <v>0.248</v>
      </c>
      <c r="U8" s="25">
        <f>M8*T8</f>
        <v>3539.9519999999998</v>
      </c>
      <c r="V8" s="16">
        <v>0.5</v>
      </c>
      <c r="W8" s="25">
        <f>M8*V8</f>
        <v>7137</v>
      </c>
      <c r="X8" s="16">
        <v>0.41</v>
      </c>
      <c r="Y8" s="25">
        <f>X8*M8</f>
        <v>5852.3399999999992</v>
      </c>
      <c r="Z8" s="17">
        <v>2.49E-3</v>
      </c>
      <c r="AA8" s="18">
        <f>M8*Z8</f>
        <v>35.542259999999999</v>
      </c>
      <c r="AB8" s="27">
        <f>IF(M8&gt;0,(AD8+AL8)/M8,0)</f>
        <v>2.6366304329550234E-3</v>
      </c>
      <c r="AC8" s="17">
        <v>2.7999999999999998E-4</v>
      </c>
      <c r="AD8" s="24">
        <f>AC8*M8</f>
        <v>3.9967199999999998</v>
      </c>
      <c r="AE8" s="117">
        <v>0.21060000000000001</v>
      </c>
      <c r="AF8" s="30">
        <f>AI8*(1-AJ8)*AE8</f>
        <v>32.215903200000007</v>
      </c>
      <c r="AG8" s="28">
        <f>IF(AND(AE8&gt;0,AC8&gt;0,Z8&gt;0),((Z8-AC8)*AE8)/((AE8-AC8)*Z8),0)</f>
        <v>0.88873180053802137</v>
      </c>
      <c r="AH8" s="60">
        <f t="shared" si="0"/>
        <v>0.89494338718902378</v>
      </c>
      <c r="AI8" s="12">
        <v>167</v>
      </c>
      <c r="AJ8" s="14">
        <v>8.4000000000000005E-2</v>
      </c>
      <c r="AK8" s="15">
        <v>0.21990000000000001</v>
      </c>
      <c r="AL8" s="30">
        <f>AI8*(1-AJ8)*AK8</f>
        <v>33.638542800000003</v>
      </c>
      <c r="AM8" s="19">
        <v>1.68</v>
      </c>
      <c r="AN8" s="19">
        <v>502.14</v>
      </c>
      <c r="AO8" s="101">
        <f>AO6+AI8-AN8</f>
        <v>1193.8400000000006</v>
      </c>
      <c r="AP8" s="102"/>
      <c r="AQ8" s="12"/>
      <c r="AR8" s="31"/>
      <c r="AS8" s="20"/>
      <c r="AT8" s="20"/>
      <c r="AU8" s="20"/>
      <c r="AV8" s="20"/>
    </row>
    <row r="9" spans="1:48" x14ac:dyDescent="0.2">
      <c r="A9" s="183"/>
      <c r="B9" s="33">
        <v>2</v>
      </c>
      <c r="C9" s="11" t="s">
        <v>51</v>
      </c>
      <c r="D9" s="34">
        <v>18902</v>
      </c>
      <c r="E9" s="34">
        <v>3</v>
      </c>
      <c r="F9" s="34">
        <v>14514</v>
      </c>
      <c r="G9" s="35">
        <v>0.8</v>
      </c>
      <c r="H9" s="35">
        <v>7.4</v>
      </c>
      <c r="I9" s="34">
        <v>15066</v>
      </c>
      <c r="J9" s="35">
        <v>4.5999999999999996</v>
      </c>
      <c r="K9" s="34">
        <v>15195</v>
      </c>
      <c r="L9" s="36">
        <v>6.5000000000000002E-2</v>
      </c>
      <c r="M9" s="37">
        <f>ROUND(K9*(1-L9),0)</f>
        <v>14207</v>
      </c>
      <c r="N9" s="38">
        <v>0.34499999999999997</v>
      </c>
      <c r="O9" s="25">
        <f>M9*N9</f>
        <v>4901.415</v>
      </c>
      <c r="P9" s="36">
        <v>0.57899999999999996</v>
      </c>
      <c r="Q9" s="25">
        <f>M9*P9</f>
        <v>8225.8529999999992</v>
      </c>
      <c r="R9" s="39">
        <v>7.5999999999999998E-2</v>
      </c>
      <c r="S9" s="25">
        <f>M9*R9</f>
        <v>1079.732</v>
      </c>
      <c r="T9" s="28">
        <v>0.24199999999999999</v>
      </c>
      <c r="U9" s="25">
        <f>M9*T9</f>
        <v>3438.0940000000001</v>
      </c>
      <c r="V9" s="39">
        <v>0.50700000000000001</v>
      </c>
      <c r="W9" s="25">
        <f>M9*V9</f>
        <v>7202.9490000000005</v>
      </c>
      <c r="X9" s="39">
        <v>0.41</v>
      </c>
      <c r="Y9" s="25">
        <f>X9*M9</f>
        <v>5824.87</v>
      </c>
      <c r="Z9" s="40">
        <v>2.5100000000000001E-3</v>
      </c>
      <c r="AA9" s="18">
        <f>M9*Z9</f>
        <v>35.659570000000002</v>
      </c>
      <c r="AB9" s="27">
        <f>IF(M9&gt;0,(AD9+AL9)/M9,0)</f>
        <v>2.4016483142113047E-3</v>
      </c>
      <c r="AC9" s="40">
        <v>2.7999999999999998E-4</v>
      </c>
      <c r="AD9" s="37">
        <f>AC9*M9</f>
        <v>3.9779599999999995</v>
      </c>
      <c r="AE9" s="28">
        <v>0.21729999999999999</v>
      </c>
      <c r="AF9" s="41">
        <f>AI9*(1-AJ9)*AE9</f>
        <v>29.9904422</v>
      </c>
      <c r="AG9" s="28">
        <f>IF(AND(AE9&gt;0,AC9&gt;0,Z9&gt;0),((Z9-AC9)*AE9)/((AE9-AC9)*Z9),0)</f>
        <v>0.88959249170491561</v>
      </c>
      <c r="AH9" s="29">
        <f t="shared" si="0"/>
        <v>0.88454743990513152</v>
      </c>
      <c r="AI9" s="34">
        <v>151</v>
      </c>
      <c r="AJ9" s="36">
        <v>8.5999999999999993E-2</v>
      </c>
      <c r="AK9" s="38">
        <v>0.21840000000000001</v>
      </c>
      <c r="AL9" s="41">
        <f>AI9*(1-AJ9)*AK9</f>
        <v>30.142257600000004</v>
      </c>
      <c r="AM9" s="42">
        <v>1.6</v>
      </c>
      <c r="AN9" s="42"/>
      <c r="AO9" s="113">
        <f>AO8+AI9-AN9</f>
        <v>1344.8400000000006</v>
      </c>
      <c r="AP9" s="104"/>
      <c r="AQ9" s="43"/>
      <c r="AR9" s="44"/>
      <c r="AS9" s="45"/>
      <c r="AT9" s="45"/>
      <c r="AU9" s="45"/>
      <c r="AV9" s="45"/>
    </row>
    <row r="10" spans="1:48" x14ac:dyDescent="0.2">
      <c r="A10" s="183"/>
      <c r="B10" s="33">
        <v>3</v>
      </c>
      <c r="C10" s="46" t="s">
        <v>53</v>
      </c>
      <c r="D10" s="43">
        <v>22294</v>
      </c>
      <c r="E10" s="43">
        <v>1</v>
      </c>
      <c r="F10" s="43">
        <v>17991</v>
      </c>
      <c r="G10" s="37">
        <v>1.2</v>
      </c>
      <c r="H10" s="37">
        <v>8</v>
      </c>
      <c r="I10" s="43">
        <v>18597</v>
      </c>
      <c r="J10" s="37">
        <v>4.3</v>
      </c>
      <c r="K10" s="43">
        <v>15282</v>
      </c>
      <c r="L10" s="39">
        <v>6.9000000000000006E-2</v>
      </c>
      <c r="M10" s="37">
        <f>ROUND(K10*(1-L10),0)</f>
        <v>14228</v>
      </c>
      <c r="N10" s="28">
        <v>0.29599999999999999</v>
      </c>
      <c r="O10" s="25">
        <f>M10*N10</f>
        <v>4211.4879999999994</v>
      </c>
      <c r="P10" s="39">
        <v>0.628</v>
      </c>
      <c r="Q10" s="25">
        <f>M10*P10</f>
        <v>8935.1839999999993</v>
      </c>
      <c r="R10" s="39">
        <v>7.5999999999999998E-2</v>
      </c>
      <c r="S10" s="25">
        <f>M10*R10</f>
        <v>1081.328</v>
      </c>
      <c r="T10" s="28">
        <v>0.253</v>
      </c>
      <c r="U10" s="25">
        <f>M10*T10</f>
        <v>3599.6840000000002</v>
      </c>
      <c r="V10" s="39">
        <v>0.495</v>
      </c>
      <c r="W10" s="25">
        <f>M10*V10</f>
        <v>7042.86</v>
      </c>
      <c r="X10" s="39">
        <v>0.41</v>
      </c>
      <c r="Y10" s="25">
        <f>X10*M10</f>
        <v>5833.48</v>
      </c>
      <c r="Z10" s="47">
        <v>2.5699999999999998E-3</v>
      </c>
      <c r="AA10" s="18">
        <f>M10*Z10</f>
        <v>36.565959999999997</v>
      </c>
      <c r="AB10" s="27">
        <f>IF(M10&gt;0,(AD10+AL10)/M10,0)</f>
        <v>2.7138751054259212E-3</v>
      </c>
      <c r="AC10" s="47">
        <v>2.7999999999999998E-4</v>
      </c>
      <c r="AD10" s="37">
        <f>AC10*M10</f>
        <v>3.9838399999999998</v>
      </c>
      <c r="AE10" s="28">
        <v>0.2147</v>
      </c>
      <c r="AF10" s="41">
        <f>AI10*(1-AJ10)*AE10</f>
        <v>34.341265000000007</v>
      </c>
      <c r="AG10" s="28">
        <f>IF(AND(AE10&gt;0,AC10&gt;0,Z10&gt;0),((Z10-AC10)*AE10)/((AE10-AC10)*Z10),0)</f>
        <v>0.8922141605786964</v>
      </c>
      <c r="AH10" s="29">
        <f t="shared" si="0"/>
        <v>0.8979878674808236</v>
      </c>
      <c r="AI10" s="43">
        <v>175</v>
      </c>
      <c r="AJ10" s="39">
        <v>8.5999999999999993E-2</v>
      </c>
      <c r="AK10" s="28">
        <v>0.2165</v>
      </c>
      <c r="AL10" s="41">
        <f>AI10*(1-AJ10)*AK10</f>
        <v>34.629175000000004</v>
      </c>
      <c r="AM10" s="18">
        <v>1.62</v>
      </c>
      <c r="AN10" s="18"/>
      <c r="AO10" s="113">
        <f>AO9+AI10-AN10</f>
        <v>1519.8400000000006</v>
      </c>
      <c r="AP10" s="104"/>
      <c r="AQ10" s="43"/>
      <c r="AR10" s="48"/>
      <c r="AS10" s="41"/>
      <c r="AT10" s="41"/>
      <c r="AU10" s="41"/>
      <c r="AV10" s="41"/>
    </row>
    <row r="11" spans="1:48" s="22" customFormat="1" ht="13.5" thickBot="1" x14ac:dyDescent="0.25">
      <c r="A11" s="184"/>
      <c r="B11" s="49" t="s">
        <v>38</v>
      </c>
      <c r="C11" s="50"/>
      <c r="D11" s="51">
        <f>SUM(D8:D10)</f>
        <v>45495</v>
      </c>
      <c r="E11" s="51"/>
      <c r="F11" s="51">
        <f>SUM(F8:F10)</f>
        <v>46296</v>
      </c>
      <c r="G11" s="52"/>
      <c r="H11" s="52"/>
      <c r="I11" s="51">
        <f>SUM(I8:I10)</f>
        <v>47934</v>
      </c>
      <c r="J11" s="52"/>
      <c r="K11" s="51">
        <f>SUM(K8:K10)</f>
        <v>45727</v>
      </c>
      <c r="L11" s="21">
        <f>IF(K11&gt;0,(K8*L8+K9*L9+K10*L10)/K11,0)</f>
        <v>6.60033022065738E-2</v>
      </c>
      <c r="M11" s="52">
        <f>M8+M9+M10</f>
        <v>42709</v>
      </c>
      <c r="N11" s="53">
        <f>IF(M11&gt;0,O11/M11,0)</f>
        <v>0.33903690088740079</v>
      </c>
      <c r="O11" s="54">
        <f>O8+O9+O10</f>
        <v>14479.927</v>
      </c>
      <c r="P11" s="21">
        <f>IF(M11&gt;0,Q11/M11,0)</f>
        <v>0.57994987005080889</v>
      </c>
      <c r="Q11" s="54">
        <f>Q8+Q9+Q10</f>
        <v>24769.078999999998</v>
      </c>
      <c r="R11" s="21">
        <f>IF(M11&gt;0,S11/M11,0)</f>
        <v>8.101322906179026E-2</v>
      </c>
      <c r="S11" s="54">
        <f>S8+S9+S10</f>
        <v>3459.9940000000001</v>
      </c>
      <c r="T11" s="21">
        <f>IF(M11&gt;0,U11/M11,0)</f>
        <v>0.24766981198342269</v>
      </c>
      <c r="U11" s="54">
        <f>U8+U9+U10</f>
        <v>10577.73</v>
      </c>
      <c r="V11" s="21">
        <f>IF(M11&gt;0,W11/M11,0)</f>
        <v>0.5006628345313634</v>
      </c>
      <c r="W11" s="54">
        <f>W8+W9+W10</f>
        <v>21382.809000000001</v>
      </c>
      <c r="X11" s="21">
        <f>IF(M11&gt;0,Y11/M11,0)</f>
        <v>0.41</v>
      </c>
      <c r="Y11" s="54">
        <f>Y8+Y9+Y10</f>
        <v>17510.689999999999</v>
      </c>
      <c r="Z11" s="55">
        <f>IF(M11&gt;0,AA11/M11,0)</f>
        <v>2.5233039874499518E-3</v>
      </c>
      <c r="AA11" s="56">
        <f>SUM(AA8:AA10)</f>
        <v>107.76778999999999</v>
      </c>
      <c r="AB11" s="55">
        <f>IF(M11&gt;0,(AB8*M8+AB9*M9+AB10*M10)/M11,0)</f>
        <v>2.5841976023788901E-3</v>
      </c>
      <c r="AC11" s="55">
        <f>IF(K11&gt;0,(K8*AC8+K9*AC9+K10*AC10)/K11,0)</f>
        <v>2.7999999999999998E-4</v>
      </c>
      <c r="AD11" s="52">
        <f>SUM(AD8:AD10)</f>
        <v>11.95852</v>
      </c>
      <c r="AE11" s="53">
        <f>IF(K11&gt;0,(K8*AE8+K9*AE9+K10*AE10)/K11,0)</f>
        <v>0.2141966212522142</v>
      </c>
      <c r="AF11" s="58">
        <f>SUM(AF8:AF10)</f>
        <v>96.547610400000011</v>
      </c>
      <c r="AG11" s="53">
        <f>IF(AND(AA11&gt;0),((AA8*AG8+AA9*AG9+AA10*AG10)/AA11),0)</f>
        <v>0.89019817295659998</v>
      </c>
      <c r="AH11" s="57">
        <f t="shared" si="0"/>
        <v>0.89279446745729496</v>
      </c>
      <c r="AI11" s="51">
        <f>SUM(AI8:AI10)</f>
        <v>493</v>
      </c>
      <c r="AJ11" s="21">
        <f>IF(AI11&gt;0,(AJ8*AI8+AJ9*AI9+AJ10*AI10)/AI11,0)</f>
        <v>8.5322515212981745E-2</v>
      </c>
      <c r="AK11" s="53">
        <f>IF(K11&gt;0,(AK8*K8+AK9*K9+AK10*K10)/K11,0)</f>
        <v>0.21826526997178911</v>
      </c>
      <c r="AL11" s="58">
        <f>SUM(AL8:AL10)</f>
        <v>98.409975400000008</v>
      </c>
      <c r="AM11" s="56"/>
      <c r="AN11" s="56">
        <f>SUM(AN8:AN10)</f>
        <v>502.14</v>
      </c>
      <c r="AO11" s="105"/>
      <c r="AP11" s="106">
        <f>AO10</f>
        <v>1519.8400000000006</v>
      </c>
      <c r="AQ11" s="51">
        <f>SUM(AQ8:AQ10)</f>
        <v>0</v>
      </c>
      <c r="AR11" s="59"/>
      <c r="AS11" s="58"/>
      <c r="AT11" s="58"/>
      <c r="AU11" s="58"/>
      <c r="AV11" s="58"/>
    </row>
    <row r="12" spans="1:48" x14ac:dyDescent="0.2">
      <c r="A12" s="182">
        <v>3</v>
      </c>
      <c r="B12" s="23">
        <v>1</v>
      </c>
      <c r="C12" s="11" t="s">
        <v>54</v>
      </c>
      <c r="D12" s="12">
        <v>3458</v>
      </c>
      <c r="E12" s="12">
        <v>2</v>
      </c>
      <c r="F12" s="12">
        <v>9052</v>
      </c>
      <c r="G12" s="13">
        <v>1</v>
      </c>
      <c r="H12" s="13">
        <v>8.1</v>
      </c>
      <c r="I12" s="12">
        <v>9259</v>
      </c>
      <c r="J12" s="13">
        <v>6.6</v>
      </c>
      <c r="K12" s="12">
        <v>15524</v>
      </c>
      <c r="L12" s="14">
        <v>6.8000000000000005E-2</v>
      </c>
      <c r="M12" s="24">
        <f>ROUND(K12*(1-L12),0)</f>
        <v>14468</v>
      </c>
      <c r="N12" s="15">
        <v>0.26800000000000002</v>
      </c>
      <c r="O12" s="25">
        <f>M12*N12</f>
        <v>3877.4240000000004</v>
      </c>
      <c r="P12" s="14">
        <v>0.63800000000000001</v>
      </c>
      <c r="Q12" s="25">
        <f>M12*P12</f>
        <v>9230.5840000000007</v>
      </c>
      <c r="R12" s="16">
        <v>9.4E-2</v>
      </c>
      <c r="S12" s="25">
        <f>M12*R12</f>
        <v>1359.992</v>
      </c>
      <c r="T12" s="26">
        <v>0.247</v>
      </c>
      <c r="U12" s="25">
        <f>M12*T12</f>
        <v>3573.596</v>
      </c>
      <c r="V12" s="16">
        <v>0.501</v>
      </c>
      <c r="W12" s="25">
        <f>M12*V12</f>
        <v>7248.4679999999998</v>
      </c>
      <c r="X12" s="16">
        <v>0.41</v>
      </c>
      <c r="Y12" s="25">
        <f>X12*M12</f>
        <v>5931.8799999999992</v>
      </c>
      <c r="Z12" s="17">
        <v>2.6099999999999999E-3</v>
      </c>
      <c r="AA12" s="18">
        <f>M12*Z12</f>
        <v>37.761479999999999</v>
      </c>
      <c r="AB12" s="27">
        <f>IF(M12&gt;0,(AD12+AL12)/M12,0)</f>
        <v>2.5651701410008294E-3</v>
      </c>
      <c r="AC12" s="17">
        <v>2.9E-4</v>
      </c>
      <c r="AD12" s="24">
        <f>AC12*M12</f>
        <v>4.1957199999999997</v>
      </c>
      <c r="AE12" s="117">
        <v>0.21490000000000001</v>
      </c>
      <c r="AF12" s="30">
        <f>AI12*(1-AJ12)*AE12</f>
        <v>32.212650400000001</v>
      </c>
      <c r="AG12" s="28">
        <f>IF(AND(AE12&gt;0,AC12&gt;0,Z12&gt;0),((Z12-AC12)*AE12)/((AE12-AC12)*Z12),0)</f>
        <v>0.89009003411873733</v>
      </c>
      <c r="AH12" s="60">
        <f t="shared" si="0"/>
        <v>0.88811990609307512</v>
      </c>
      <c r="AI12" s="12">
        <v>164</v>
      </c>
      <c r="AJ12" s="14">
        <v>8.5999999999999993E-2</v>
      </c>
      <c r="AK12" s="15">
        <v>0.21959999999999999</v>
      </c>
      <c r="AL12" s="30">
        <f>AI12*(1-AJ12)*AK12</f>
        <v>32.9171616</v>
      </c>
      <c r="AM12" s="19">
        <v>1.65</v>
      </c>
      <c r="AN12" s="19">
        <v>567.24</v>
      </c>
      <c r="AO12" s="101">
        <f>AO10+AI12-AN12+AP12</f>
        <v>1037.6000000000006</v>
      </c>
      <c r="AP12" s="133">
        <v>-79</v>
      </c>
      <c r="AQ12" s="12"/>
      <c r="AR12" s="31"/>
      <c r="AS12" s="20"/>
      <c r="AT12" s="20"/>
      <c r="AU12" s="20"/>
      <c r="AV12" s="20"/>
    </row>
    <row r="13" spans="1:48" x14ac:dyDescent="0.2">
      <c r="A13" s="183"/>
      <c r="B13" s="33">
        <v>2</v>
      </c>
      <c r="C13" s="11" t="s">
        <v>52</v>
      </c>
      <c r="D13" s="34">
        <v>19675</v>
      </c>
      <c r="E13" s="34">
        <v>5</v>
      </c>
      <c r="F13" s="34">
        <v>16875</v>
      </c>
      <c r="G13" s="35">
        <v>1.9</v>
      </c>
      <c r="H13" s="35">
        <v>8.4</v>
      </c>
      <c r="I13" s="34">
        <v>17679</v>
      </c>
      <c r="J13" s="35">
        <v>5.6</v>
      </c>
      <c r="K13" s="34">
        <v>14973</v>
      </c>
      <c r="L13" s="36">
        <v>6.5000000000000002E-2</v>
      </c>
      <c r="M13" s="37">
        <f>ROUND(K13*(1-L13),0)</f>
        <v>14000</v>
      </c>
      <c r="N13" s="38">
        <v>0.29899999999999999</v>
      </c>
      <c r="O13" s="25">
        <f>M13*N13</f>
        <v>4186</v>
      </c>
      <c r="P13" s="36">
        <v>0.56200000000000006</v>
      </c>
      <c r="Q13" s="25">
        <f>M13*P13</f>
        <v>7868.0000000000009</v>
      </c>
      <c r="R13" s="39">
        <v>0.13900000000000001</v>
      </c>
      <c r="S13" s="25">
        <f>M13*R13</f>
        <v>1946.0000000000002</v>
      </c>
      <c r="T13" s="28">
        <v>0.251</v>
      </c>
      <c r="U13" s="25">
        <f>M13*T13</f>
        <v>3514</v>
      </c>
      <c r="V13" s="39">
        <v>0.499</v>
      </c>
      <c r="W13" s="25">
        <f>M13*V13</f>
        <v>6986</v>
      </c>
      <c r="X13" s="39">
        <v>0.41</v>
      </c>
      <c r="Y13" s="25">
        <f>X13*M13</f>
        <v>5740</v>
      </c>
      <c r="Z13" s="40">
        <v>2.5999999999999999E-3</v>
      </c>
      <c r="AA13" s="18">
        <f>M13*Z13</f>
        <v>36.4</v>
      </c>
      <c r="AB13" s="27">
        <f>IF(M13&gt;0,(AD13+AL13)/M13,0)</f>
        <v>2.5540692571428573E-3</v>
      </c>
      <c r="AC13" s="40">
        <v>2.9E-4</v>
      </c>
      <c r="AD13" s="37">
        <f>AC13*M13</f>
        <v>4.0599999999999996</v>
      </c>
      <c r="AE13" s="28">
        <v>0.20619999999999999</v>
      </c>
      <c r="AF13" s="41">
        <f>AI13*(1-AJ13)*AE13</f>
        <v>31.1828012</v>
      </c>
      <c r="AG13" s="28">
        <f>IF(AND(AE13&gt;0,AC13&gt;0,Z13&gt;0),((Z13-AC13)*AE13)/((AE13-AC13)*Z13),0)</f>
        <v>0.88971283196915774</v>
      </c>
      <c r="AH13" s="29">
        <f t="shared" si="0"/>
        <v>0.88768389092064293</v>
      </c>
      <c r="AI13" s="34">
        <v>166</v>
      </c>
      <c r="AJ13" s="36">
        <v>8.8999999999999996E-2</v>
      </c>
      <c r="AK13" s="38">
        <v>0.20960000000000001</v>
      </c>
      <c r="AL13" s="41">
        <f>AI13*(1-AJ13)*AK13</f>
        <v>31.696969600000003</v>
      </c>
      <c r="AM13" s="42">
        <v>1.6</v>
      </c>
      <c r="AN13" s="42"/>
      <c r="AO13" s="113">
        <f>AO12+AI13-AN13</f>
        <v>1203.6000000000006</v>
      </c>
      <c r="AP13" s="104"/>
      <c r="AQ13" s="43"/>
      <c r="AR13" s="44"/>
      <c r="AS13" s="45"/>
      <c r="AT13" s="45"/>
      <c r="AU13" s="45"/>
      <c r="AV13" s="45"/>
    </row>
    <row r="14" spans="1:48" x14ac:dyDescent="0.2">
      <c r="A14" s="183"/>
      <c r="B14" s="33">
        <v>3</v>
      </c>
      <c r="C14" s="46" t="s">
        <v>53</v>
      </c>
      <c r="D14" s="43">
        <v>14067</v>
      </c>
      <c r="E14" s="43">
        <v>2</v>
      </c>
      <c r="F14" s="43">
        <v>17210</v>
      </c>
      <c r="G14" s="37">
        <v>1.3</v>
      </c>
      <c r="H14" s="37">
        <v>7.7</v>
      </c>
      <c r="I14" s="43">
        <v>18556</v>
      </c>
      <c r="J14" s="37">
        <v>4.8</v>
      </c>
      <c r="K14" s="43">
        <v>15715</v>
      </c>
      <c r="L14" s="39">
        <v>6.6000000000000003E-2</v>
      </c>
      <c r="M14" s="37">
        <f>ROUND(K14*(1-L14),0)</f>
        <v>14678</v>
      </c>
      <c r="N14" s="28">
        <v>0.29099999999999998</v>
      </c>
      <c r="O14" s="25">
        <f>M14*N14</f>
        <v>4271.2979999999998</v>
      </c>
      <c r="P14" s="39">
        <v>0.628</v>
      </c>
      <c r="Q14" s="25">
        <f>M14*P14</f>
        <v>9217.7839999999997</v>
      </c>
      <c r="R14" s="39">
        <v>8.1000000000000003E-2</v>
      </c>
      <c r="S14" s="25">
        <f>M14*R14</f>
        <v>1188.9180000000001</v>
      </c>
      <c r="T14" s="28">
        <v>0.27600000000000002</v>
      </c>
      <c r="U14" s="25">
        <f>M14*T14</f>
        <v>4051.1280000000002</v>
      </c>
      <c r="V14" s="39">
        <v>0.48199999999999998</v>
      </c>
      <c r="W14" s="25">
        <f>M14*V14</f>
        <v>7074.7959999999994</v>
      </c>
      <c r="X14" s="39">
        <v>0.41</v>
      </c>
      <c r="Y14" s="25">
        <f>X14*M14</f>
        <v>6017.98</v>
      </c>
      <c r="Z14" s="47">
        <v>2.66E-3</v>
      </c>
      <c r="AA14" s="18">
        <f>M14*Z14</f>
        <v>39.043480000000002</v>
      </c>
      <c r="AB14" s="27">
        <f>IF(M14&gt;0,(AD14+AL14)/M14,0)</f>
        <v>2.6943349230140346E-3</v>
      </c>
      <c r="AC14" s="47">
        <v>2.7999999999999998E-4</v>
      </c>
      <c r="AD14" s="37">
        <f>AC14*M14</f>
        <v>4.1098399999999993</v>
      </c>
      <c r="AE14" s="28">
        <v>0.21329999999999999</v>
      </c>
      <c r="AF14" s="41">
        <f>AI14*(1-AJ14)*AE14</f>
        <v>35.092115999999997</v>
      </c>
      <c r="AG14" s="28">
        <f>IF(AND(AE14&gt;0,AC14&gt;0,Z14&gt;0),((Z14-AC14)*AE14)/((AE14-AC14)*Z14),0)</f>
        <v>0.89591291156254171</v>
      </c>
      <c r="AH14" s="29">
        <f t="shared" si="0"/>
        <v>0.89724458475661562</v>
      </c>
      <c r="AI14" s="43">
        <v>180</v>
      </c>
      <c r="AJ14" s="39">
        <v>8.5999999999999993E-2</v>
      </c>
      <c r="AK14" s="28">
        <v>0.21540000000000001</v>
      </c>
      <c r="AL14" s="41">
        <f>AI14*(1-AJ14)*AK14</f>
        <v>35.437608000000004</v>
      </c>
      <c r="AM14" s="18">
        <v>1.65</v>
      </c>
      <c r="AN14" s="18"/>
      <c r="AO14" s="113">
        <f>AO13+AI14-AN14</f>
        <v>1383.6000000000006</v>
      </c>
      <c r="AP14" s="104"/>
      <c r="AQ14" s="43"/>
      <c r="AR14" s="48"/>
      <c r="AS14" s="41"/>
      <c r="AT14" s="41"/>
      <c r="AU14" s="41"/>
      <c r="AV14" s="41"/>
    </row>
    <row r="15" spans="1:48" s="22" customFormat="1" ht="13.5" thickBot="1" x14ac:dyDescent="0.25">
      <c r="A15" s="184"/>
      <c r="B15" s="49" t="s">
        <v>38</v>
      </c>
      <c r="C15" s="50"/>
      <c r="D15" s="51">
        <f>SUM(D12:D14)</f>
        <v>37200</v>
      </c>
      <c r="E15" s="51"/>
      <c r="F15" s="51">
        <f>SUM(F12:F14)</f>
        <v>43137</v>
      </c>
      <c r="G15" s="52"/>
      <c r="H15" s="52"/>
      <c r="I15" s="51">
        <f>SUM(I12:I14)</f>
        <v>45494</v>
      </c>
      <c r="J15" s="52"/>
      <c r="K15" s="51">
        <f>SUM(K12:K14)</f>
        <v>46212</v>
      </c>
      <c r="L15" s="21">
        <f>IF(K15&gt;0,(K12*L12+K13*L13+K14*L14)/K15,0)</f>
        <v>6.6347853371418686E-2</v>
      </c>
      <c r="M15" s="52">
        <f>M12+M13+M14</f>
        <v>43146</v>
      </c>
      <c r="N15" s="53">
        <f>IF(M15&gt;0,O15/M15,0)</f>
        <v>0.28588332638019748</v>
      </c>
      <c r="O15" s="54">
        <f>O12+O13+O14</f>
        <v>12334.722000000002</v>
      </c>
      <c r="P15" s="21">
        <f>IF(M15&gt;0,Q15/M15,0)</f>
        <v>0.609937607194178</v>
      </c>
      <c r="Q15" s="54">
        <f>Q12+Q13+Q14</f>
        <v>26316.368000000002</v>
      </c>
      <c r="R15" s="21">
        <f>IF(M15&gt;0,S15/M15,0)</f>
        <v>0.10417906642562462</v>
      </c>
      <c r="S15" s="54">
        <f>S12+S13+S14</f>
        <v>4494.91</v>
      </c>
      <c r="T15" s="21">
        <f>IF(M15&gt;0,U15/M15,0)</f>
        <v>0.25816353775552775</v>
      </c>
      <c r="U15" s="54">
        <f>U12+U13+U14</f>
        <v>11138.724</v>
      </c>
      <c r="V15" s="21">
        <f>IF(M15&gt;0,W15/M15,0)</f>
        <v>0.49388735919899873</v>
      </c>
      <c r="W15" s="54">
        <f>W12+W13+W14</f>
        <v>21309.263999999999</v>
      </c>
      <c r="X15" s="21">
        <f>IF(M15&gt;0,Y15/M15,0)</f>
        <v>0.41000000000000003</v>
      </c>
      <c r="Y15" s="54">
        <f>Y12+Y13+Y14</f>
        <v>17689.86</v>
      </c>
      <c r="Z15" s="55">
        <f>IF(M15&gt;0,AA15/M15,0)</f>
        <v>2.6237648912993093E-3</v>
      </c>
      <c r="AA15" s="56">
        <f>SUM(AA12:AA14)</f>
        <v>113.20496</v>
      </c>
      <c r="AB15" s="55">
        <f>IF(M15&gt;0,(AB12*M12+AB13*M13+AB14*M14)/M15,0)</f>
        <v>2.6055091827747647E-3</v>
      </c>
      <c r="AC15" s="55">
        <f>IF(K15&gt;0,(K12*AC12+K13*AC13+K14*AC14)/K15,0)</f>
        <v>2.8659936812949017E-4</v>
      </c>
      <c r="AD15" s="52">
        <f>SUM(AD12:AD14)</f>
        <v>12.365559999999999</v>
      </c>
      <c r="AE15" s="53">
        <f>IF(K15&gt;0,(K12*AE12+K13*AE13+K14*AE14)/K15,0)</f>
        <v>0.21153704016272828</v>
      </c>
      <c r="AF15" s="58">
        <f>SUM(AF12:AF14)</f>
        <v>98.487567600000006</v>
      </c>
      <c r="AG15" s="53">
        <f>IF(AND(AA15&gt;0),((AA12*AG12+AA13*AG13+AA14*AG14)/AA15),0)</f>
        <v>0.89197701186931411</v>
      </c>
      <c r="AH15" s="57">
        <f t="shared" si="0"/>
        <v>0.89119090247500221</v>
      </c>
      <c r="AI15" s="51">
        <f>SUM(AI12:AI14)</f>
        <v>510</v>
      </c>
      <c r="AJ15" s="21">
        <f>IF(AI15&gt;0,(AJ12*AI12+AJ13*AI13+AJ14*AI14)/AI15,0)</f>
        <v>8.6976470588235294E-2</v>
      </c>
      <c r="AK15" s="53">
        <f>IF(K15&gt;0,(AK12*K12+AK13*K13+AK14*K14)/K15,0)</f>
        <v>0.21493166709945472</v>
      </c>
      <c r="AL15" s="58">
        <f>SUM(AL12:AL14)</f>
        <v>100.05173920000001</v>
      </c>
      <c r="AM15" s="56"/>
      <c r="AN15" s="56">
        <f>SUM(AN12:AN14)</f>
        <v>567.24</v>
      </c>
      <c r="AO15" s="105"/>
      <c r="AP15" s="106">
        <f>AO14</f>
        <v>1383.6000000000006</v>
      </c>
      <c r="AQ15" s="51">
        <f>SUM(AQ12:AQ14)</f>
        <v>0</v>
      </c>
      <c r="AR15" s="59"/>
      <c r="AS15" s="58"/>
      <c r="AT15" s="58"/>
      <c r="AU15" s="58"/>
      <c r="AV15" s="58"/>
    </row>
    <row r="16" spans="1:48" x14ac:dyDescent="0.2">
      <c r="A16" s="182">
        <v>4</v>
      </c>
      <c r="B16" s="23">
        <v>1</v>
      </c>
      <c r="C16" s="11" t="s">
        <v>54</v>
      </c>
      <c r="D16" s="12">
        <v>16748</v>
      </c>
      <c r="E16" s="12">
        <v>0</v>
      </c>
      <c r="F16" s="12">
        <v>17312</v>
      </c>
      <c r="G16" s="13">
        <v>0.9</v>
      </c>
      <c r="H16" s="13">
        <v>5.5</v>
      </c>
      <c r="I16" s="12">
        <v>17835</v>
      </c>
      <c r="J16" s="13">
        <v>4.5</v>
      </c>
      <c r="K16" s="12">
        <v>15723</v>
      </c>
      <c r="L16" s="14">
        <v>6.9000000000000006E-2</v>
      </c>
      <c r="M16" s="24">
        <f>ROUND(K16*(1-L16),0)</f>
        <v>14638</v>
      </c>
      <c r="N16" s="15">
        <v>0.32600000000000001</v>
      </c>
      <c r="O16" s="25">
        <f>M16*N16</f>
        <v>4771.9880000000003</v>
      </c>
      <c r="P16" s="14">
        <v>0.58099999999999996</v>
      </c>
      <c r="Q16" s="25">
        <f>M16*P16</f>
        <v>8504.6779999999999</v>
      </c>
      <c r="R16" s="16">
        <v>9.2999999999999999E-2</v>
      </c>
      <c r="S16" s="25">
        <f>M16*R16</f>
        <v>1361.3340000000001</v>
      </c>
      <c r="T16" s="26">
        <v>0.27</v>
      </c>
      <c r="U16" s="25">
        <f>M16*T16</f>
        <v>3952.26</v>
      </c>
      <c r="V16" s="16">
        <v>0.48199999999999998</v>
      </c>
      <c r="W16" s="25">
        <f>M16*V16</f>
        <v>7055.5159999999996</v>
      </c>
      <c r="X16" s="16">
        <v>0.4</v>
      </c>
      <c r="Y16" s="25">
        <f>X16*M16</f>
        <v>5855.2000000000007</v>
      </c>
      <c r="Z16" s="17">
        <v>2.66E-3</v>
      </c>
      <c r="AA16" s="18">
        <f>M16*Z16</f>
        <v>38.937080000000002</v>
      </c>
      <c r="AB16" s="27">
        <f>IF(M16&gt;0,(AD16+AL16)/M16,0)</f>
        <v>2.8489844582593252E-3</v>
      </c>
      <c r="AC16" s="17">
        <v>2.7999999999999998E-4</v>
      </c>
      <c r="AD16" s="24">
        <f>AC16*M16</f>
        <v>4.0986399999999996</v>
      </c>
      <c r="AE16" s="117">
        <v>0.20649999999999999</v>
      </c>
      <c r="AF16" s="30">
        <f>AI16*(1-AJ16)*AE16</f>
        <v>36.925297499999999</v>
      </c>
      <c r="AG16" s="28">
        <f>IF(AND(AE16&gt;0,AC16&gt;0,Z16&gt;0),((Z16-AC16)*AE16)/((AE16-AC16)*Z16),0)</f>
        <v>0.89595169185693369</v>
      </c>
      <c r="AH16" s="60">
        <f t="shared" si="0"/>
        <v>0.90292154357796939</v>
      </c>
      <c r="AI16" s="134">
        <v>195</v>
      </c>
      <c r="AJ16" s="14">
        <v>8.3000000000000004E-2</v>
      </c>
      <c r="AK16" s="15">
        <v>0.21029999999999999</v>
      </c>
      <c r="AL16" s="30">
        <f>AI16*(1-AJ16)*AK16</f>
        <v>37.604794499999997</v>
      </c>
      <c r="AM16" s="19">
        <v>1.65</v>
      </c>
      <c r="AN16" s="19"/>
      <c r="AO16" s="101">
        <f>AO14+AI16-AN16</f>
        <v>1578.6000000000006</v>
      </c>
      <c r="AP16" s="102"/>
      <c r="AQ16" s="12"/>
      <c r="AR16" s="31"/>
      <c r="AS16" s="20"/>
      <c r="AT16" s="20"/>
      <c r="AU16" s="20"/>
      <c r="AV16" s="20"/>
    </row>
    <row r="17" spans="1:48" x14ac:dyDescent="0.2">
      <c r="A17" s="183"/>
      <c r="B17" s="33">
        <v>2</v>
      </c>
      <c r="C17" s="11" t="s">
        <v>52</v>
      </c>
      <c r="D17" s="34">
        <v>20400</v>
      </c>
      <c r="E17" s="34">
        <v>2</v>
      </c>
      <c r="F17" s="34">
        <v>17382</v>
      </c>
      <c r="G17" s="35">
        <v>1.3</v>
      </c>
      <c r="H17" s="35">
        <v>6.9</v>
      </c>
      <c r="I17" s="34">
        <v>18188</v>
      </c>
      <c r="J17" s="35">
        <v>4</v>
      </c>
      <c r="K17" s="34">
        <v>15555</v>
      </c>
      <c r="L17" s="36">
        <v>6.6000000000000003E-2</v>
      </c>
      <c r="M17" s="37">
        <f>ROUND(K17*(1-L17),0)</f>
        <v>14528</v>
      </c>
      <c r="N17" s="38">
        <v>0.17599999999999999</v>
      </c>
      <c r="O17" s="25">
        <f>M17*N17</f>
        <v>2556.9279999999999</v>
      </c>
      <c r="P17" s="36">
        <v>0.65500000000000003</v>
      </c>
      <c r="Q17" s="25">
        <f>M17*P17</f>
        <v>9515.84</v>
      </c>
      <c r="R17" s="39">
        <v>0.16900000000000001</v>
      </c>
      <c r="S17" s="25">
        <f>M17*R17</f>
        <v>2455.232</v>
      </c>
      <c r="T17" s="28">
        <v>0.27100000000000002</v>
      </c>
      <c r="U17" s="25">
        <f>M17*T17</f>
        <v>3937.0880000000002</v>
      </c>
      <c r="V17" s="39">
        <v>0.48599999999999999</v>
      </c>
      <c r="W17" s="25">
        <f>M17*V17</f>
        <v>7060.6080000000002</v>
      </c>
      <c r="X17" s="39">
        <v>0.4</v>
      </c>
      <c r="Y17" s="25">
        <f>X17*M17</f>
        <v>5811.2000000000007</v>
      </c>
      <c r="Z17" s="40">
        <v>2.5300000000000001E-3</v>
      </c>
      <c r="AA17" s="18">
        <f>M17*Z17</f>
        <v>36.755839999999999</v>
      </c>
      <c r="AB17" s="27">
        <f>IF(M17&gt;0,(AD17+AL17)/M17,0)</f>
        <v>2.3611380644273129E-3</v>
      </c>
      <c r="AC17" s="40">
        <v>2.7999999999999998E-4</v>
      </c>
      <c r="AD17" s="37">
        <f>AC17*M17</f>
        <v>4.0678399999999995</v>
      </c>
      <c r="AE17" s="28">
        <v>0.2132</v>
      </c>
      <c r="AF17" s="41">
        <f>AI17*(1-AJ17)*AE17</f>
        <v>30.107677600000002</v>
      </c>
      <c r="AG17" s="28">
        <f>IF(AND(AE17&gt;0,AC17&gt;0,Z17&gt;0),((Z17-AC17)*AE17)/((AE17-AC17)*Z17),0)</f>
        <v>0.89049757224781123</v>
      </c>
      <c r="AH17" s="29">
        <f t="shared" si="0"/>
        <v>0.88256734008686644</v>
      </c>
      <c r="AI17" s="135">
        <v>154</v>
      </c>
      <c r="AJ17" s="36">
        <v>8.3000000000000004E-2</v>
      </c>
      <c r="AK17" s="38">
        <v>0.21410000000000001</v>
      </c>
      <c r="AL17" s="41">
        <f>AI17*(1-AJ17)*AK17</f>
        <v>30.234773800000006</v>
      </c>
      <c r="AM17" s="42">
        <v>1.48</v>
      </c>
      <c r="AN17" s="42"/>
      <c r="AO17" s="113">
        <f>AO16+AI17-AN17</f>
        <v>1732.6000000000006</v>
      </c>
      <c r="AP17" s="104"/>
      <c r="AQ17" s="43"/>
      <c r="AR17" s="44"/>
      <c r="AS17" s="45"/>
      <c r="AT17" s="45"/>
      <c r="AU17" s="45"/>
      <c r="AV17" s="45"/>
    </row>
    <row r="18" spans="1:48" x14ac:dyDescent="0.2">
      <c r="A18" s="183"/>
      <c r="B18" s="33">
        <v>3</v>
      </c>
      <c r="C18" s="11" t="s">
        <v>57</v>
      </c>
      <c r="D18" s="43">
        <v>14947</v>
      </c>
      <c r="E18" s="43">
        <v>2</v>
      </c>
      <c r="F18" s="43">
        <v>18813</v>
      </c>
      <c r="G18" s="37">
        <v>2</v>
      </c>
      <c r="H18" s="37">
        <v>4.8</v>
      </c>
      <c r="I18" s="43">
        <v>19240</v>
      </c>
      <c r="J18" s="37">
        <v>2.8</v>
      </c>
      <c r="K18" s="43">
        <v>14937</v>
      </c>
      <c r="L18" s="39">
        <v>6.8000000000000005E-2</v>
      </c>
      <c r="M18" s="37">
        <f>ROUND(K18*(1-L18),0)</f>
        <v>13921</v>
      </c>
      <c r="N18" s="28">
        <v>0.20799999999999999</v>
      </c>
      <c r="O18" s="25">
        <f>M18*N18</f>
        <v>2895.5679999999998</v>
      </c>
      <c r="P18" s="39">
        <v>0.67</v>
      </c>
      <c r="Q18" s="25">
        <f>M18*P18</f>
        <v>9327.07</v>
      </c>
      <c r="R18" s="39">
        <v>0.122</v>
      </c>
      <c r="S18" s="25">
        <f>M18*R18</f>
        <v>1698.3619999999999</v>
      </c>
      <c r="T18" s="28">
        <v>0.247</v>
      </c>
      <c r="U18" s="25">
        <f>M18*T18</f>
        <v>3438.4870000000001</v>
      </c>
      <c r="V18" s="39">
        <v>0.50700000000000001</v>
      </c>
      <c r="W18" s="25">
        <f>M18*V18</f>
        <v>7057.9470000000001</v>
      </c>
      <c r="X18" s="39">
        <v>0.4</v>
      </c>
      <c r="Y18" s="25">
        <f>X18*M18</f>
        <v>5568.4000000000005</v>
      </c>
      <c r="Z18" s="47">
        <v>2.5300000000000001E-3</v>
      </c>
      <c r="AA18" s="18">
        <f>M18*Z18</f>
        <v>35.220130000000005</v>
      </c>
      <c r="AB18" s="27">
        <f>IF(M18&gt;0,(AD18+AL18)/M18,0)</f>
        <v>3.1028260326125996E-3</v>
      </c>
      <c r="AC18" s="47">
        <v>2.9E-4</v>
      </c>
      <c r="AD18" s="37">
        <f>AC18*M18</f>
        <v>4.0370900000000001</v>
      </c>
      <c r="AE18" s="28">
        <v>0.20580000000000001</v>
      </c>
      <c r="AF18" s="41">
        <f>AI18*(1-AJ18)*AE18</f>
        <v>37.325534400000002</v>
      </c>
      <c r="AG18" s="28">
        <f>IF(AND(AE18&gt;0,AC18&gt;0,Z18&gt;0),((Z18-AC18)*AE18)/((AE18-AC18)*Z18),0)</f>
        <v>0.88662486827814668</v>
      </c>
      <c r="AH18" s="29">
        <f t="shared" si="0"/>
        <v>0.90775612727913579</v>
      </c>
      <c r="AI18" s="43">
        <v>198</v>
      </c>
      <c r="AJ18" s="39">
        <v>8.4000000000000005E-2</v>
      </c>
      <c r="AK18" s="28">
        <v>0.21590000000000001</v>
      </c>
      <c r="AL18" s="41">
        <f>AI18*(1-AJ18)*AK18</f>
        <v>39.157351200000001</v>
      </c>
      <c r="AM18" s="18">
        <v>1.58</v>
      </c>
      <c r="AN18" s="18"/>
      <c r="AO18" s="113">
        <f>AO17+AI18-AN18</f>
        <v>1930.6000000000006</v>
      </c>
      <c r="AP18" s="104"/>
      <c r="AQ18" s="43"/>
      <c r="AR18" s="48"/>
      <c r="AS18" s="41"/>
      <c r="AT18" s="41"/>
      <c r="AU18" s="41"/>
      <c r="AV18" s="41"/>
    </row>
    <row r="19" spans="1:48" s="22" customFormat="1" ht="13.5" thickBot="1" x14ac:dyDescent="0.25">
      <c r="A19" s="184"/>
      <c r="B19" s="49" t="s">
        <v>38</v>
      </c>
      <c r="C19" s="50"/>
      <c r="D19" s="51">
        <f>SUM(D16:D18)</f>
        <v>52095</v>
      </c>
      <c r="E19" s="51"/>
      <c r="F19" s="51">
        <f>SUM(F16:F18)</f>
        <v>53507</v>
      </c>
      <c r="G19" s="52"/>
      <c r="H19" s="52"/>
      <c r="I19" s="51">
        <f>SUM(I16:I18)</f>
        <v>55263</v>
      </c>
      <c r="J19" s="52"/>
      <c r="K19" s="51">
        <f>SUM(K16:K18)</f>
        <v>46215</v>
      </c>
      <c r="L19" s="21">
        <f>IF(K19&gt;0,(K16*L16+K17*L17+K18*L18)/K19,0)</f>
        <v>6.7667056150600452E-2</v>
      </c>
      <c r="M19" s="52">
        <f>M16+M17+M18</f>
        <v>43087</v>
      </c>
      <c r="N19" s="53">
        <f>IF(M19&gt;0,O19/M19,0)</f>
        <v>0.23729858193886788</v>
      </c>
      <c r="O19" s="54">
        <f>O16+O17+O18</f>
        <v>10224.484</v>
      </c>
      <c r="P19" s="21">
        <f>IF(M19&gt;0,Q19/M19,0)</f>
        <v>0.63470624550328403</v>
      </c>
      <c r="Q19" s="54">
        <f>Q16+Q17+Q18</f>
        <v>27347.588</v>
      </c>
      <c r="R19" s="21">
        <f>IF(M19&gt;0,S19/M19,0)</f>
        <v>0.12799517255784806</v>
      </c>
      <c r="S19" s="54">
        <f>S16+S17+S18</f>
        <v>5514.9279999999999</v>
      </c>
      <c r="T19" s="21">
        <f>IF(M19&gt;0,U19/M19,0)</f>
        <v>0.26290609696660244</v>
      </c>
      <c r="U19" s="54">
        <f>U16+U17+U18</f>
        <v>11327.834999999999</v>
      </c>
      <c r="V19" s="21">
        <f>IF(M19&gt;0,W19/M19,0)</f>
        <v>0.4914259753521944</v>
      </c>
      <c r="W19" s="54">
        <f>W16+W17+W18</f>
        <v>21174.071</v>
      </c>
      <c r="X19" s="21">
        <f>IF(M19&gt;0,Y19/M19,0)</f>
        <v>0.40000000000000008</v>
      </c>
      <c r="Y19" s="54">
        <f>Y16+Y17+Y18</f>
        <v>17234.800000000003</v>
      </c>
      <c r="Z19" s="55">
        <f>IF(M19&gt;0,AA19/M19,0)</f>
        <v>2.5741650613874253E-3</v>
      </c>
      <c r="AA19" s="56">
        <f>SUM(AA16:AA18)</f>
        <v>110.91305</v>
      </c>
      <c r="AB19" s="55">
        <f>IF(M19&gt;0,(AB16*M16+AB17*M17+AB18*M18)/M19,0)</f>
        <v>2.766507055492376E-3</v>
      </c>
      <c r="AC19" s="55">
        <f>IF(K19&gt;0,(K16*AC16+K17*AC17+K18*AC18)/K19,0)</f>
        <v>2.8323206751054849E-4</v>
      </c>
      <c r="AD19" s="52">
        <f>SUM(AD16:AD18)</f>
        <v>12.203569999999999</v>
      </c>
      <c r="AE19" s="53">
        <f>IF(K19&gt;0,(K16*AE16+K17*AE17+K18*AE18)/K19,0)</f>
        <v>0.20852883479389811</v>
      </c>
      <c r="AF19" s="58">
        <f>SUM(AF16:AF18)</f>
        <v>104.3585095</v>
      </c>
      <c r="AG19" s="53">
        <f>IF(AND(AA19&gt;0),((AA16*AG16+AA17*AG17+AA18*AG18)/AA19),0)</f>
        <v>0.89118252640141971</v>
      </c>
      <c r="AH19" s="57">
        <f t="shared" si="0"/>
        <v>0.89881405693163963</v>
      </c>
      <c r="AI19" s="51">
        <f>SUM(AI16:AI18)</f>
        <v>547</v>
      </c>
      <c r="AJ19" s="21">
        <f>IF(AI19&gt;0,(AJ16*AI16+AJ17*AI17+AJ18*AI18)/AI19,0)</f>
        <v>8.3361974405850095E-2</v>
      </c>
      <c r="AK19" s="53">
        <f>IF(K19&gt;0,(AK16*K16+AK17*K17+AK18*K18)/K19,0)</f>
        <v>0.21338895813047715</v>
      </c>
      <c r="AL19" s="58">
        <f>SUM(AL16:AL18)</f>
        <v>106.99691949999999</v>
      </c>
      <c r="AM19" s="56"/>
      <c r="AN19" s="56">
        <f>SUM(AN16:AN18)</f>
        <v>0</v>
      </c>
      <c r="AO19" s="105"/>
      <c r="AP19" s="106">
        <f>AO18</f>
        <v>1930.6000000000006</v>
      </c>
      <c r="AQ19" s="51">
        <f>SUM(AQ16:AQ18)</f>
        <v>0</v>
      </c>
      <c r="AR19" s="59"/>
      <c r="AS19" s="58"/>
      <c r="AT19" s="58"/>
      <c r="AU19" s="58"/>
      <c r="AV19" s="58"/>
    </row>
    <row r="20" spans="1:48" x14ac:dyDescent="0.2">
      <c r="A20" s="182">
        <v>5</v>
      </c>
      <c r="B20" s="23">
        <v>1</v>
      </c>
      <c r="C20" s="11" t="s">
        <v>51</v>
      </c>
      <c r="D20" s="12">
        <v>15322</v>
      </c>
      <c r="E20" s="12">
        <v>0</v>
      </c>
      <c r="F20" s="12">
        <v>17475</v>
      </c>
      <c r="G20" s="13">
        <v>1.3</v>
      </c>
      <c r="H20" s="13">
        <v>6.6</v>
      </c>
      <c r="I20" s="12">
        <v>18148</v>
      </c>
      <c r="J20" s="13">
        <v>2.2999999999999998</v>
      </c>
      <c r="K20" s="12">
        <v>15430</v>
      </c>
      <c r="L20" s="14">
        <v>6.8000000000000005E-2</v>
      </c>
      <c r="M20" s="24">
        <f>ROUND(K20*(1-L20),0)</f>
        <v>14381</v>
      </c>
      <c r="N20" s="15">
        <v>0.16500000000000001</v>
      </c>
      <c r="O20" s="25">
        <f>M20*N20</f>
        <v>2372.8650000000002</v>
      </c>
      <c r="P20" s="14">
        <v>0.79800000000000004</v>
      </c>
      <c r="Q20" s="25">
        <f>M20*P20</f>
        <v>11476.038</v>
      </c>
      <c r="R20" s="16">
        <v>3.6999999999999998E-2</v>
      </c>
      <c r="S20" s="25">
        <f>M20*R20</f>
        <v>532.09699999999998</v>
      </c>
      <c r="T20" s="26">
        <v>0.24199999999999999</v>
      </c>
      <c r="U20" s="25">
        <f>M20*T20</f>
        <v>3480.2019999999998</v>
      </c>
      <c r="V20" s="16">
        <v>0.50600000000000001</v>
      </c>
      <c r="W20" s="25">
        <f>M20*V20</f>
        <v>7276.7860000000001</v>
      </c>
      <c r="X20" s="16">
        <v>0.4</v>
      </c>
      <c r="Y20" s="25">
        <f>X20*M20</f>
        <v>5752.4000000000005</v>
      </c>
      <c r="Z20" s="17">
        <v>2.5699999999999998E-3</v>
      </c>
      <c r="AA20" s="18">
        <f>M20*Z20</f>
        <v>36.95917</v>
      </c>
      <c r="AB20" s="27">
        <f>IF(M20&gt;0,(AD20+AL20)/M20,0)</f>
        <v>2.7037217717822129E-3</v>
      </c>
      <c r="AC20" s="17">
        <v>2.9E-4</v>
      </c>
      <c r="AD20" s="24">
        <f>AC20*M20</f>
        <v>4.17049</v>
      </c>
      <c r="AE20" s="117">
        <v>0.21609999999999999</v>
      </c>
      <c r="AF20" s="30">
        <f>AI20*(1-AJ20)*AE20</f>
        <v>34.1584948</v>
      </c>
      <c r="AG20" s="28">
        <f>IF(AND(AE20&gt;0,AC20&gt;0,Z20&gt;0),((Z20-AC20)*AE20)/((AE20-AC20)*Z20),0)</f>
        <v>0.88835167553531469</v>
      </c>
      <c r="AH20" s="60">
        <f t="shared" si="0"/>
        <v>0.89392093949929097</v>
      </c>
      <c r="AI20" s="12">
        <v>172</v>
      </c>
      <c r="AJ20" s="14">
        <v>8.1000000000000003E-2</v>
      </c>
      <c r="AK20" s="15">
        <v>0.21959999999999999</v>
      </c>
      <c r="AL20" s="30">
        <f>AI20*(1-AJ20)*AK20</f>
        <v>34.7117328</v>
      </c>
      <c r="AM20" s="19">
        <v>1.58</v>
      </c>
      <c r="AN20" s="19"/>
      <c r="AO20" s="101">
        <f>AO18+AI20-AN20</f>
        <v>2102.6000000000004</v>
      </c>
      <c r="AP20" s="102"/>
      <c r="AQ20" s="12"/>
      <c r="AR20" s="31"/>
      <c r="AS20" s="20"/>
      <c r="AT20" s="20"/>
      <c r="AU20" s="20"/>
      <c r="AV20" s="20"/>
    </row>
    <row r="21" spans="1:48" x14ac:dyDescent="0.2">
      <c r="A21" s="183"/>
      <c r="B21" s="33">
        <v>2</v>
      </c>
      <c r="C21" s="11" t="s">
        <v>52</v>
      </c>
      <c r="D21" s="34">
        <v>19000</v>
      </c>
      <c r="E21" s="34">
        <v>2</v>
      </c>
      <c r="F21" s="34">
        <v>16135</v>
      </c>
      <c r="G21" s="35">
        <v>0.9</v>
      </c>
      <c r="H21" s="35">
        <v>6.6</v>
      </c>
      <c r="I21" s="34">
        <v>16968</v>
      </c>
      <c r="J21" s="35">
        <v>2.2000000000000002</v>
      </c>
      <c r="K21" s="34">
        <v>15573</v>
      </c>
      <c r="L21" s="36">
        <v>6.4000000000000001E-2</v>
      </c>
      <c r="M21" s="37">
        <f>ROUND(K21*(1-L21),0)</f>
        <v>14576</v>
      </c>
      <c r="N21" s="38">
        <v>0.26100000000000001</v>
      </c>
      <c r="O21" s="25">
        <f>M21*N21</f>
        <v>3804.3360000000002</v>
      </c>
      <c r="P21" s="36">
        <v>0.64</v>
      </c>
      <c r="Q21" s="25">
        <f>M21*P21</f>
        <v>9328.64</v>
      </c>
      <c r="R21" s="39">
        <v>9.9000000000000005E-2</v>
      </c>
      <c r="S21" s="25">
        <f>M21*R21</f>
        <v>1443.0240000000001</v>
      </c>
      <c r="T21" s="28">
        <v>0.24299999999999999</v>
      </c>
      <c r="U21" s="25">
        <f>M21*T21</f>
        <v>3541.9679999999998</v>
      </c>
      <c r="V21" s="39">
        <v>0.505</v>
      </c>
      <c r="W21" s="25">
        <f>M21*V21</f>
        <v>7360.88</v>
      </c>
      <c r="X21" s="39">
        <v>0.4</v>
      </c>
      <c r="Y21" s="25">
        <f>X21*M21</f>
        <v>5830.4000000000005</v>
      </c>
      <c r="Z21" s="40">
        <v>2.3999999999999998E-3</v>
      </c>
      <c r="AA21" s="18">
        <f>M21*Z21</f>
        <v>34.982399999999998</v>
      </c>
      <c r="AB21" s="27">
        <f>IF(M21&gt;0,(AD21+AL21)/M21,0)</f>
        <v>2.8256564215148189E-3</v>
      </c>
      <c r="AC21" s="40">
        <v>2.7999999999999998E-4</v>
      </c>
      <c r="AD21" s="37">
        <f>AC21*M21</f>
        <v>4.0812799999999996</v>
      </c>
      <c r="AE21" s="28">
        <v>0.22070000000000001</v>
      </c>
      <c r="AF21" s="41">
        <f>AI21*(1-AJ21)*AE21</f>
        <v>36.428742</v>
      </c>
      <c r="AG21" s="28">
        <f>IF(AND(AE21&gt;0,AC21&gt;0,Z21&gt;0),((Z21-AC21)*AE21)/((AE21-AC21)*Z21),0)</f>
        <v>0.88445543356622214</v>
      </c>
      <c r="AH21" s="29">
        <f t="shared" si="0"/>
        <v>0.90203150772110507</v>
      </c>
      <c r="AI21" s="34">
        <v>180</v>
      </c>
      <c r="AJ21" s="36">
        <v>8.3000000000000004E-2</v>
      </c>
      <c r="AK21" s="38">
        <v>0.2248</v>
      </c>
      <c r="AL21" s="41">
        <f>AI21*(1-AJ21)*AK21</f>
        <v>37.105488000000001</v>
      </c>
      <c r="AM21" s="42">
        <v>1.58</v>
      </c>
      <c r="AN21" s="42"/>
      <c r="AO21" s="121">
        <f>AO20+AI21-AN21</f>
        <v>2282.6000000000004</v>
      </c>
      <c r="AP21" s="104"/>
      <c r="AQ21" s="43"/>
      <c r="AR21" s="44"/>
      <c r="AS21" s="45"/>
      <c r="AT21" s="45"/>
      <c r="AU21" s="45"/>
      <c r="AV21" s="45"/>
    </row>
    <row r="22" spans="1:48" x14ac:dyDescent="0.2">
      <c r="A22" s="183"/>
      <c r="B22" s="33">
        <v>3</v>
      </c>
      <c r="C22" s="11" t="s">
        <v>57</v>
      </c>
      <c r="D22" s="43">
        <v>15683</v>
      </c>
      <c r="E22" s="43">
        <v>0</v>
      </c>
      <c r="F22" s="43">
        <v>16116</v>
      </c>
      <c r="G22" s="37">
        <v>1.6</v>
      </c>
      <c r="H22" s="37">
        <v>6.2</v>
      </c>
      <c r="I22" s="43">
        <v>16461</v>
      </c>
      <c r="J22" s="37">
        <v>2.1</v>
      </c>
      <c r="K22" s="43">
        <v>15709</v>
      </c>
      <c r="L22" s="39">
        <v>6.8000000000000005E-2</v>
      </c>
      <c r="M22" s="37">
        <f>ROUND(K22*(1-L22),0)</f>
        <v>14641</v>
      </c>
      <c r="N22" s="28">
        <v>0.26300000000000001</v>
      </c>
      <c r="O22" s="25">
        <f>M22*N22</f>
        <v>3850.5830000000001</v>
      </c>
      <c r="P22" s="39">
        <v>0.65600000000000003</v>
      </c>
      <c r="Q22" s="25">
        <f>M22*P22</f>
        <v>9604.496000000001</v>
      </c>
      <c r="R22" s="39">
        <v>8.1000000000000003E-2</v>
      </c>
      <c r="S22" s="25">
        <f>M22*R22</f>
        <v>1185.921</v>
      </c>
      <c r="T22" s="28">
        <v>0.247</v>
      </c>
      <c r="U22" s="25">
        <f>M22*T22</f>
        <v>3616.3269999999998</v>
      </c>
      <c r="V22" s="39">
        <v>0.501</v>
      </c>
      <c r="W22" s="25">
        <f>M22*V22</f>
        <v>7335.1409999999996</v>
      </c>
      <c r="X22" s="39">
        <v>0.4</v>
      </c>
      <c r="Y22" s="25">
        <f>X22*M22</f>
        <v>5856.4000000000005</v>
      </c>
      <c r="Z22" s="47">
        <v>2.32E-3</v>
      </c>
      <c r="AA22" s="18">
        <f>M22*Z22</f>
        <v>33.967120000000001</v>
      </c>
      <c r="AB22" s="27">
        <f>IF(M22&gt;0,(AD22+AL22)/M22,0)</f>
        <v>2.0087612321562738E-3</v>
      </c>
      <c r="AC22" s="47">
        <v>2.7E-4</v>
      </c>
      <c r="AD22" s="37">
        <f>AC22*M22</f>
        <v>3.9530699999999999</v>
      </c>
      <c r="AE22" s="28">
        <v>0.22120000000000001</v>
      </c>
      <c r="AF22" s="41">
        <f>AI22*(1-AJ22)*AE22</f>
        <v>24.611596800000004</v>
      </c>
      <c r="AG22" s="28">
        <f>IF(AND(AE22&gt;0,AC22&gt;0,Z22&gt;0),((Z22-AC22)*AE22)/((AE22-AC22)*Z22),0)</f>
        <v>0.88470056828734955</v>
      </c>
      <c r="AH22" s="29">
        <f t="shared" si="0"/>
        <v>0.86661146597900518</v>
      </c>
      <c r="AI22" s="43">
        <v>122</v>
      </c>
      <c r="AJ22" s="39">
        <v>8.7999999999999995E-2</v>
      </c>
      <c r="AK22" s="28">
        <v>0.2288</v>
      </c>
      <c r="AL22" s="41">
        <f>AI22*(1-AJ22)*AK22</f>
        <v>25.457203200000002</v>
      </c>
      <c r="AM22" s="18">
        <v>1.6</v>
      </c>
      <c r="AN22" s="18"/>
      <c r="AO22" s="121">
        <f>AO21+AI22-AN22</f>
        <v>2404.6000000000004</v>
      </c>
      <c r="AP22" s="104"/>
      <c r="AQ22" s="43"/>
      <c r="AR22" s="48"/>
      <c r="AS22" s="41"/>
      <c r="AT22" s="41"/>
      <c r="AU22" s="41"/>
      <c r="AV22" s="41"/>
    </row>
    <row r="23" spans="1:48" s="22" customFormat="1" ht="13.5" thickBot="1" x14ac:dyDescent="0.25">
      <c r="A23" s="184"/>
      <c r="B23" s="49" t="s">
        <v>38</v>
      </c>
      <c r="C23" s="50"/>
      <c r="D23" s="51">
        <f>SUM(D20:D22)</f>
        <v>50005</v>
      </c>
      <c r="E23" s="51"/>
      <c r="F23" s="51">
        <f>SUM(F20:F22)</f>
        <v>49726</v>
      </c>
      <c r="G23" s="52"/>
      <c r="H23" s="52"/>
      <c r="I23" s="51">
        <f>SUM(I20:I22)</f>
        <v>51577</v>
      </c>
      <c r="J23" s="52"/>
      <c r="K23" s="51">
        <f>SUM(K20:K22)</f>
        <v>46712</v>
      </c>
      <c r="L23" s="21">
        <f>IF(K23&gt;0,(K20*L20+K21*L21+K22*L22)/K23,0)</f>
        <v>6.6666466860763829E-2</v>
      </c>
      <c r="M23" s="52">
        <f>M20+M21+M22</f>
        <v>43598</v>
      </c>
      <c r="N23" s="53">
        <f>IF(M23&gt;0,O23/M23,0)</f>
        <v>0.23000559658699943</v>
      </c>
      <c r="O23" s="54">
        <f>O20+O21+O22</f>
        <v>10027.784000000001</v>
      </c>
      <c r="P23" s="21">
        <f>IF(M23&gt;0,Q23/M23,0)</f>
        <v>0.69749011422542317</v>
      </c>
      <c r="Q23" s="54">
        <f>Q20+Q21+Q22</f>
        <v>30409.173999999999</v>
      </c>
      <c r="R23" s="21">
        <f>IF(M23&gt;0,S23/M23,0)</f>
        <v>7.2504289187577425E-2</v>
      </c>
      <c r="S23" s="54">
        <f>S20+S21+S22</f>
        <v>3161.0420000000004</v>
      </c>
      <c r="T23" s="21">
        <f>IF(M23&gt;0,U23/M23,0)</f>
        <v>0.24401341804669938</v>
      </c>
      <c r="U23" s="54">
        <f>U20+U21+U22</f>
        <v>10638.496999999999</v>
      </c>
      <c r="V23" s="21">
        <f>IF(M23&gt;0,W23/M23,0)</f>
        <v>0.50398658195330059</v>
      </c>
      <c r="W23" s="54">
        <f>W20+W21+W22</f>
        <v>21972.807000000001</v>
      </c>
      <c r="X23" s="21">
        <f>IF(M23&gt;0,Y23/M23,0)</f>
        <v>0.4</v>
      </c>
      <c r="Y23" s="54">
        <f>Y20+Y21+Y22</f>
        <v>17439.2</v>
      </c>
      <c r="Z23" s="55">
        <f>IF(M23&gt;0,AA23/M23,0)</f>
        <v>2.4292098261388139E-3</v>
      </c>
      <c r="AA23" s="56">
        <f>SUM(AA20:AA22)</f>
        <v>105.90869000000001</v>
      </c>
      <c r="AB23" s="55">
        <f>IF(M23&gt;0,(AB20*M20+AB21*M21+AB22*M22)/M23,0)</f>
        <v>2.5111074819945869E-3</v>
      </c>
      <c r="AC23" s="55">
        <f>IF(K23&gt;0,(K20*AC20+K21*AC21+K22*AC22)/K23,0)</f>
        <v>2.7994027230690186E-4</v>
      </c>
      <c r="AD23" s="52">
        <f>SUM(AD20:AD22)</f>
        <v>12.204840000000001</v>
      </c>
      <c r="AE23" s="53">
        <f>IF(K23&gt;0,(K20*AE20+K21*AE21+K22*AE22)/K23,0)</f>
        <v>0.21934866629559854</v>
      </c>
      <c r="AF23" s="58">
        <f>SUM(AF20:AF22)</f>
        <v>95.1988336</v>
      </c>
      <c r="AG23" s="53">
        <f>IF(AND(AA23&gt;0),((AA20*AG20+AA21*AG21+AA22*AG22)/AA23),0)</f>
        <v>0.88589373281990491</v>
      </c>
      <c r="AH23" s="57">
        <f t="shared" si="0"/>
        <v>0.88962888052996414</v>
      </c>
      <c r="AI23" s="51">
        <f>SUM(AI20:AI22)</f>
        <v>474</v>
      </c>
      <c r="AJ23" s="21">
        <f>IF(AI23&gt;0,(AJ20*AI20+AJ21*AI21+AJ22*AI22)/AI23,0)</f>
        <v>8.3561181434599147E-2</v>
      </c>
      <c r="AK23" s="53">
        <f>IF(K23&gt;0,(AK20*K20+AK21*K21+AK22*K22)/K23,0)</f>
        <v>0.22442750470971057</v>
      </c>
      <c r="AL23" s="58">
        <f>SUM(AL20:AL22)</f>
        <v>97.27442400000001</v>
      </c>
      <c r="AM23" s="56"/>
      <c r="AN23" s="56">
        <f>SUM(AN20:AN22)</f>
        <v>0</v>
      </c>
      <c r="AO23" s="105"/>
      <c r="AP23" s="106">
        <f>AO22</f>
        <v>2404.6000000000004</v>
      </c>
      <c r="AQ23" s="51">
        <f>SUM(AQ20:AQ22)</f>
        <v>0</v>
      </c>
      <c r="AR23" s="59"/>
      <c r="AS23" s="58"/>
      <c r="AT23" s="58"/>
      <c r="AU23" s="58"/>
      <c r="AV23" s="58"/>
    </row>
    <row r="24" spans="1:48" x14ac:dyDescent="0.2">
      <c r="A24" s="182">
        <v>6</v>
      </c>
      <c r="B24" s="23">
        <v>1</v>
      </c>
      <c r="C24" s="11" t="s">
        <v>51</v>
      </c>
      <c r="D24" s="12">
        <v>4231</v>
      </c>
      <c r="E24" s="12">
        <v>0</v>
      </c>
      <c r="F24" s="12">
        <v>9059</v>
      </c>
      <c r="G24" s="13">
        <v>1.4</v>
      </c>
      <c r="H24" s="13">
        <v>5.6</v>
      </c>
      <c r="I24" s="12">
        <v>9732</v>
      </c>
      <c r="J24" s="13">
        <v>4.3</v>
      </c>
      <c r="K24" s="12">
        <v>15667</v>
      </c>
      <c r="L24" s="14">
        <v>6.8000000000000005E-2</v>
      </c>
      <c r="M24" s="24">
        <f>ROUND(K24*(1-L24),0)</f>
        <v>14602</v>
      </c>
      <c r="N24" s="15">
        <v>0.188</v>
      </c>
      <c r="O24" s="25">
        <f>M24*N24</f>
        <v>2745.1759999999999</v>
      </c>
      <c r="P24" s="14">
        <v>0.78</v>
      </c>
      <c r="Q24" s="25">
        <f>M24*P24</f>
        <v>11389.56</v>
      </c>
      <c r="R24" s="16">
        <v>3.2000000000000001E-2</v>
      </c>
      <c r="S24" s="25">
        <f>M24*R24</f>
        <v>467.26400000000001</v>
      </c>
      <c r="T24" s="26">
        <v>0.249</v>
      </c>
      <c r="U24" s="25">
        <f>M24*T24</f>
        <v>3635.8980000000001</v>
      </c>
      <c r="V24" s="16">
        <v>0.50800000000000001</v>
      </c>
      <c r="W24" s="25">
        <f>M24*V24</f>
        <v>7417.8159999999998</v>
      </c>
      <c r="X24" s="16">
        <v>0.4</v>
      </c>
      <c r="Y24" s="25">
        <f>X24*M24</f>
        <v>5840.8</v>
      </c>
      <c r="Z24" s="17">
        <v>2.2399999999999998E-3</v>
      </c>
      <c r="AA24" s="18">
        <f>M24*Z24</f>
        <v>32.708479999999994</v>
      </c>
      <c r="AB24" s="27">
        <f>IF(M24&gt;0,(AD24+AL24)/M24,0)</f>
        <v>3.0042081906588142E-3</v>
      </c>
      <c r="AC24" s="17">
        <v>2.9E-4</v>
      </c>
      <c r="AD24" s="24">
        <f>AC24*M24</f>
        <v>4.2345800000000002</v>
      </c>
      <c r="AE24" s="117">
        <v>0.22</v>
      </c>
      <c r="AF24" s="30">
        <f>AI24*(1-AJ24)*AE24</f>
        <v>39.813839999999999</v>
      </c>
      <c r="AG24" s="28">
        <f>IF(AND(AE24&gt;0,AC24&gt;0,Z24&gt;0),((Z24-AC24)*AE24)/((AE24-AC24)*Z24),0)</f>
        <v>0.87168475327867256</v>
      </c>
      <c r="AH24" s="60">
        <f t="shared" si="0"/>
        <v>0.90466670111976544</v>
      </c>
      <c r="AI24" s="12">
        <v>198</v>
      </c>
      <c r="AJ24" s="14">
        <v>8.5999999999999993E-2</v>
      </c>
      <c r="AK24" s="15">
        <v>0.219</v>
      </c>
      <c r="AL24" s="30">
        <f>AI24*(1-AJ24)*AK24</f>
        <v>39.632868000000002</v>
      </c>
      <c r="AM24" s="19">
        <v>1.58</v>
      </c>
      <c r="AN24" s="19">
        <v>1000.04</v>
      </c>
      <c r="AO24" s="101">
        <f>AO22+AI24-AN24</f>
        <v>1602.5600000000004</v>
      </c>
      <c r="AP24" s="102"/>
      <c r="AQ24" s="12"/>
      <c r="AR24" s="31"/>
      <c r="AS24" s="20"/>
      <c r="AT24" s="20"/>
      <c r="AU24" s="20"/>
      <c r="AV24" s="20"/>
    </row>
    <row r="25" spans="1:48" x14ac:dyDescent="0.2">
      <c r="A25" s="183"/>
      <c r="B25" s="33">
        <v>2</v>
      </c>
      <c r="C25" s="46" t="s">
        <v>53</v>
      </c>
      <c r="D25" s="34">
        <v>19000</v>
      </c>
      <c r="E25" s="34">
        <v>3</v>
      </c>
      <c r="F25" s="34">
        <v>15519</v>
      </c>
      <c r="G25" s="35">
        <v>1.7</v>
      </c>
      <c r="H25" s="35">
        <v>7.2</v>
      </c>
      <c r="I25" s="34">
        <v>16386</v>
      </c>
      <c r="J25" s="35">
        <v>4.0999999999999996</v>
      </c>
      <c r="K25" s="34">
        <v>15921</v>
      </c>
      <c r="L25" s="36">
        <v>6.3E-2</v>
      </c>
      <c r="M25" s="37">
        <f>ROUND(K25*(1-L25),0)</f>
        <v>14918</v>
      </c>
      <c r="N25" s="38">
        <v>0.26500000000000001</v>
      </c>
      <c r="O25" s="25">
        <f>M25*N25</f>
        <v>3953.27</v>
      </c>
      <c r="P25" s="36">
        <v>0.61599999999999999</v>
      </c>
      <c r="Q25" s="25">
        <f>M25*P25</f>
        <v>9189.4879999999994</v>
      </c>
      <c r="R25" s="39">
        <v>0.11899999999999999</v>
      </c>
      <c r="S25" s="25">
        <f>M25*R25</f>
        <v>1775.242</v>
      </c>
      <c r="T25" s="28">
        <v>0.27100000000000002</v>
      </c>
      <c r="U25" s="25">
        <f>M25*T25</f>
        <v>4042.7780000000002</v>
      </c>
      <c r="V25" s="39">
        <v>0.48199999999999998</v>
      </c>
      <c r="W25" s="25">
        <f>M25*V25</f>
        <v>7190.4759999999997</v>
      </c>
      <c r="X25" s="39">
        <v>0.4</v>
      </c>
      <c r="Y25" s="25">
        <f>X25*M25</f>
        <v>5967.2000000000007</v>
      </c>
      <c r="Z25" s="40">
        <v>2.3400000000000001E-3</v>
      </c>
      <c r="AA25" s="18">
        <f>M25*Z25</f>
        <v>34.908120000000004</v>
      </c>
      <c r="AB25" s="27">
        <f>IF(M25&gt;0,(AD25+AL25)/M25,0)</f>
        <v>2.7275638490414267E-3</v>
      </c>
      <c r="AC25" s="40">
        <v>3.2000000000000003E-4</v>
      </c>
      <c r="AD25" s="37">
        <f>AC25*M25</f>
        <v>4.7737600000000002</v>
      </c>
      <c r="AE25" s="28">
        <v>0.22220000000000001</v>
      </c>
      <c r="AF25" s="41">
        <f>AI25*(1-AJ25)*AE25</f>
        <v>35.579774999999998</v>
      </c>
      <c r="AG25" s="28">
        <f>IF(AND(AE25&gt;0,AC25&gt;0,Z25&gt;0),((Z25-AC25)*AE25)/((AE25-AC25)*Z25),0)</f>
        <v>0.86449285746202997</v>
      </c>
      <c r="AH25" s="29">
        <f t="shared" si="0"/>
        <v>0.88394027290345434</v>
      </c>
      <c r="AI25" s="34">
        <v>175</v>
      </c>
      <c r="AJ25" s="36">
        <v>8.5000000000000006E-2</v>
      </c>
      <c r="AK25" s="38">
        <v>0.2243</v>
      </c>
      <c r="AL25" s="41">
        <f>AI25*(1-AJ25)*AK25</f>
        <v>35.916037500000002</v>
      </c>
      <c r="AM25" s="42">
        <v>1.6</v>
      </c>
      <c r="AN25" s="42"/>
      <c r="AO25" s="121">
        <f>AO24+AI25-AN25</f>
        <v>1777.5600000000004</v>
      </c>
      <c r="AP25" s="104"/>
      <c r="AQ25" s="43"/>
      <c r="AR25" s="44"/>
      <c r="AS25" s="45"/>
      <c r="AT25" s="45"/>
      <c r="AU25" s="45"/>
      <c r="AV25" s="45"/>
    </row>
    <row r="26" spans="1:48" x14ac:dyDescent="0.2">
      <c r="A26" s="183"/>
      <c r="B26" s="33">
        <v>3</v>
      </c>
      <c r="C26" s="11" t="s">
        <v>57</v>
      </c>
      <c r="D26" s="43">
        <v>15964</v>
      </c>
      <c r="E26" s="43">
        <v>2</v>
      </c>
      <c r="F26" s="43">
        <v>16265</v>
      </c>
      <c r="G26" s="37">
        <v>1.6</v>
      </c>
      <c r="H26" s="37">
        <v>5.2</v>
      </c>
      <c r="I26" s="43">
        <v>16641</v>
      </c>
      <c r="J26" s="37">
        <v>3.8</v>
      </c>
      <c r="K26" s="43">
        <v>15835</v>
      </c>
      <c r="L26" s="39">
        <v>6.9000000000000006E-2</v>
      </c>
      <c r="M26" s="37">
        <f>ROUND(K26*(1-L26),0)</f>
        <v>14742</v>
      </c>
      <c r="N26" s="28">
        <v>0.19500000000000001</v>
      </c>
      <c r="O26" s="25">
        <f>M26*N26</f>
        <v>2874.69</v>
      </c>
      <c r="P26" s="39">
        <v>0.71199999999999997</v>
      </c>
      <c r="Q26" s="25">
        <f>M26*P26</f>
        <v>10496.304</v>
      </c>
      <c r="R26" s="39">
        <v>9.2999999999999999E-2</v>
      </c>
      <c r="S26" s="25">
        <f>M26*R26</f>
        <v>1371.0060000000001</v>
      </c>
      <c r="T26" s="28">
        <v>0.25</v>
      </c>
      <c r="U26" s="25">
        <f>M26*T26</f>
        <v>3685.5</v>
      </c>
      <c r="V26" s="39">
        <v>0.50900000000000001</v>
      </c>
      <c r="W26" s="25">
        <f>M26*V26</f>
        <v>7503.6779999999999</v>
      </c>
      <c r="X26" s="39">
        <v>0.4</v>
      </c>
      <c r="Y26" s="25">
        <f>X26*M26</f>
        <v>5896.8</v>
      </c>
      <c r="Z26" s="47">
        <v>2.32E-3</v>
      </c>
      <c r="AA26" s="18">
        <f>M26*Z26</f>
        <v>34.201439999999998</v>
      </c>
      <c r="AB26" s="27">
        <f>IF(M26&gt;0,(AD26+AL26)/M26,0)</f>
        <v>2.5682264957264957E-3</v>
      </c>
      <c r="AC26" s="47">
        <v>3.1E-4</v>
      </c>
      <c r="AD26" s="37">
        <f>AC26*M26</f>
        <v>4.5700200000000004</v>
      </c>
      <c r="AE26" s="28">
        <v>0.22239999999999999</v>
      </c>
      <c r="AF26" s="41">
        <f>AI26*(1-AJ26)*AE26</f>
        <v>32.9060816</v>
      </c>
      <c r="AG26" s="28">
        <f>IF(AND(AE26&gt;0,AC26&gt;0,Z26&gt;0),((Z26-AC26)*AE26)/((AE26-AC26)*Z26),0)</f>
        <v>0.86758862902737466</v>
      </c>
      <c r="AH26" s="29">
        <f t="shared" si="0"/>
        <v>0.88050727862744527</v>
      </c>
      <c r="AI26" s="43">
        <v>161</v>
      </c>
      <c r="AJ26" s="39">
        <v>8.1000000000000003E-2</v>
      </c>
      <c r="AK26" s="28">
        <v>0.22500000000000001</v>
      </c>
      <c r="AL26" s="41">
        <f>AI26*(1-AJ26)*AK26</f>
        <v>33.290775000000004</v>
      </c>
      <c r="AM26" s="18">
        <v>1.48</v>
      </c>
      <c r="AN26" s="18"/>
      <c r="AO26" s="121">
        <f>AO25+AI26-AN26</f>
        <v>1938.5600000000004</v>
      </c>
      <c r="AP26" s="104"/>
      <c r="AQ26" s="43"/>
      <c r="AR26" s="48"/>
      <c r="AS26" s="41"/>
      <c r="AT26" s="41"/>
      <c r="AU26" s="41"/>
      <c r="AV26" s="41"/>
    </row>
    <row r="27" spans="1:48" s="22" customFormat="1" ht="13.5" thickBot="1" x14ac:dyDescent="0.25">
      <c r="A27" s="184"/>
      <c r="B27" s="49" t="s">
        <v>38</v>
      </c>
      <c r="C27" s="50"/>
      <c r="D27" s="51">
        <f>SUM(D24:D26)</f>
        <v>39195</v>
      </c>
      <c r="E27" s="51"/>
      <c r="F27" s="51">
        <f>SUM(F24:F26)</f>
        <v>40843</v>
      </c>
      <c r="G27" s="52"/>
      <c r="H27" s="52"/>
      <c r="I27" s="51">
        <f>SUM(I24:I26)</f>
        <v>42759</v>
      </c>
      <c r="J27" s="52"/>
      <c r="K27" s="51">
        <f>SUM(K24:K26)</f>
        <v>47423</v>
      </c>
      <c r="L27" s="21">
        <f>IF(K27&gt;0,(K24*L24+K25*L25+K26*L26)/K27,0)</f>
        <v>6.6655293844758864E-2</v>
      </c>
      <c r="M27" s="52">
        <f>M24+M25+M26</f>
        <v>44262</v>
      </c>
      <c r="N27" s="53">
        <f>IF(M27&gt;0,O27/M27,0)</f>
        <v>0.21628340337083729</v>
      </c>
      <c r="O27" s="54">
        <f>O24+O25+O26</f>
        <v>9573.1360000000004</v>
      </c>
      <c r="P27" s="21">
        <f>IF(M27&gt;0,Q27/M27,0)</f>
        <v>0.70207744792372684</v>
      </c>
      <c r="Q27" s="54">
        <f>Q24+Q25+Q26</f>
        <v>31075.351999999999</v>
      </c>
      <c r="R27" s="21">
        <f>IF(M27&gt;0,S27/M27,0)</f>
        <v>8.1639148705435802E-2</v>
      </c>
      <c r="S27" s="54">
        <f>S24+S25+S26</f>
        <v>3613.5119999999997</v>
      </c>
      <c r="T27" s="21">
        <f>IF(M27&gt;0,U27/M27,0)</f>
        <v>0.25674791017125298</v>
      </c>
      <c r="U27" s="54">
        <f>U24+U25+U26</f>
        <v>11364.175999999999</v>
      </c>
      <c r="V27" s="21">
        <f>IF(M27&gt;0,W27/M27,0)</f>
        <v>0.49957006009669697</v>
      </c>
      <c r="W27" s="54">
        <f>W24+W25+W26</f>
        <v>22111.97</v>
      </c>
      <c r="X27" s="21">
        <f>IF(M27&gt;0,Y27/M27,0)</f>
        <v>0.39999999999999997</v>
      </c>
      <c r="Y27" s="54">
        <f>Y24+Y25+Y26</f>
        <v>17704.8</v>
      </c>
      <c r="Z27" s="55">
        <f>IF(M27&gt;0,AA27/M27,0)</f>
        <v>2.300348831955176E-3</v>
      </c>
      <c r="AA27" s="56">
        <f>SUM(AA24:AA26)</f>
        <v>101.81804</v>
      </c>
      <c r="AB27" s="55">
        <f>IF(M27&gt;0,(AB24*M24+AB25*M25+AB26*M26)/M27,0)</f>
        <v>2.7657593533956899E-3</v>
      </c>
      <c r="AC27" s="55">
        <f>IF(K27&gt;0,(K24*AC24+K25*AC25+K26*AC26)/K27,0)</f>
        <v>3.0674988929422435E-4</v>
      </c>
      <c r="AD27" s="52">
        <f>SUM(AD24:AD26)</f>
        <v>13.57836</v>
      </c>
      <c r="AE27" s="53">
        <f>IF(K27&gt;0,(K24*AE24+K25*AE25+K26*AE26)/K27,0)</f>
        <v>0.22153997427408642</v>
      </c>
      <c r="AF27" s="58">
        <f>SUM(AF24:AF26)</f>
        <v>108.2996966</v>
      </c>
      <c r="AG27" s="53">
        <f>IF(AND(AA27&gt;0),((AA24*AG24+AA25*AG25+AA26*AG26)/AA27),0)</f>
        <v>0.86784310684737054</v>
      </c>
      <c r="AH27" s="57">
        <f t="shared" si="0"/>
        <v>0.89031605099136502</v>
      </c>
      <c r="AI27" s="51">
        <f>SUM(AI24:AI26)</f>
        <v>534</v>
      </c>
      <c r="AJ27" s="21">
        <f>IF(AI27&gt;0,(AJ24*AI24+AJ25*AI25+AJ26*AI26)/AI27,0)</f>
        <v>8.4164794007490648E-2</v>
      </c>
      <c r="AK27" s="53">
        <f>IF(K27&gt;0,(AK24*K24+AK25*K25+AK26*K26)/K27,0)</f>
        <v>0.22278279105075596</v>
      </c>
      <c r="AL27" s="58">
        <f>SUM(AL24:AL26)</f>
        <v>108.83968050000001</v>
      </c>
      <c r="AM27" s="56"/>
      <c r="AN27" s="56">
        <f>SUM(AN24:AN26)</f>
        <v>1000.04</v>
      </c>
      <c r="AO27" s="105"/>
      <c r="AP27" s="106">
        <f>AO26</f>
        <v>1938.5600000000004</v>
      </c>
      <c r="AQ27" s="51">
        <f>SUM(AQ24:AQ26)</f>
        <v>0</v>
      </c>
      <c r="AR27" s="59"/>
      <c r="AS27" s="58"/>
      <c r="AT27" s="58"/>
      <c r="AU27" s="58"/>
      <c r="AV27" s="58"/>
    </row>
    <row r="28" spans="1:48" x14ac:dyDescent="0.2">
      <c r="A28" s="182">
        <v>7</v>
      </c>
      <c r="B28" s="23">
        <v>1</v>
      </c>
      <c r="C28" s="11" t="s">
        <v>51</v>
      </c>
      <c r="D28" s="12">
        <v>5619</v>
      </c>
      <c r="E28" s="12">
        <v>0</v>
      </c>
      <c r="F28" s="12">
        <v>12519</v>
      </c>
      <c r="G28" s="13">
        <v>1.1000000000000001</v>
      </c>
      <c r="H28" s="13">
        <v>6.3</v>
      </c>
      <c r="I28" s="12">
        <v>12821</v>
      </c>
      <c r="J28" s="13">
        <v>4.5999999999999996</v>
      </c>
      <c r="K28" s="12">
        <v>15251</v>
      </c>
      <c r="L28" s="14">
        <v>6.8000000000000005E-2</v>
      </c>
      <c r="M28" s="24">
        <f>ROUND(K28*(1-L28),0)</f>
        <v>14214</v>
      </c>
      <c r="N28" s="15">
        <v>0.255</v>
      </c>
      <c r="O28" s="25">
        <f>M28*N28</f>
        <v>3624.57</v>
      </c>
      <c r="P28" s="14">
        <v>0.66900000000000004</v>
      </c>
      <c r="Q28" s="25">
        <f>M28*P28</f>
        <v>9509.1660000000011</v>
      </c>
      <c r="R28" s="16">
        <v>7.5999999999999998E-2</v>
      </c>
      <c r="S28" s="25">
        <f>M28*R28</f>
        <v>1080.2639999999999</v>
      </c>
      <c r="T28" s="26">
        <v>0.26100000000000001</v>
      </c>
      <c r="U28" s="25">
        <f>M28*T28</f>
        <v>3709.8540000000003</v>
      </c>
      <c r="V28" s="16">
        <v>0.49299999999999999</v>
      </c>
      <c r="W28" s="25">
        <f>M28*V28</f>
        <v>7007.5019999999995</v>
      </c>
      <c r="X28" s="16">
        <v>0.4</v>
      </c>
      <c r="Y28" s="25">
        <f>X28*M28</f>
        <v>5685.6</v>
      </c>
      <c r="Z28" s="17">
        <v>2.3500000000000001E-3</v>
      </c>
      <c r="AA28" s="18">
        <f>M28*Z28</f>
        <v>33.402900000000002</v>
      </c>
      <c r="AB28" s="27">
        <f>IF(M28&gt;0,(AD28+AL28)/M28,0)</f>
        <v>2.6810533769523006E-3</v>
      </c>
      <c r="AC28" s="17">
        <v>3.3E-4</v>
      </c>
      <c r="AD28" s="24">
        <f>AC28*M28</f>
        <v>4.69062</v>
      </c>
      <c r="AE28" s="117">
        <v>0.2235</v>
      </c>
      <c r="AF28" s="30">
        <f>AI28*(1-AJ28)*AE28</f>
        <v>32.658043500000005</v>
      </c>
      <c r="AG28" s="28">
        <f>IF(AND(AE28&gt;0,AC28&gt;0,Z28&gt;0),((Z28-AC28)*AE28)/((AE28-AC28)*Z28),0)</f>
        <v>0.86084551515446195</v>
      </c>
      <c r="AH28" s="60">
        <f t="shared" si="0"/>
        <v>0.87818121205640065</v>
      </c>
      <c r="AI28" s="12">
        <v>159</v>
      </c>
      <c r="AJ28" s="14">
        <v>8.1000000000000003E-2</v>
      </c>
      <c r="AK28" s="15">
        <v>0.22869999999999999</v>
      </c>
      <c r="AL28" s="30">
        <f>AI28*(1-AJ28)*AK28</f>
        <v>33.417872699999997</v>
      </c>
      <c r="AM28" s="19">
        <v>1.55</v>
      </c>
      <c r="AN28" s="19">
        <v>501.68</v>
      </c>
      <c r="AO28" s="101">
        <f>AO26+AI28-AN28</f>
        <v>1595.8800000000003</v>
      </c>
      <c r="AP28" s="102"/>
      <c r="AQ28" s="12"/>
      <c r="AR28" s="31"/>
      <c r="AS28" s="20"/>
      <c r="AT28" s="20"/>
      <c r="AU28" s="20"/>
      <c r="AV28" s="20"/>
    </row>
    <row r="29" spans="1:48" x14ac:dyDescent="0.2">
      <c r="A29" s="183"/>
      <c r="B29" s="33">
        <v>2</v>
      </c>
      <c r="C29" s="46" t="s">
        <v>53</v>
      </c>
      <c r="D29" s="34">
        <v>17354</v>
      </c>
      <c r="E29" s="34">
        <v>2</v>
      </c>
      <c r="F29" s="34">
        <v>13234</v>
      </c>
      <c r="G29" s="35">
        <v>0.8</v>
      </c>
      <c r="H29" s="35">
        <v>6.3</v>
      </c>
      <c r="I29" s="34">
        <v>14301</v>
      </c>
      <c r="J29" s="35">
        <v>5</v>
      </c>
      <c r="K29" s="34">
        <v>15035</v>
      </c>
      <c r="L29" s="36">
        <v>7.2999999999999995E-2</v>
      </c>
      <c r="M29" s="37">
        <f>ROUND(K29*(1-L29),0)</f>
        <v>13937</v>
      </c>
      <c r="N29" s="38">
        <v>0.25</v>
      </c>
      <c r="O29" s="25">
        <f>M29*N29</f>
        <v>3484.25</v>
      </c>
      <c r="P29" s="36">
        <v>0.68100000000000005</v>
      </c>
      <c r="Q29" s="25">
        <f>M29*P29</f>
        <v>9491.0970000000016</v>
      </c>
      <c r="R29" s="39">
        <v>6.9000000000000006E-2</v>
      </c>
      <c r="S29" s="25">
        <f>M29*R29</f>
        <v>961.65300000000013</v>
      </c>
      <c r="T29" s="28">
        <v>0.27100000000000002</v>
      </c>
      <c r="U29" s="25">
        <f>M29*T29</f>
        <v>3776.9270000000001</v>
      </c>
      <c r="V29" s="39">
        <v>0.48899999999999999</v>
      </c>
      <c r="W29" s="25">
        <f>M29*V29</f>
        <v>6815.1930000000002</v>
      </c>
      <c r="X29" s="39">
        <v>0.4</v>
      </c>
      <c r="Y29" s="25">
        <f>X29*M29</f>
        <v>5574.8</v>
      </c>
      <c r="Z29" s="40">
        <v>2.4099999999999998E-3</v>
      </c>
      <c r="AA29" s="18">
        <f>M29*Z29</f>
        <v>33.588169999999998</v>
      </c>
      <c r="AB29" s="27">
        <f>IF(M29&gt;0,(AD29+AL29)/M29,0)</f>
        <v>2.5983119753175002E-3</v>
      </c>
      <c r="AC29" s="40">
        <v>3.5E-4</v>
      </c>
      <c r="AD29" s="37">
        <f>AC29*M29</f>
        <v>4.8779500000000002</v>
      </c>
      <c r="AE29" s="28">
        <v>0.216</v>
      </c>
      <c r="AF29" s="41">
        <f>AI29*(1-AJ29)*AE29</f>
        <v>30.041280000000004</v>
      </c>
      <c r="AG29" s="28">
        <f>IF(AND(AE29&gt;0,AC29&gt;0,Z29&gt;0),((Z29-AC29)*AE29)/((AE29-AC29)*Z29),0)</f>
        <v>0.85615907903635913</v>
      </c>
      <c r="AH29" s="29">
        <f t="shared" si="0"/>
        <v>0.86664347786534723</v>
      </c>
      <c r="AI29" s="34">
        <v>152</v>
      </c>
      <c r="AJ29" s="36">
        <v>8.5000000000000006E-2</v>
      </c>
      <c r="AK29" s="38">
        <v>0.2253</v>
      </c>
      <c r="AL29" s="41">
        <f>AI29*(1-AJ29)*AK29</f>
        <v>31.334724000000001</v>
      </c>
      <c r="AM29" s="42">
        <v>1.6</v>
      </c>
      <c r="AN29" s="42"/>
      <c r="AO29" s="121">
        <f>AO28+AI29-AN29</f>
        <v>1747.8800000000003</v>
      </c>
      <c r="AP29" s="104"/>
      <c r="AQ29" s="43"/>
      <c r="AR29" s="44"/>
      <c r="AS29" s="45"/>
      <c r="AT29" s="45"/>
      <c r="AU29" s="45"/>
      <c r="AV29" s="45"/>
    </row>
    <row r="30" spans="1:48" x14ac:dyDescent="0.2">
      <c r="A30" s="183"/>
      <c r="B30" s="33">
        <v>3</v>
      </c>
      <c r="C30" s="11" t="s">
        <v>54</v>
      </c>
      <c r="D30" s="43">
        <v>16427</v>
      </c>
      <c r="E30" s="43">
        <v>2</v>
      </c>
      <c r="F30" s="43">
        <v>14989</v>
      </c>
      <c r="G30" s="37">
        <v>1</v>
      </c>
      <c r="H30" s="37">
        <v>6.6</v>
      </c>
      <c r="I30" s="43">
        <v>15025</v>
      </c>
      <c r="J30" s="37">
        <v>4.8</v>
      </c>
      <c r="K30" s="43">
        <v>14910</v>
      </c>
      <c r="L30" s="39">
        <v>6.6000000000000003E-2</v>
      </c>
      <c r="M30" s="37">
        <f>ROUND(K30*(1-L30),0)</f>
        <v>13926</v>
      </c>
      <c r="N30" s="28">
        <v>0.20899999999999999</v>
      </c>
      <c r="O30" s="25">
        <f>M30*N30</f>
        <v>2910.5340000000001</v>
      </c>
      <c r="P30" s="39">
        <v>0.72599999999999998</v>
      </c>
      <c r="Q30" s="25">
        <f>M30*P30</f>
        <v>10110.276</v>
      </c>
      <c r="R30" s="39">
        <v>6.5000000000000002E-2</v>
      </c>
      <c r="S30" s="25">
        <f>M30*R30</f>
        <v>905.19</v>
      </c>
      <c r="T30" s="28">
        <v>0.27400000000000002</v>
      </c>
      <c r="U30" s="25">
        <f>M30*T30</f>
        <v>3815.7240000000002</v>
      </c>
      <c r="V30" s="39">
        <v>0.48799999999999999</v>
      </c>
      <c r="W30" s="25">
        <f>M30*V30</f>
        <v>6795.8879999999999</v>
      </c>
      <c r="X30" s="39">
        <v>0.41</v>
      </c>
      <c r="Y30" s="25">
        <f>X30*M30</f>
        <v>5709.66</v>
      </c>
      <c r="Z30" s="47">
        <v>2.48E-3</v>
      </c>
      <c r="AA30" s="18">
        <f>M30*Z30</f>
        <v>34.536479999999997</v>
      </c>
      <c r="AB30" s="27">
        <f>IF(M30&gt;0,(AD30+AL30)/M30,0)</f>
        <v>2.7940249892287805E-3</v>
      </c>
      <c r="AC30" s="47">
        <v>3.6000000000000002E-4</v>
      </c>
      <c r="AD30" s="37">
        <f>AC30*M30</f>
        <v>5.0133600000000005</v>
      </c>
      <c r="AE30" s="28">
        <v>0.21229999999999999</v>
      </c>
      <c r="AF30" s="41">
        <f>AI30*(1-AJ30)*AE30</f>
        <v>33.131537999999999</v>
      </c>
      <c r="AG30" s="28">
        <f>IF(AND(AE30&gt;0,AC30&gt;0,Z30&gt;0),((Z30-AC30)*AE30)/((AE30-AC30)*Z30),0)</f>
        <v>0.85629073353079221</v>
      </c>
      <c r="AH30" s="29">
        <f t="shared" si="0"/>
        <v>0.87259992017574006</v>
      </c>
      <c r="AI30" s="43">
        <v>170</v>
      </c>
      <c r="AJ30" s="39">
        <v>8.2000000000000003E-2</v>
      </c>
      <c r="AK30" s="28">
        <v>0.2172</v>
      </c>
      <c r="AL30" s="41">
        <f>AI30*(1-AJ30)*AK30</f>
        <v>33.896231999999998</v>
      </c>
      <c r="AM30" s="18">
        <v>1.65</v>
      </c>
      <c r="AN30" s="18"/>
      <c r="AO30" s="121">
        <f>AO29+AI30-AN30</f>
        <v>1917.8800000000003</v>
      </c>
      <c r="AP30" s="104"/>
      <c r="AQ30" s="43"/>
      <c r="AR30" s="48"/>
      <c r="AS30" s="41"/>
      <c r="AT30" s="41"/>
      <c r="AU30" s="41"/>
      <c r="AV30" s="41"/>
    </row>
    <row r="31" spans="1:48" s="22" customFormat="1" ht="13.5" thickBot="1" x14ac:dyDescent="0.25">
      <c r="A31" s="184"/>
      <c r="B31" s="49" t="s">
        <v>38</v>
      </c>
      <c r="C31" s="50"/>
      <c r="D31" s="51">
        <f>SUM(D28:D30)</f>
        <v>39400</v>
      </c>
      <c r="E31" s="51"/>
      <c r="F31" s="51">
        <f>SUM(F28:F30)</f>
        <v>40742</v>
      </c>
      <c r="G31" s="52"/>
      <c r="H31" s="52"/>
      <c r="I31" s="51">
        <f>SUM(I28:I30)</f>
        <v>42147</v>
      </c>
      <c r="J31" s="52"/>
      <c r="K31" s="51">
        <f>SUM(K28:K30)</f>
        <v>45196</v>
      </c>
      <c r="L31" s="21">
        <f>IF(K31&gt;0,(K28*L28+K29*L29+K30*L30)/K31,0)</f>
        <v>6.9003518010443396E-2</v>
      </c>
      <c r="M31" s="52">
        <f>M28+M29+M30</f>
        <v>42077</v>
      </c>
      <c r="N31" s="53">
        <f>IF(M31&gt;0,O31/M31,0)</f>
        <v>0.23811949521116046</v>
      </c>
      <c r="O31" s="54">
        <f>O28+O29+O30</f>
        <v>10019.353999999999</v>
      </c>
      <c r="P31" s="21">
        <f>IF(M31&gt;0,Q31/M31,0)</f>
        <v>0.69183969864771733</v>
      </c>
      <c r="Q31" s="54">
        <f>Q28+Q29+Q30</f>
        <v>29110.539000000004</v>
      </c>
      <c r="R31" s="21">
        <f>IF(M31&gt;0,S31/M31,0)</f>
        <v>7.0040806141122222E-2</v>
      </c>
      <c r="S31" s="54">
        <f>S28+S29+S30</f>
        <v>2947.107</v>
      </c>
      <c r="T31" s="21">
        <f>IF(M31&gt;0,U31/M31,0)</f>
        <v>0.26861480143546357</v>
      </c>
      <c r="U31" s="54">
        <f>U28+U29+U30</f>
        <v>11302.505000000001</v>
      </c>
      <c r="V31" s="21">
        <f>IF(M31&gt;0,W31/M31,0)</f>
        <v>0.49002027235782014</v>
      </c>
      <c r="W31" s="54">
        <f>W28+W29+W30</f>
        <v>20618.582999999999</v>
      </c>
      <c r="X31" s="21">
        <f>IF(M31&gt;0,Y31/M31,0)</f>
        <v>0.40330964660028046</v>
      </c>
      <c r="Y31" s="54">
        <f>Y28+Y29+Y30</f>
        <v>16970.060000000001</v>
      </c>
      <c r="Z31" s="55">
        <f>IF(M31&gt;0,AA31/M31,0)</f>
        <v>2.4128989709342398E-3</v>
      </c>
      <c r="AA31" s="56">
        <f>SUM(AA28:AA30)</f>
        <v>101.52755000000001</v>
      </c>
      <c r="AB31" s="55">
        <f>IF(M31&gt;0,(AB28*M28+AB29*M29+AB30*M30)/M31,0)</f>
        <v>2.6910368776291082E-3</v>
      </c>
      <c r="AC31" s="55">
        <f>IF(K31&gt;0,(K28*AC28+K29*AC29+K30*AC30)/K31,0)</f>
        <v>3.465501371802814E-4</v>
      </c>
      <c r="AD31" s="52">
        <f>SUM(AD28:AD30)</f>
        <v>14.581930000000002</v>
      </c>
      <c r="AE31" s="53">
        <f>IF(K31&gt;0,(K28*AE28+K29*AE29+K30*AE30)/K31,0)</f>
        <v>0.21731019337994512</v>
      </c>
      <c r="AF31" s="58">
        <f>SUM(AF28:AF30)</f>
        <v>95.830861499999997</v>
      </c>
      <c r="AG31" s="53">
        <f>IF(AND(AA31&gt;0),((AA28*AG28+AA29*AG29+AA30*AG30)/AA31),0)</f>
        <v>0.85774571675019418</v>
      </c>
      <c r="AH31" s="57">
        <f t="shared" si="0"/>
        <v>0.87257190303469345</v>
      </c>
      <c r="AI31" s="51">
        <f>SUM(AI28:AI30)</f>
        <v>481</v>
      </c>
      <c r="AJ31" s="21">
        <f>IF(AI31&gt;0,(AJ28*AI28+AJ29*AI29+AJ30*AI30)/AI31,0)</f>
        <v>8.2617463617463624E-2</v>
      </c>
      <c r="AK31" s="53">
        <f>IF(K31&gt;0,(AK28*K28+AK29*K29+AK30*K30)/K31,0)</f>
        <v>0.22377513939286664</v>
      </c>
      <c r="AL31" s="58">
        <f>SUM(AL28:AL30)</f>
        <v>98.648828699999996</v>
      </c>
      <c r="AM31" s="56"/>
      <c r="AN31" s="56">
        <f>SUM(AN28:AN30)</f>
        <v>501.68</v>
      </c>
      <c r="AO31" s="105"/>
      <c r="AP31" s="106">
        <f>AO30</f>
        <v>1917.8800000000003</v>
      </c>
      <c r="AQ31" s="51">
        <f>SUM(AQ28:AQ30)</f>
        <v>0</v>
      </c>
      <c r="AR31" s="59"/>
      <c r="AS31" s="58"/>
      <c r="AT31" s="58"/>
      <c r="AU31" s="58"/>
      <c r="AV31" s="58"/>
    </row>
    <row r="32" spans="1:48" x14ac:dyDescent="0.2">
      <c r="A32" s="182">
        <v>8</v>
      </c>
      <c r="B32" s="23">
        <v>1</v>
      </c>
      <c r="C32" s="11" t="s">
        <v>52</v>
      </c>
      <c r="D32" s="12">
        <v>6000</v>
      </c>
      <c r="E32" s="12">
        <v>0</v>
      </c>
      <c r="F32" s="12">
        <v>8983</v>
      </c>
      <c r="G32" s="13">
        <v>0.7</v>
      </c>
      <c r="H32" s="13">
        <v>5.3</v>
      </c>
      <c r="I32" s="12">
        <v>9297</v>
      </c>
      <c r="J32" s="13">
        <v>6.9</v>
      </c>
      <c r="K32" s="12">
        <v>14903</v>
      </c>
      <c r="L32" s="14">
        <v>6.3E-2</v>
      </c>
      <c r="M32" s="24">
        <f>ROUND(K32*(1-L32),0)</f>
        <v>13964</v>
      </c>
      <c r="N32" s="15">
        <v>0.20300000000000001</v>
      </c>
      <c r="O32" s="25">
        <f>M32*N32</f>
        <v>2834.692</v>
      </c>
      <c r="P32" s="14">
        <v>0.70299999999999996</v>
      </c>
      <c r="Q32" s="25">
        <f>M32*P32</f>
        <v>9816.6919999999991</v>
      </c>
      <c r="R32" s="16">
        <v>9.4E-2</v>
      </c>
      <c r="S32" s="25">
        <f>M32*R32</f>
        <v>1312.616</v>
      </c>
      <c r="T32" s="26">
        <v>0.26400000000000001</v>
      </c>
      <c r="U32" s="25">
        <f>M32*T32</f>
        <v>3686.4960000000001</v>
      </c>
      <c r="V32" s="16">
        <v>0.49199999999999999</v>
      </c>
      <c r="W32" s="25">
        <f>M32*V32</f>
        <v>6870.2879999999996</v>
      </c>
      <c r="X32" s="16">
        <v>0.41</v>
      </c>
      <c r="Y32" s="25">
        <f>X32*M32</f>
        <v>5725.24</v>
      </c>
      <c r="Z32" s="17">
        <v>2.4099999999999998E-3</v>
      </c>
      <c r="AA32" s="18">
        <f>M32*Z32</f>
        <v>33.653239999999997</v>
      </c>
      <c r="AB32" s="27">
        <f>IF(M32&gt;0,(AD32+AL32)/M32,0)</f>
        <v>2.612320939558866E-3</v>
      </c>
      <c r="AC32" s="17">
        <v>3.6000000000000002E-4</v>
      </c>
      <c r="AD32" s="24">
        <f>AC32*M32</f>
        <v>5.0270400000000004</v>
      </c>
      <c r="AE32" s="117">
        <v>0.2135</v>
      </c>
      <c r="AF32" s="30">
        <f>AI32*(1-AJ32)*AE32</f>
        <v>30.508296000000001</v>
      </c>
      <c r="AG32" s="28">
        <f>IF(AND(AE32&gt;0,AC32&gt;0,Z32&gt;0),((Z32-AC32)*AE32)/((AE32-AC32)*Z32),0)</f>
        <v>0.85205913398436428</v>
      </c>
      <c r="AH32" s="60">
        <f t="shared" si="0"/>
        <v>0.86360403974888822</v>
      </c>
      <c r="AI32" s="12">
        <v>156</v>
      </c>
      <c r="AJ32" s="14">
        <v>8.4000000000000005E-2</v>
      </c>
      <c r="AK32" s="15">
        <v>0.22009999999999999</v>
      </c>
      <c r="AL32" s="30">
        <f>AI32*(1-AJ32)*AK32</f>
        <v>31.451409600000002</v>
      </c>
      <c r="AM32" s="19">
        <v>1.58</v>
      </c>
      <c r="AN32" s="19">
        <v>1000.8</v>
      </c>
      <c r="AO32" s="101">
        <f>AO30+AI32-AN32</f>
        <v>1073.0800000000002</v>
      </c>
      <c r="AP32" s="102"/>
      <c r="AQ32" s="12"/>
      <c r="AR32" s="31"/>
      <c r="AS32" s="20"/>
      <c r="AT32" s="20"/>
      <c r="AU32" s="20"/>
      <c r="AV32" s="20"/>
    </row>
    <row r="33" spans="1:48" x14ac:dyDescent="0.2">
      <c r="A33" s="183"/>
      <c r="B33" s="33">
        <v>2</v>
      </c>
      <c r="C33" s="46" t="s">
        <v>53</v>
      </c>
      <c r="D33" s="34">
        <v>19720</v>
      </c>
      <c r="E33" s="34">
        <v>0</v>
      </c>
      <c r="F33" s="34">
        <v>15698</v>
      </c>
      <c r="G33" s="35">
        <v>1.1000000000000001</v>
      </c>
      <c r="H33" s="35">
        <v>6.2</v>
      </c>
      <c r="I33" s="34">
        <v>15781</v>
      </c>
      <c r="J33" s="35">
        <v>6.4</v>
      </c>
      <c r="K33" s="34">
        <v>15001</v>
      </c>
      <c r="L33" s="36">
        <v>6.6000000000000003E-2</v>
      </c>
      <c r="M33" s="37">
        <f>ROUND(K33*(1-L33),0)</f>
        <v>14011</v>
      </c>
      <c r="N33" s="38">
        <v>0.222</v>
      </c>
      <c r="O33" s="25">
        <f>M33*N33</f>
        <v>3110.442</v>
      </c>
      <c r="P33" s="36">
        <v>0.68600000000000005</v>
      </c>
      <c r="Q33" s="25">
        <f>M33*P33</f>
        <v>9611.5460000000003</v>
      </c>
      <c r="R33" s="39">
        <v>9.1999999999999998E-2</v>
      </c>
      <c r="S33" s="25">
        <f>M33*R33</f>
        <v>1289.0119999999999</v>
      </c>
      <c r="T33" s="28">
        <v>0.27800000000000002</v>
      </c>
      <c r="U33" s="25">
        <f>M33*T33</f>
        <v>3895.0580000000004</v>
      </c>
      <c r="V33" s="39">
        <v>0.48199999999999998</v>
      </c>
      <c r="W33" s="25">
        <f>M33*V33</f>
        <v>6753.3019999999997</v>
      </c>
      <c r="X33" s="39">
        <v>0.4</v>
      </c>
      <c r="Y33" s="25">
        <f>X33*M33</f>
        <v>5604.4000000000005</v>
      </c>
      <c r="Z33" s="40">
        <v>2.2799999999999999E-3</v>
      </c>
      <c r="AA33" s="18">
        <f>M33*Z33</f>
        <v>31.945079999999997</v>
      </c>
      <c r="AB33" s="27">
        <f>IF(M33&gt;0,(AD33+AL33)/M33,0)</f>
        <v>2.9935660552423099E-3</v>
      </c>
      <c r="AC33" s="40">
        <v>3.6999999999999999E-4</v>
      </c>
      <c r="AD33" s="37">
        <f>AC33*M33</f>
        <v>5.1840700000000002</v>
      </c>
      <c r="AE33" s="28">
        <v>0.2001</v>
      </c>
      <c r="AF33" s="41">
        <f>AI33*(1-AJ33)*AE33</f>
        <v>35.345664000000006</v>
      </c>
      <c r="AG33" s="28">
        <f>IF(AND(AE33&gt;0,AC33&gt;0,Z33&gt;0),((Z33-AC33)*AE33)/((AE33-AC33)*Z33),0)</f>
        <v>0.83927117397960938</v>
      </c>
      <c r="AH33" s="29">
        <f t="shared" si="0"/>
        <v>0.877962601467284</v>
      </c>
      <c r="AI33" s="34">
        <v>192</v>
      </c>
      <c r="AJ33" s="36">
        <v>0.08</v>
      </c>
      <c r="AK33" s="38">
        <v>0.20810000000000001</v>
      </c>
      <c r="AL33" s="41">
        <f>AI33*(1-AJ33)*AK33</f>
        <v>36.758784000000006</v>
      </c>
      <c r="AM33" s="42">
        <v>1.65</v>
      </c>
      <c r="AN33" s="42"/>
      <c r="AO33" s="121">
        <f>AO32+AI33-AN33</f>
        <v>1265.0800000000002</v>
      </c>
      <c r="AP33" s="104"/>
      <c r="AQ33" s="43"/>
      <c r="AR33" s="44"/>
      <c r="AS33" s="45"/>
      <c r="AT33" s="45"/>
      <c r="AU33" s="45"/>
      <c r="AV33" s="45"/>
    </row>
    <row r="34" spans="1:48" x14ac:dyDescent="0.2">
      <c r="A34" s="183"/>
      <c r="B34" s="33">
        <v>3</v>
      </c>
      <c r="C34" s="11" t="s">
        <v>54</v>
      </c>
      <c r="D34" s="43">
        <v>13580</v>
      </c>
      <c r="E34" s="43">
        <v>1</v>
      </c>
      <c r="F34" s="43">
        <v>16165</v>
      </c>
      <c r="G34" s="37">
        <v>1.2</v>
      </c>
      <c r="H34" s="37">
        <v>6.5</v>
      </c>
      <c r="I34" s="43">
        <v>16287</v>
      </c>
      <c r="J34" s="37">
        <v>6</v>
      </c>
      <c r="K34" s="43">
        <v>15021</v>
      </c>
      <c r="L34" s="39">
        <v>6.0999999999999999E-2</v>
      </c>
      <c r="M34" s="37">
        <f>ROUND(K34*(1-L34),0)</f>
        <v>14105</v>
      </c>
      <c r="N34" s="28">
        <v>0.13100000000000001</v>
      </c>
      <c r="O34" s="25">
        <f>M34*N34</f>
        <v>1847.7550000000001</v>
      </c>
      <c r="P34" s="39">
        <v>0.84199999999999997</v>
      </c>
      <c r="Q34" s="25">
        <f>M34*P34</f>
        <v>11876.41</v>
      </c>
      <c r="R34" s="39">
        <v>2.7E-2</v>
      </c>
      <c r="S34" s="25">
        <f>M34*R34</f>
        <v>380.83499999999998</v>
      </c>
      <c r="T34" s="28">
        <v>0.27500000000000002</v>
      </c>
      <c r="U34" s="25">
        <f>M34*T34</f>
        <v>3878.8750000000005</v>
      </c>
      <c r="V34" s="39">
        <v>0.48299999999999998</v>
      </c>
      <c r="W34" s="25">
        <f>M34*V34</f>
        <v>6812.7150000000001</v>
      </c>
      <c r="X34" s="39">
        <v>0.4</v>
      </c>
      <c r="Y34" s="25">
        <f>X34*M34</f>
        <v>5642</v>
      </c>
      <c r="Z34" s="47">
        <v>2.33E-3</v>
      </c>
      <c r="AA34" s="18">
        <f>M34*Z34</f>
        <v>32.864649999999997</v>
      </c>
      <c r="AB34" s="27">
        <f>IF(M34&gt;0,(AD34+AL34)/M34,0)</f>
        <v>2.5476403970223324E-3</v>
      </c>
      <c r="AC34" s="47">
        <v>3.5E-4</v>
      </c>
      <c r="AD34" s="37">
        <f>AC34*M34</f>
        <v>4.93675</v>
      </c>
      <c r="AE34" s="28">
        <v>0.2064</v>
      </c>
      <c r="AF34" s="41">
        <f>AI34*(1-AJ34)*AE34</f>
        <v>30.093739199999998</v>
      </c>
      <c r="AG34" s="28">
        <f>IF(AND(AE34&gt;0,AC34&gt;0,Z34&gt;0),((Z34-AC34)*AE34)/((AE34-AC34)*Z34),0)</f>
        <v>0.85122886752975702</v>
      </c>
      <c r="AH34" s="29">
        <f t="shared" si="0"/>
        <v>0.86404042973307482</v>
      </c>
      <c r="AI34" s="43">
        <v>159</v>
      </c>
      <c r="AJ34" s="39">
        <v>8.3000000000000004E-2</v>
      </c>
      <c r="AK34" s="28">
        <v>0.21260000000000001</v>
      </c>
      <c r="AL34" s="41">
        <f>AI34*(1-AJ34)*AK34</f>
        <v>30.9977178</v>
      </c>
      <c r="AM34" s="18">
        <v>1.65</v>
      </c>
      <c r="AN34" s="18"/>
      <c r="AO34" s="121">
        <f>AO33+AI34-AN34</f>
        <v>1424.0800000000002</v>
      </c>
      <c r="AP34" s="104"/>
      <c r="AQ34" s="43"/>
      <c r="AR34" s="48"/>
      <c r="AS34" s="41"/>
      <c r="AT34" s="41"/>
      <c r="AU34" s="41"/>
      <c r="AV34" s="41"/>
    </row>
    <row r="35" spans="1:48" s="22" customFormat="1" ht="13.5" thickBot="1" x14ac:dyDescent="0.25">
      <c r="A35" s="184"/>
      <c r="B35" s="49" t="s">
        <v>38</v>
      </c>
      <c r="C35" s="50"/>
      <c r="D35" s="51">
        <f>SUM(D32:D34)</f>
        <v>39300</v>
      </c>
      <c r="E35" s="51"/>
      <c r="F35" s="51">
        <f>SUM(F32:F34)</f>
        <v>40846</v>
      </c>
      <c r="G35" s="52"/>
      <c r="H35" s="52"/>
      <c r="I35" s="51">
        <f>SUM(I32:I34)</f>
        <v>41365</v>
      </c>
      <c r="J35" s="52"/>
      <c r="K35" s="51">
        <f>SUM(K32:K34)</f>
        <v>44925</v>
      </c>
      <c r="L35" s="21">
        <f>IF(K35&gt;0,(K32*L32+K33*L33+K34*L34)/K35,0)</f>
        <v>6.3333021702838055E-2</v>
      </c>
      <c r="M35" s="52">
        <f>M32+M33+M34</f>
        <v>42080</v>
      </c>
      <c r="N35" s="53">
        <f>IF(M35&gt;0,O35/M35,0)</f>
        <v>0.18519222908745248</v>
      </c>
      <c r="O35" s="54">
        <f>O32+O33+O34</f>
        <v>7792.8890000000001</v>
      </c>
      <c r="P35" s="21">
        <f>IF(M35&gt;0,Q35/M35,0)</f>
        <v>0.7439317490494296</v>
      </c>
      <c r="Q35" s="54">
        <f>Q32+Q33+Q34</f>
        <v>31304.647999999997</v>
      </c>
      <c r="R35" s="21">
        <f>IF(M35&gt;0,S35/M35,0)</f>
        <v>7.0876021863117866E-2</v>
      </c>
      <c r="S35" s="54">
        <f>S32+S33+S34</f>
        <v>2982.4629999999997</v>
      </c>
      <c r="T35" s="21">
        <f>IF(M35&gt;0,U35/M35,0)</f>
        <v>0.27234859790874527</v>
      </c>
      <c r="U35" s="54">
        <f>U32+U33+U34</f>
        <v>11460.429</v>
      </c>
      <c r="V35" s="21">
        <f>IF(M35&gt;0,W35/M35,0)</f>
        <v>0.48565363593155897</v>
      </c>
      <c r="W35" s="54">
        <f>W32+W33+W34</f>
        <v>20436.305</v>
      </c>
      <c r="X35" s="21">
        <f>IF(M35&gt;0,Y35/M35,0)</f>
        <v>0.40331844106463877</v>
      </c>
      <c r="Y35" s="54">
        <f>Y32+Y33+Y34</f>
        <v>16971.64</v>
      </c>
      <c r="Z35" s="55">
        <f>IF(M35&gt;0,AA35/M35,0)</f>
        <v>2.3398994771863116E-3</v>
      </c>
      <c r="AA35" s="56">
        <f>SUM(AA32:AA34)</f>
        <v>98.462969999999999</v>
      </c>
      <c r="AB35" s="55">
        <f>IF(M35&gt;0,(AB32*M32+AB33*M33+AB34*M34)/M35,0)</f>
        <v>2.7175801188212929E-3</v>
      </c>
      <c r="AC35" s="55">
        <f>IF(K35&gt;0,(K32*AC32+K33*AC33+K34*AC34)/K35,0)</f>
        <v>3.5999554813578182E-4</v>
      </c>
      <c r="AD35" s="52">
        <f>SUM(AD32:AD34)</f>
        <v>15.147860000000001</v>
      </c>
      <c r="AE35" s="53">
        <f>IF(K35&gt;0,(K32*AE32+K33*AE33+K34*AE34)/K35,0)</f>
        <v>0.20665164162493047</v>
      </c>
      <c r="AF35" s="58">
        <f>SUM(AF32:AF34)</f>
        <v>95.947699200000002</v>
      </c>
      <c r="AG35" s="53">
        <f>IF(AND(AA35&gt;0),((AA32*AG32+AA33*AG33+AA34*AG34)/AA35),0)</f>
        <v>0.84763311655033691</v>
      </c>
      <c r="AH35" s="57">
        <f t="shared" si="0"/>
        <v>0.86899552410408465</v>
      </c>
      <c r="AI35" s="51">
        <f>SUM(AI32:AI34)</f>
        <v>507</v>
      </c>
      <c r="AJ35" s="21">
        <f>IF(AI35&gt;0,(AJ32*AI32+AJ33*AI33+AJ34*AI34)/AI35,0)</f>
        <v>8.2171597633136098E-2</v>
      </c>
      <c r="AK35" s="53">
        <f>IF(K35&gt;0,(AK32*K32+AK33*K33+AK34*K34)/K35,0)</f>
        <v>0.21358537562604341</v>
      </c>
      <c r="AL35" s="58">
        <f>SUM(AL32:AL34)</f>
        <v>99.207911400000015</v>
      </c>
      <c r="AM35" s="56"/>
      <c r="AN35" s="56">
        <f>SUM(AN32:AN34)</f>
        <v>1000.8</v>
      </c>
      <c r="AO35" s="105"/>
      <c r="AP35" s="106">
        <f>AO34</f>
        <v>1424.0800000000002</v>
      </c>
      <c r="AQ35" s="51">
        <f>SUM(AQ32:AQ34)</f>
        <v>0</v>
      </c>
      <c r="AR35" s="59"/>
      <c r="AS35" s="58"/>
      <c r="AT35" s="58"/>
      <c r="AU35" s="58"/>
      <c r="AV35" s="58"/>
    </row>
    <row r="36" spans="1:48" x14ac:dyDescent="0.2">
      <c r="A36" s="182">
        <v>9</v>
      </c>
      <c r="B36" s="23">
        <v>1</v>
      </c>
      <c r="C36" s="11" t="s">
        <v>52</v>
      </c>
      <c r="D36" s="12">
        <v>5400</v>
      </c>
      <c r="E36" s="12">
        <v>0</v>
      </c>
      <c r="F36" s="12">
        <v>15074</v>
      </c>
      <c r="G36" s="13">
        <v>0.7</v>
      </c>
      <c r="H36" s="13">
        <v>6.1</v>
      </c>
      <c r="I36" s="12">
        <v>15399</v>
      </c>
      <c r="J36" s="13">
        <v>6.4</v>
      </c>
      <c r="K36" s="12">
        <v>15525</v>
      </c>
      <c r="L36" s="14">
        <v>6.0999999999999999E-2</v>
      </c>
      <c r="M36" s="24">
        <f>ROUND(K36*(1-L36),0)</f>
        <v>14578</v>
      </c>
      <c r="N36" s="15">
        <v>0.191</v>
      </c>
      <c r="O36" s="25">
        <f>M36*N36</f>
        <v>2784.3980000000001</v>
      </c>
      <c r="P36" s="14">
        <v>0.72599999999999998</v>
      </c>
      <c r="Q36" s="25">
        <f>M36*P36</f>
        <v>10583.627999999999</v>
      </c>
      <c r="R36" s="16">
        <v>8.3000000000000004E-2</v>
      </c>
      <c r="S36" s="25">
        <f>M36*R36</f>
        <v>1209.9740000000002</v>
      </c>
      <c r="T36" s="26">
        <v>0.28000000000000003</v>
      </c>
      <c r="U36" s="25">
        <f>M36*T36</f>
        <v>4081.8400000000006</v>
      </c>
      <c r="V36" s="16">
        <v>0.48899999999999999</v>
      </c>
      <c r="W36" s="25">
        <f>M36*V36</f>
        <v>7128.6419999999998</v>
      </c>
      <c r="X36" s="16">
        <v>0.4</v>
      </c>
      <c r="Y36" s="25">
        <f>X36*M36</f>
        <v>5831.2000000000007</v>
      </c>
      <c r="Z36" s="17">
        <v>2.3E-3</v>
      </c>
      <c r="AA36" s="18">
        <f>M36*Z36</f>
        <v>33.529400000000003</v>
      </c>
      <c r="AB36" s="27">
        <f>IF(M36&gt;0,(AD36+AL36)/M36,0)</f>
        <v>2.7231017149128823E-3</v>
      </c>
      <c r="AC36" s="17">
        <v>3.6999999999999999E-4</v>
      </c>
      <c r="AD36" s="24">
        <f>AC36*M36</f>
        <v>5.3938600000000001</v>
      </c>
      <c r="AE36" s="117">
        <v>0.21690000000000001</v>
      </c>
      <c r="AF36" s="30">
        <f>AI36*(1-AJ36)*AE36</f>
        <v>33.305428800000001</v>
      </c>
      <c r="AG36" s="28">
        <f>IF(AND(AE36&gt;0,AC36&gt;0,Z36&gt;0),((Z36-AC36)*AE36)/((AE36-AC36)*Z36),0)</f>
        <v>0.84056431581927582</v>
      </c>
      <c r="AH36" s="60">
        <f t="shared" si="0"/>
        <v>0.86555908885897925</v>
      </c>
      <c r="AI36" s="12">
        <v>168</v>
      </c>
      <c r="AJ36" s="14">
        <v>8.5999999999999993E-2</v>
      </c>
      <c r="AK36" s="15">
        <v>0.22339999999999999</v>
      </c>
      <c r="AL36" s="30">
        <f>AI36*(1-AJ36)*AK36</f>
        <v>34.303516799999997</v>
      </c>
      <c r="AM36" s="19">
        <v>1.58</v>
      </c>
      <c r="AN36" s="19">
        <v>501.42</v>
      </c>
      <c r="AO36" s="101">
        <f>AO34+AI36-AN36</f>
        <v>1090.6600000000001</v>
      </c>
      <c r="AP36" s="102"/>
      <c r="AQ36" s="12"/>
      <c r="AR36" s="31"/>
      <c r="AS36" s="20"/>
      <c r="AT36" s="20"/>
      <c r="AU36" s="20"/>
      <c r="AV36" s="20"/>
    </row>
    <row r="37" spans="1:48" x14ac:dyDescent="0.2">
      <c r="A37" s="183"/>
      <c r="B37" s="33">
        <v>2</v>
      </c>
      <c r="C37" s="11" t="s">
        <v>57</v>
      </c>
      <c r="D37" s="34">
        <v>18557</v>
      </c>
      <c r="E37" s="34">
        <v>4</v>
      </c>
      <c r="F37" s="34">
        <v>14494</v>
      </c>
      <c r="G37" s="35">
        <v>1.2</v>
      </c>
      <c r="H37" s="35">
        <v>7</v>
      </c>
      <c r="I37" s="34">
        <v>15177</v>
      </c>
      <c r="J37" s="35">
        <v>6.5</v>
      </c>
      <c r="K37" s="34">
        <v>15466</v>
      </c>
      <c r="L37" s="36">
        <v>6.2E-2</v>
      </c>
      <c r="M37" s="37">
        <f>ROUND(K37*(1-L37),0)</f>
        <v>14507</v>
      </c>
      <c r="N37" s="38">
        <v>0.184</v>
      </c>
      <c r="O37" s="25">
        <f>M37*N37</f>
        <v>2669.288</v>
      </c>
      <c r="P37" s="36">
        <v>0.69899999999999995</v>
      </c>
      <c r="Q37" s="25">
        <f>M37*P37</f>
        <v>10140.393</v>
      </c>
      <c r="R37" s="39">
        <v>0.11700000000000001</v>
      </c>
      <c r="S37" s="25">
        <f>M37*R37</f>
        <v>1697.3190000000002</v>
      </c>
      <c r="T37" s="28">
        <v>0.25800000000000001</v>
      </c>
      <c r="U37" s="25">
        <f>M37*T37</f>
        <v>3742.806</v>
      </c>
      <c r="V37" s="39">
        <v>0.51400000000000001</v>
      </c>
      <c r="W37" s="25">
        <f>M37*V37</f>
        <v>7456.598</v>
      </c>
      <c r="X37" s="39">
        <v>0.4</v>
      </c>
      <c r="Y37" s="25">
        <f>X37*M37</f>
        <v>5802.8</v>
      </c>
      <c r="Z37" s="40">
        <v>2.3600000000000001E-3</v>
      </c>
      <c r="AA37" s="18">
        <f>M37*Z37</f>
        <v>34.236519999999999</v>
      </c>
      <c r="AB37" s="27">
        <f>IF(M37&gt;0,(AD37+AL37)/M37,0)</f>
        <v>2.7594944233818161E-3</v>
      </c>
      <c r="AC37" s="40">
        <v>3.6000000000000002E-4</v>
      </c>
      <c r="AD37" s="37">
        <f>AC37*M37</f>
        <v>5.2225200000000003</v>
      </c>
      <c r="AE37" s="28">
        <v>0.1981</v>
      </c>
      <c r="AF37" s="41">
        <f>AI37*(1-AJ37)*AE37</f>
        <v>33.025647200000002</v>
      </c>
      <c r="AG37" s="28">
        <f>IF(AND(AE37&gt;0,AC37&gt;0,Z37&gt;0),((Z37-AC37)*AE37)/((AE37-AC37)*Z37),0)</f>
        <v>0.84900048514313431</v>
      </c>
      <c r="AH37" s="29">
        <f t="shared" si="0"/>
        <v>0.87104311845899374</v>
      </c>
      <c r="AI37" s="34">
        <v>182</v>
      </c>
      <c r="AJ37" s="36">
        <v>8.4000000000000005E-2</v>
      </c>
      <c r="AK37" s="38">
        <v>0.20880000000000001</v>
      </c>
      <c r="AL37" s="41">
        <f>AI37*(1-AJ37)*AK37</f>
        <v>34.809465600000003</v>
      </c>
      <c r="AM37" s="42">
        <v>1.65</v>
      </c>
      <c r="AN37" s="42"/>
      <c r="AO37" s="121">
        <f>AO36+AI37-AN37</f>
        <v>1272.6600000000001</v>
      </c>
      <c r="AP37" s="104"/>
      <c r="AQ37" s="43"/>
      <c r="AR37" s="44"/>
      <c r="AS37" s="45"/>
      <c r="AT37" s="45"/>
      <c r="AU37" s="45"/>
      <c r="AV37" s="45"/>
    </row>
    <row r="38" spans="1:48" x14ac:dyDescent="0.2">
      <c r="A38" s="183"/>
      <c r="B38" s="33">
        <v>3</v>
      </c>
      <c r="C38" s="11" t="s">
        <v>54</v>
      </c>
      <c r="D38" s="43">
        <v>20843</v>
      </c>
      <c r="E38" s="43">
        <v>1</v>
      </c>
      <c r="F38" s="43">
        <v>17146</v>
      </c>
      <c r="G38" s="37">
        <v>1.2</v>
      </c>
      <c r="H38" s="37">
        <v>6.5</v>
      </c>
      <c r="I38" s="43">
        <v>17213</v>
      </c>
      <c r="J38" s="37">
        <v>6.1</v>
      </c>
      <c r="K38" s="43">
        <v>15434</v>
      </c>
      <c r="L38" s="39">
        <v>6.3E-2</v>
      </c>
      <c r="M38" s="37">
        <f>ROUND(K38*(1-L38),0)</f>
        <v>14462</v>
      </c>
      <c r="N38" s="28">
        <v>0.20699999999999999</v>
      </c>
      <c r="O38" s="25">
        <f>M38*N38</f>
        <v>2993.634</v>
      </c>
      <c r="P38" s="39">
        <v>0.73499999999999999</v>
      </c>
      <c r="Q38" s="25">
        <f>M38*P38</f>
        <v>10629.57</v>
      </c>
      <c r="R38" s="39">
        <v>5.8000000000000003E-2</v>
      </c>
      <c r="S38" s="25">
        <f>M38*R38</f>
        <v>838.79600000000005</v>
      </c>
      <c r="T38" s="28">
        <v>0.26400000000000001</v>
      </c>
      <c r="U38" s="25">
        <f>M38*T38</f>
        <v>3817.9680000000003</v>
      </c>
      <c r="V38" s="39">
        <v>0.49399999999999999</v>
      </c>
      <c r="W38" s="25">
        <f>M38*V38</f>
        <v>7144.2280000000001</v>
      </c>
      <c r="X38" s="39">
        <v>0.4</v>
      </c>
      <c r="Y38" s="25">
        <f>X38*M38</f>
        <v>5784.8</v>
      </c>
      <c r="Z38" s="47">
        <v>2.3900000000000002E-3</v>
      </c>
      <c r="AA38" s="18">
        <f>M38*Z38</f>
        <v>34.56418</v>
      </c>
      <c r="AB38" s="27">
        <f>IF(M38&gt;0,(AD38+AL38)/M38,0)</f>
        <v>2.7147228045913433E-3</v>
      </c>
      <c r="AC38" s="47">
        <v>3.5E-4</v>
      </c>
      <c r="AD38" s="37">
        <f>AC38*M38</f>
        <v>5.0617000000000001</v>
      </c>
      <c r="AE38" s="28">
        <v>0.20530000000000001</v>
      </c>
      <c r="AF38" s="41">
        <f>AI38*(1-AJ38)*AE38</f>
        <v>32.792979600000002</v>
      </c>
      <c r="AG38" s="28">
        <f>IF(AND(AE38&gt;0,AC38&gt;0,Z38&gt;0),((Z38-AC38)*AE38)/((AE38-AC38)*Z38),0)</f>
        <v>0.85501413243969082</v>
      </c>
      <c r="AH38" s="29">
        <f t="shared" si="0"/>
        <v>0.87249971205828514</v>
      </c>
      <c r="AI38" s="43">
        <v>174</v>
      </c>
      <c r="AJ38" s="39">
        <v>8.2000000000000003E-2</v>
      </c>
      <c r="AK38" s="28">
        <v>0.21410000000000001</v>
      </c>
      <c r="AL38" s="41">
        <f>AI38*(1-AJ38)*AK38</f>
        <v>34.198621200000005</v>
      </c>
      <c r="AM38" s="18">
        <v>1.6</v>
      </c>
      <c r="AN38" s="18"/>
      <c r="AO38" s="121">
        <f>AO37+AI38-AN38</f>
        <v>1446.66</v>
      </c>
      <c r="AP38" s="104"/>
      <c r="AQ38" s="43"/>
      <c r="AR38" s="48"/>
      <c r="AS38" s="41"/>
      <c r="AT38" s="41"/>
      <c r="AU38" s="41"/>
      <c r="AV38" s="41"/>
    </row>
    <row r="39" spans="1:48" s="22" customFormat="1" ht="13.5" thickBot="1" x14ac:dyDescent="0.25">
      <c r="A39" s="184"/>
      <c r="B39" s="49" t="s">
        <v>38</v>
      </c>
      <c r="C39" s="50"/>
      <c r="D39" s="51">
        <f>SUM(D36:D38)</f>
        <v>44800</v>
      </c>
      <c r="E39" s="51"/>
      <c r="F39" s="51">
        <f>SUM(F36:F38)</f>
        <v>46714</v>
      </c>
      <c r="G39" s="52"/>
      <c r="H39" s="52"/>
      <c r="I39" s="51">
        <f>SUM(I36:I38)</f>
        <v>47789</v>
      </c>
      <c r="J39" s="52"/>
      <c r="K39" s="51">
        <f>SUM(K36:K38)</f>
        <v>46425</v>
      </c>
      <c r="L39" s="21">
        <f>IF(K39&gt;0,(K36*L36+K37*L37+K38*L38)/K39,0)</f>
        <v>6.1998039849219172E-2</v>
      </c>
      <c r="M39" s="52">
        <f>M36+M37+M38</f>
        <v>43547</v>
      </c>
      <c r="N39" s="53">
        <f>IF(M39&gt;0,O39/M39,0)</f>
        <v>0.19398167497186947</v>
      </c>
      <c r="O39" s="54">
        <f>O36+O37+O38</f>
        <v>8447.32</v>
      </c>
      <c r="P39" s="21">
        <f>IF(M39&gt;0,Q39/M39,0)</f>
        <v>0.71999428204009464</v>
      </c>
      <c r="Q39" s="54">
        <f>Q36+Q37+Q38</f>
        <v>31353.591</v>
      </c>
      <c r="R39" s="21">
        <f>IF(M39&gt;0,S39/M39,0)</f>
        <v>8.602404298803594E-2</v>
      </c>
      <c r="S39" s="54">
        <f>S36+S37+S38</f>
        <v>3746.0890000000009</v>
      </c>
      <c r="T39" s="21">
        <f>IF(M39&gt;0,U39/M39,0)</f>
        <v>0.2673574299033229</v>
      </c>
      <c r="U39" s="54">
        <f>U36+U37+U38</f>
        <v>11642.614000000001</v>
      </c>
      <c r="V39" s="21">
        <f>IF(M39&gt;0,W39/M39,0)</f>
        <v>0.49898886260821645</v>
      </c>
      <c r="W39" s="54">
        <f>W36+W37+W38</f>
        <v>21729.468000000001</v>
      </c>
      <c r="X39" s="21">
        <f>IF(M39&gt;0,Y39/M39,0)</f>
        <v>0.39999999999999997</v>
      </c>
      <c r="Y39" s="54">
        <f>Y36+Y37+Y38</f>
        <v>17418.8</v>
      </c>
      <c r="Z39" s="55">
        <f>IF(M39&gt;0,AA39/M39,0)</f>
        <v>2.349877144234964E-3</v>
      </c>
      <c r="AA39" s="56">
        <f>SUM(AA36:AA38)</f>
        <v>102.33009999999999</v>
      </c>
      <c r="AB39" s="55">
        <f>IF(M39&gt;0,(AB36*M36+AB37*M37+AB38*M38)/M39,0)</f>
        <v>2.7324427308425383E-3</v>
      </c>
      <c r="AC39" s="55">
        <f>IF(K39&gt;0,(K36*AC36+K37*AC37+K38*AC38)/K39,0)</f>
        <v>3.6001960150780835E-4</v>
      </c>
      <c r="AD39" s="52">
        <f>SUM(AD36:AD38)</f>
        <v>15.67808</v>
      </c>
      <c r="AE39" s="53">
        <f>IF(K39&gt;0,(K36*AE36+K37*AE37+K38*AE38)/K39,0)</f>
        <v>0.20678055573505655</v>
      </c>
      <c r="AF39" s="58">
        <f>SUM(AF36:AF38)</f>
        <v>99.124055599999991</v>
      </c>
      <c r="AG39" s="53">
        <f>IF(AND(AA39&gt;0),((AA36*AG36+AA37*AG37+AA38*AG38)/AA39),0)</f>
        <v>0.84826753454391979</v>
      </c>
      <c r="AH39" s="57">
        <f t="shared" si="0"/>
        <v>0.86969589156811522</v>
      </c>
      <c r="AI39" s="51">
        <f>SUM(AI36:AI38)</f>
        <v>524</v>
      </c>
      <c r="AJ39" s="21">
        <f>IF(AI39&gt;0,(AJ36*AI36+AJ37*AI37+AJ38*AI38)/AI39,0)</f>
        <v>8.397709923664122E-2</v>
      </c>
      <c r="AK39" s="53">
        <f>IF(K39&gt;0,(AK36*K36+AK37*K37+AK38*K38)/K39,0)</f>
        <v>0.21544437695207322</v>
      </c>
      <c r="AL39" s="58">
        <f>SUM(AL36:AL38)</f>
        <v>103.3116036</v>
      </c>
      <c r="AM39" s="56"/>
      <c r="AN39" s="56">
        <f>SUM(AN36:AN38)</f>
        <v>501.42</v>
      </c>
      <c r="AO39" s="105"/>
      <c r="AP39" s="106">
        <f>AO38</f>
        <v>1446.66</v>
      </c>
      <c r="AQ39" s="51">
        <f>SUM(AQ36:AQ38)</f>
        <v>0</v>
      </c>
      <c r="AR39" s="59"/>
      <c r="AS39" s="58"/>
      <c r="AT39" s="58"/>
      <c r="AU39" s="58"/>
      <c r="AV39" s="58"/>
    </row>
    <row r="40" spans="1:48" x14ac:dyDescent="0.2">
      <c r="A40" s="182">
        <v>10</v>
      </c>
      <c r="B40" s="23">
        <v>1</v>
      </c>
      <c r="C40" s="11" t="s">
        <v>52</v>
      </c>
      <c r="D40" s="12">
        <v>6000</v>
      </c>
      <c r="E40" s="12">
        <v>0</v>
      </c>
      <c r="F40" s="12">
        <v>9754</v>
      </c>
      <c r="G40" s="13">
        <v>0.7</v>
      </c>
      <c r="H40" s="13">
        <v>4.3</v>
      </c>
      <c r="I40" s="12">
        <v>10983</v>
      </c>
      <c r="J40" s="13">
        <v>7.8</v>
      </c>
      <c r="K40" s="12">
        <v>15570</v>
      </c>
      <c r="L40" s="14">
        <v>6.7000000000000004E-2</v>
      </c>
      <c r="M40" s="24">
        <f>ROUND(K40*(1-L40),0)</f>
        <v>14527</v>
      </c>
      <c r="N40" s="15">
        <v>0.125</v>
      </c>
      <c r="O40" s="25">
        <f>M40*N40</f>
        <v>1815.875</v>
      </c>
      <c r="P40" s="14">
        <v>0.80900000000000005</v>
      </c>
      <c r="Q40" s="25">
        <f>M40*P40</f>
        <v>11752.343000000001</v>
      </c>
      <c r="R40" s="16">
        <v>6.6000000000000003E-2</v>
      </c>
      <c r="S40" s="25">
        <f>M40*R40</f>
        <v>958.78200000000004</v>
      </c>
      <c r="T40" s="26">
        <v>0.25</v>
      </c>
      <c r="U40" s="25">
        <f>M40*T40</f>
        <v>3631.75</v>
      </c>
      <c r="V40" s="16">
        <v>0.502</v>
      </c>
      <c r="W40" s="25">
        <f>M40*V40</f>
        <v>7292.5540000000001</v>
      </c>
      <c r="X40" s="16">
        <v>0.4</v>
      </c>
      <c r="Y40" s="25">
        <f>X40*M40</f>
        <v>5810.8</v>
      </c>
      <c r="Z40" s="17">
        <v>2.3900000000000002E-3</v>
      </c>
      <c r="AA40" s="18">
        <f>M40*Z40</f>
        <v>34.719530000000006</v>
      </c>
      <c r="AB40" s="27">
        <f>IF(M40&gt;0,(AD40+AL40)/M40,0)</f>
        <v>1.8099648241206032E-3</v>
      </c>
      <c r="AC40" s="17">
        <v>3.4000000000000002E-4</v>
      </c>
      <c r="AD40" s="24">
        <f>AC40*M40</f>
        <v>4.9391800000000003</v>
      </c>
      <c r="AE40" s="117">
        <v>0.20300000000000001</v>
      </c>
      <c r="AF40" s="30">
        <f>AI40*(1-AJ40)*AE40</f>
        <v>20.476610000000001</v>
      </c>
      <c r="AG40" s="28">
        <f>IF(AND(AE40&gt;0,AC40&gt;0,Z40&gt;0),((Z40-AC40)*AE40)/((AE40-AC40)*Z40),0)</f>
        <v>0.85917960580348318</v>
      </c>
      <c r="AH40" s="60">
        <f t="shared" si="0"/>
        <v>0.81345749583561311</v>
      </c>
      <c r="AI40" s="43">
        <v>110</v>
      </c>
      <c r="AJ40" s="14">
        <v>8.3000000000000004E-2</v>
      </c>
      <c r="AK40" s="15">
        <v>0.2117</v>
      </c>
      <c r="AL40" s="30">
        <f>AI40*(1-AJ40)*AK40</f>
        <v>21.354179000000002</v>
      </c>
      <c r="AM40" s="19">
        <v>1.6</v>
      </c>
      <c r="AN40" s="19">
        <v>1001.88</v>
      </c>
      <c r="AO40" s="101">
        <f>AO38+AI40-AN40+AP40</f>
        <v>470.78000000000009</v>
      </c>
      <c r="AP40" s="133">
        <v>-84</v>
      </c>
      <c r="AQ40" s="12"/>
      <c r="AR40" s="31"/>
      <c r="AS40" s="20"/>
      <c r="AT40" s="20"/>
      <c r="AU40" s="20"/>
      <c r="AV40" s="20"/>
    </row>
    <row r="41" spans="1:48" x14ac:dyDescent="0.2">
      <c r="A41" s="183"/>
      <c r="B41" s="33">
        <v>2</v>
      </c>
      <c r="C41" s="11" t="s">
        <v>57</v>
      </c>
      <c r="D41" s="34">
        <v>18096</v>
      </c>
      <c r="E41" s="34">
        <v>2</v>
      </c>
      <c r="F41" s="34">
        <v>17190</v>
      </c>
      <c r="G41" s="35">
        <v>2</v>
      </c>
      <c r="H41" s="35">
        <v>5.6</v>
      </c>
      <c r="I41" s="34">
        <v>16686</v>
      </c>
      <c r="J41" s="35">
        <v>7</v>
      </c>
      <c r="K41" s="34">
        <v>15501</v>
      </c>
      <c r="L41" s="36">
        <v>6.9000000000000006E-2</v>
      </c>
      <c r="M41" s="37">
        <f>ROUND(K41*(1-L41),0)</f>
        <v>14431</v>
      </c>
      <c r="N41" s="38">
        <v>0.187</v>
      </c>
      <c r="O41" s="25">
        <f>M41*N41</f>
        <v>2698.5970000000002</v>
      </c>
      <c r="P41" s="36">
        <v>0.77</v>
      </c>
      <c r="Q41" s="25">
        <f>M41*P41</f>
        <v>11111.87</v>
      </c>
      <c r="R41" s="39">
        <v>4.2999999999999997E-2</v>
      </c>
      <c r="S41" s="25">
        <f>M41*R41</f>
        <v>620.5329999999999</v>
      </c>
      <c r="T41" s="28">
        <v>0.25900000000000001</v>
      </c>
      <c r="U41" s="25">
        <f>M41*T41</f>
        <v>3737.6289999999999</v>
      </c>
      <c r="V41" s="39">
        <v>0.505</v>
      </c>
      <c r="W41" s="25">
        <f>M41*V41</f>
        <v>7287.6549999999997</v>
      </c>
      <c r="X41" s="39">
        <v>0.4</v>
      </c>
      <c r="Y41" s="25">
        <f>X41*M41</f>
        <v>5772.4000000000005</v>
      </c>
      <c r="Z41" s="40">
        <v>2.5999999999999999E-3</v>
      </c>
      <c r="AA41" s="18">
        <f>M41*Z41</f>
        <v>37.520600000000002</v>
      </c>
      <c r="AB41" s="27">
        <f>IF(M41&gt;0,(AD41+AL41)/M41,0)</f>
        <v>3.5544377104843742E-3</v>
      </c>
      <c r="AC41" s="40">
        <v>3.6000000000000002E-4</v>
      </c>
      <c r="AD41" s="37">
        <f>AC41*M41</f>
        <v>5.1951600000000004</v>
      </c>
      <c r="AE41" s="28">
        <v>0.22020000000000001</v>
      </c>
      <c r="AF41" s="41">
        <f>AI41*(1-AJ41)*AE41</f>
        <v>44.269448400000002</v>
      </c>
      <c r="AG41" s="28">
        <f>IF(AND(AE41&gt;0,AC41&gt;0,Z41&gt;0),((Z41-AC41)*AE41)/((AE41-AC41)*Z41),0)</f>
        <v>0.86294927779643926</v>
      </c>
      <c r="AH41" s="29">
        <f t="shared" si="0"/>
        <v>0.90013135991341142</v>
      </c>
      <c r="AI41" s="34">
        <v>219</v>
      </c>
      <c r="AJ41" s="36">
        <v>8.2000000000000003E-2</v>
      </c>
      <c r="AK41" s="38">
        <v>0.2293</v>
      </c>
      <c r="AL41" s="41">
        <f>AI41*(1-AJ41)*AK41</f>
        <v>46.098930600000003</v>
      </c>
      <c r="AM41" s="42">
        <v>1.64</v>
      </c>
      <c r="AN41" s="42"/>
      <c r="AO41" s="121">
        <f>AO40+AI41-AN41</f>
        <v>689.78000000000009</v>
      </c>
      <c r="AP41" s="104"/>
      <c r="AQ41" s="43"/>
      <c r="AR41" s="44"/>
      <c r="AS41" s="45"/>
      <c r="AT41" s="45"/>
      <c r="AU41" s="45"/>
      <c r="AV41" s="45"/>
    </row>
    <row r="42" spans="1:48" x14ac:dyDescent="0.2">
      <c r="A42" s="183"/>
      <c r="B42" s="33">
        <v>3</v>
      </c>
      <c r="C42" s="11" t="s">
        <v>51</v>
      </c>
      <c r="D42" s="43">
        <v>16102</v>
      </c>
      <c r="E42" s="43">
        <v>1</v>
      </c>
      <c r="F42" s="43">
        <v>15423</v>
      </c>
      <c r="G42" s="37">
        <v>2.6</v>
      </c>
      <c r="H42" s="37">
        <v>4.5</v>
      </c>
      <c r="I42" s="43">
        <v>16727</v>
      </c>
      <c r="J42" s="37">
        <v>7</v>
      </c>
      <c r="K42" s="43">
        <v>15762</v>
      </c>
      <c r="L42" s="39">
        <v>6.7000000000000004E-2</v>
      </c>
      <c r="M42" s="37">
        <f>ROUND(K42*(1-L42),0)</f>
        <v>14706</v>
      </c>
      <c r="N42" s="28">
        <v>0.23200000000000001</v>
      </c>
      <c r="O42" s="25">
        <f>M42*N42</f>
        <v>3411.7920000000004</v>
      </c>
      <c r="P42" s="39">
        <v>0.70499999999999996</v>
      </c>
      <c r="Q42" s="25">
        <f>M42*P42</f>
        <v>10367.73</v>
      </c>
      <c r="R42" s="39">
        <v>6.3E-2</v>
      </c>
      <c r="S42" s="25">
        <f>M42*R42</f>
        <v>926.47799999999995</v>
      </c>
      <c r="T42" s="28">
        <v>0.25600000000000001</v>
      </c>
      <c r="U42" s="25">
        <f>M42*T42</f>
        <v>3764.7359999999999</v>
      </c>
      <c r="V42" s="39">
        <v>0.504</v>
      </c>
      <c r="W42" s="25">
        <f>M42*V42</f>
        <v>7411.8239999999996</v>
      </c>
      <c r="X42" s="39">
        <v>0.4</v>
      </c>
      <c r="Y42" s="25">
        <f>X42*M42</f>
        <v>5882.4000000000005</v>
      </c>
      <c r="Z42" s="47">
        <v>2.7799999999999999E-3</v>
      </c>
      <c r="AA42" s="18">
        <f>M42*Z42</f>
        <v>40.882680000000001</v>
      </c>
      <c r="AB42" s="27">
        <f>IF(M42&gt;0,(AD42+AL42)/M42,0)</f>
        <v>2.9846834761321911E-3</v>
      </c>
      <c r="AC42" s="47">
        <v>3.6000000000000002E-4</v>
      </c>
      <c r="AD42" s="37">
        <f>AC42*M42</f>
        <v>5.2941600000000006</v>
      </c>
      <c r="AE42" s="28">
        <v>0.21779999999999999</v>
      </c>
      <c r="AF42" s="41">
        <f>AI42*(1-AJ42)*AE42</f>
        <v>35.189510400000003</v>
      </c>
      <c r="AG42" s="28">
        <f>IF(AND(AE42&gt;0,AC42&gt;0,Z42&gt;0),((Z42-AC42)*AE42)/((AE42-AC42)*Z42),0)</f>
        <v>0.87194482824336539</v>
      </c>
      <c r="AH42" s="29">
        <f t="shared" si="0"/>
        <v>0.88071134483531754</v>
      </c>
      <c r="AI42" s="43">
        <v>176</v>
      </c>
      <c r="AJ42" s="39">
        <v>8.2000000000000003E-2</v>
      </c>
      <c r="AK42" s="28">
        <v>0.2389</v>
      </c>
      <c r="AL42" s="41">
        <f>AI42*(1-AJ42)*AK42</f>
        <v>38.598595200000005</v>
      </c>
      <c r="AM42" s="18">
        <v>1.6</v>
      </c>
      <c r="AN42" s="18"/>
      <c r="AO42" s="121">
        <f>AO41+AI42-AN42</f>
        <v>865.78000000000009</v>
      </c>
      <c r="AP42" s="104"/>
      <c r="AQ42" s="43"/>
      <c r="AR42" s="48"/>
      <c r="AS42" s="41"/>
      <c r="AT42" s="41"/>
      <c r="AU42" s="41"/>
      <c r="AV42" s="41"/>
    </row>
    <row r="43" spans="1:48" s="22" customFormat="1" ht="13.5" thickBot="1" x14ac:dyDescent="0.25">
      <c r="A43" s="184"/>
      <c r="B43" s="49" t="s">
        <v>38</v>
      </c>
      <c r="C43" s="50"/>
      <c r="D43" s="51">
        <f>SUM(D40:D42)</f>
        <v>40198</v>
      </c>
      <c r="E43" s="51"/>
      <c r="F43" s="51">
        <f>SUM(F40:F42)</f>
        <v>42367</v>
      </c>
      <c r="G43" s="52"/>
      <c r="H43" s="52"/>
      <c r="I43" s="51">
        <f>SUM(I40:I42)</f>
        <v>44396</v>
      </c>
      <c r="J43" s="52"/>
      <c r="K43" s="51">
        <f>SUM(K40:K42)</f>
        <v>46833</v>
      </c>
      <c r="L43" s="21">
        <f>IF(K43&gt;0,(K40*L40+K41*L41+K42*L42)/K43,0)</f>
        <v>6.7661969124335405E-2</v>
      </c>
      <c r="M43" s="52">
        <f>M40+M41+M42</f>
        <v>43664</v>
      </c>
      <c r="N43" s="53">
        <f>IF(M43&gt;0,O43/M43,0)</f>
        <v>0.18152858189813117</v>
      </c>
      <c r="O43" s="54">
        <f>O40+O41+O42</f>
        <v>7926.2640000000001</v>
      </c>
      <c r="P43" s="21">
        <f>IF(M43&gt;0,Q43/M43,0)</f>
        <v>0.76108334096738728</v>
      </c>
      <c r="Q43" s="54">
        <f>Q40+Q41+Q42</f>
        <v>33231.942999999999</v>
      </c>
      <c r="R43" s="21">
        <f>IF(M43&gt;0,S43/M43,0)</f>
        <v>5.7388077134481498E-2</v>
      </c>
      <c r="S43" s="54">
        <f>S40+S41+S42</f>
        <v>2505.7930000000001</v>
      </c>
      <c r="T43" s="21">
        <f>IF(M43&gt;0,U43/M43,0)</f>
        <v>0.25499530505679735</v>
      </c>
      <c r="U43" s="54">
        <f>U40+U41+U42</f>
        <v>11134.115</v>
      </c>
      <c r="V43" s="21">
        <f>IF(M43&gt;0,W43/M43,0)</f>
        <v>0.50366510168559908</v>
      </c>
      <c r="W43" s="54">
        <f>W40+W41+W42</f>
        <v>21992.032999999999</v>
      </c>
      <c r="X43" s="21">
        <f>IF(M43&gt;0,Y43/M43,0)</f>
        <v>0.40000000000000008</v>
      </c>
      <c r="Y43" s="54">
        <f>Y40+Y41+Y42</f>
        <v>17465.600000000002</v>
      </c>
      <c r="Z43" s="55">
        <f>IF(M43&gt;0,AA43/M43,0)</f>
        <v>2.5907569164529136E-3</v>
      </c>
      <c r="AA43" s="56">
        <f>SUM(AA40:AA42)</f>
        <v>113.12281000000002</v>
      </c>
      <c r="AB43" s="55">
        <f>IF(M43&gt;0,(AB40*M40+AB41*M41+AB42*M42)/M43,0)</f>
        <v>2.7821593257603525E-3</v>
      </c>
      <c r="AC43" s="55">
        <f>IF(K43&gt;0,(K40*AC40+K41*AC41+K42*AC42)/K43,0)</f>
        <v>3.5335084235474986E-4</v>
      </c>
      <c r="AD43" s="52">
        <f>SUM(AD40:AD42)</f>
        <v>15.428500000000003</v>
      </c>
      <c r="AE43" s="53">
        <f>IF(K43&gt;0,(K40*AE40+K41*AE41+K42*AE42)/K43,0)</f>
        <v>0.21367398629171738</v>
      </c>
      <c r="AF43" s="58">
        <f>SUM(AF40:AF42)</f>
        <v>99.935568800000013</v>
      </c>
      <c r="AG43" s="53">
        <f>IF(AND(AA43&gt;0),((AA40*AG40+AA41*AG41+AA42*AG42)/AA43),0)</f>
        <v>0.8650432937645357</v>
      </c>
      <c r="AH43" s="57">
        <f t="shared" si="0"/>
        <v>0.87435698799550998</v>
      </c>
      <c r="AI43" s="51">
        <f>SUM(AI40:AI42)</f>
        <v>505</v>
      </c>
      <c r="AJ43" s="21">
        <f>IF(AI43&gt;0,(AJ40*AI40+AJ41*AI41+AJ42*AI42)/AI43,0)</f>
        <v>8.2217821782178221E-2</v>
      </c>
      <c r="AK43" s="53">
        <f>IF(K43&gt;0,(AK40*K40+AK41*K41+AK42*K42)/K43,0)</f>
        <v>0.2266796938056499</v>
      </c>
      <c r="AL43" s="58">
        <f>SUM(AL40:AL42)</f>
        <v>106.05170480000001</v>
      </c>
      <c r="AM43" s="56"/>
      <c r="AN43" s="56">
        <f>SUM(AN40:AN42)</f>
        <v>1001.88</v>
      </c>
      <c r="AO43" s="105"/>
      <c r="AP43" s="106">
        <f>AO42</f>
        <v>865.78000000000009</v>
      </c>
      <c r="AQ43" s="51">
        <f>SUM(AQ40:AQ42)</f>
        <v>0</v>
      </c>
      <c r="AR43" s="59"/>
      <c r="AS43" s="58"/>
      <c r="AT43" s="58"/>
      <c r="AU43" s="58"/>
      <c r="AV43" s="58"/>
    </row>
    <row r="44" spans="1:48" x14ac:dyDescent="0.2">
      <c r="A44" s="182">
        <v>11</v>
      </c>
      <c r="B44" s="23">
        <v>1</v>
      </c>
      <c r="C44" s="11" t="s">
        <v>53</v>
      </c>
      <c r="D44" s="12">
        <v>14900</v>
      </c>
      <c r="E44" s="12">
        <v>0</v>
      </c>
      <c r="F44" s="12">
        <v>17307</v>
      </c>
      <c r="G44" s="13">
        <v>1.1000000000000001</v>
      </c>
      <c r="H44" s="13">
        <v>5.5</v>
      </c>
      <c r="I44" s="12">
        <v>17573</v>
      </c>
      <c r="J44" s="13">
        <v>6.8</v>
      </c>
      <c r="K44" s="12">
        <v>15890</v>
      </c>
      <c r="L44" s="14">
        <v>6.7000000000000004E-2</v>
      </c>
      <c r="M44" s="24">
        <f>ROUND(K44*(1-L44),0)</f>
        <v>14825</v>
      </c>
      <c r="N44" s="15">
        <v>0.307</v>
      </c>
      <c r="O44" s="25">
        <f>M44*N44</f>
        <v>4551.2749999999996</v>
      </c>
      <c r="P44" s="14">
        <v>0.59799999999999998</v>
      </c>
      <c r="Q44" s="25">
        <f>M44*P44</f>
        <v>8865.35</v>
      </c>
      <c r="R44" s="16">
        <v>9.5000000000000001E-2</v>
      </c>
      <c r="S44" s="25">
        <f>M44*R44</f>
        <v>1408.375</v>
      </c>
      <c r="T44" s="26">
        <v>0.27100000000000002</v>
      </c>
      <c r="U44" s="25">
        <f>M44*T44</f>
        <v>4017.5750000000003</v>
      </c>
      <c r="V44" s="16">
        <v>0.47899999999999998</v>
      </c>
      <c r="W44" s="25">
        <f>M44*V44</f>
        <v>7101.1749999999993</v>
      </c>
      <c r="X44" s="16">
        <v>0.4</v>
      </c>
      <c r="Y44" s="25">
        <f>X44*M44</f>
        <v>5930</v>
      </c>
      <c r="Z44" s="17">
        <v>2.64E-3</v>
      </c>
      <c r="AA44" s="18">
        <f>M44*Z44</f>
        <v>39.137999999999998</v>
      </c>
      <c r="AB44" s="27">
        <f>IF(M44&gt;0,(AD44+AL44)/M44,0)</f>
        <v>2.8186610185497473E-3</v>
      </c>
      <c r="AC44" s="17">
        <v>3.6000000000000002E-4</v>
      </c>
      <c r="AD44" s="24">
        <f>AC44*M44</f>
        <v>5.3370000000000006</v>
      </c>
      <c r="AE44" s="117">
        <v>0.21909999999999999</v>
      </c>
      <c r="AF44" s="30">
        <f>AI44*(1-AJ44)*AE44</f>
        <v>33.9545843</v>
      </c>
      <c r="AG44" s="28">
        <f>IF(AND(AE44&gt;0,AC44&gt;0,Z44&gt;0),((Z44-AC44)*AE44)/((AE44-AC44)*Z44),0)</f>
        <v>0.86505772731428754</v>
      </c>
      <c r="AH44" s="60">
        <f t="shared" si="0"/>
        <v>0.87361695071600309</v>
      </c>
      <c r="AI44" s="12">
        <v>169</v>
      </c>
      <c r="AJ44" s="14">
        <v>8.3000000000000004E-2</v>
      </c>
      <c r="AK44" s="15">
        <v>0.23519999999999999</v>
      </c>
      <c r="AL44" s="30">
        <f>AI44*(1-AJ44)*AK44</f>
        <v>36.449649600000001</v>
      </c>
      <c r="AM44" s="19">
        <v>1.65</v>
      </c>
      <c r="AN44" s="19"/>
      <c r="AO44" s="101">
        <f>AO42+AI44-AN44</f>
        <v>1034.7800000000002</v>
      </c>
      <c r="AP44" s="102"/>
      <c r="AQ44" s="12"/>
      <c r="AR44" s="31"/>
      <c r="AS44" s="20"/>
      <c r="AT44" s="20"/>
      <c r="AU44" s="20"/>
      <c r="AV44" s="20"/>
    </row>
    <row r="45" spans="1:48" x14ac:dyDescent="0.2">
      <c r="A45" s="183"/>
      <c r="B45" s="33">
        <v>2</v>
      </c>
      <c r="C45" s="11" t="s">
        <v>57</v>
      </c>
      <c r="D45" s="34">
        <v>19302</v>
      </c>
      <c r="E45" s="34">
        <v>2</v>
      </c>
      <c r="F45" s="34">
        <v>16872</v>
      </c>
      <c r="G45" s="35">
        <v>1.4</v>
      </c>
      <c r="H45" s="35">
        <v>4.9000000000000004</v>
      </c>
      <c r="I45" s="34">
        <v>18042</v>
      </c>
      <c r="J45" s="35">
        <v>6.5</v>
      </c>
      <c r="K45" s="34">
        <v>16099</v>
      </c>
      <c r="L45" s="36">
        <v>6.5000000000000002E-2</v>
      </c>
      <c r="M45" s="37">
        <f>ROUND(K45*(1-L45),0)</f>
        <v>15053</v>
      </c>
      <c r="N45" s="38">
        <v>0.24399999999999999</v>
      </c>
      <c r="O45" s="25">
        <f>M45*N45</f>
        <v>3672.9319999999998</v>
      </c>
      <c r="P45" s="36">
        <v>0.70799999999999996</v>
      </c>
      <c r="Q45" s="25">
        <f>M45*P45</f>
        <v>10657.523999999999</v>
      </c>
      <c r="R45" s="39">
        <v>4.8000000000000001E-2</v>
      </c>
      <c r="S45" s="25">
        <f>M45*R45</f>
        <v>722.54399999999998</v>
      </c>
      <c r="T45" s="28">
        <v>0.25</v>
      </c>
      <c r="U45" s="25">
        <f>M45*T45</f>
        <v>3763.25</v>
      </c>
      <c r="V45" s="39">
        <v>0.52500000000000002</v>
      </c>
      <c r="W45" s="25">
        <f>M45*V45</f>
        <v>7902.8250000000007</v>
      </c>
      <c r="X45" s="39">
        <v>0.4</v>
      </c>
      <c r="Y45" s="25">
        <f>X45*M45</f>
        <v>6021.2000000000007</v>
      </c>
      <c r="Z45" s="40">
        <v>2.6700000000000001E-3</v>
      </c>
      <c r="AA45" s="18">
        <f>M45*Z45</f>
        <v>40.191510000000001</v>
      </c>
      <c r="AB45" s="27">
        <f>IF(M45&gt;0,(AD45+AL45)/M45,0)</f>
        <v>2.8842942403507605E-3</v>
      </c>
      <c r="AC45" s="40">
        <v>3.6999999999999999E-4</v>
      </c>
      <c r="AD45" s="37">
        <f>AC45*M45</f>
        <v>5.5696099999999999</v>
      </c>
      <c r="AE45" s="28">
        <v>0.21809999999999999</v>
      </c>
      <c r="AF45" s="41">
        <f>AI45*(1-AJ45)*AE45</f>
        <v>34.437117600000001</v>
      </c>
      <c r="AG45" s="28">
        <f>IF(AND(AE45&gt;0,AC45&gt;0,Z45&gt;0),((Z45-AC45)*AE45)/((AE45-AC45)*Z45),0)</f>
        <v>0.86288708259946734</v>
      </c>
      <c r="AH45" s="29">
        <f t="shared" si="0"/>
        <v>0.8730667142430274</v>
      </c>
      <c r="AI45" s="34">
        <v>172</v>
      </c>
      <c r="AJ45" s="36">
        <v>8.2000000000000003E-2</v>
      </c>
      <c r="AK45" s="38">
        <v>0.2397</v>
      </c>
      <c r="AL45" s="41">
        <f>AI45*(1-AJ45)*AK45</f>
        <v>37.847671200000001</v>
      </c>
      <c r="AM45" s="42">
        <v>1.46</v>
      </c>
      <c r="AN45" s="42"/>
      <c r="AO45" s="121">
        <f>AO44+AI45-AN45</f>
        <v>1206.7800000000002</v>
      </c>
      <c r="AP45" s="104"/>
      <c r="AQ45" s="43"/>
      <c r="AR45" s="44"/>
      <c r="AS45" s="45"/>
      <c r="AT45" s="45"/>
      <c r="AU45" s="45"/>
      <c r="AV45" s="45"/>
    </row>
    <row r="46" spans="1:48" x14ac:dyDescent="0.2">
      <c r="A46" s="183"/>
      <c r="B46" s="33">
        <v>3</v>
      </c>
      <c r="C46" s="11" t="s">
        <v>51</v>
      </c>
      <c r="D46" s="43">
        <v>16165</v>
      </c>
      <c r="E46" s="43">
        <v>1</v>
      </c>
      <c r="F46" s="43">
        <v>17921</v>
      </c>
      <c r="G46" s="37">
        <v>0.5</v>
      </c>
      <c r="H46" s="37">
        <v>3.8</v>
      </c>
      <c r="I46" s="43">
        <v>18091</v>
      </c>
      <c r="J46" s="37">
        <v>6.1</v>
      </c>
      <c r="K46" s="43">
        <v>16137</v>
      </c>
      <c r="L46" s="39">
        <v>6.8000000000000005E-2</v>
      </c>
      <c r="M46" s="37">
        <f>ROUND(K46*(1-L46),0)</f>
        <v>15040</v>
      </c>
      <c r="N46" s="28">
        <v>0.25700000000000001</v>
      </c>
      <c r="O46" s="25">
        <f>M46*N46</f>
        <v>3865.28</v>
      </c>
      <c r="P46" s="39">
        <v>0.69099999999999995</v>
      </c>
      <c r="Q46" s="25">
        <f>M46*P46</f>
        <v>10392.64</v>
      </c>
      <c r="R46" s="39">
        <v>5.1999999999999998E-2</v>
      </c>
      <c r="S46" s="25">
        <f>M46*R46</f>
        <v>782.07999999999993</v>
      </c>
      <c r="T46" s="28">
        <v>0.26500000000000001</v>
      </c>
      <c r="U46" s="25">
        <f>M46*T46</f>
        <v>3985.6000000000004</v>
      </c>
      <c r="V46" s="39">
        <v>0.48199999999999998</v>
      </c>
      <c r="W46" s="25">
        <f>M46*V46</f>
        <v>7249.28</v>
      </c>
      <c r="X46" s="39">
        <v>0.4</v>
      </c>
      <c r="Y46" s="25">
        <f>X46*M46</f>
        <v>6016</v>
      </c>
      <c r="Z46" s="47">
        <v>2.64E-3</v>
      </c>
      <c r="AA46" s="18">
        <f>M46*Z46</f>
        <v>39.705599999999997</v>
      </c>
      <c r="AB46" s="27">
        <f>IF(M46&gt;0,(AD46+AL46)/M46,0)</f>
        <v>2.8355387234042556E-3</v>
      </c>
      <c r="AC46" s="47">
        <v>3.6000000000000002E-4</v>
      </c>
      <c r="AD46" s="37">
        <f>AC46*M46</f>
        <v>5.4144000000000005</v>
      </c>
      <c r="AE46" s="28">
        <v>0.2132</v>
      </c>
      <c r="AF46" s="41">
        <f>AI46*(1-AJ46)*AE46</f>
        <v>33.980668800000004</v>
      </c>
      <c r="AG46" s="28">
        <f>IF(AND(AE46&gt;0,AC46&gt;0,Z46&gt;0),((Z46-AC46)*AE46)/((AE46-AC46)*Z46),0)</f>
        <v>0.86509712801763172</v>
      </c>
      <c r="AH46" s="29">
        <f t="shared" si="0"/>
        <v>0.87438751370738832</v>
      </c>
      <c r="AI46" s="43">
        <v>174</v>
      </c>
      <c r="AJ46" s="39">
        <v>8.4000000000000005E-2</v>
      </c>
      <c r="AK46" s="28">
        <v>0.2336</v>
      </c>
      <c r="AL46" s="41">
        <f>AI46*(1-AJ46)*AK46</f>
        <v>37.232102400000002</v>
      </c>
      <c r="AM46" s="18">
        <v>1.55</v>
      </c>
      <c r="AN46" s="18"/>
      <c r="AO46" s="121">
        <f>AO45+AI46-AN46</f>
        <v>1380.7800000000002</v>
      </c>
      <c r="AP46" s="104"/>
      <c r="AQ46" s="43"/>
      <c r="AR46" s="48"/>
      <c r="AS46" s="41"/>
      <c r="AT46" s="41"/>
      <c r="AU46" s="41"/>
      <c r="AV46" s="41"/>
    </row>
    <row r="47" spans="1:48" s="22" customFormat="1" ht="13.5" thickBot="1" x14ac:dyDescent="0.25">
      <c r="A47" s="184"/>
      <c r="B47" s="49" t="s">
        <v>38</v>
      </c>
      <c r="C47" s="50"/>
      <c r="D47" s="51">
        <f>SUM(D44:D46)</f>
        <v>50367</v>
      </c>
      <c r="E47" s="51"/>
      <c r="F47" s="51">
        <f>SUM(F44:F46)</f>
        <v>52100</v>
      </c>
      <c r="G47" s="52"/>
      <c r="H47" s="52"/>
      <c r="I47" s="51">
        <f>SUM(I44:I46)</f>
        <v>53706</v>
      </c>
      <c r="J47" s="52"/>
      <c r="K47" s="51">
        <f>SUM(K44:K46)</f>
        <v>48126</v>
      </c>
      <c r="L47" s="21">
        <f>IF(K47&gt;0,(K44*L44+K45*L45+K46*L46)/K47,0)</f>
        <v>6.6666271869675442E-2</v>
      </c>
      <c r="M47" s="52">
        <f>M44+M45+M46</f>
        <v>44918</v>
      </c>
      <c r="N47" s="53">
        <f>IF(M47&gt;0,O47/M47,0)</f>
        <v>0.26914570996037224</v>
      </c>
      <c r="O47" s="54">
        <f>O44+O45+O46</f>
        <v>12089.486999999999</v>
      </c>
      <c r="P47" s="21">
        <f>IF(M47&gt;0,Q47/M47,0)</f>
        <v>0.66600280511153653</v>
      </c>
      <c r="Q47" s="54">
        <f>Q44+Q45+Q46</f>
        <v>29915.513999999999</v>
      </c>
      <c r="R47" s="21">
        <f>IF(M47&gt;0,S47/M47,0)</f>
        <v>6.4851484928091188E-2</v>
      </c>
      <c r="S47" s="54">
        <f>S44+S45+S46</f>
        <v>2912.9989999999998</v>
      </c>
      <c r="T47" s="21">
        <f>IF(M47&gt;0,U47/M47,0)</f>
        <v>0.26195344850616681</v>
      </c>
      <c r="U47" s="54">
        <f>U44+U45+U46</f>
        <v>11766.425000000001</v>
      </c>
      <c r="V47" s="21">
        <f>IF(M47&gt;0,W47/M47,0)</f>
        <v>0.49542009884678745</v>
      </c>
      <c r="W47" s="54">
        <f>W44+W45+W46</f>
        <v>22253.279999999999</v>
      </c>
      <c r="X47" s="21">
        <f>IF(M47&gt;0,Y47/M47,0)</f>
        <v>0.4</v>
      </c>
      <c r="Y47" s="54">
        <f>Y44+Y45+Y46</f>
        <v>17967.2</v>
      </c>
      <c r="Z47" s="55">
        <f>IF(M47&gt;0,AA47/M47,0)</f>
        <v>2.6500536533238346E-3</v>
      </c>
      <c r="AA47" s="56">
        <f>SUM(AA44:AA46)</f>
        <v>119.03511</v>
      </c>
      <c r="AB47" s="55">
        <f>IF(M47&gt;0,(AB44*M44+AB45*M45+AB46*M46)/M47,0)</f>
        <v>2.8463073422681328E-3</v>
      </c>
      <c r="AC47" s="55">
        <f>IF(K47&gt;0,(K44*AC44+K45*AC45+K46*AC46)/K47,0)</f>
        <v>3.6334517724307032E-4</v>
      </c>
      <c r="AD47" s="52">
        <f>SUM(AD44:AD46)</f>
        <v>16.321010000000001</v>
      </c>
      <c r="AE47" s="53">
        <f>IF(K47&gt;0,(K44*AE44+K45*AE45+K46*AE46)/K47,0)</f>
        <v>0.21678716909778498</v>
      </c>
      <c r="AF47" s="58">
        <f>SUM(AF44:AF46)</f>
        <v>102.3723707</v>
      </c>
      <c r="AG47" s="53">
        <f>IF(AND(AA47&gt;0),((AA44*AG44+AA45*AG45+AA46*AG46)/AA47),0)</f>
        <v>0.86433796437883559</v>
      </c>
      <c r="AH47" s="57">
        <f t="shared" si="0"/>
        <v>0.87368923427640566</v>
      </c>
      <c r="AI47" s="51">
        <f>SUM(AI44:AI46)</f>
        <v>515</v>
      </c>
      <c r="AJ47" s="21">
        <f>IF(AI47&gt;0,(AJ44*AI44+AJ45*AI45+AJ46*AI46)/AI47,0)</f>
        <v>8.3003883495145633E-2</v>
      </c>
      <c r="AK47" s="53">
        <f>IF(K47&gt;0,(AK44*K44+AK45*K45+AK46*K46)/K47,0)</f>
        <v>0.23616883805011843</v>
      </c>
      <c r="AL47" s="58">
        <f>SUM(AL44:AL46)</f>
        <v>111.5294232</v>
      </c>
      <c r="AM47" s="56"/>
      <c r="AN47" s="56">
        <f>SUM(AN44:AN46)</f>
        <v>0</v>
      </c>
      <c r="AO47" s="105"/>
      <c r="AP47" s="106">
        <f>AO46</f>
        <v>1380.7800000000002</v>
      </c>
      <c r="AQ47" s="51">
        <f>SUM(AQ44:AQ46)</f>
        <v>0</v>
      </c>
      <c r="AR47" s="59"/>
      <c r="AS47" s="58"/>
      <c r="AT47" s="58"/>
      <c r="AU47" s="58"/>
      <c r="AV47" s="58"/>
    </row>
    <row r="48" spans="1:48" x14ac:dyDescent="0.2">
      <c r="A48" s="182">
        <v>12</v>
      </c>
      <c r="B48" s="23">
        <v>1</v>
      </c>
      <c r="C48" s="11" t="s">
        <v>53</v>
      </c>
      <c r="D48" s="12">
        <v>17830</v>
      </c>
      <c r="E48" s="12">
        <v>0</v>
      </c>
      <c r="F48" s="12">
        <v>17252</v>
      </c>
      <c r="G48" s="13">
        <v>0.9</v>
      </c>
      <c r="H48" s="13">
        <v>5.2</v>
      </c>
      <c r="I48" s="12">
        <v>17805</v>
      </c>
      <c r="J48" s="13">
        <v>5.9</v>
      </c>
      <c r="K48" s="12">
        <v>16201</v>
      </c>
      <c r="L48" s="14">
        <v>6.8000000000000005E-2</v>
      </c>
      <c r="M48" s="24">
        <f>ROUND(K48*(1-L48),0)</f>
        <v>15099</v>
      </c>
      <c r="N48" s="15">
        <v>0.3</v>
      </c>
      <c r="O48" s="25">
        <f>M48*N48</f>
        <v>4529.7</v>
      </c>
      <c r="P48" s="14">
        <v>0.65900000000000003</v>
      </c>
      <c r="Q48" s="25">
        <f>M48*P48</f>
        <v>9950.241</v>
      </c>
      <c r="R48" s="16">
        <v>4.1000000000000002E-2</v>
      </c>
      <c r="S48" s="25">
        <f>M48*R48</f>
        <v>619.05900000000008</v>
      </c>
      <c r="T48" s="26">
        <v>0.245</v>
      </c>
      <c r="U48" s="25">
        <f>M48*T48</f>
        <v>3699.2550000000001</v>
      </c>
      <c r="V48" s="16">
        <v>0.51200000000000001</v>
      </c>
      <c r="W48" s="25">
        <f>M48*V48</f>
        <v>7730.6880000000001</v>
      </c>
      <c r="X48" s="16">
        <v>0.4</v>
      </c>
      <c r="Y48" s="25">
        <f>X48*M48</f>
        <v>6039.6</v>
      </c>
      <c r="Z48" s="17">
        <v>2.6099999999999999E-3</v>
      </c>
      <c r="AA48" s="18">
        <f>M48*Z48</f>
        <v>39.408389999999997</v>
      </c>
      <c r="AB48" s="27">
        <f>IF(M48&gt;0,(AD48+AL48)/M48,0)</f>
        <v>2.9143819325783164E-3</v>
      </c>
      <c r="AC48" s="17">
        <v>3.8000000000000002E-4</v>
      </c>
      <c r="AD48" s="24">
        <f>AC48*M48</f>
        <v>5.7376200000000006</v>
      </c>
      <c r="AE48" s="117">
        <v>0.20649999999999999</v>
      </c>
      <c r="AF48" s="30">
        <f>AI48*(1-AJ48)*AE48</f>
        <v>35.371797999999998</v>
      </c>
      <c r="AG48" s="28">
        <f>IF(AND(AE48&gt;0,AC48&gt;0,Z48&gt;0),((Z48-AC48)*AE48)/((AE48-AC48)*Z48),0)</f>
        <v>0.85598130167078956</v>
      </c>
      <c r="AH48" s="60">
        <f t="shared" si="0"/>
        <v>0.87109386544075329</v>
      </c>
      <c r="AI48" s="12">
        <v>187</v>
      </c>
      <c r="AJ48" s="14">
        <v>8.4000000000000005E-2</v>
      </c>
      <c r="AK48" s="15">
        <v>0.22339999999999999</v>
      </c>
      <c r="AL48" s="30">
        <f>AI48*(1-AJ48)*AK48</f>
        <v>38.266632799999996</v>
      </c>
      <c r="AM48" s="19">
        <v>1.65</v>
      </c>
      <c r="AN48" s="19"/>
      <c r="AO48" s="101">
        <f>AO46+AI48-AN48</f>
        <v>1567.7800000000002</v>
      </c>
      <c r="AP48" s="102"/>
      <c r="AQ48" s="12"/>
      <c r="AR48" s="31"/>
      <c r="AS48" s="20"/>
      <c r="AT48" s="20"/>
      <c r="AU48" s="20"/>
      <c r="AV48" s="20"/>
    </row>
    <row r="49" spans="1:48" x14ac:dyDescent="0.2">
      <c r="A49" s="183"/>
      <c r="B49" s="33">
        <v>2</v>
      </c>
      <c r="C49" s="11" t="s">
        <v>54</v>
      </c>
      <c r="D49" s="34">
        <v>18305</v>
      </c>
      <c r="E49" s="34">
        <v>2</v>
      </c>
      <c r="F49" s="34">
        <v>15999</v>
      </c>
      <c r="G49" s="35">
        <v>1.5</v>
      </c>
      <c r="H49" s="35">
        <v>3.8</v>
      </c>
      <c r="I49" s="34">
        <v>16755</v>
      </c>
      <c r="J49" s="35">
        <v>5.7</v>
      </c>
      <c r="K49" s="34">
        <v>16135</v>
      </c>
      <c r="L49" s="36">
        <v>7.1999999999999995E-2</v>
      </c>
      <c r="M49" s="37">
        <f>ROUND(K49*(1-L49),0)</f>
        <v>14973</v>
      </c>
      <c r="N49" s="38">
        <v>0.29299999999999998</v>
      </c>
      <c r="O49" s="25">
        <f>M49*N49</f>
        <v>4387.0889999999999</v>
      </c>
      <c r="P49" s="36">
        <v>0.64200000000000002</v>
      </c>
      <c r="Q49" s="25">
        <f>M49*P49</f>
        <v>9612.6660000000011</v>
      </c>
      <c r="R49" s="39">
        <v>6.5000000000000002E-2</v>
      </c>
      <c r="S49" s="25">
        <f>M49*R49</f>
        <v>973.245</v>
      </c>
      <c r="T49" s="28">
        <v>0.25600000000000001</v>
      </c>
      <c r="U49" s="25">
        <f>M49*T49</f>
        <v>3833.0880000000002</v>
      </c>
      <c r="V49" s="39">
        <v>0.5</v>
      </c>
      <c r="W49" s="25">
        <f>M49*V49</f>
        <v>7486.5</v>
      </c>
      <c r="X49" s="39">
        <v>0.4</v>
      </c>
      <c r="Y49" s="25">
        <f>X49*M49</f>
        <v>5989.2000000000007</v>
      </c>
      <c r="Z49" s="40">
        <v>2.5799999999999998E-3</v>
      </c>
      <c r="AA49" s="18">
        <f>M49*Z49</f>
        <v>38.630339999999997</v>
      </c>
      <c r="AB49" s="27">
        <f>IF(M49&gt;0,(AD49+AL49)/M49,0)</f>
        <v>2.7429501101983575E-3</v>
      </c>
      <c r="AC49" s="40">
        <v>4.0000000000000002E-4</v>
      </c>
      <c r="AD49" s="37">
        <f>AC49*M49</f>
        <v>5.9892000000000003</v>
      </c>
      <c r="AE49" s="28">
        <v>0.19869999999999999</v>
      </c>
      <c r="AF49" s="41">
        <f>AI49*(1-AJ49)*AE49</f>
        <v>32.618592</v>
      </c>
      <c r="AG49" s="28">
        <f>IF(AND(AE49&gt;0,AC49&gt;0,Z49&gt;0),((Z49-AC49)*AE49)/((AE49-AC49)*Z49),0)</f>
        <v>0.84666565027540297</v>
      </c>
      <c r="AH49" s="29">
        <f t="shared" si="0"/>
        <v>0.85577343147654394</v>
      </c>
      <c r="AI49" s="34">
        <v>180</v>
      </c>
      <c r="AJ49" s="36">
        <v>8.7999999999999995E-2</v>
      </c>
      <c r="AK49" s="38">
        <v>0.2137</v>
      </c>
      <c r="AL49" s="41">
        <f>AI49*(1-AJ49)*AK49</f>
        <v>35.080992000000002</v>
      </c>
      <c r="AM49" s="42">
        <v>1.68</v>
      </c>
      <c r="AN49" s="42"/>
      <c r="AO49" s="121">
        <f>AO48+AI49-AN49</f>
        <v>1747.7800000000002</v>
      </c>
      <c r="AP49" s="104"/>
      <c r="AQ49" s="43"/>
      <c r="AR49" s="44"/>
      <c r="AS49" s="45"/>
      <c r="AT49" s="45"/>
      <c r="AU49" s="45"/>
      <c r="AV49" s="45"/>
    </row>
    <row r="50" spans="1:48" x14ac:dyDescent="0.2">
      <c r="A50" s="183"/>
      <c r="B50" s="33">
        <v>3</v>
      </c>
      <c r="C50" s="46" t="s">
        <v>51</v>
      </c>
      <c r="D50" s="43">
        <v>16670</v>
      </c>
      <c r="E50" s="43">
        <v>1</v>
      </c>
      <c r="F50" s="43">
        <v>15718</v>
      </c>
      <c r="G50" s="37">
        <v>0.5</v>
      </c>
      <c r="H50" s="37">
        <v>3.6</v>
      </c>
      <c r="I50" s="43">
        <v>15648</v>
      </c>
      <c r="J50" s="37">
        <v>5.8</v>
      </c>
      <c r="K50" s="43">
        <v>15901</v>
      </c>
      <c r="L50" s="39">
        <v>7.1999999999999995E-2</v>
      </c>
      <c r="M50" s="37">
        <f>ROUND(K50*(1-L50),0)</f>
        <v>14756</v>
      </c>
      <c r="N50" s="28">
        <v>0.16200000000000001</v>
      </c>
      <c r="O50" s="25">
        <f>M50*N50</f>
        <v>2390.4720000000002</v>
      </c>
      <c r="P50" s="39">
        <v>0.73299999999999998</v>
      </c>
      <c r="Q50" s="25">
        <f>M50*P50</f>
        <v>10816.147999999999</v>
      </c>
      <c r="R50" s="39">
        <v>0.105</v>
      </c>
      <c r="S50" s="25">
        <f>M50*R50</f>
        <v>1549.3799999999999</v>
      </c>
      <c r="T50" s="28">
        <v>0.25800000000000001</v>
      </c>
      <c r="U50" s="25">
        <f>M50*T50</f>
        <v>3807.0480000000002</v>
      </c>
      <c r="V50" s="39">
        <v>0.49199999999999999</v>
      </c>
      <c r="W50" s="25">
        <f>M50*V50</f>
        <v>7259.9520000000002</v>
      </c>
      <c r="X50" s="39">
        <v>0.4</v>
      </c>
      <c r="Y50" s="25">
        <f>X50*M50</f>
        <v>5902.4000000000005</v>
      </c>
      <c r="Z50" s="47">
        <v>2.65E-3</v>
      </c>
      <c r="AA50" s="18">
        <f>M50*Z50</f>
        <v>39.103400000000001</v>
      </c>
      <c r="AB50" s="27">
        <f>IF(M50&gt;0,(AD50+AL50)/M50,0)</f>
        <v>2.6880929791271348E-3</v>
      </c>
      <c r="AC50" s="47">
        <v>3.8999999999999999E-4</v>
      </c>
      <c r="AD50" s="37">
        <f>AC50*M50</f>
        <v>5.7548399999999997</v>
      </c>
      <c r="AE50" s="28">
        <v>0.21360000000000001</v>
      </c>
      <c r="AF50" s="41">
        <f>AI50*(1-AJ50)*AE50</f>
        <v>33.689846400000008</v>
      </c>
      <c r="AG50" s="28">
        <f>IF(AND(AE50&gt;0,AC50&gt;0,Z50&gt;0),((Z50-AC50)*AE50)/((AE50-AC50)*Z50),0)</f>
        <v>0.85439017073254908</v>
      </c>
      <c r="AH50" s="29">
        <f t="shared" si="0"/>
        <v>0.8564693283414998</v>
      </c>
      <c r="AI50" s="43">
        <v>172</v>
      </c>
      <c r="AJ50" s="39">
        <v>8.3000000000000004E-2</v>
      </c>
      <c r="AK50" s="28">
        <v>0.215</v>
      </c>
      <c r="AL50" s="41">
        <f>AI50*(1-AJ50)*AK50</f>
        <v>33.91066</v>
      </c>
      <c r="AM50" s="18">
        <v>1.55</v>
      </c>
      <c r="AN50" s="18"/>
      <c r="AO50" s="121">
        <f>AO49+AI50-AN50</f>
        <v>1919.7800000000002</v>
      </c>
      <c r="AP50" s="104"/>
      <c r="AQ50" s="43"/>
      <c r="AR50" s="48"/>
      <c r="AS50" s="41"/>
      <c r="AT50" s="41"/>
      <c r="AU50" s="41"/>
      <c r="AV50" s="41"/>
    </row>
    <row r="51" spans="1:48" s="22" customFormat="1" ht="13.5" thickBot="1" x14ac:dyDescent="0.25">
      <c r="A51" s="184"/>
      <c r="B51" s="49" t="s">
        <v>38</v>
      </c>
      <c r="C51" s="50"/>
      <c r="D51" s="51">
        <f>SUM(D48:D50)</f>
        <v>52805</v>
      </c>
      <c r="E51" s="51"/>
      <c r="F51" s="51">
        <f>SUM(F48:F50)</f>
        <v>48969</v>
      </c>
      <c r="G51" s="52"/>
      <c r="H51" s="52"/>
      <c r="I51" s="51">
        <f>SUM(I48:I50)</f>
        <v>50208</v>
      </c>
      <c r="J51" s="52"/>
      <c r="K51" s="51">
        <f>SUM(K48:K50)</f>
        <v>48237</v>
      </c>
      <c r="L51" s="21">
        <f>IF(K51&gt;0,(K48*L48+K49*L49+K50*L50)/K51,0)</f>
        <v>7.0656549951282205E-2</v>
      </c>
      <c r="M51" s="52">
        <f>M48+M49+M50</f>
        <v>44828</v>
      </c>
      <c r="N51" s="53">
        <f>IF(M51&gt;0,O51/M51,0)</f>
        <v>0.25223657089319179</v>
      </c>
      <c r="O51" s="54">
        <f>O48+O49+O50</f>
        <v>11307.261</v>
      </c>
      <c r="P51" s="21">
        <f>IF(M51&gt;0,Q51/M51,0)</f>
        <v>0.67768035602748278</v>
      </c>
      <c r="Q51" s="54">
        <f>Q48+Q49+Q50</f>
        <v>30379.055</v>
      </c>
      <c r="R51" s="21">
        <f>IF(M51&gt;0,S51/M51,0)</f>
        <v>7.0083073079325431E-2</v>
      </c>
      <c r="S51" s="54">
        <f>S48+S49+S50</f>
        <v>3141.6840000000002</v>
      </c>
      <c r="T51" s="21">
        <f>IF(M51&gt;0,U51/M51,0)</f>
        <v>0.25295331043098068</v>
      </c>
      <c r="U51" s="54">
        <f>U48+U49+U50</f>
        <v>11339.391000000001</v>
      </c>
      <c r="V51" s="21">
        <f>IF(M51&gt;0,W51/M51,0)</f>
        <v>0.50140849469081827</v>
      </c>
      <c r="W51" s="54">
        <f>W48+W49+W50</f>
        <v>22477.14</v>
      </c>
      <c r="X51" s="21">
        <f>IF(M51&gt;0,Y51/M51,0)</f>
        <v>0.4</v>
      </c>
      <c r="Y51" s="54">
        <f>Y48+Y49+Y50</f>
        <v>17931.2</v>
      </c>
      <c r="Z51" s="55">
        <f>IF(M51&gt;0,AA51/M51,0)</f>
        <v>2.6131464709556523E-3</v>
      </c>
      <c r="AA51" s="56">
        <f>SUM(AA48:AA50)</f>
        <v>117.14212999999998</v>
      </c>
      <c r="AB51" s="55">
        <f>IF(M51&gt;0,(AB48*M48+AB49*M49+AB50*M50)/M51,0)</f>
        <v>2.7826346212188814E-3</v>
      </c>
      <c r="AC51" s="55">
        <f>IF(K51&gt;0,(K48*AC48+K49*AC49+K50*AC50)/K51,0)</f>
        <v>3.8998631755706207E-4</v>
      </c>
      <c r="AD51" s="52">
        <f>SUM(AD48:AD50)</f>
        <v>17.481659999999998</v>
      </c>
      <c r="AE51" s="53">
        <f>IF(K51&gt;0,(K48*AE48+K49*AE49+K50*AE50)/K51,0)</f>
        <v>0.20623141157202976</v>
      </c>
      <c r="AF51" s="58">
        <f>SUM(AF48:AF50)</f>
        <v>101.6802364</v>
      </c>
      <c r="AG51" s="53">
        <f>IF(AND(AA51&gt;0),((AA48*AG48+AA49*AG49+AA50*AG50)/AA51),0)</f>
        <v>0.85237811116831508</v>
      </c>
      <c r="AH51" s="57">
        <f t="shared" si="0"/>
        <v>0.86139529669686854</v>
      </c>
      <c r="AI51" s="51">
        <f>SUM(AI48:AI50)</f>
        <v>539</v>
      </c>
      <c r="AJ51" s="21">
        <f>IF(AI51&gt;0,(AJ48*AI48+AJ49*AI49+AJ50*AI50)/AI51,0)</f>
        <v>8.5016697588126175E-2</v>
      </c>
      <c r="AK51" s="53">
        <f>IF(K51&gt;0,(AK48*K48+AK49*K49+AK50*K50)/K51,0)</f>
        <v>0.217386402554056</v>
      </c>
      <c r="AL51" s="58">
        <f>SUM(AL48:AL50)</f>
        <v>107.25828480000001</v>
      </c>
      <c r="AM51" s="56"/>
      <c r="AN51" s="56">
        <f>SUM(AN48:AN50)</f>
        <v>0</v>
      </c>
      <c r="AO51" s="105"/>
      <c r="AP51" s="106">
        <f>AO50</f>
        <v>1919.7800000000002</v>
      </c>
      <c r="AQ51" s="51">
        <f>SUM(AQ48:AQ50)</f>
        <v>0</v>
      </c>
      <c r="AR51" s="59"/>
      <c r="AS51" s="58"/>
      <c r="AT51" s="58"/>
      <c r="AU51" s="58"/>
      <c r="AV51" s="58"/>
    </row>
    <row r="52" spans="1:48" x14ac:dyDescent="0.2">
      <c r="A52" s="182">
        <v>13</v>
      </c>
      <c r="B52" s="23">
        <v>1</v>
      </c>
      <c r="C52" s="11" t="s">
        <v>53</v>
      </c>
      <c r="D52" s="12">
        <v>5232</v>
      </c>
      <c r="E52" s="12">
        <v>0</v>
      </c>
      <c r="F52" s="12">
        <v>11367</v>
      </c>
      <c r="G52" s="13">
        <v>0.5</v>
      </c>
      <c r="H52" s="13">
        <v>4.4000000000000004</v>
      </c>
      <c r="I52" s="12">
        <v>11623</v>
      </c>
      <c r="J52" s="13">
        <v>7.3</v>
      </c>
      <c r="K52" s="12">
        <v>15853</v>
      </c>
      <c r="L52" s="14">
        <v>7.4999999999999997E-2</v>
      </c>
      <c r="M52" s="24">
        <f>ROUND(K52*(1-L52),0)</f>
        <v>14664</v>
      </c>
      <c r="N52" s="15">
        <v>0.26300000000000001</v>
      </c>
      <c r="O52" s="25">
        <f>M52*N52</f>
        <v>3856.6320000000001</v>
      </c>
      <c r="P52" s="14">
        <v>0.66500000000000004</v>
      </c>
      <c r="Q52" s="25">
        <f>M52*P52</f>
        <v>9751.5600000000013</v>
      </c>
      <c r="R52" s="16">
        <v>7.1999999999999995E-2</v>
      </c>
      <c r="S52" s="25">
        <f>M52*R52</f>
        <v>1055.808</v>
      </c>
      <c r="T52" s="26">
        <v>0.249</v>
      </c>
      <c r="U52" s="25">
        <f>M52*T52</f>
        <v>3651.3359999999998</v>
      </c>
      <c r="V52" s="16">
        <v>0.5</v>
      </c>
      <c r="W52" s="25">
        <f>M52*V52</f>
        <v>7332</v>
      </c>
      <c r="X52" s="16">
        <v>0.4</v>
      </c>
      <c r="Y52" s="25">
        <f>X52*M52</f>
        <v>5865.6</v>
      </c>
      <c r="Z52" s="17">
        <v>2.5500000000000002E-3</v>
      </c>
      <c r="AA52" s="18">
        <f>M52*Z52</f>
        <v>37.3932</v>
      </c>
      <c r="AB52" s="27">
        <f>IF(M52&gt;0,(AD52+AL52)/M52,0)</f>
        <v>2.8054828150572832E-3</v>
      </c>
      <c r="AC52" s="17">
        <v>3.6999999999999999E-4</v>
      </c>
      <c r="AD52" s="24">
        <f>AC52*M52</f>
        <v>5.4256799999999998</v>
      </c>
      <c r="AE52" s="117">
        <v>0.20100000000000001</v>
      </c>
      <c r="AF52" s="30">
        <f>AI52*(1-AJ52)*AE52</f>
        <v>32.629536000000002</v>
      </c>
      <c r="AG52" s="28">
        <f>IF(AND(AE52&gt;0,AC52&gt;0,Z52&gt;0),((Z52-AC52)*AE52)/((AE52-AC52)*Z52),0)</f>
        <v>0.85647856311442494</v>
      </c>
      <c r="AH52" s="60">
        <f t="shared" si="0"/>
        <v>0.86957786433130935</v>
      </c>
      <c r="AI52" s="12">
        <v>178</v>
      </c>
      <c r="AJ52" s="14">
        <v>8.7999999999999995E-2</v>
      </c>
      <c r="AK52" s="15">
        <v>0.22</v>
      </c>
      <c r="AL52" s="30">
        <f>AI52*(1-AJ52)*AK52</f>
        <v>35.713920000000002</v>
      </c>
      <c r="AM52" s="19">
        <v>1.65</v>
      </c>
      <c r="AN52" s="19">
        <v>502.1</v>
      </c>
      <c r="AO52" s="101">
        <f>AO50+AI52-AN52</f>
        <v>1595.6800000000003</v>
      </c>
      <c r="AP52" s="102"/>
      <c r="AQ52" s="12"/>
      <c r="AR52" s="31"/>
      <c r="AS52" s="20"/>
      <c r="AT52" s="20"/>
      <c r="AU52" s="20"/>
      <c r="AV52" s="20"/>
    </row>
    <row r="53" spans="1:48" x14ac:dyDescent="0.2">
      <c r="A53" s="183"/>
      <c r="B53" s="33">
        <v>2</v>
      </c>
      <c r="C53" s="11" t="s">
        <v>54</v>
      </c>
      <c r="D53" s="34">
        <v>19298</v>
      </c>
      <c r="E53" s="34">
        <v>2</v>
      </c>
      <c r="F53" s="34">
        <v>16459</v>
      </c>
      <c r="G53" s="35">
        <v>0.5</v>
      </c>
      <c r="H53" s="35">
        <v>4.3</v>
      </c>
      <c r="I53" s="34">
        <v>17143</v>
      </c>
      <c r="J53" s="35">
        <v>6.7</v>
      </c>
      <c r="K53" s="34">
        <v>15914</v>
      </c>
      <c r="L53" s="36">
        <v>6.9000000000000006E-2</v>
      </c>
      <c r="M53" s="37">
        <f>ROUND(K53*(1-L53),0)</f>
        <v>14816</v>
      </c>
      <c r="N53" s="38">
        <v>0.23899999999999999</v>
      </c>
      <c r="O53" s="25">
        <f>M53*N53</f>
        <v>3541.0239999999999</v>
      </c>
      <c r="P53" s="36">
        <v>0.68300000000000005</v>
      </c>
      <c r="Q53" s="25">
        <f>M53*P53</f>
        <v>10119.328000000001</v>
      </c>
      <c r="R53" s="39">
        <v>7.8E-2</v>
      </c>
      <c r="S53" s="25">
        <f>M53*R53</f>
        <v>1155.6479999999999</v>
      </c>
      <c r="T53" s="28">
        <v>0.247</v>
      </c>
      <c r="U53" s="25">
        <f>M53*T53</f>
        <v>3659.5520000000001</v>
      </c>
      <c r="V53" s="39">
        <v>0.503</v>
      </c>
      <c r="W53" s="25">
        <f>M53*V53</f>
        <v>7452.4480000000003</v>
      </c>
      <c r="X53" s="39">
        <v>0.39</v>
      </c>
      <c r="Y53" s="25">
        <f>X53*M53</f>
        <v>5778.24</v>
      </c>
      <c r="Z53" s="40">
        <v>2.47E-3</v>
      </c>
      <c r="AA53" s="18">
        <f>M53*Z53</f>
        <v>36.59552</v>
      </c>
      <c r="AB53" s="27">
        <f>IF(M53&gt;0,(AD53+AL53)/M53,0)</f>
        <v>2.8103259989200866E-3</v>
      </c>
      <c r="AC53" s="40">
        <v>3.6000000000000002E-4</v>
      </c>
      <c r="AD53" s="37">
        <f>AC53*M53</f>
        <v>5.3337600000000007</v>
      </c>
      <c r="AE53" s="28">
        <v>0.20180000000000001</v>
      </c>
      <c r="AF53" s="41">
        <f>AI53*(1-AJ53)*AE53</f>
        <v>34.234361</v>
      </c>
      <c r="AG53" s="28">
        <f>IF(AND(AE53&gt;0,AC53&gt;0,Z53&gt;0),((Z53-AC53)*AE53)/((AE53-AC53)*Z53),0)</f>
        <v>0.85577767201654176</v>
      </c>
      <c r="AH53" s="29">
        <f t="shared" si="0"/>
        <v>0.87337020315925418</v>
      </c>
      <c r="AI53" s="34">
        <v>185</v>
      </c>
      <c r="AJ53" s="36">
        <v>8.3000000000000004E-2</v>
      </c>
      <c r="AK53" s="38">
        <v>0.214</v>
      </c>
      <c r="AL53" s="41">
        <f>AI53*(1-AJ53)*AK53</f>
        <v>36.304030000000004</v>
      </c>
      <c r="AM53" s="42">
        <v>1.65</v>
      </c>
      <c r="AN53" s="42"/>
      <c r="AO53" s="121">
        <f>AO52+AI53-AN53</f>
        <v>1780.6800000000003</v>
      </c>
      <c r="AP53" s="104"/>
      <c r="AQ53" s="43"/>
      <c r="AR53" s="44"/>
      <c r="AS53" s="45"/>
      <c r="AT53" s="45"/>
      <c r="AU53" s="45"/>
      <c r="AV53" s="45"/>
    </row>
    <row r="54" spans="1:48" x14ac:dyDescent="0.2">
      <c r="A54" s="183"/>
      <c r="B54" s="33">
        <v>3</v>
      </c>
      <c r="C54" s="11" t="s">
        <v>52</v>
      </c>
      <c r="D54" s="43">
        <v>18950</v>
      </c>
      <c r="E54" s="43">
        <v>0</v>
      </c>
      <c r="F54" s="43">
        <v>17500</v>
      </c>
      <c r="G54" s="37">
        <v>0.7</v>
      </c>
      <c r="H54" s="37">
        <v>4</v>
      </c>
      <c r="I54" s="43">
        <v>17923</v>
      </c>
      <c r="J54" s="37">
        <v>6.7</v>
      </c>
      <c r="K54" s="43">
        <v>15885</v>
      </c>
      <c r="L54" s="39">
        <v>6.8000000000000005E-2</v>
      </c>
      <c r="M54" s="37">
        <f>ROUND(K54*(1-L54),0)</f>
        <v>14805</v>
      </c>
      <c r="N54" s="28">
        <v>0.253</v>
      </c>
      <c r="O54" s="25">
        <f>M54*N54</f>
        <v>3745.665</v>
      </c>
      <c r="P54" s="39">
        <v>0.66</v>
      </c>
      <c r="Q54" s="25">
        <f>M54*P54</f>
        <v>9771.3000000000011</v>
      </c>
      <c r="R54" s="39">
        <v>8.5000000000000006E-2</v>
      </c>
      <c r="S54" s="25">
        <f>M54*R54</f>
        <v>1258.4250000000002</v>
      </c>
      <c r="T54" s="28">
        <v>0.24399999999999999</v>
      </c>
      <c r="U54" s="25">
        <f>M54*T54</f>
        <v>3612.42</v>
      </c>
      <c r="V54" s="39">
        <v>0.495</v>
      </c>
      <c r="W54" s="25">
        <f>M54*V54</f>
        <v>7328.4750000000004</v>
      </c>
      <c r="X54" s="39">
        <v>0.4</v>
      </c>
      <c r="Y54" s="25">
        <f>X54*M54</f>
        <v>5922</v>
      </c>
      <c r="Z54" s="47">
        <v>2.7499999999999998E-3</v>
      </c>
      <c r="AA54" s="18">
        <f>M54*Z54</f>
        <v>40.713749999999997</v>
      </c>
      <c r="AB54" s="27">
        <f>IF(M54&gt;0,(AD54+AL54)/M54,0)</f>
        <v>2.8448519148936173E-3</v>
      </c>
      <c r="AC54" s="47">
        <v>3.1E-4</v>
      </c>
      <c r="AD54" s="37">
        <f>AC54*M54</f>
        <v>4.58955</v>
      </c>
      <c r="AE54" s="28">
        <v>0.20300000000000001</v>
      </c>
      <c r="AF54" s="41">
        <f>AI54*(1-AJ54)*AE54</f>
        <v>35.220906000000006</v>
      </c>
      <c r="AG54" s="28">
        <f>IF(AND(AE54&gt;0,AC54&gt;0,Z54&gt;0),((Z54-AC54)*AE54)/((AE54-AC54)*Z54),0)</f>
        <v>0.88862974807027306</v>
      </c>
      <c r="AH54" s="29">
        <f t="shared" si="0"/>
        <v>0.8923100889546034</v>
      </c>
      <c r="AI54" s="43">
        <v>189</v>
      </c>
      <c r="AJ54" s="39">
        <v>8.2000000000000003E-2</v>
      </c>
      <c r="AK54" s="28">
        <v>0.21629999999999999</v>
      </c>
      <c r="AL54" s="41">
        <f>AI54*(1-AJ54)*AK54</f>
        <v>37.528482600000004</v>
      </c>
      <c r="AM54" s="18">
        <v>1.6</v>
      </c>
      <c r="AN54" s="18"/>
      <c r="AO54" s="121">
        <f>AO53+AI54-AN54</f>
        <v>1969.6800000000003</v>
      </c>
      <c r="AP54" s="104"/>
      <c r="AQ54" s="43"/>
      <c r="AR54" s="48"/>
      <c r="AS54" s="41"/>
      <c r="AT54" s="41"/>
      <c r="AU54" s="41"/>
      <c r="AV54" s="41"/>
    </row>
    <row r="55" spans="1:48" s="22" customFormat="1" ht="13.5" thickBot="1" x14ac:dyDescent="0.25">
      <c r="A55" s="184"/>
      <c r="B55" s="49" t="s">
        <v>38</v>
      </c>
      <c r="C55" s="50"/>
      <c r="D55" s="51">
        <f>SUM(D52:D54)</f>
        <v>43480</v>
      </c>
      <c r="E55" s="51"/>
      <c r="F55" s="51">
        <f>SUM(F52:F54)</f>
        <v>45326</v>
      </c>
      <c r="G55" s="52"/>
      <c r="H55" s="52"/>
      <c r="I55" s="51">
        <f>SUM(I52:I54)</f>
        <v>46689</v>
      </c>
      <c r="J55" s="52"/>
      <c r="K55" s="51">
        <f>SUM(K52:K54)</f>
        <v>47652</v>
      </c>
      <c r="L55" s="21">
        <f>IF(K55&gt;0,(K52*L52+K53*L53+K54*L54)/K55,0)</f>
        <v>7.0662742382271479E-2</v>
      </c>
      <c r="M55" s="52">
        <f>M52+M53+M54</f>
        <v>44285</v>
      </c>
      <c r="N55" s="53">
        <f>IF(M55&gt;0,O55/M55,0)</f>
        <v>0.25162743592638592</v>
      </c>
      <c r="O55" s="54">
        <f>O52+O53+O54</f>
        <v>11143.321</v>
      </c>
      <c r="P55" s="21">
        <f>IF(M55&gt;0,Q55/M55,0)</f>
        <v>0.66935052500846792</v>
      </c>
      <c r="Q55" s="54">
        <f>Q52+Q53+Q54</f>
        <v>29642.188000000002</v>
      </c>
      <c r="R55" s="21">
        <f>IF(M55&gt;0,S55/M55,0)</f>
        <v>7.8353415377667393E-2</v>
      </c>
      <c r="S55" s="54">
        <f>S52+S53+S54</f>
        <v>3469.8810000000003</v>
      </c>
      <c r="T55" s="21">
        <f>IF(M55&gt;0,U55/M55,0)</f>
        <v>0.24665932031161794</v>
      </c>
      <c r="U55" s="54">
        <f>U52+U53+U54</f>
        <v>10923.308000000001</v>
      </c>
      <c r="V55" s="21">
        <f>IF(M55&gt;0,W55/M55,0)</f>
        <v>0.49933212148583045</v>
      </c>
      <c r="W55" s="54">
        <f>W52+W53+W54</f>
        <v>22112.923000000003</v>
      </c>
      <c r="X55" s="21">
        <f>IF(M55&gt;0,Y55/M55,0)</f>
        <v>0.39665439765157501</v>
      </c>
      <c r="Y55" s="54">
        <f>Y52+Y53+Y54</f>
        <v>17565.84</v>
      </c>
      <c r="Z55" s="55">
        <f>IF(M55&gt;0,AA55/M55,0)</f>
        <v>2.5900975499604834E-3</v>
      </c>
      <c r="AA55" s="56">
        <f>SUM(AA52:AA54)</f>
        <v>114.70247000000001</v>
      </c>
      <c r="AB55" s="55">
        <f>IF(M55&gt;0,(AB52*M52+AB53*M53+AB54*M54)/M55,0)</f>
        <v>2.8202647081404541E-3</v>
      </c>
      <c r="AC55" s="55">
        <f>IF(K55&gt;0,(K52*AC52+K53*AC53+K54*AC54)/K55,0)</f>
        <v>3.46659111894569E-4</v>
      </c>
      <c r="AD55" s="52">
        <f>SUM(AD52:AD54)</f>
        <v>15.348990000000001</v>
      </c>
      <c r="AE55" s="53">
        <f>IF(K55&gt;0,(K52*AE52+K53*AE53+K54*AE54)/K55,0)</f>
        <v>0.20193387895576262</v>
      </c>
      <c r="AF55" s="58">
        <f>SUM(AF52:AF54)</f>
        <v>102.08480300000002</v>
      </c>
      <c r="AG55" s="53">
        <f>IF(AND(AA55&gt;0),((AA52*AG52+AA53*AG53+AA54*AG54)/AA55),0)</f>
        <v>0.86766703911067633</v>
      </c>
      <c r="AH55" s="57">
        <f t="shared" si="0"/>
        <v>0.87848770118770481</v>
      </c>
      <c r="AI55" s="51">
        <f>SUM(AI52:AI54)</f>
        <v>552</v>
      </c>
      <c r="AJ55" s="21">
        <f>IF(AI55&gt;0,(AJ52*AI52+AJ53*AI53+AJ54*AI54)/AI55,0)</f>
        <v>8.4269927536231873E-2</v>
      </c>
      <c r="AK55" s="53">
        <f>IF(K55&gt;0,(AK52*K52+AK53*K53+AK54*K54)/K55,0)</f>
        <v>0.21676281163434902</v>
      </c>
      <c r="AL55" s="58">
        <f>SUM(AL52:AL54)</f>
        <v>109.54643260000002</v>
      </c>
      <c r="AM55" s="56"/>
      <c r="AN55" s="56">
        <f>SUM(AN52:AN54)</f>
        <v>502.1</v>
      </c>
      <c r="AO55" s="105"/>
      <c r="AP55" s="106">
        <f>AO54</f>
        <v>1969.6800000000003</v>
      </c>
      <c r="AQ55" s="51">
        <f>SUM(AQ52:AQ54)</f>
        <v>0</v>
      </c>
      <c r="AR55" s="59"/>
      <c r="AS55" s="58"/>
      <c r="AT55" s="58"/>
      <c r="AU55" s="58"/>
      <c r="AV55" s="58"/>
    </row>
    <row r="56" spans="1:48" x14ac:dyDescent="0.2">
      <c r="A56" s="182">
        <v>14</v>
      </c>
      <c r="B56" s="23">
        <v>1</v>
      </c>
      <c r="C56" s="11" t="s">
        <v>57</v>
      </c>
      <c r="D56" s="12">
        <v>4410</v>
      </c>
      <c r="E56" s="12">
        <v>1</v>
      </c>
      <c r="F56" s="12">
        <v>16029</v>
      </c>
      <c r="G56" s="13">
        <v>0.8</v>
      </c>
      <c r="H56" s="13">
        <v>5</v>
      </c>
      <c r="I56" s="12">
        <v>16185</v>
      </c>
      <c r="J56" s="13">
        <v>7</v>
      </c>
      <c r="K56" s="12">
        <v>14814</v>
      </c>
      <c r="L56" s="14">
        <v>7.0000000000000007E-2</v>
      </c>
      <c r="M56" s="24">
        <f>ROUND(K56*(1-L56),0)</f>
        <v>13777</v>
      </c>
      <c r="N56" s="15">
        <v>0.32800000000000001</v>
      </c>
      <c r="O56" s="25">
        <f>M56*N56</f>
        <v>4518.8559999999998</v>
      </c>
      <c r="P56" s="14">
        <v>0.628</v>
      </c>
      <c r="Q56" s="25">
        <f>M56*P56</f>
        <v>8651.9560000000001</v>
      </c>
      <c r="R56" s="16">
        <v>4.3999999999999997E-2</v>
      </c>
      <c r="S56" s="25">
        <f>M56*R56</f>
        <v>606.18799999999999</v>
      </c>
      <c r="T56" s="26">
        <v>0.25800000000000001</v>
      </c>
      <c r="U56" s="25">
        <f>M56*T56</f>
        <v>3554.4659999999999</v>
      </c>
      <c r="V56" s="16">
        <v>0.48299999999999998</v>
      </c>
      <c r="W56" s="25">
        <f>M56*V56</f>
        <v>6654.2910000000002</v>
      </c>
      <c r="X56" s="16">
        <v>0.41</v>
      </c>
      <c r="Y56" s="25">
        <f>X56*M56</f>
        <v>5648.57</v>
      </c>
      <c r="Z56" s="17">
        <v>2.6800000000000001E-3</v>
      </c>
      <c r="AA56" s="18">
        <f>M56*Z56</f>
        <v>36.922360000000005</v>
      </c>
      <c r="AB56" s="27">
        <f>IF(M56&gt;0,(AD56+AL56)/M56,0)</f>
        <v>2.9852464832692172E-3</v>
      </c>
      <c r="AC56" s="17">
        <v>3.3E-4</v>
      </c>
      <c r="AD56" s="24">
        <f>AC56*M56</f>
        <v>4.5464099999999998</v>
      </c>
      <c r="AE56" s="117">
        <v>0.19850000000000001</v>
      </c>
      <c r="AF56" s="30">
        <f>AI56*(1-AJ56)*AE56</f>
        <v>32.946434500000002</v>
      </c>
      <c r="AG56" s="28">
        <f>IF(AND(AE56&gt;0,AC56&gt;0,Z56&gt;0),((Z56-AC56)*AE56)/((AE56-AC56)*Z56),0)</f>
        <v>0.8783258607301585</v>
      </c>
      <c r="AH56" s="60">
        <f t="shared" si="0"/>
        <v>0.89079012437468819</v>
      </c>
      <c r="AI56" s="12">
        <v>181</v>
      </c>
      <c r="AJ56" s="14">
        <v>8.3000000000000004E-2</v>
      </c>
      <c r="AK56" s="15">
        <v>0.22040000000000001</v>
      </c>
      <c r="AL56" s="30">
        <f>AI56*(1-AJ56)*AK56</f>
        <v>36.581330800000003</v>
      </c>
      <c r="AM56" s="19">
        <v>1.48</v>
      </c>
      <c r="AN56" s="19">
        <v>1001.8</v>
      </c>
      <c r="AO56" s="101">
        <f>AO54+AI56-AN56</f>
        <v>1148.8800000000003</v>
      </c>
      <c r="AP56" s="102"/>
      <c r="AQ56" s="12"/>
      <c r="AR56" s="31"/>
      <c r="AS56" s="20"/>
      <c r="AT56" s="20"/>
      <c r="AU56" s="20"/>
      <c r="AV56" s="20"/>
    </row>
    <row r="57" spans="1:48" x14ac:dyDescent="0.2">
      <c r="A57" s="183"/>
      <c r="B57" s="33">
        <v>2</v>
      </c>
      <c r="C57" s="11" t="s">
        <v>54</v>
      </c>
      <c r="D57" s="34">
        <v>18640</v>
      </c>
      <c r="E57" s="34">
        <v>5</v>
      </c>
      <c r="F57" s="34">
        <v>15053</v>
      </c>
      <c r="G57" s="35">
        <v>1.1000000000000001</v>
      </c>
      <c r="H57" s="35">
        <v>5.3</v>
      </c>
      <c r="I57" s="34">
        <v>15524</v>
      </c>
      <c r="J57" s="35">
        <v>6.1</v>
      </c>
      <c r="K57" s="34">
        <v>15003</v>
      </c>
      <c r="L57" s="36">
        <v>6.9000000000000006E-2</v>
      </c>
      <c r="M57" s="37">
        <f>ROUND(K57*(1-L57),0)</f>
        <v>13968</v>
      </c>
      <c r="N57" s="38">
        <v>0.246</v>
      </c>
      <c r="O57" s="25">
        <f>M57*N57</f>
        <v>3436.1280000000002</v>
      </c>
      <c r="P57" s="36">
        <v>0.69299999999999995</v>
      </c>
      <c r="Q57" s="25">
        <f>M57*P57</f>
        <v>9679.8239999999987</v>
      </c>
      <c r="R57" s="39">
        <v>6.0999999999999999E-2</v>
      </c>
      <c r="S57" s="25">
        <f>M57*R57</f>
        <v>852.048</v>
      </c>
      <c r="T57" s="28">
        <v>0.25800000000000001</v>
      </c>
      <c r="U57" s="25">
        <f>M57*T57</f>
        <v>3603.7440000000001</v>
      </c>
      <c r="V57" s="39">
        <v>0.49</v>
      </c>
      <c r="W57" s="25">
        <f>M57*V57</f>
        <v>6844.32</v>
      </c>
      <c r="X57" s="39">
        <v>0.39</v>
      </c>
      <c r="Y57" s="25">
        <f>X57*M57</f>
        <v>5447.52</v>
      </c>
      <c r="Z57" s="40">
        <v>2.5200000000000001E-3</v>
      </c>
      <c r="AA57" s="18">
        <f>M57*Z57</f>
        <v>35.199359999999999</v>
      </c>
      <c r="AB57" s="27">
        <f>IF(M57&gt;0,(AD57+AL57)/M57,0)</f>
        <v>2.854640678694158E-3</v>
      </c>
      <c r="AC57" s="40">
        <v>2.9999999999999997E-4</v>
      </c>
      <c r="AD57" s="37">
        <f>AC57*M57</f>
        <v>4.1903999999999995</v>
      </c>
      <c r="AE57" s="28">
        <v>0.2087</v>
      </c>
      <c r="AF57" s="41">
        <f>AI57*(1-AJ57)*AE57</f>
        <v>32.534243000000004</v>
      </c>
      <c r="AG57" s="28">
        <f>IF(AND(AE57&gt;0,AC57&gt;0,Z57&gt;0),((Z57-AC57)*AE57)/((AE57-AC57)*Z57),0)</f>
        <v>0.88222054656795545</v>
      </c>
      <c r="AH57" s="29">
        <f t="shared" si="0"/>
        <v>0.89608238424134457</v>
      </c>
      <c r="AI57" s="34">
        <v>170</v>
      </c>
      <c r="AJ57" s="36">
        <v>8.3000000000000004E-2</v>
      </c>
      <c r="AK57" s="38">
        <v>0.22889999999999999</v>
      </c>
      <c r="AL57" s="41">
        <f>AI57*(1-AJ57)*AK57</f>
        <v>35.683221000000003</v>
      </c>
      <c r="AM57" s="42">
        <v>1.6</v>
      </c>
      <c r="AN57" s="42"/>
      <c r="AO57" s="121">
        <f>AO56+AI57-AN57</f>
        <v>1318.8800000000003</v>
      </c>
      <c r="AP57" s="104"/>
      <c r="AQ57" s="43"/>
      <c r="AR57" s="44"/>
      <c r="AS57" s="45"/>
      <c r="AT57" s="45"/>
      <c r="AU57" s="45"/>
      <c r="AV57" s="45"/>
    </row>
    <row r="58" spans="1:48" x14ac:dyDescent="0.2">
      <c r="A58" s="183"/>
      <c r="B58" s="33">
        <v>3</v>
      </c>
      <c r="C58" s="11" t="s">
        <v>52</v>
      </c>
      <c r="D58" s="43">
        <v>21700</v>
      </c>
      <c r="E58" s="43">
        <v>2</v>
      </c>
      <c r="F58" s="43">
        <v>19164</v>
      </c>
      <c r="G58" s="37">
        <v>1</v>
      </c>
      <c r="H58" s="37">
        <v>6.7</v>
      </c>
      <c r="I58" s="43">
        <v>19850</v>
      </c>
      <c r="J58" s="37">
        <v>4.9000000000000004</v>
      </c>
      <c r="K58" s="43">
        <v>15161</v>
      </c>
      <c r="L58" s="39">
        <v>6.6000000000000003E-2</v>
      </c>
      <c r="M58" s="37">
        <f>ROUND(K58*(1-L58),0)</f>
        <v>14160</v>
      </c>
      <c r="N58" s="28">
        <v>0.312</v>
      </c>
      <c r="O58" s="25">
        <f>M58*N58</f>
        <v>4417.92</v>
      </c>
      <c r="P58" s="39">
        <v>0.59</v>
      </c>
      <c r="Q58" s="25">
        <f>M58*P58</f>
        <v>8354.4</v>
      </c>
      <c r="R58" s="39">
        <v>9.8000000000000004E-2</v>
      </c>
      <c r="S58" s="25">
        <f>M58*R58</f>
        <v>1387.68</v>
      </c>
      <c r="T58" s="28">
        <v>0.26900000000000002</v>
      </c>
      <c r="U58" s="25">
        <f>M58*T58</f>
        <v>3809.0400000000004</v>
      </c>
      <c r="V58" s="39">
        <v>0.49399999999999999</v>
      </c>
      <c r="W58" s="25">
        <f>M58*V58</f>
        <v>6995.04</v>
      </c>
      <c r="X58" s="39">
        <v>0.4</v>
      </c>
      <c r="Y58" s="25">
        <f>X58*M58</f>
        <v>5664</v>
      </c>
      <c r="Z58" s="47">
        <v>2.48E-3</v>
      </c>
      <c r="AA58" s="18">
        <f>M58*Z58</f>
        <v>35.116799999999998</v>
      </c>
      <c r="AB58" s="27">
        <f>IF(M58&gt;0,(AD58+AL58)/M58,0)</f>
        <v>3.0530275423728817E-3</v>
      </c>
      <c r="AC58" s="47">
        <v>2.9999999999999997E-4</v>
      </c>
      <c r="AD58" s="37">
        <f>AC58*M58</f>
        <v>4.2479999999999993</v>
      </c>
      <c r="AE58" s="28">
        <v>0.2031</v>
      </c>
      <c r="AF58" s="41">
        <f>AI58*(1-AJ58)*AE58</f>
        <v>35.424702000000003</v>
      </c>
      <c r="AG58" s="28">
        <f>IF(AND(AE58&gt;0,AC58&gt;0,Z58&gt;0),((Z58-AC58)*AE58)/((AE58-AC58)*Z58),0)</f>
        <v>0.8803326016415346</v>
      </c>
      <c r="AH58" s="29">
        <f t="shared" si="0"/>
        <v>0.90294889579240856</v>
      </c>
      <c r="AI58" s="43">
        <v>190</v>
      </c>
      <c r="AJ58" s="39">
        <v>8.2000000000000003E-2</v>
      </c>
      <c r="AK58" s="28">
        <v>0.2235</v>
      </c>
      <c r="AL58" s="41">
        <f>AI58*(1-AJ58)*AK58</f>
        <v>38.982870000000005</v>
      </c>
      <c r="AM58" s="18">
        <v>1.58</v>
      </c>
      <c r="AN58" s="18"/>
      <c r="AO58" s="121">
        <f>AO57+AI58-AN58</f>
        <v>1508.8800000000003</v>
      </c>
      <c r="AP58" s="104"/>
      <c r="AQ58" s="43"/>
      <c r="AR58" s="48"/>
      <c r="AS58" s="41"/>
      <c r="AT58" s="41"/>
      <c r="AU58" s="41"/>
      <c r="AV58" s="41"/>
    </row>
    <row r="59" spans="1:48" s="22" customFormat="1" ht="13.5" thickBot="1" x14ac:dyDescent="0.25">
      <c r="A59" s="184"/>
      <c r="B59" s="49" t="s">
        <v>38</v>
      </c>
      <c r="C59" s="50"/>
      <c r="D59" s="51">
        <f>SUM(D56:D58)</f>
        <v>44750</v>
      </c>
      <c r="E59" s="51"/>
      <c r="F59" s="51">
        <f>SUM(F56:F58)</f>
        <v>50246</v>
      </c>
      <c r="G59" s="52"/>
      <c r="H59" s="52"/>
      <c r="I59" s="51">
        <f>SUM(I56:I58)</f>
        <v>51559</v>
      </c>
      <c r="J59" s="52"/>
      <c r="K59" s="51">
        <f>SUM(K56:K58)</f>
        <v>44978</v>
      </c>
      <c r="L59" s="21">
        <f>IF(K59&gt;0,(K56*L56+K57*L57+K58*L58)/K59,0)</f>
        <v>6.8318133309618043E-2</v>
      </c>
      <c r="M59" s="52">
        <f>M56+M57+M58</f>
        <v>41905</v>
      </c>
      <c r="N59" s="53">
        <f>IF(M59&gt;0,O59/M59,0)</f>
        <v>0.29526080419997613</v>
      </c>
      <c r="O59" s="54">
        <f>O56+O57+O58</f>
        <v>12372.904</v>
      </c>
      <c r="P59" s="21">
        <f>IF(M59&gt;0,Q59/M59,0)</f>
        <v>0.63682567712683447</v>
      </c>
      <c r="Q59" s="54">
        <f>Q56+Q57+Q58</f>
        <v>26686.18</v>
      </c>
      <c r="R59" s="21">
        <f>IF(M59&gt;0,S59/M59,0)</f>
        <v>6.7913518673189358E-2</v>
      </c>
      <c r="S59" s="54">
        <f>S56+S57+S58</f>
        <v>2845.9160000000002</v>
      </c>
      <c r="T59" s="21">
        <f>IF(M59&gt;0,U59/M59,0)</f>
        <v>0.26171697888080181</v>
      </c>
      <c r="U59" s="54">
        <f>U56+U57+U58</f>
        <v>10967.25</v>
      </c>
      <c r="V59" s="21">
        <f>IF(M59&gt;0,W59/M59,0)</f>
        <v>0.4890502565326334</v>
      </c>
      <c r="W59" s="54">
        <f>W56+W57+W58</f>
        <v>20493.651000000002</v>
      </c>
      <c r="X59" s="21">
        <f>IF(M59&gt;0,Y59/M59,0)</f>
        <v>0.39995442071351867</v>
      </c>
      <c r="Y59" s="54">
        <f>Y56+Y57+Y58</f>
        <v>16760.09</v>
      </c>
      <c r="Z59" s="55">
        <f>IF(M59&gt;0,AA59/M59,0)</f>
        <v>2.5590865051903118E-3</v>
      </c>
      <c r="AA59" s="56">
        <f>SUM(AA56:AA58)</f>
        <v>107.23852000000001</v>
      </c>
      <c r="AB59" s="55">
        <f>IF(M59&gt;0,(AB56*M56+AB57*M57+AB58*M58)/M59,0)</f>
        <v>2.9646159599093194E-3</v>
      </c>
      <c r="AC59" s="55">
        <f>IF(K59&gt;0,(K56*AC56+K57*AC57+K58*AC58)/K59,0)</f>
        <v>3.0988083062830719E-4</v>
      </c>
      <c r="AD59" s="52">
        <f>SUM(AD56:AD58)</f>
        <v>12.984809999999998</v>
      </c>
      <c r="AE59" s="53">
        <f>IF(K59&gt;0,(K56*AE56+K57*AE57+K58*AE58)/K59,0)</f>
        <v>0.20345289252523457</v>
      </c>
      <c r="AF59" s="58">
        <f>SUM(AF56:AF58)</f>
        <v>100.90537950000001</v>
      </c>
      <c r="AG59" s="53">
        <f>IF(AND(AA59&gt;0),((AA56*AG56+AA57*AG57+AA58*AG58)/AA59),0)</f>
        <v>0.88026136644329345</v>
      </c>
      <c r="AH59" s="57">
        <f t="shared" si="0"/>
        <v>0.89671249262299335</v>
      </c>
      <c r="AI59" s="51">
        <f>SUM(AI56:AI58)</f>
        <v>541</v>
      </c>
      <c r="AJ59" s="21">
        <f>IF(AI59&gt;0,(AJ56*AI56+AJ57*AI57+AJ58*AI58)/AI59,0)</f>
        <v>8.2648798521256936E-2</v>
      </c>
      <c r="AK59" s="53">
        <f>IF(K59&gt;0,(AK56*K56+AK57*K57+AK58*K58)/K59,0)</f>
        <v>0.22428022144159368</v>
      </c>
      <c r="AL59" s="58">
        <f>SUM(AL56:AL58)</f>
        <v>111.24742180000001</v>
      </c>
      <c r="AM59" s="56"/>
      <c r="AN59" s="56">
        <f>SUM(AN56:AN58)</f>
        <v>1001.8</v>
      </c>
      <c r="AO59" s="105"/>
      <c r="AP59" s="106">
        <f>AO58</f>
        <v>1508.8800000000003</v>
      </c>
      <c r="AQ59" s="51">
        <f>SUM(AQ56:AQ58)</f>
        <v>0</v>
      </c>
      <c r="AR59" s="59"/>
      <c r="AS59" s="58"/>
      <c r="AT59" s="58"/>
      <c r="AU59" s="58"/>
      <c r="AV59" s="58"/>
    </row>
    <row r="60" spans="1:48" x14ac:dyDescent="0.2">
      <c r="A60" s="182">
        <v>15</v>
      </c>
      <c r="B60" s="23">
        <v>1</v>
      </c>
      <c r="C60" s="11" t="s">
        <v>50</v>
      </c>
      <c r="D60" s="12">
        <v>6181</v>
      </c>
      <c r="E60" s="12">
        <v>1</v>
      </c>
      <c r="F60" s="12">
        <v>11250</v>
      </c>
      <c r="G60" s="13">
        <v>1.5</v>
      </c>
      <c r="H60" s="13">
        <v>5.9</v>
      </c>
      <c r="I60" s="12">
        <v>11604</v>
      </c>
      <c r="J60" s="13">
        <v>6.5</v>
      </c>
      <c r="K60" s="12">
        <v>16181</v>
      </c>
      <c r="L60" s="14">
        <v>6.6000000000000003E-2</v>
      </c>
      <c r="M60" s="24">
        <f>ROUND(K60*(1-L60),0)</f>
        <v>15113</v>
      </c>
      <c r="N60" s="15">
        <v>0.375</v>
      </c>
      <c r="O60" s="25">
        <f>M60*N60</f>
        <v>5667.375</v>
      </c>
      <c r="P60" s="14">
        <v>0.53300000000000003</v>
      </c>
      <c r="Q60" s="25">
        <f>M60*P60</f>
        <v>8055.2290000000003</v>
      </c>
      <c r="R60" s="16">
        <v>9.1999999999999998E-2</v>
      </c>
      <c r="S60" s="25">
        <f>M60*R60</f>
        <v>1390.396</v>
      </c>
      <c r="T60" s="26">
        <v>0.25700000000000001</v>
      </c>
      <c r="U60" s="25">
        <f>M60*T60</f>
        <v>3884.0410000000002</v>
      </c>
      <c r="V60" s="16">
        <v>0.496</v>
      </c>
      <c r="W60" s="25">
        <f>M60*V60</f>
        <v>7496.0479999999998</v>
      </c>
      <c r="X60" s="16">
        <v>0.41</v>
      </c>
      <c r="Y60" s="25">
        <f>X60*M60</f>
        <v>6196.33</v>
      </c>
      <c r="Z60" s="17">
        <v>2.6800000000000001E-3</v>
      </c>
      <c r="AA60" s="18">
        <f>M60*Z60</f>
        <v>40.502839999999999</v>
      </c>
      <c r="AB60" s="27">
        <f>IF(M60&gt;0,(AD60+AL60)/M60,0)</f>
        <v>2.867128948587309E-3</v>
      </c>
      <c r="AC60" s="17">
        <v>3.4000000000000002E-4</v>
      </c>
      <c r="AD60" s="24">
        <f>AC60*M60</f>
        <v>5.13842</v>
      </c>
      <c r="AE60" s="117">
        <v>0.2064</v>
      </c>
      <c r="AF60" s="30">
        <f>AI60*(1-AJ60)*AE60</f>
        <v>36.528878399999996</v>
      </c>
      <c r="AG60" s="28">
        <f>IF(AND(AE60&gt;0,AC60&gt;0,Z60&gt;0),((Z60-AC60)*AE60)/((AE60-AC60)*Z60),0)</f>
        <v>0.87457500423728207</v>
      </c>
      <c r="AH60" s="60">
        <f t="shared" si="0"/>
        <v>0.88280536096528361</v>
      </c>
      <c r="AI60" s="12">
        <v>193</v>
      </c>
      <c r="AJ60" s="14">
        <v>8.3000000000000004E-2</v>
      </c>
      <c r="AK60" s="15">
        <v>0.21579999999999999</v>
      </c>
      <c r="AL60" s="30">
        <f>AI60*(1-AJ60)*AK60</f>
        <v>38.1924998</v>
      </c>
      <c r="AM60" s="19">
        <v>1.58</v>
      </c>
      <c r="AN60" s="19">
        <v>551.26</v>
      </c>
      <c r="AO60" s="101">
        <f>AO58+AI60-AN60</f>
        <v>1150.6200000000003</v>
      </c>
      <c r="AP60" s="102"/>
      <c r="AQ60" s="12"/>
      <c r="AR60" s="31"/>
      <c r="AS60" s="20"/>
      <c r="AT60" s="20"/>
      <c r="AU60" s="20"/>
      <c r="AV60" s="20"/>
    </row>
    <row r="61" spans="1:48" x14ac:dyDescent="0.2">
      <c r="A61" s="183"/>
      <c r="B61" s="33">
        <v>2</v>
      </c>
      <c r="C61" s="11" t="s">
        <v>51</v>
      </c>
      <c r="D61" s="34">
        <v>21469</v>
      </c>
      <c r="E61" s="34">
        <v>2</v>
      </c>
      <c r="F61" s="34">
        <v>15387</v>
      </c>
      <c r="G61" s="35">
        <v>1.8</v>
      </c>
      <c r="H61" s="35">
        <v>5.9</v>
      </c>
      <c r="I61" s="34">
        <v>15404</v>
      </c>
      <c r="J61" s="35">
        <v>6.8</v>
      </c>
      <c r="K61" s="34">
        <v>16175</v>
      </c>
      <c r="L61" s="36">
        <v>6.4000000000000001E-2</v>
      </c>
      <c r="M61" s="37">
        <f>ROUND(K61*(1-L61),0)</f>
        <v>15140</v>
      </c>
      <c r="N61" s="38">
        <v>0.28799999999999998</v>
      </c>
      <c r="O61" s="25">
        <f>M61*N61</f>
        <v>4360.32</v>
      </c>
      <c r="P61" s="36">
        <v>0.63400000000000001</v>
      </c>
      <c r="Q61" s="25">
        <f>M61*P61</f>
        <v>9598.76</v>
      </c>
      <c r="R61" s="39">
        <v>7.8E-2</v>
      </c>
      <c r="S61" s="25">
        <f>M61*R61</f>
        <v>1180.92</v>
      </c>
      <c r="T61" s="28">
        <v>0.23699999999999999</v>
      </c>
      <c r="U61" s="25">
        <f>M61*T61</f>
        <v>3588.18</v>
      </c>
      <c r="V61" s="39">
        <v>0.51200000000000001</v>
      </c>
      <c r="W61" s="25">
        <f>M61*V61</f>
        <v>7751.68</v>
      </c>
      <c r="X61" s="39">
        <v>0.4</v>
      </c>
      <c r="Y61" s="25">
        <f>X61*M61</f>
        <v>6056</v>
      </c>
      <c r="Z61" s="40">
        <v>2.6800000000000001E-3</v>
      </c>
      <c r="AA61" s="18">
        <f>M61*Z61</f>
        <v>40.575200000000002</v>
      </c>
      <c r="AB61" s="27">
        <f>IF(M61&gt;0,(AD61+AL61)/M61,0)</f>
        <v>3.2975113342140028E-3</v>
      </c>
      <c r="AC61" s="40">
        <v>3.5E-4</v>
      </c>
      <c r="AD61" s="37">
        <f>AC61*M61</f>
        <v>5.2990000000000004</v>
      </c>
      <c r="AE61" s="28">
        <v>0.2036</v>
      </c>
      <c r="AF61" s="41">
        <f>AI61*(1-AJ61)*AE61</f>
        <v>39.537491200000005</v>
      </c>
      <c r="AG61" s="28">
        <f>IF(AND(AE61&gt;0,AC61&gt;0,Z61&gt;0),((Z61-AC61)*AE61)/((AE61-AC61)*Z61),0)</f>
        <v>0.87090011198619455</v>
      </c>
      <c r="AH61" s="29">
        <f t="shared" si="0"/>
        <v>0.89522283015397719</v>
      </c>
      <c r="AI61" s="34">
        <v>212</v>
      </c>
      <c r="AJ61" s="36">
        <v>8.4000000000000005E-2</v>
      </c>
      <c r="AK61" s="38">
        <v>0.2298</v>
      </c>
      <c r="AL61" s="41">
        <f>AI61*(1-AJ61)*AK61</f>
        <v>44.625321599999999</v>
      </c>
      <c r="AM61" s="42">
        <v>1.65</v>
      </c>
      <c r="AN61" s="42"/>
      <c r="AO61" s="121">
        <f>AO60+AI61-AN61</f>
        <v>1362.6200000000003</v>
      </c>
      <c r="AP61" s="104"/>
      <c r="AQ61" s="43"/>
      <c r="AR61" s="44"/>
      <c r="AS61" s="45"/>
      <c r="AT61" s="45"/>
      <c r="AU61" s="45"/>
      <c r="AV61" s="45"/>
    </row>
    <row r="62" spans="1:48" x14ac:dyDescent="0.2">
      <c r="A62" s="183"/>
      <c r="B62" s="33">
        <v>3</v>
      </c>
      <c r="C62" s="11" t="s">
        <v>52</v>
      </c>
      <c r="D62" s="43">
        <v>17100</v>
      </c>
      <c r="E62" s="43">
        <v>2</v>
      </c>
      <c r="F62" s="43">
        <v>16584</v>
      </c>
      <c r="G62" s="37">
        <v>1.4</v>
      </c>
      <c r="H62" s="37">
        <v>6.1</v>
      </c>
      <c r="I62" s="43">
        <v>17485</v>
      </c>
      <c r="J62" s="37">
        <v>6.8</v>
      </c>
      <c r="K62" s="43">
        <v>15971</v>
      </c>
      <c r="L62" s="39">
        <v>6.8000000000000005E-2</v>
      </c>
      <c r="M62" s="37">
        <f>ROUND(K62*(1-L62),0)</f>
        <v>14885</v>
      </c>
      <c r="N62" s="28">
        <v>0.20300000000000001</v>
      </c>
      <c r="O62" s="25">
        <f>M62*N62</f>
        <v>3021.6550000000002</v>
      </c>
      <c r="P62" s="39">
        <v>0.64100000000000001</v>
      </c>
      <c r="Q62" s="25">
        <f>M62*P62</f>
        <v>9541.2849999999999</v>
      </c>
      <c r="R62" s="39">
        <v>0.156</v>
      </c>
      <c r="S62" s="25">
        <f>M62*R62</f>
        <v>2322.06</v>
      </c>
      <c r="T62" s="28">
        <v>0.25600000000000001</v>
      </c>
      <c r="U62" s="25">
        <f>M62*T62</f>
        <v>3810.56</v>
      </c>
      <c r="V62" s="39">
        <v>0.498</v>
      </c>
      <c r="W62" s="25">
        <f>M62*V62</f>
        <v>7412.73</v>
      </c>
      <c r="X62" s="39">
        <v>0.4</v>
      </c>
      <c r="Y62" s="25">
        <f>X62*M62</f>
        <v>5954</v>
      </c>
      <c r="Z62" s="47">
        <v>2.4299999999999999E-3</v>
      </c>
      <c r="AA62" s="18">
        <f>M62*Z62</f>
        <v>36.170549999999999</v>
      </c>
      <c r="AB62" s="27">
        <f>IF(M62&gt;0,(AD62+AL62)/M62,0)</f>
        <v>3.0500000000000002E-3</v>
      </c>
      <c r="AC62" s="47">
        <v>3.3E-4</v>
      </c>
      <c r="AD62" s="37">
        <f>AC62*M62</f>
        <v>4.9120499999999998</v>
      </c>
      <c r="AE62" s="28">
        <v>0.20080000000000001</v>
      </c>
      <c r="AF62" s="41">
        <f>AI62*(1-AJ62)*AE62</f>
        <v>38.258022400000009</v>
      </c>
      <c r="AG62" s="28">
        <f>IF(AND(AE62&gt;0,AC62&gt;0,Z62&gt;0),((Z62-AC62)*AE62)/((AE62-AC62)*Z62),0)</f>
        <v>0.86562011372041126</v>
      </c>
      <c r="AH62" s="29">
        <f t="shared" si="0"/>
        <v>0.89319035076265008</v>
      </c>
      <c r="AI62" s="43">
        <v>208</v>
      </c>
      <c r="AJ62" s="39">
        <v>8.4000000000000005E-2</v>
      </c>
      <c r="AK62" s="28">
        <v>0.21249999999999999</v>
      </c>
      <c r="AL62" s="41">
        <f>AI62*(1-AJ62)*AK62</f>
        <v>40.487200000000001</v>
      </c>
      <c r="AM62" s="18">
        <v>1.63</v>
      </c>
      <c r="AN62" s="18"/>
      <c r="AO62" s="121">
        <f>AO61+AI62-AN62</f>
        <v>1570.6200000000003</v>
      </c>
      <c r="AP62" s="104"/>
      <c r="AQ62" s="43"/>
      <c r="AR62" s="48"/>
      <c r="AS62" s="41"/>
      <c r="AT62" s="41"/>
      <c r="AU62" s="41"/>
      <c r="AV62" s="41"/>
    </row>
    <row r="63" spans="1:48" s="22" customFormat="1" ht="13.5" thickBot="1" x14ac:dyDescent="0.25">
      <c r="A63" s="184"/>
      <c r="B63" s="49" t="s">
        <v>38</v>
      </c>
      <c r="C63" s="50"/>
      <c r="D63" s="51">
        <f>SUM(D60:D62)</f>
        <v>44750</v>
      </c>
      <c r="E63" s="51"/>
      <c r="F63" s="51">
        <f>SUM(F60:F62)</f>
        <v>43221</v>
      </c>
      <c r="G63" s="52"/>
      <c r="H63" s="52"/>
      <c r="I63" s="51">
        <f>SUM(I60:I62)</f>
        <v>44493</v>
      </c>
      <c r="J63" s="52"/>
      <c r="K63" s="51">
        <f>SUM(K60:K62)</f>
        <v>48327</v>
      </c>
      <c r="L63" s="21">
        <f>IF(K63&gt;0,(K60*L60+K61*L61+K62*L62)/K63,0)</f>
        <v>6.5991557514432919E-2</v>
      </c>
      <c r="M63" s="52">
        <f>M60+M61+M62</f>
        <v>45138</v>
      </c>
      <c r="N63" s="53">
        <f>IF(M63&gt;0,O63/M63,0)</f>
        <v>0.28909898533386502</v>
      </c>
      <c r="O63" s="54">
        <f>O60+O61+O62</f>
        <v>13049.35</v>
      </c>
      <c r="P63" s="21">
        <f>IF(M63&gt;0,Q63/M63,0)</f>
        <v>0.60249178076122112</v>
      </c>
      <c r="Q63" s="54">
        <f>Q60+Q61+Q62</f>
        <v>27195.274000000001</v>
      </c>
      <c r="R63" s="21">
        <f>IF(M63&gt;0,S63/M63,0)</f>
        <v>0.10840923390491382</v>
      </c>
      <c r="S63" s="54">
        <f>S60+S61+S62</f>
        <v>4893.3760000000002</v>
      </c>
      <c r="T63" s="21">
        <f>IF(M63&gt;0,U63/M63,0)</f>
        <v>0.2499619167885152</v>
      </c>
      <c r="U63" s="54">
        <f>U60+U61+U62</f>
        <v>11282.780999999999</v>
      </c>
      <c r="V63" s="21">
        <f>IF(M63&gt;0,W63/M63,0)</f>
        <v>0.50202618636182372</v>
      </c>
      <c r="W63" s="54">
        <f>W60+W61+W62</f>
        <v>22660.457999999999</v>
      </c>
      <c r="X63" s="21">
        <f>IF(M63&gt;0,Y63/M63,0)</f>
        <v>0.40334817670255663</v>
      </c>
      <c r="Y63" s="54">
        <f>Y60+Y61+Y62</f>
        <v>18206.330000000002</v>
      </c>
      <c r="Z63" s="55">
        <f>IF(M63&gt;0,AA63/M63,0)</f>
        <v>2.5975583765341843E-3</v>
      </c>
      <c r="AA63" s="56">
        <f>SUM(AA60:AA62)</f>
        <v>117.24859000000001</v>
      </c>
      <c r="AB63" s="55">
        <f>IF(M63&gt;0,(AB60*M60+AB61*M61+AB62*M62)/M63,0)</f>
        <v>3.07179076166423E-3</v>
      </c>
      <c r="AC63" s="55">
        <f>IF(K63&gt;0,(K60*AC60+K61*AC61+K62*AC62)/K63,0)</f>
        <v>3.4004221242783539E-4</v>
      </c>
      <c r="AD63" s="52">
        <f>SUM(AD60:AD62)</f>
        <v>15.34947</v>
      </c>
      <c r="AE63" s="53">
        <f>IF(K63&gt;0,(K60*AE60+K61*AE61+K62*AE62)/K63,0)</f>
        <v>0.20361216711155256</v>
      </c>
      <c r="AF63" s="58">
        <f>SUM(AF60:AF62)</f>
        <v>114.32439200000002</v>
      </c>
      <c r="AG63" s="53">
        <f>IF(AND(AA63&gt;0),((AA60*AG60+AA61*AG61+AA62*AG62)/AA63),0)</f>
        <v>0.87054073138801935</v>
      </c>
      <c r="AH63" s="57">
        <f t="shared" si="0"/>
        <v>0.89068211042193202</v>
      </c>
      <c r="AI63" s="51">
        <f>SUM(AI60:AI62)</f>
        <v>613</v>
      </c>
      <c r="AJ63" s="21">
        <f>IF(AI63&gt;0,(AJ60*AI60+AJ61*AI61+AJ62*AI62)/AI63,0)</f>
        <v>8.3685154975530182E-2</v>
      </c>
      <c r="AK63" s="53">
        <f>IF(K63&gt;0,(AK60*K60+AK61*K61+AK62*K62)/K63,0)</f>
        <v>0.21939520971713533</v>
      </c>
      <c r="AL63" s="58">
        <f>SUM(AL60:AL62)</f>
        <v>123.3050214</v>
      </c>
      <c r="AM63" s="56"/>
      <c r="AN63" s="56">
        <f>SUM(AN60:AN62)</f>
        <v>551.26</v>
      </c>
      <c r="AO63" s="105"/>
      <c r="AP63" s="106">
        <f>AO62</f>
        <v>1570.6200000000003</v>
      </c>
      <c r="AQ63" s="51">
        <f>SUM(AQ60:AQ62)</f>
        <v>0</v>
      </c>
      <c r="AR63" s="59"/>
      <c r="AS63" s="58"/>
      <c r="AT63" s="58"/>
      <c r="AU63" s="58"/>
      <c r="AV63" s="58"/>
    </row>
    <row r="64" spans="1:48" x14ac:dyDescent="0.2">
      <c r="A64" s="182">
        <v>16</v>
      </c>
      <c r="B64" s="23">
        <v>1</v>
      </c>
      <c r="C64" s="11" t="s">
        <v>50</v>
      </c>
      <c r="D64" s="12">
        <v>5907</v>
      </c>
      <c r="E64" s="12">
        <v>0</v>
      </c>
      <c r="F64" s="12">
        <v>14717</v>
      </c>
      <c r="G64" s="13">
        <v>2.1</v>
      </c>
      <c r="H64" s="13">
        <v>6.1</v>
      </c>
      <c r="I64" s="12">
        <v>15749</v>
      </c>
      <c r="J64" s="13">
        <v>6.6</v>
      </c>
      <c r="K64" s="12">
        <v>15714</v>
      </c>
      <c r="L64" s="14">
        <v>6.8000000000000005E-2</v>
      </c>
      <c r="M64" s="24">
        <f>ROUND(K64*(1-L64),0)</f>
        <v>14645</v>
      </c>
      <c r="N64" s="15">
        <v>0.315</v>
      </c>
      <c r="O64" s="25">
        <f>M64*N64</f>
        <v>4613.1750000000002</v>
      </c>
      <c r="P64" s="14">
        <v>0.64200000000000002</v>
      </c>
      <c r="Q64" s="25">
        <f>M64*P64</f>
        <v>9402.09</v>
      </c>
      <c r="R64" s="16">
        <v>4.2999999999999997E-2</v>
      </c>
      <c r="S64" s="25">
        <f>M64*R64</f>
        <v>629.7349999999999</v>
      </c>
      <c r="T64" s="26">
        <v>0.251</v>
      </c>
      <c r="U64" s="25">
        <f>M64*T64</f>
        <v>3675.895</v>
      </c>
      <c r="V64" s="16">
        <v>0.50900000000000001</v>
      </c>
      <c r="W64" s="25">
        <f>M64*V64</f>
        <v>7454.3050000000003</v>
      </c>
      <c r="X64" s="16">
        <v>0.41</v>
      </c>
      <c r="Y64" s="25">
        <f>X64*M64</f>
        <v>6004.45</v>
      </c>
      <c r="Z64" s="17">
        <v>2.4599999999999999E-3</v>
      </c>
      <c r="AA64" s="18">
        <f>M64*Z64</f>
        <v>36.026699999999998</v>
      </c>
      <c r="AB64" s="27">
        <f>IF(M64&gt;0,(AD64+AL64)/M64,0)</f>
        <v>2.8707425059747355E-3</v>
      </c>
      <c r="AC64" s="17">
        <v>3.6000000000000002E-4</v>
      </c>
      <c r="AD64" s="24">
        <f>AC64*M64</f>
        <v>5.2722000000000007</v>
      </c>
      <c r="AE64" s="117">
        <v>0.2104</v>
      </c>
      <c r="AF64" s="30">
        <f>AI64*(1-AJ64)*AE64</f>
        <v>35.422944000000001</v>
      </c>
      <c r="AG64" s="28">
        <f>IF(AND(AE64&gt;0,AC64&gt;0,Z64&gt;0),((Z64-AC64)*AE64)/((AE64-AC64)*Z64),0)</f>
        <v>0.85512167252695181</v>
      </c>
      <c r="AH64" s="60">
        <f t="shared" si="0"/>
        <v>0.87604092683278223</v>
      </c>
      <c r="AI64" s="12">
        <v>184</v>
      </c>
      <c r="AJ64" s="14">
        <v>8.5000000000000006E-2</v>
      </c>
      <c r="AK64" s="15">
        <v>0.21840000000000001</v>
      </c>
      <c r="AL64" s="30">
        <f>AI64*(1-AJ64)*AK64</f>
        <v>36.769824000000007</v>
      </c>
      <c r="AM64" s="19">
        <v>1.46</v>
      </c>
      <c r="AN64" s="19">
        <v>1001.02</v>
      </c>
      <c r="AO64" s="101">
        <f>AO62+AI64-AN64</f>
        <v>753.60000000000036</v>
      </c>
      <c r="AP64" s="102"/>
      <c r="AQ64" s="12"/>
      <c r="AR64" s="31"/>
      <c r="AS64" s="20"/>
      <c r="AT64" s="20"/>
      <c r="AU64" s="20"/>
      <c r="AV64" s="20"/>
    </row>
    <row r="65" spans="1:48" x14ac:dyDescent="0.2">
      <c r="A65" s="183"/>
      <c r="B65" s="33">
        <v>2</v>
      </c>
      <c r="C65" s="11" t="s">
        <v>51</v>
      </c>
      <c r="D65" s="34">
        <v>18363</v>
      </c>
      <c r="E65" s="34">
        <v>4</v>
      </c>
      <c r="F65" s="34">
        <v>14963</v>
      </c>
      <c r="G65" s="35">
        <v>3.2</v>
      </c>
      <c r="H65" s="35">
        <v>6.4</v>
      </c>
      <c r="I65" s="34">
        <v>15170</v>
      </c>
      <c r="J65" s="35">
        <v>6.7</v>
      </c>
      <c r="K65" s="34">
        <v>15711</v>
      </c>
      <c r="L65" s="36">
        <v>6.3E-2</v>
      </c>
      <c r="M65" s="37">
        <f>ROUND(K65*(1-L65),0)</f>
        <v>14721</v>
      </c>
      <c r="N65" s="38">
        <v>0.251</v>
      </c>
      <c r="O65" s="25">
        <f>M65*N65</f>
        <v>3694.971</v>
      </c>
      <c r="P65" s="36">
        <v>0.71799999999999997</v>
      </c>
      <c r="Q65" s="25">
        <f>M65*P65</f>
        <v>10569.678</v>
      </c>
      <c r="R65" s="39">
        <v>3.1E-2</v>
      </c>
      <c r="S65" s="25">
        <f>M65*R65</f>
        <v>456.351</v>
      </c>
      <c r="T65" s="28">
        <v>0.24099999999999999</v>
      </c>
      <c r="U65" s="25">
        <f>M65*T65</f>
        <v>3547.761</v>
      </c>
      <c r="V65" s="39">
        <v>0.51</v>
      </c>
      <c r="W65" s="25">
        <f>M65*V65</f>
        <v>7507.71</v>
      </c>
      <c r="X65" s="39">
        <v>0.4</v>
      </c>
      <c r="Y65" s="25">
        <f>X65*M65</f>
        <v>5888.4000000000005</v>
      </c>
      <c r="Z65" s="40">
        <v>2.4199999999999998E-3</v>
      </c>
      <c r="AA65" s="18">
        <f>M65*Z65</f>
        <v>35.62482</v>
      </c>
      <c r="AB65" s="27">
        <f>IF(M65&gt;0,(AD65+AL65)/M65,0)</f>
        <v>2.7396996535561441E-3</v>
      </c>
      <c r="AC65" s="40">
        <v>3.4000000000000002E-4</v>
      </c>
      <c r="AD65" s="37">
        <f>AC65*M65</f>
        <v>5.0051399999999999</v>
      </c>
      <c r="AE65" s="28">
        <v>0.2079</v>
      </c>
      <c r="AF65" s="41">
        <f>AI65*(1-AJ65)*AE65</f>
        <v>33.5968479</v>
      </c>
      <c r="AG65" s="28">
        <f>IF(AND(AE65&gt;0,AC65&gt;0,Z65&gt;0),((Z65-AC65)*AE65)/((AE65-AC65)*Z65),0)</f>
        <v>0.86091206923737262</v>
      </c>
      <c r="AH65" s="29">
        <f t="shared" si="0"/>
        <v>0.87726325872167654</v>
      </c>
      <c r="AI65" s="34">
        <v>177</v>
      </c>
      <c r="AJ65" s="36">
        <v>8.6999999999999994E-2</v>
      </c>
      <c r="AK65" s="38">
        <v>0.21859999999999999</v>
      </c>
      <c r="AL65" s="41">
        <f>AI65*(1-AJ65)*AK65</f>
        <v>35.325978599999999</v>
      </c>
      <c r="AM65" s="42">
        <v>1.55</v>
      </c>
      <c r="AN65" s="42"/>
      <c r="AO65" s="121">
        <f>AO64+AI65-AN65</f>
        <v>930.60000000000036</v>
      </c>
      <c r="AP65" s="104"/>
      <c r="AQ65" s="43"/>
      <c r="AR65" s="44"/>
      <c r="AS65" s="45"/>
      <c r="AT65" s="45"/>
      <c r="AU65" s="45"/>
      <c r="AV65" s="45"/>
    </row>
    <row r="66" spans="1:48" x14ac:dyDescent="0.2">
      <c r="A66" s="183"/>
      <c r="B66" s="33">
        <v>3</v>
      </c>
      <c r="C66" s="46" t="s">
        <v>53</v>
      </c>
      <c r="D66" s="43">
        <v>21800</v>
      </c>
      <c r="E66" s="43">
        <v>1</v>
      </c>
      <c r="F66" s="43">
        <v>17921</v>
      </c>
      <c r="G66" s="37">
        <v>2.8</v>
      </c>
      <c r="H66" s="37">
        <v>8.4</v>
      </c>
      <c r="I66" s="43">
        <v>18460</v>
      </c>
      <c r="J66" s="37">
        <v>5.9</v>
      </c>
      <c r="K66" s="43">
        <v>15632</v>
      </c>
      <c r="L66" s="39">
        <v>6.6000000000000003E-2</v>
      </c>
      <c r="M66" s="37">
        <f>ROUND(K66*(1-L66),0)</f>
        <v>14600</v>
      </c>
      <c r="N66" s="28">
        <v>0.34200000000000003</v>
      </c>
      <c r="O66" s="25">
        <f>M66*N66</f>
        <v>4993.2000000000007</v>
      </c>
      <c r="P66" s="39">
        <v>0.56699999999999995</v>
      </c>
      <c r="Q66" s="25">
        <f>M66*P66</f>
        <v>8278.1999999999989</v>
      </c>
      <c r="R66" s="39">
        <v>9.0999999999999998E-2</v>
      </c>
      <c r="S66" s="25">
        <f>M66*R66</f>
        <v>1328.6</v>
      </c>
      <c r="T66" s="28">
        <v>0.25900000000000001</v>
      </c>
      <c r="U66" s="25">
        <f>M66*T66</f>
        <v>3781.4</v>
      </c>
      <c r="V66" s="39">
        <v>0.495</v>
      </c>
      <c r="W66" s="25">
        <f>M66*V66</f>
        <v>7227</v>
      </c>
      <c r="X66" s="39">
        <v>0.4</v>
      </c>
      <c r="Y66" s="25">
        <f>X66*M66</f>
        <v>5840</v>
      </c>
      <c r="Z66" s="47">
        <v>2.32E-3</v>
      </c>
      <c r="AA66" s="18">
        <f>M66*Z66</f>
        <v>33.872</v>
      </c>
      <c r="AB66" s="27">
        <f>IF(M66&gt;0,(AD66+AL66)/M66,0)</f>
        <v>2.8022668082191777E-3</v>
      </c>
      <c r="AC66" s="47">
        <v>3.3E-4</v>
      </c>
      <c r="AD66" s="37">
        <f>AC66*M66</f>
        <v>4.8179999999999996</v>
      </c>
      <c r="AE66" s="28">
        <v>0.20180000000000001</v>
      </c>
      <c r="AF66" s="41">
        <f>AI66*(1-AJ66)*AE66</f>
        <v>33.458843600000002</v>
      </c>
      <c r="AG66" s="28">
        <f>IF(AND(AE66&gt;0,AC66&gt;0,Z66&gt;0),((Z66-AC66)*AE66)/((AE66-AC66)*Z66),0)</f>
        <v>0.85916359584639113</v>
      </c>
      <c r="AH66" s="29">
        <f t="shared" si="0"/>
        <v>0.88357756291874812</v>
      </c>
      <c r="AI66" s="43">
        <v>182</v>
      </c>
      <c r="AJ66" s="39">
        <v>8.8999999999999996E-2</v>
      </c>
      <c r="AK66" s="28">
        <v>0.2177</v>
      </c>
      <c r="AL66" s="41">
        <f>AI66*(1-AJ66)*AK66</f>
        <v>36.095095399999998</v>
      </c>
      <c r="AM66" s="18">
        <v>1.63</v>
      </c>
      <c r="AN66" s="18"/>
      <c r="AO66" s="121">
        <f>AO65+AI66-AN66</f>
        <v>1112.6000000000004</v>
      </c>
      <c r="AP66" s="104"/>
      <c r="AQ66" s="43"/>
      <c r="AR66" s="48"/>
      <c r="AS66" s="41"/>
      <c r="AT66" s="41"/>
      <c r="AU66" s="41"/>
      <c r="AV66" s="41"/>
    </row>
    <row r="67" spans="1:48" s="22" customFormat="1" ht="13.5" thickBot="1" x14ac:dyDescent="0.25">
      <c r="A67" s="184"/>
      <c r="B67" s="49" t="s">
        <v>38</v>
      </c>
      <c r="C67" s="50"/>
      <c r="D67" s="51">
        <f>SUM(D64:D66)</f>
        <v>46070</v>
      </c>
      <c r="E67" s="51"/>
      <c r="F67" s="51">
        <f>SUM(F64:F66)</f>
        <v>47601</v>
      </c>
      <c r="G67" s="52"/>
      <c r="H67" s="52"/>
      <c r="I67" s="51">
        <f>SUM(I64:I66)</f>
        <v>49379</v>
      </c>
      <c r="J67" s="52"/>
      <c r="K67" s="51">
        <f>SUM(K64:K66)</f>
        <v>47057</v>
      </c>
      <c r="L67" s="21">
        <f>IF(K67&gt;0,(K64*L64+K65*L65+K66*L66)/K67,0)</f>
        <v>6.5666255817412936E-2</v>
      </c>
      <c r="M67" s="52">
        <f>M64+M65+M66</f>
        <v>43966</v>
      </c>
      <c r="N67" s="53">
        <f>IF(M67&gt;0,O67/M67,0)</f>
        <v>0.30253709684756408</v>
      </c>
      <c r="O67" s="54">
        <f>O64+O65+O66</f>
        <v>13301.346000000001</v>
      </c>
      <c r="P67" s="21">
        <f>IF(M67&gt;0,Q67/M67,0)</f>
        <v>0.6425412364099532</v>
      </c>
      <c r="Q67" s="54">
        <f>Q64+Q65+Q66</f>
        <v>28249.968000000001</v>
      </c>
      <c r="R67" s="21">
        <f>IF(M67&gt;0,S67/M67,0)</f>
        <v>5.4921666742482819E-2</v>
      </c>
      <c r="S67" s="54">
        <f>S64+S65+S66</f>
        <v>2414.6859999999997</v>
      </c>
      <c r="T67" s="21">
        <f>IF(M67&gt;0,U67/M67,0)</f>
        <v>0.25030832916344448</v>
      </c>
      <c r="U67" s="54">
        <f>U64+U65+U66</f>
        <v>11005.056</v>
      </c>
      <c r="V67" s="21">
        <f>IF(M67&gt;0,W67/M67,0)</f>
        <v>0.50468577992084795</v>
      </c>
      <c r="W67" s="54">
        <f>W64+W65+W66</f>
        <v>22189.014999999999</v>
      </c>
      <c r="X67" s="21">
        <f>IF(M67&gt;0,Y67/M67,0)</f>
        <v>0.40333098303234316</v>
      </c>
      <c r="Y67" s="54">
        <f>Y64+Y65+Y66</f>
        <v>17732.849999999999</v>
      </c>
      <c r="Z67" s="55">
        <f>IF(M67&gt;0,AA67/M67,0)</f>
        <v>2.4001164536232543E-3</v>
      </c>
      <c r="AA67" s="56">
        <f>SUM(AA64:AA66)</f>
        <v>105.52352</v>
      </c>
      <c r="AB67" s="55">
        <f>IF(M67&gt;0,(AB64*M64+AB65*M65+AB66*M66)/M67,0)</f>
        <v>2.8041267797843787E-3</v>
      </c>
      <c r="AC67" s="55">
        <f>IF(K67&gt;0,(K64*AC64+K65*AC65+K66*AC66)/K67,0)</f>
        <v>3.4335678007522789E-4</v>
      </c>
      <c r="AD67" s="52">
        <f>SUM(AD64:AD66)</f>
        <v>15.09534</v>
      </c>
      <c r="AE67" s="53">
        <f>IF(K67&gt;0,(K64*AE64+K65*AE65+K66*AE66)/K67,0)</f>
        <v>0.2067084620779055</v>
      </c>
      <c r="AF67" s="58">
        <f>SUM(AF64:AF66)</f>
        <v>102.4786355</v>
      </c>
      <c r="AG67" s="53">
        <f>IF(AND(AA67&gt;0),((AA64*AG64+AA65*AG65+AA66*AG66)/AA67),0)</f>
        <v>0.85837393199681566</v>
      </c>
      <c r="AH67" s="57">
        <f t="shared" si="0"/>
        <v>0.87893591249665692</v>
      </c>
      <c r="AI67" s="51">
        <f>SUM(AI64:AI66)</f>
        <v>543</v>
      </c>
      <c r="AJ67" s="21">
        <f>IF(AI67&gt;0,(AJ64*AI64+AJ65*AI65+AJ66*AI66)/AI67,0)</f>
        <v>8.6992633517495394E-2</v>
      </c>
      <c r="AK67" s="53">
        <f>IF(K67&gt;0,(AK64*K64+AK65*K65+AK66*K66)/K67,0)</f>
        <v>0.21823423932677391</v>
      </c>
      <c r="AL67" s="58">
        <f>SUM(AL64:AL66)</f>
        <v>108.190898</v>
      </c>
      <c r="AM67" s="56"/>
      <c r="AN67" s="56">
        <f>SUM(AN64:AN66)</f>
        <v>1001.02</v>
      </c>
      <c r="AO67" s="105"/>
      <c r="AP67" s="106">
        <f>AO66</f>
        <v>1112.6000000000004</v>
      </c>
      <c r="AQ67" s="51">
        <f>SUM(AQ64:AQ66)</f>
        <v>0</v>
      </c>
      <c r="AR67" s="59"/>
      <c r="AS67" s="58"/>
      <c r="AT67" s="58"/>
      <c r="AU67" s="58"/>
      <c r="AV67" s="58"/>
    </row>
    <row r="68" spans="1:48" x14ac:dyDescent="0.2">
      <c r="A68" s="182">
        <v>17</v>
      </c>
      <c r="B68" s="23">
        <v>1</v>
      </c>
      <c r="C68" s="11" t="s">
        <v>57</v>
      </c>
      <c r="D68" s="12">
        <v>5410</v>
      </c>
      <c r="E68" s="12">
        <v>1</v>
      </c>
      <c r="F68" s="12">
        <v>13094</v>
      </c>
      <c r="G68" s="13">
        <v>2.8</v>
      </c>
      <c r="H68" s="13">
        <v>6.8</v>
      </c>
      <c r="I68" s="12">
        <v>13999</v>
      </c>
      <c r="J68" s="13">
        <v>6.4</v>
      </c>
      <c r="K68" s="12">
        <v>15704</v>
      </c>
      <c r="L68" s="14">
        <v>5.8999999999999997E-2</v>
      </c>
      <c r="M68" s="24">
        <f>ROUND(K68*(1-L68),0)</f>
        <v>14777</v>
      </c>
      <c r="N68" s="15">
        <v>0.378</v>
      </c>
      <c r="O68" s="25">
        <f>M68*N68</f>
        <v>5585.7060000000001</v>
      </c>
      <c r="P68" s="14">
        <v>0.51900000000000002</v>
      </c>
      <c r="Q68" s="25">
        <f>M68*P68</f>
        <v>7669.2629999999999</v>
      </c>
      <c r="R68" s="16">
        <v>0.10299999999999999</v>
      </c>
      <c r="S68" s="25">
        <f>M68*R68</f>
        <v>1522.0309999999999</v>
      </c>
      <c r="T68" s="26">
        <v>0.23899999999999999</v>
      </c>
      <c r="U68" s="25">
        <f>M68*T68</f>
        <v>3531.703</v>
      </c>
      <c r="V68" s="16">
        <v>0.51500000000000001</v>
      </c>
      <c r="W68" s="25">
        <f>M68*V68</f>
        <v>7610.1549999999997</v>
      </c>
      <c r="X68" s="16">
        <v>0.4</v>
      </c>
      <c r="Y68" s="25">
        <f>X68*M68</f>
        <v>5910.8</v>
      </c>
      <c r="Z68" s="17">
        <v>2.3700000000000001E-3</v>
      </c>
      <c r="AA68" s="18">
        <f>M68*Z68</f>
        <v>35.02149</v>
      </c>
      <c r="AB68" s="27">
        <f>IF(M68&gt;0,(AD68+AL68)/M68,0)</f>
        <v>2.7234186912093116E-3</v>
      </c>
      <c r="AC68" s="17">
        <v>3.5E-4</v>
      </c>
      <c r="AD68" s="24">
        <f>AC68*M68</f>
        <v>5.1719499999999998</v>
      </c>
      <c r="AE68" s="117">
        <v>0.20130000000000001</v>
      </c>
      <c r="AF68" s="30">
        <f>AI68*(1-AJ68)*AE68</f>
        <v>33.301864199999997</v>
      </c>
      <c r="AG68" s="28">
        <f>IF(AND(AE68&gt;0,AC68&gt;0,Z68&gt;0),((Z68-AC68)*AE68)/((AE68-AC68)*Z68),0)</f>
        <v>0.85380518486555945</v>
      </c>
      <c r="AH68" s="60">
        <f t="shared" si="0"/>
        <v>0.872926207974838</v>
      </c>
      <c r="AI68" s="12">
        <v>181</v>
      </c>
      <c r="AJ68" s="14">
        <v>8.5999999999999993E-2</v>
      </c>
      <c r="AK68" s="15">
        <v>0.21199999999999999</v>
      </c>
      <c r="AL68" s="30">
        <f>AI68*(1-AJ68)*AK68</f>
        <v>35.072007999999997</v>
      </c>
      <c r="AM68" s="19">
        <v>1.65</v>
      </c>
      <c r="AN68" s="19">
        <v>998.12</v>
      </c>
      <c r="AO68" s="101">
        <f>AO66+AI68-AN68+AP68</f>
        <v>111.48000000000036</v>
      </c>
      <c r="AP68" s="133">
        <v>-184</v>
      </c>
      <c r="AQ68" s="12"/>
      <c r="AR68" s="31"/>
      <c r="AS68" s="20"/>
      <c r="AT68" s="20"/>
      <c r="AU68" s="20"/>
      <c r="AV68" s="20"/>
    </row>
    <row r="69" spans="1:48" x14ac:dyDescent="0.2">
      <c r="A69" s="183"/>
      <c r="B69" s="33">
        <v>2</v>
      </c>
      <c r="C69" s="11" t="s">
        <v>51</v>
      </c>
      <c r="D69" s="34">
        <v>18964</v>
      </c>
      <c r="E69" s="34">
        <v>5</v>
      </c>
      <c r="F69" s="34">
        <v>16214</v>
      </c>
      <c r="G69" s="35">
        <v>2.6</v>
      </c>
      <c r="H69" s="35">
        <v>5.5</v>
      </c>
      <c r="I69" s="34">
        <v>16188</v>
      </c>
      <c r="J69" s="35">
        <v>6.3</v>
      </c>
      <c r="K69" s="34">
        <v>15856</v>
      </c>
      <c r="L69" s="36">
        <v>7.1999999999999995E-2</v>
      </c>
      <c r="M69" s="37">
        <f>ROUND(K69*(1-L69),0)</f>
        <v>14714</v>
      </c>
      <c r="N69" s="38">
        <v>0.217</v>
      </c>
      <c r="O69" s="25">
        <f>M69*N69</f>
        <v>3192.9380000000001</v>
      </c>
      <c r="P69" s="36">
        <v>0.73099999999999998</v>
      </c>
      <c r="Q69" s="25">
        <f>M69*P69</f>
        <v>10755.933999999999</v>
      </c>
      <c r="R69" s="39">
        <v>5.1999999999999998E-2</v>
      </c>
      <c r="S69" s="25">
        <f>M69*R69</f>
        <v>765.12799999999993</v>
      </c>
      <c r="T69" s="28">
        <v>0.245</v>
      </c>
      <c r="U69" s="25">
        <f>M69*T69</f>
        <v>3604.93</v>
      </c>
      <c r="V69" s="39">
        <v>0.502</v>
      </c>
      <c r="W69" s="25">
        <f>M69*V69</f>
        <v>7386.4279999999999</v>
      </c>
      <c r="X69" s="39">
        <v>0.39</v>
      </c>
      <c r="Y69" s="25">
        <f>X69*M69</f>
        <v>5738.46</v>
      </c>
      <c r="Z69" s="40">
        <v>2.3999999999999998E-3</v>
      </c>
      <c r="AA69" s="18">
        <f>M69*Z69</f>
        <v>35.313599999999994</v>
      </c>
      <c r="AB69" s="27">
        <f>IF(M69&gt;0,(AD69+AL69)/M69,0)</f>
        <v>2.7227803452494221E-3</v>
      </c>
      <c r="AC69" s="40">
        <v>3.3E-4</v>
      </c>
      <c r="AD69" s="37">
        <f>AC69*M69</f>
        <v>4.85562</v>
      </c>
      <c r="AE69" s="28">
        <v>0.2001</v>
      </c>
      <c r="AF69" s="41">
        <f>AI69*(1-AJ69)*AE69</f>
        <v>30.2100975</v>
      </c>
      <c r="AG69" s="28">
        <f>IF(AND(AE69&gt;0,AC69&gt;0,Z69&gt;0),((Z69-AC69)*AE69)/((AE69-AC69)*Z69),0)</f>
        <v>0.86392476347799962</v>
      </c>
      <c r="AH69" s="29">
        <f t="shared" ref="AH69:AH127" si="1">IF(AND(AB69&gt;0,AK69&gt;0,AC69&gt;0),((AK69*(AB69-AC69))/(AB69*(AK69-AC69))),0)</f>
        <v>0.88004570683280137</v>
      </c>
      <c r="AI69" s="34">
        <v>165</v>
      </c>
      <c r="AJ69" s="36">
        <v>8.5000000000000006E-2</v>
      </c>
      <c r="AK69" s="38">
        <v>0.23319999999999999</v>
      </c>
      <c r="AL69" s="41">
        <f>AI69*(1-AJ69)*AK69</f>
        <v>35.207369999999997</v>
      </c>
      <c r="AM69" s="42">
        <v>1.55</v>
      </c>
      <c r="AN69" s="42"/>
      <c r="AO69" s="121">
        <f>AO68+AI69-AN69</f>
        <v>276.48000000000036</v>
      </c>
      <c r="AP69" s="104"/>
      <c r="AQ69" s="43"/>
      <c r="AR69" s="44"/>
      <c r="AS69" s="45"/>
      <c r="AT69" s="45"/>
      <c r="AU69" s="45"/>
      <c r="AV69" s="45"/>
    </row>
    <row r="70" spans="1:48" x14ac:dyDescent="0.2">
      <c r="A70" s="183"/>
      <c r="B70" s="33">
        <v>3</v>
      </c>
      <c r="C70" s="46" t="s">
        <v>53</v>
      </c>
      <c r="D70" s="43">
        <v>15706</v>
      </c>
      <c r="E70" s="43">
        <v>2</v>
      </c>
      <c r="F70" s="43">
        <v>15562</v>
      </c>
      <c r="G70" s="37">
        <v>2.7</v>
      </c>
      <c r="H70" s="37">
        <v>6.7</v>
      </c>
      <c r="I70" s="43">
        <v>15687</v>
      </c>
      <c r="J70" s="37">
        <v>6</v>
      </c>
      <c r="K70" s="43">
        <v>15938</v>
      </c>
      <c r="L70" s="39">
        <v>7.6999999999999999E-2</v>
      </c>
      <c r="M70" s="37">
        <f>ROUND(K70*(1-L70),0)</f>
        <v>14711</v>
      </c>
      <c r="N70" s="28">
        <v>0.28899999999999998</v>
      </c>
      <c r="O70" s="25">
        <f>M70*N70</f>
        <v>4251.4789999999994</v>
      </c>
      <c r="P70" s="39">
        <v>0.63900000000000001</v>
      </c>
      <c r="Q70" s="25">
        <f>M70*P70</f>
        <v>9400.3289999999997</v>
      </c>
      <c r="R70" s="39">
        <v>7.1999999999999995E-2</v>
      </c>
      <c r="S70" s="25">
        <f>M70*R70</f>
        <v>1059.192</v>
      </c>
      <c r="T70" s="28">
        <v>0.255</v>
      </c>
      <c r="U70" s="25">
        <f>M70*T70</f>
        <v>3751.3050000000003</v>
      </c>
      <c r="V70" s="39">
        <v>0.497</v>
      </c>
      <c r="W70" s="25">
        <f>M70*V70</f>
        <v>7311.3670000000002</v>
      </c>
      <c r="X70" s="39">
        <v>0.39</v>
      </c>
      <c r="Y70" s="25">
        <f>X70*M70</f>
        <v>5737.29</v>
      </c>
      <c r="Z70" s="47">
        <v>2.3999999999999998E-3</v>
      </c>
      <c r="AA70" s="18">
        <f>M70*Z70</f>
        <v>35.306399999999996</v>
      </c>
      <c r="AB70" s="27">
        <f>IF(M70&gt;0,(AD70+AL70)/M70,0)</f>
        <v>2.9014637210250838E-3</v>
      </c>
      <c r="AC70" s="47">
        <v>3.8000000000000002E-4</v>
      </c>
      <c r="AD70" s="37">
        <f>AC70*M70</f>
        <v>5.5901800000000001</v>
      </c>
      <c r="AE70" s="28">
        <v>0.19839999999999999</v>
      </c>
      <c r="AF70" s="41">
        <f>AI70*(1-AJ70)*AE70</f>
        <v>31.886054399999999</v>
      </c>
      <c r="AG70" s="28">
        <f>IF(AND(AE70&gt;0,AC70&gt;0,Z70&gt;0),((Z70-AC70)*AE70)/((AE70-AC70)*Z70),0)</f>
        <v>0.84328182338484314</v>
      </c>
      <c r="AH70" s="29">
        <f t="shared" si="1"/>
        <v>0.87046479536617694</v>
      </c>
      <c r="AI70" s="43">
        <v>177</v>
      </c>
      <c r="AJ70" s="39">
        <v>9.1999999999999998E-2</v>
      </c>
      <c r="AK70" s="28">
        <v>0.23080000000000001</v>
      </c>
      <c r="AL70" s="41">
        <f>AI70*(1-AJ70)*AK70</f>
        <v>37.093252800000002</v>
      </c>
      <c r="AM70" s="18">
        <v>1.6</v>
      </c>
      <c r="AN70" s="18"/>
      <c r="AO70" s="121">
        <f>AO69+AI70-AN70</f>
        <v>453.48000000000036</v>
      </c>
      <c r="AP70" s="104"/>
      <c r="AQ70" s="43"/>
      <c r="AR70" s="48"/>
      <c r="AS70" s="41"/>
      <c r="AT70" s="41"/>
      <c r="AU70" s="41"/>
      <c r="AV70" s="41"/>
    </row>
    <row r="71" spans="1:48" s="22" customFormat="1" ht="13.5" thickBot="1" x14ac:dyDescent="0.25">
      <c r="A71" s="184"/>
      <c r="B71" s="49" t="s">
        <v>38</v>
      </c>
      <c r="C71" s="50"/>
      <c r="D71" s="51">
        <f>SUM(D68:D70)</f>
        <v>40080</v>
      </c>
      <c r="E71" s="51"/>
      <c r="F71" s="51">
        <f>SUM(F68:F70)</f>
        <v>44870</v>
      </c>
      <c r="G71" s="52"/>
      <c r="H71" s="52"/>
      <c r="I71" s="51">
        <f>SUM(I68:I70)</f>
        <v>45874</v>
      </c>
      <c r="J71" s="52"/>
      <c r="K71" s="51">
        <f>SUM(K68:K70)</f>
        <v>47498</v>
      </c>
      <c r="L71" s="21">
        <f>IF(K71&gt;0,(K68*L68+K69*L69+K70*L70)/K71,0)</f>
        <v>6.9379637037348924E-2</v>
      </c>
      <c r="M71" s="52">
        <f>M68+M69+M70</f>
        <v>44202</v>
      </c>
      <c r="N71" s="53">
        <f>IF(M71&gt;0,O71/M71,0)</f>
        <v>0.29478582417085197</v>
      </c>
      <c r="O71" s="54">
        <f>O68+O69+O70</f>
        <v>13030.123</v>
      </c>
      <c r="P71" s="21">
        <f>IF(M71&gt;0,Q71/M71,0)</f>
        <v>0.62950830279172887</v>
      </c>
      <c r="Q71" s="54">
        <f>Q68+Q69+Q70</f>
        <v>27825.525999999998</v>
      </c>
      <c r="R71" s="21">
        <f>IF(M71&gt;0,S71/M71,0)</f>
        <v>7.5705873037419116E-2</v>
      </c>
      <c r="S71" s="54">
        <f>S68+S69+S70</f>
        <v>3346.3509999999997</v>
      </c>
      <c r="T71" s="21">
        <f>IF(M71&gt;0,U71/M71,0)</f>
        <v>0.2463222931089091</v>
      </c>
      <c r="U71" s="54">
        <f>U68+U69+U70</f>
        <v>10887.938</v>
      </c>
      <c r="V71" s="21">
        <f>IF(M71&gt;0,W71/M71,0)</f>
        <v>0.50468191484548208</v>
      </c>
      <c r="W71" s="54">
        <f>W68+W69+W70</f>
        <v>22307.949999999997</v>
      </c>
      <c r="X71" s="21">
        <f>IF(M71&gt;0,Y71/M71,0)</f>
        <v>0.39334306139993663</v>
      </c>
      <c r="Y71" s="54">
        <f>Y68+Y69+Y70</f>
        <v>17386.55</v>
      </c>
      <c r="Z71" s="55">
        <f>IF(M71&gt;0,AA71/M71,0)</f>
        <v>2.3899708158001899E-3</v>
      </c>
      <c r="AA71" s="56">
        <f>SUM(AA68:AA70)</f>
        <v>105.64148999999999</v>
      </c>
      <c r="AB71" s="55">
        <f>IF(M71&gt;0,(AB68*M68+AB69*M69+AB70*M70)/M71,0)</f>
        <v>2.7824618976516904E-3</v>
      </c>
      <c r="AC71" s="55">
        <f>IF(K71&gt;0,(K68*AC68+K69*AC69+K70*AC70)/K71,0)</f>
        <v>3.5339003747526207E-4</v>
      </c>
      <c r="AD71" s="52">
        <f>SUM(AD68:AD70)</f>
        <v>15.617750000000001</v>
      </c>
      <c r="AE71" s="53">
        <f>IF(K71&gt;0,(K68*AE68+K69*AE69+K70*AE70)/K71,0)</f>
        <v>0.19992631268684999</v>
      </c>
      <c r="AF71" s="58">
        <f>SUM(AF68:AF70)</f>
        <v>95.398016100000007</v>
      </c>
      <c r="AG71" s="53">
        <f>IF(AND(AA71&gt;0),((AA68*AG68+AA69*AG69+AA70*AG70)/AA71),0)</f>
        <v>0.85367092645539788</v>
      </c>
      <c r="AH71" s="57">
        <f t="shared" si="1"/>
        <v>0.87436470325724758</v>
      </c>
      <c r="AI71" s="51">
        <f>SUM(AI68:AI70)</f>
        <v>523</v>
      </c>
      <c r="AJ71" s="21">
        <f>IF(AI71&gt;0,(AJ68*AI68+AJ69*AI69+AJ70*AI70)/AI71,0)</f>
        <v>8.7715105162523899E-2</v>
      </c>
      <c r="AK71" s="53">
        <f>IF(K71&gt;0,(AK68*K68+AK69*K69+AK70*K70)/K71,0)</f>
        <v>0.22538543938692154</v>
      </c>
      <c r="AL71" s="58">
        <f>SUM(AL68:AL70)</f>
        <v>107.3726308</v>
      </c>
      <c r="AM71" s="56"/>
      <c r="AN71" s="56">
        <f>SUM(AN68:AN70)</f>
        <v>998.12</v>
      </c>
      <c r="AO71" s="105"/>
      <c r="AP71" s="106">
        <f>AO70</f>
        <v>453.48000000000036</v>
      </c>
      <c r="AQ71" s="51">
        <f>SUM(AQ68:AQ70)</f>
        <v>0</v>
      </c>
      <c r="AR71" s="59"/>
      <c r="AS71" s="58"/>
      <c r="AT71" s="58"/>
      <c r="AU71" s="58"/>
      <c r="AV71" s="58"/>
    </row>
    <row r="72" spans="1:48" x14ac:dyDescent="0.2">
      <c r="A72" s="182">
        <v>18</v>
      </c>
      <c r="B72" s="23">
        <v>1</v>
      </c>
      <c r="C72" s="11" t="s">
        <v>57</v>
      </c>
      <c r="D72" s="12">
        <v>16100</v>
      </c>
      <c r="E72" s="12">
        <v>1</v>
      </c>
      <c r="F72" s="12">
        <v>16551</v>
      </c>
      <c r="G72" s="13">
        <v>1.8</v>
      </c>
      <c r="H72" s="13">
        <v>5.8</v>
      </c>
      <c r="I72" s="12">
        <v>17157</v>
      </c>
      <c r="J72" s="125">
        <v>6</v>
      </c>
      <c r="K72" s="12">
        <v>15963</v>
      </c>
      <c r="L72" s="14">
        <v>7.1999999999999995E-2</v>
      </c>
      <c r="M72" s="24">
        <f>ROUND(K72*(1-L72),0)</f>
        <v>14814</v>
      </c>
      <c r="N72" s="15">
        <v>0.317</v>
      </c>
      <c r="O72" s="25">
        <f>M72*N72</f>
        <v>4696.0380000000005</v>
      </c>
      <c r="P72" s="14">
        <v>0.63</v>
      </c>
      <c r="Q72" s="25">
        <f>M72*P72</f>
        <v>9332.82</v>
      </c>
      <c r="R72" s="16">
        <v>5.2999999999999999E-2</v>
      </c>
      <c r="S72" s="25">
        <f>M72*R72</f>
        <v>785.14199999999994</v>
      </c>
      <c r="T72" s="26">
        <v>0.26700000000000002</v>
      </c>
      <c r="U72" s="25">
        <f>M72*T72</f>
        <v>3955.3380000000002</v>
      </c>
      <c r="V72" s="16">
        <v>0.48699999999999999</v>
      </c>
      <c r="W72" s="25">
        <f>M72*V72</f>
        <v>7214.4179999999997</v>
      </c>
      <c r="X72" s="16">
        <v>0.39</v>
      </c>
      <c r="Y72" s="25">
        <f>X72*M72</f>
        <v>5777.46</v>
      </c>
      <c r="Z72" s="17">
        <v>2.4399999999999999E-3</v>
      </c>
      <c r="AA72" s="18">
        <f>M72*Z72</f>
        <v>36.146160000000002</v>
      </c>
      <c r="AB72" s="27">
        <f>IF(M72&gt;0,(AD72+AL72)/M72,0)</f>
        <v>2.9206105710814093E-3</v>
      </c>
      <c r="AC72" s="17">
        <v>3.8999999999999999E-4</v>
      </c>
      <c r="AD72" s="24">
        <f>AC72*M72</f>
        <v>5.7774599999999996</v>
      </c>
      <c r="AE72" s="117">
        <v>0.17810000000000001</v>
      </c>
      <c r="AF72" s="30">
        <f>AI72*(1-AJ72)*AE72</f>
        <v>34.221915000000003</v>
      </c>
      <c r="AG72" s="28">
        <f>IF(AND(AE72&gt;0,AC72&gt;0,Z72&gt;0),((Z72-AC72)*AE72)/((AE72-AC72)*Z72),0)</f>
        <v>0.84200774701092485</v>
      </c>
      <c r="AH72" s="60">
        <f t="shared" si="1"/>
        <v>0.86820179159987854</v>
      </c>
      <c r="AI72" s="12">
        <v>210</v>
      </c>
      <c r="AJ72" s="14">
        <v>8.5000000000000006E-2</v>
      </c>
      <c r="AK72" s="15">
        <v>0.1951</v>
      </c>
      <c r="AL72" s="30">
        <f>AI72*(1-AJ72)*AK72</f>
        <v>37.488464999999998</v>
      </c>
      <c r="AM72" s="19">
        <v>1.65</v>
      </c>
      <c r="AN72" s="19"/>
      <c r="AO72" s="101">
        <f>AO70+AI72-AN72</f>
        <v>663.48000000000036</v>
      </c>
      <c r="AP72" s="102"/>
      <c r="AQ72" s="12"/>
      <c r="AR72" s="31"/>
      <c r="AS72" s="20"/>
      <c r="AT72" s="20"/>
      <c r="AU72" s="20"/>
      <c r="AV72" s="20"/>
    </row>
    <row r="73" spans="1:48" x14ac:dyDescent="0.2">
      <c r="A73" s="183"/>
      <c r="B73" s="33">
        <v>2</v>
      </c>
      <c r="C73" s="11" t="s">
        <v>52</v>
      </c>
      <c r="D73" s="34">
        <v>19195</v>
      </c>
      <c r="E73" s="34">
        <v>2</v>
      </c>
      <c r="F73" s="34">
        <v>16084</v>
      </c>
      <c r="G73" s="35">
        <v>1.1000000000000001</v>
      </c>
      <c r="H73" s="35">
        <v>4.8</v>
      </c>
      <c r="I73" s="34">
        <v>16521</v>
      </c>
      <c r="J73" s="126">
        <v>6.1</v>
      </c>
      <c r="K73" s="34">
        <v>16179</v>
      </c>
      <c r="L73" s="36">
        <v>7.3999999999999996E-2</v>
      </c>
      <c r="M73" s="37">
        <f>ROUND(K73*(1-L73),0)</f>
        <v>14982</v>
      </c>
      <c r="N73" s="38">
        <v>0.14000000000000001</v>
      </c>
      <c r="O73" s="25">
        <f>M73*N73</f>
        <v>2097.48</v>
      </c>
      <c r="P73" s="36">
        <v>0.745</v>
      </c>
      <c r="Q73" s="25">
        <f>M73*P73</f>
        <v>11161.59</v>
      </c>
      <c r="R73" s="39">
        <v>0.115</v>
      </c>
      <c r="S73" s="25">
        <f>M73*R73</f>
        <v>1722.93</v>
      </c>
      <c r="T73" s="28">
        <v>0.26500000000000001</v>
      </c>
      <c r="U73" s="25">
        <f>M73*T73</f>
        <v>3970.23</v>
      </c>
      <c r="V73" s="39">
        <v>0.495</v>
      </c>
      <c r="W73" s="25">
        <f>M73*V73</f>
        <v>7416.09</v>
      </c>
      <c r="X73" s="39">
        <v>0.4</v>
      </c>
      <c r="Y73" s="25">
        <f>X73*M73</f>
        <v>5992.8</v>
      </c>
      <c r="Z73" s="40">
        <v>2.4399999999999999E-3</v>
      </c>
      <c r="AA73" s="18">
        <f>M73*Z73</f>
        <v>36.556080000000001</v>
      </c>
      <c r="AB73" s="27">
        <f>IF(M73&gt;0,(AD73+AL73)/M73,0)</f>
        <v>2.699722066479776E-3</v>
      </c>
      <c r="AC73" s="40">
        <v>4.0999999999999999E-4</v>
      </c>
      <c r="AD73" s="37">
        <f>AC73*M73</f>
        <v>6.14262</v>
      </c>
      <c r="AE73" s="28">
        <v>0.20880000000000001</v>
      </c>
      <c r="AF73" s="41">
        <f>AI73*(1-AJ73)*AE73</f>
        <v>34.239024000000008</v>
      </c>
      <c r="AG73" s="28">
        <f>IF(AND(AE73&gt;0,AC73&gt;0,Z73&gt;0),((Z73-AC73)*AE73)/((AE73-AC73)*Z73),0)</f>
        <v>0.83360407936254444</v>
      </c>
      <c r="AH73" s="29">
        <f t="shared" si="1"/>
        <v>0.84979798923190808</v>
      </c>
      <c r="AI73" s="34">
        <v>180</v>
      </c>
      <c r="AJ73" s="36">
        <v>8.8999999999999996E-2</v>
      </c>
      <c r="AK73" s="38">
        <v>0.2092</v>
      </c>
      <c r="AL73" s="41">
        <f>AI73*(1-AJ73)*AK73</f>
        <v>34.304616000000003</v>
      </c>
      <c r="AM73" s="42">
        <v>1.6</v>
      </c>
      <c r="AN73" s="42"/>
      <c r="AO73" s="121">
        <f>AO72+AI73-AN73</f>
        <v>843.48000000000036</v>
      </c>
      <c r="AP73" s="104"/>
      <c r="AQ73" s="43"/>
      <c r="AR73" s="44"/>
      <c r="AS73" s="45"/>
      <c r="AT73" s="45"/>
      <c r="AU73" s="45"/>
      <c r="AV73" s="45"/>
    </row>
    <row r="74" spans="1:48" x14ac:dyDescent="0.2">
      <c r="A74" s="183"/>
      <c r="B74" s="33">
        <v>3</v>
      </c>
      <c r="C74" s="46" t="s">
        <v>53</v>
      </c>
      <c r="D74" s="43">
        <v>16650</v>
      </c>
      <c r="E74" s="43">
        <v>3</v>
      </c>
      <c r="F74" s="43">
        <v>17442</v>
      </c>
      <c r="G74" s="37">
        <v>0.7</v>
      </c>
      <c r="H74" s="37">
        <v>6</v>
      </c>
      <c r="I74" s="43">
        <v>17220</v>
      </c>
      <c r="J74" s="37">
        <v>6</v>
      </c>
      <c r="K74" s="43">
        <v>15978</v>
      </c>
      <c r="L74" s="39">
        <v>7.1999999999999995E-2</v>
      </c>
      <c r="M74" s="37">
        <f>ROUND(K74*(1-L74),0)</f>
        <v>14828</v>
      </c>
      <c r="N74" s="28">
        <v>0.20100000000000001</v>
      </c>
      <c r="O74" s="25">
        <f>M74*N74</f>
        <v>2980.4280000000003</v>
      </c>
      <c r="P74" s="39">
        <v>0.74199999999999999</v>
      </c>
      <c r="Q74" s="25">
        <f>M74*P74</f>
        <v>11002.376</v>
      </c>
      <c r="R74" s="39">
        <v>5.7000000000000002E-2</v>
      </c>
      <c r="S74" s="25">
        <f>M74*R74</f>
        <v>845.19600000000003</v>
      </c>
      <c r="T74" s="28">
        <v>0.26900000000000002</v>
      </c>
      <c r="U74" s="25">
        <f>M74*T74</f>
        <v>3988.7320000000004</v>
      </c>
      <c r="V74" s="39">
        <v>0.49299999999999999</v>
      </c>
      <c r="W74" s="25">
        <f>M74*V74</f>
        <v>7310.2039999999997</v>
      </c>
      <c r="X74" s="39">
        <v>0.39</v>
      </c>
      <c r="Y74" s="25">
        <f>X74*M74</f>
        <v>5782.92</v>
      </c>
      <c r="Z74" s="47">
        <v>2.4499999999999999E-3</v>
      </c>
      <c r="AA74" s="18">
        <f>M74*Z74</f>
        <v>36.328600000000002</v>
      </c>
      <c r="AB74" s="27">
        <f>IF(M74&gt;0,(AD74+AL74)/M74,0)</f>
        <v>2.6760712166172102E-3</v>
      </c>
      <c r="AC74" s="47">
        <v>3.8999999999999999E-4</v>
      </c>
      <c r="AD74" s="37">
        <f>AC74*M74</f>
        <v>5.7829199999999998</v>
      </c>
      <c r="AE74" s="28">
        <v>0.19650000000000001</v>
      </c>
      <c r="AF74" s="41">
        <f>AI74*(1-AJ74)*AE74</f>
        <v>32.651619000000004</v>
      </c>
      <c r="AG74" s="28">
        <f>IF(AND(AE74&gt;0,AC74&gt;0,Z74&gt;0),((Z74-AC74)*AE74)/((AE74-AC74)*Z74),0)</f>
        <v>0.84248844099365305</v>
      </c>
      <c r="AH74" s="29">
        <f t="shared" si="1"/>
        <v>0.85590024805758902</v>
      </c>
      <c r="AI74" s="43">
        <v>182</v>
      </c>
      <c r="AJ74" s="39">
        <v>8.6999999999999994E-2</v>
      </c>
      <c r="AK74" s="28">
        <v>0.20399999999999999</v>
      </c>
      <c r="AL74" s="41">
        <f>AI74*(1-AJ74)*AK74</f>
        <v>33.897863999999998</v>
      </c>
      <c r="AM74" s="18">
        <v>1.6</v>
      </c>
      <c r="AN74" s="18"/>
      <c r="AO74" s="121">
        <f>AO73+AI74-AN74</f>
        <v>1025.4800000000005</v>
      </c>
      <c r="AP74" s="104"/>
      <c r="AQ74" s="43"/>
      <c r="AR74" s="48"/>
      <c r="AS74" s="41"/>
      <c r="AT74" s="41"/>
      <c r="AU74" s="41"/>
      <c r="AV74" s="41"/>
    </row>
    <row r="75" spans="1:48" s="22" customFormat="1" ht="13.5" thickBot="1" x14ac:dyDescent="0.25">
      <c r="A75" s="184"/>
      <c r="B75" s="49" t="s">
        <v>38</v>
      </c>
      <c r="C75" s="50"/>
      <c r="D75" s="51">
        <f>SUM(D72:D74)</f>
        <v>51945</v>
      </c>
      <c r="E75" s="51"/>
      <c r="F75" s="51">
        <f>SUM(F72:F74)</f>
        <v>50077</v>
      </c>
      <c r="G75" s="52"/>
      <c r="H75" s="52"/>
      <c r="I75" s="51">
        <f>SUM(I72:I74)</f>
        <v>50898</v>
      </c>
      <c r="J75" s="52"/>
      <c r="K75" s="51">
        <f>SUM(K72:K74)</f>
        <v>48120</v>
      </c>
      <c r="L75" s="21">
        <f>IF(K75&gt;0,(K72*L72+K73*L73+K74*L74)/K75,0)</f>
        <v>7.2672443890274302E-2</v>
      </c>
      <c r="M75" s="52">
        <f>M72+M73+M74</f>
        <v>44624</v>
      </c>
      <c r="N75" s="53">
        <f>IF(M75&gt;0,O75/M75,0)</f>
        <v>0.21902890821082824</v>
      </c>
      <c r="O75" s="54">
        <f>O72+O73+O74</f>
        <v>9773.9459999999999</v>
      </c>
      <c r="P75" s="21">
        <f>IF(M75&gt;0,Q75/M75,0)</f>
        <v>0.70582614736464688</v>
      </c>
      <c r="Q75" s="54">
        <f>Q72+Q73+Q74</f>
        <v>31496.786</v>
      </c>
      <c r="R75" s="21">
        <f>IF(M75&gt;0,S75/M75,0)</f>
        <v>7.514494442452492E-2</v>
      </c>
      <c r="S75" s="54">
        <f>S72+S73+S74</f>
        <v>3353.268</v>
      </c>
      <c r="T75" s="21">
        <f>IF(M75&gt;0,U75/M75,0)</f>
        <v>0.26699309788454645</v>
      </c>
      <c r="U75" s="54">
        <f>U72+U73+U74</f>
        <v>11914.300000000001</v>
      </c>
      <c r="V75" s="21">
        <f>IF(M75&gt;0,W75/M75,0)</f>
        <v>0.49167963427751882</v>
      </c>
      <c r="W75" s="54">
        <f>W72+W73+W74</f>
        <v>21940.712</v>
      </c>
      <c r="X75" s="21">
        <f>IF(M75&gt;0,Y75/M75,0)</f>
        <v>0.39335738615991395</v>
      </c>
      <c r="Y75" s="54">
        <f>Y72+Y73+Y74</f>
        <v>17553.18</v>
      </c>
      <c r="Z75" s="55">
        <f>IF(M75&gt;0,AA75/M75,0)</f>
        <v>2.4433228755826463E-3</v>
      </c>
      <c r="AA75" s="56">
        <f>SUM(AA72:AA74)</f>
        <v>109.03084000000001</v>
      </c>
      <c r="AB75" s="55">
        <f>IF(M75&gt;0,(AB72*M72+AB73*M73+AB74*M74)/M75,0)</f>
        <v>2.7651923852635356E-3</v>
      </c>
      <c r="AC75" s="55">
        <f>IF(K75&gt;0,(K72*AC72+K73*AC73+K74*AC74)/K75,0)</f>
        <v>3.9672443890274313E-4</v>
      </c>
      <c r="AD75" s="52">
        <f>SUM(AD72:AD74)</f>
        <v>17.702999999999999</v>
      </c>
      <c r="AE75" s="53">
        <f>IF(K75&gt;0,(K72*AE72+K73*AE73+K74*AE74)/K75,0)</f>
        <v>0.19453163965087281</v>
      </c>
      <c r="AF75" s="58">
        <f>SUM(AF72:AF74)</f>
        <v>101.11255800000001</v>
      </c>
      <c r="AG75" s="53">
        <f>IF(AND(AA75&gt;0),((AA72*AG72+AA73*AG73+AA74*AG74)/AA75),0)</f>
        <v>0.83935031350471068</v>
      </c>
      <c r="AH75" s="57">
        <f t="shared" si="1"/>
        <v>0.8582080630641159</v>
      </c>
      <c r="AI75" s="51">
        <f>SUM(AI72:AI74)</f>
        <v>572</v>
      </c>
      <c r="AJ75" s="21">
        <f>IF(AI75&gt;0,(AJ72*AI72+AJ73*AI73+AJ74*AI74)/AI75,0)</f>
        <v>8.6895104895104908E-2</v>
      </c>
      <c r="AK75" s="53">
        <f>IF(K75&gt;0,(AK72*K72+AK73*K73+AK74*K74)/K75,0)</f>
        <v>0.20279592892768075</v>
      </c>
      <c r="AL75" s="58">
        <f>SUM(AL72:AL74)</f>
        <v>105.690945</v>
      </c>
      <c r="AM75" s="56"/>
      <c r="AN75" s="56">
        <f>SUM(AN72:AN74)</f>
        <v>0</v>
      </c>
      <c r="AO75" s="105"/>
      <c r="AP75" s="106">
        <f>AO74</f>
        <v>1025.4800000000005</v>
      </c>
      <c r="AQ75" s="51">
        <f>SUM(AQ72:AQ74)</f>
        <v>0</v>
      </c>
      <c r="AR75" s="59"/>
      <c r="AS75" s="58"/>
      <c r="AT75" s="58"/>
      <c r="AU75" s="58"/>
      <c r="AV75" s="58"/>
    </row>
    <row r="76" spans="1:48" x14ac:dyDescent="0.2">
      <c r="A76" s="182">
        <v>19</v>
      </c>
      <c r="B76" s="23">
        <v>1</v>
      </c>
      <c r="C76" s="11" t="s">
        <v>57</v>
      </c>
      <c r="D76" s="12">
        <v>16563</v>
      </c>
      <c r="E76" s="12">
        <v>1</v>
      </c>
      <c r="F76" s="12">
        <v>17163</v>
      </c>
      <c r="G76" s="13">
        <v>1.4</v>
      </c>
      <c r="H76" s="13">
        <v>6</v>
      </c>
      <c r="I76" s="12">
        <v>18256</v>
      </c>
      <c r="J76" s="13">
        <v>5.2</v>
      </c>
      <c r="K76" s="12">
        <v>15360</v>
      </c>
      <c r="L76" s="14">
        <v>6.6000000000000003E-2</v>
      </c>
      <c r="M76" s="24">
        <f>ROUND(K76*(1-L76),0)</f>
        <v>14346</v>
      </c>
      <c r="N76" s="15">
        <v>0.19800000000000001</v>
      </c>
      <c r="O76" s="25">
        <f>M76*N76</f>
        <v>2840.5080000000003</v>
      </c>
      <c r="P76" s="14">
        <v>0.70499999999999996</v>
      </c>
      <c r="Q76" s="25">
        <f>M76*P76</f>
        <v>10113.93</v>
      </c>
      <c r="R76" s="16">
        <v>9.7000000000000003E-2</v>
      </c>
      <c r="S76" s="25">
        <f>M76*R76</f>
        <v>1391.5620000000001</v>
      </c>
      <c r="T76" s="26">
        <v>0.27700000000000002</v>
      </c>
      <c r="U76" s="25">
        <f>M76*T76</f>
        <v>3973.8420000000006</v>
      </c>
      <c r="V76" s="16">
        <v>0.47799999999999998</v>
      </c>
      <c r="W76" s="25">
        <f>M76*V76</f>
        <v>6857.3879999999999</v>
      </c>
      <c r="X76" s="16">
        <v>0.4</v>
      </c>
      <c r="Y76" s="25">
        <f>X76*M76</f>
        <v>5738.4000000000005</v>
      </c>
      <c r="Z76" s="17">
        <v>2.63E-3</v>
      </c>
      <c r="AA76" s="18">
        <f>M76*Z76</f>
        <v>37.729979999999998</v>
      </c>
      <c r="AB76" s="27">
        <f>IF(M76&gt;0,(AD76+AL76)/M76,0)</f>
        <v>3.1167227101631112E-3</v>
      </c>
      <c r="AC76" s="17">
        <v>3.8000000000000002E-4</v>
      </c>
      <c r="AD76" s="24">
        <f>AC76*M76</f>
        <v>5.4514800000000001</v>
      </c>
      <c r="AE76" s="117">
        <v>0.18509999999999999</v>
      </c>
      <c r="AF76" s="30">
        <f>AI76*(1-AJ76)*AE76</f>
        <v>33.644516400000001</v>
      </c>
      <c r="AG76" s="28">
        <f>IF(AND(AE76&gt;0,AC76&gt;0,Z76&gt;0),((Z76-AC76)*AE76)/((AE76-AC76)*Z76),0)</f>
        <v>0.8572732422476439</v>
      </c>
      <c r="AH76" s="60">
        <f t="shared" si="1"/>
        <v>0.87962454634052489</v>
      </c>
      <c r="AI76" s="12">
        <v>198</v>
      </c>
      <c r="AJ76" s="14">
        <v>8.2000000000000003E-2</v>
      </c>
      <c r="AK76" s="15">
        <v>0.216</v>
      </c>
      <c r="AL76" s="30">
        <f>AI76*(1-AJ76)*AK76</f>
        <v>39.261023999999999</v>
      </c>
      <c r="AM76" s="19">
        <v>1.6</v>
      </c>
      <c r="AN76" s="19"/>
      <c r="AO76" s="101">
        <f>AO74+AI76-AN76</f>
        <v>1223.4800000000005</v>
      </c>
      <c r="AP76" s="102"/>
      <c r="AQ76" s="12"/>
      <c r="AR76" s="31"/>
      <c r="AS76" s="20"/>
      <c r="AT76" s="20"/>
      <c r="AU76" s="20"/>
      <c r="AV76" s="20"/>
    </row>
    <row r="77" spans="1:48" x14ac:dyDescent="0.2">
      <c r="A77" s="183"/>
      <c r="B77" s="33">
        <v>2</v>
      </c>
      <c r="C77" s="11" t="s">
        <v>52</v>
      </c>
      <c r="D77" s="34">
        <v>19500</v>
      </c>
      <c r="E77" s="34">
        <v>4</v>
      </c>
      <c r="F77" s="34">
        <v>19372</v>
      </c>
      <c r="G77" s="35">
        <v>0.7</v>
      </c>
      <c r="H77" s="35">
        <v>4.3</v>
      </c>
      <c r="I77" s="34">
        <v>19484</v>
      </c>
      <c r="J77" s="35">
        <v>4</v>
      </c>
      <c r="K77" s="34">
        <v>15914</v>
      </c>
      <c r="L77" s="36">
        <v>6.5000000000000002E-2</v>
      </c>
      <c r="M77" s="37">
        <f>ROUND(K77*(1-L77),0)</f>
        <v>14880</v>
      </c>
      <c r="N77" s="38">
        <v>0.19500000000000001</v>
      </c>
      <c r="O77" s="25">
        <f>M77*N77</f>
        <v>2901.6</v>
      </c>
      <c r="P77" s="36">
        <v>0.64800000000000002</v>
      </c>
      <c r="Q77" s="25">
        <f>M77*P77</f>
        <v>9642.24</v>
      </c>
      <c r="R77" s="39">
        <v>0.157</v>
      </c>
      <c r="S77" s="25">
        <f>M77*R77</f>
        <v>2336.16</v>
      </c>
      <c r="T77" s="28">
        <v>0.25700000000000001</v>
      </c>
      <c r="U77" s="25">
        <f>M77*T77</f>
        <v>3824.1600000000003</v>
      </c>
      <c r="V77" s="39">
        <v>0.502</v>
      </c>
      <c r="W77" s="25">
        <f>M77*V77</f>
        <v>7469.76</v>
      </c>
      <c r="X77" s="39">
        <v>0.4</v>
      </c>
      <c r="Y77" s="25">
        <f>X77*M77</f>
        <v>5952</v>
      </c>
      <c r="Z77" s="40">
        <v>2.64E-3</v>
      </c>
      <c r="AA77" s="18">
        <f>M77*Z77</f>
        <v>39.283200000000001</v>
      </c>
      <c r="AB77" s="27">
        <f>IF(M77&gt;0,(AD77+AL77)/M77,0)</f>
        <v>2.984703548387097E-3</v>
      </c>
      <c r="AC77" s="40">
        <v>4.0000000000000002E-4</v>
      </c>
      <c r="AD77" s="37">
        <f>AC77*M77</f>
        <v>5.952</v>
      </c>
      <c r="AE77" s="28">
        <v>0.19819999999999999</v>
      </c>
      <c r="AF77" s="41">
        <f>AI77*(1-AJ77)*AE77</f>
        <v>35.687495599999998</v>
      </c>
      <c r="AG77" s="28">
        <f>IF(AND(AE77&gt;0,AC77&gt;0,Z77&gt;0),((Z77-AC77)*AE77)/((AE77-AC77)*Z77),0)</f>
        <v>0.85020069246560659</v>
      </c>
      <c r="AH77" s="29">
        <f t="shared" si="1"/>
        <v>0.86760807443789134</v>
      </c>
      <c r="AI77" s="34">
        <v>197</v>
      </c>
      <c r="AJ77" s="36">
        <v>8.5999999999999993E-2</v>
      </c>
      <c r="AK77" s="38">
        <v>0.21360000000000001</v>
      </c>
      <c r="AL77" s="41">
        <f>AI77*(1-AJ77)*AK77</f>
        <v>38.460388800000004</v>
      </c>
      <c r="AM77" s="42">
        <v>1.6</v>
      </c>
      <c r="AN77" s="42"/>
      <c r="AO77" s="121">
        <f>AO76+AI77-AN77</f>
        <v>1420.4800000000005</v>
      </c>
      <c r="AP77" s="104"/>
      <c r="AQ77" s="43"/>
      <c r="AR77" s="44"/>
      <c r="AS77" s="45"/>
      <c r="AT77" s="45"/>
      <c r="AU77" s="45"/>
      <c r="AV77" s="45"/>
    </row>
    <row r="78" spans="1:48" x14ac:dyDescent="0.2">
      <c r="A78" s="183"/>
      <c r="B78" s="33">
        <v>3</v>
      </c>
      <c r="C78" s="11" t="s">
        <v>50</v>
      </c>
      <c r="D78" s="43">
        <v>17537</v>
      </c>
      <c r="E78" s="43">
        <v>3</v>
      </c>
      <c r="F78" s="43">
        <v>17550</v>
      </c>
      <c r="G78" s="37">
        <v>1.2</v>
      </c>
      <c r="H78" s="37">
        <v>4.2</v>
      </c>
      <c r="I78" s="43">
        <v>18372</v>
      </c>
      <c r="J78" s="127">
        <v>3.7</v>
      </c>
      <c r="K78" s="43">
        <v>15901</v>
      </c>
      <c r="L78" s="39">
        <v>6.4000000000000001E-2</v>
      </c>
      <c r="M78" s="37">
        <f>ROUND(K78*(1-L78),0)</f>
        <v>14883</v>
      </c>
      <c r="N78" s="28">
        <v>0.222</v>
      </c>
      <c r="O78" s="25">
        <f>M78*N78</f>
        <v>3304.0259999999998</v>
      </c>
      <c r="P78" s="39">
        <v>0.72299999999999998</v>
      </c>
      <c r="Q78" s="25">
        <f>M78*P78</f>
        <v>10760.409</v>
      </c>
      <c r="R78" s="39">
        <v>5.5E-2</v>
      </c>
      <c r="S78" s="25">
        <f>M78*R78</f>
        <v>818.56500000000005</v>
      </c>
      <c r="T78" s="28">
        <v>0.25900000000000001</v>
      </c>
      <c r="U78" s="25">
        <f>M78*T78</f>
        <v>3854.6970000000001</v>
      </c>
      <c r="V78" s="39">
        <v>0.496</v>
      </c>
      <c r="W78" s="25">
        <f>M78*V78</f>
        <v>7381.9679999999998</v>
      </c>
      <c r="X78" s="39">
        <v>0.4</v>
      </c>
      <c r="Y78" s="25">
        <f>X78*M78</f>
        <v>5953.2000000000007</v>
      </c>
      <c r="Z78" s="47">
        <v>2.7899999999999999E-3</v>
      </c>
      <c r="AA78" s="18">
        <f>M78*Z78</f>
        <v>41.523569999999999</v>
      </c>
      <c r="AB78" s="27">
        <f>IF(M78&gt;0,(AD78+AL78)/M78,0)</f>
        <v>3.1292829268292689E-3</v>
      </c>
      <c r="AC78" s="47">
        <v>4.0000000000000002E-4</v>
      </c>
      <c r="AD78" s="37">
        <f>AC78*M78</f>
        <v>5.9532000000000007</v>
      </c>
      <c r="AE78" s="28">
        <v>0.20630000000000001</v>
      </c>
      <c r="AF78" s="41">
        <f>AI78*(1-AJ78)*AE78</f>
        <v>37.2936762</v>
      </c>
      <c r="AG78" s="28">
        <f>IF(AND(AE78&gt;0,AC78&gt;0,Z78&gt;0),((Z78-AC78)*AE78)/((AE78-AC78)*Z78),0)</f>
        <v>0.85829499304565504</v>
      </c>
      <c r="AH78" s="29">
        <f t="shared" si="1"/>
        <v>0.87373056118615078</v>
      </c>
      <c r="AI78" s="43">
        <v>198</v>
      </c>
      <c r="AJ78" s="39">
        <v>8.6999999999999994E-2</v>
      </c>
      <c r="AK78" s="28">
        <v>0.22470000000000001</v>
      </c>
      <c r="AL78" s="41">
        <f>AI78*(1-AJ78)*AK78</f>
        <v>40.619917800000003</v>
      </c>
      <c r="AM78" s="18">
        <v>1.48</v>
      </c>
      <c r="AN78" s="18"/>
      <c r="AO78" s="121">
        <f>AO77+AI78-AN78</f>
        <v>1618.4800000000005</v>
      </c>
      <c r="AP78" s="104"/>
      <c r="AQ78" s="43"/>
      <c r="AR78" s="48"/>
      <c r="AS78" s="41"/>
      <c r="AT78" s="41"/>
      <c r="AU78" s="41"/>
      <c r="AV78" s="41"/>
    </row>
    <row r="79" spans="1:48" s="22" customFormat="1" ht="13.5" thickBot="1" x14ac:dyDescent="0.25">
      <c r="A79" s="184"/>
      <c r="B79" s="49" t="s">
        <v>38</v>
      </c>
      <c r="C79" s="50"/>
      <c r="D79" s="51">
        <f>SUM(D76:D78)</f>
        <v>53600</v>
      </c>
      <c r="E79" s="51"/>
      <c r="F79" s="51">
        <f>SUM(F76:F78)</f>
        <v>54085</v>
      </c>
      <c r="G79" s="52"/>
      <c r="H79" s="52"/>
      <c r="I79" s="51">
        <f>SUM(I76:I78)</f>
        <v>56112</v>
      </c>
      <c r="J79" s="52"/>
      <c r="K79" s="51">
        <f>SUM(K76:K78)</f>
        <v>47175</v>
      </c>
      <c r="L79" s="21">
        <f>IF(K79&gt;0,(K76*L76+K77*L77+K78*L78)/K79,0)</f>
        <v>6.4988532061473231E-2</v>
      </c>
      <c r="M79" s="52">
        <f>M76+M77+M78</f>
        <v>44109</v>
      </c>
      <c r="N79" s="53">
        <f>IF(M79&gt;0,O79/M79,0)</f>
        <v>0.20508590083656397</v>
      </c>
      <c r="O79" s="54">
        <f>O76+O77+O78</f>
        <v>9046.134</v>
      </c>
      <c r="P79" s="21">
        <f>IF(M79&gt;0,Q79/M79,0)</f>
        <v>0.69184472556621091</v>
      </c>
      <c r="Q79" s="54">
        <f>Q76+Q77+Q78</f>
        <v>30516.578999999998</v>
      </c>
      <c r="R79" s="21">
        <f>IF(M79&gt;0,S79/M79,0)</f>
        <v>0.10306937359722507</v>
      </c>
      <c r="S79" s="54">
        <f>S76+S77+S78</f>
        <v>4546.2870000000003</v>
      </c>
      <c r="T79" s="21">
        <f>IF(M79&gt;0,U79/M79,0)</f>
        <v>0.26417962320614841</v>
      </c>
      <c r="U79" s="54">
        <f>U76+U77+U78</f>
        <v>11652.699000000001</v>
      </c>
      <c r="V79" s="21">
        <f>IF(M79&gt;0,W79/M79,0)</f>
        <v>0.4921697612732096</v>
      </c>
      <c r="W79" s="54">
        <f>W76+W77+W78</f>
        <v>21709.116000000002</v>
      </c>
      <c r="X79" s="21">
        <f>IF(M79&gt;0,Y79/M79,0)</f>
        <v>0.4</v>
      </c>
      <c r="Y79" s="54">
        <f>Y76+Y77+Y78</f>
        <v>17643.600000000002</v>
      </c>
      <c r="Z79" s="55">
        <f>IF(M79&gt;0,AA79/M79,0)</f>
        <v>2.6873597225056112E-3</v>
      </c>
      <c r="AA79" s="56">
        <f>SUM(AA76:AA78)</f>
        <v>118.53675000000001</v>
      </c>
      <c r="AB79" s="55">
        <f>IF(M79&gt;0,(AB76*M76+AB77*M77+AB78*M78)/M79,0)</f>
        <v>3.0764245528123514E-3</v>
      </c>
      <c r="AC79" s="55">
        <f>IF(K79&gt;0,(K76*AC76+K77*AC77+K78*AC78)/K79,0)</f>
        <v>3.9348807631160579E-4</v>
      </c>
      <c r="AD79" s="52">
        <f>SUM(AD76:AD78)</f>
        <v>17.356680000000001</v>
      </c>
      <c r="AE79" s="53">
        <f>IF(K79&gt;0,(K76*AE76+K77*AE77+K78*AE78)/K79,0)</f>
        <v>0.19666490937996822</v>
      </c>
      <c r="AF79" s="58">
        <f>SUM(AF76:AF78)</f>
        <v>106.62568819999998</v>
      </c>
      <c r="AG79" s="53">
        <f>IF(AND(AA79&gt;0),((AA76*AG76+AA77*AG77+AA78*AG78)/AA79),0)</f>
        <v>0.85528731259448598</v>
      </c>
      <c r="AH79" s="57">
        <f t="shared" si="1"/>
        <v>0.87367173374403762</v>
      </c>
      <c r="AI79" s="51">
        <f>SUM(AI76:AI78)</f>
        <v>593</v>
      </c>
      <c r="AJ79" s="21">
        <f>IF(AI79&gt;0,(AJ76*AI76+AJ77*AI77+AJ78*AI78)/AI79,0)</f>
        <v>8.4998313659359184E-2</v>
      </c>
      <c r="AK79" s="53">
        <f>IF(K79&gt;0,(AK76*K76+AK77*K77+AK78*K78)/K79,0)</f>
        <v>0.21812284260731321</v>
      </c>
      <c r="AL79" s="58">
        <f>SUM(AL76:AL78)</f>
        <v>118.34133059999999</v>
      </c>
      <c r="AM79" s="56"/>
      <c r="AN79" s="56">
        <f>SUM(AN76:AN78)</f>
        <v>0</v>
      </c>
      <c r="AO79" s="105"/>
      <c r="AP79" s="106">
        <f>AO78</f>
        <v>1618.4800000000005</v>
      </c>
      <c r="AQ79" s="51">
        <f>SUM(AQ76:AQ78)</f>
        <v>0</v>
      </c>
      <c r="AR79" s="59"/>
      <c r="AS79" s="58"/>
      <c r="AT79" s="58"/>
      <c r="AU79" s="58"/>
      <c r="AV79" s="58"/>
    </row>
    <row r="80" spans="1:48" x14ac:dyDescent="0.2">
      <c r="A80" s="182">
        <v>20</v>
      </c>
      <c r="B80" s="23">
        <v>1</v>
      </c>
      <c r="C80" s="11" t="s">
        <v>51</v>
      </c>
      <c r="D80" s="12">
        <v>6218</v>
      </c>
      <c r="E80" s="12">
        <v>1</v>
      </c>
      <c r="F80" s="12">
        <v>12527</v>
      </c>
      <c r="G80" s="13">
        <v>1.1000000000000001</v>
      </c>
      <c r="H80" s="13">
        <v>4.5999999999999996</v>
      </c>
      <c r="I80" s="12">
        <v>12701</v>
      </c>
      <c r="J80" s="125">
        <v>5</v>
      </c>
      <c r="K80" s="12">
        <v>16104</v>
      </c>
      <c r="L80" s="14">
        <v>6.7000000000000004E-2</v>
      </c>
      <c r="M80" s="24">
        <f>ROUND(K80*(1-L80),0)</f>
        <v>15025</v>
      </c>
      <c r="N80" s="15">
        <v>0.2</v>
      </c>
      <c r="O80" s="25">
        <f>M80*N80</f>
        <v>3005</v>
      </c>
      <c r="P80" s="14">
        <v>0.76100000000000001</v>
      </c>
      <c r="Q80" s="25">
        <f>M80*P80</f>
        <v>11434.025</v>
      </c>
      <c r="R80" s="16">
        <v>3.9E-2</v>
      </c>
      <c r="S80" s="25">
        <f>M80*R80</f>
        <v>585.97500000000002</v>
      </c>
      <c r="T80" s="26">
        <v>0.26200000000000001</v>
      </c>
      <c r="U80" s="25">
        <f>M80*T80</f>
        <v>3936.55</v>
      </c>
      <c r="V80" s="16">
        <v>0.48899999999999999</v>
      </c>
      <c r="W80" s="25">
        <f>M80*V80</f>
        <v>7347.2249999999995</v>
      </c>
      <c r="X80" s="16">
        <v>0.4</v>
      </c>
      <c r="Y80" s="25">
        <f>X80*M80</f>
        <v>6010</v>
      </c>
      <c r="Z80" s="17">
        <v>2.6800000000000001E-3</v>
      </c>
      <c r="AA80" s="18">
        <f>M80*Z80</f>
        <v>40.267000000000003</v>
      </c>
      <c r="AB80" s="27">
        <f>IF(M80&gt;0,(AD80+AL80)/M80,0)</f>
        <v>3.1122975041597339E-3</v>
      </c>
      <c r="AC80" s="17">
        <v>4.0000000000000002E-4</v>
      </c>
      <c r="AD80" s="24">
        <f>AC80*M80</f>
        <v>6.0100000000000007</v>
      </c>
      <c r="AE80" s="117">
        <v>0.20580000000000001</v>
      </c>
      <c r="AF80" s="30">
        <f>AI80*(1-AJ80)*AE80</f>
        <v>36.719865000000006</v>
      </c>
      <c r="AG80" s="28">
        <f>IF(AND(AE80&gt;0,AC80&gt;0,Z80&gt;0),((Z80-AC80)*AE80)/((AE80-AC80)*Z80),0)</f>
        <v>0.85240302867357476</v>
      </c>
      <c r="AH80" s="60">
        <f t="shared" si="1"/>
        <v>0.87300649028642774</v>
      </c>
      <c r="AI80" s="12">
        <v>195</v>
      </c>
      <c r="AJ80" s="14">
        <v>8.5000000000000006E-2</v>
      </c>
      <c r="AK80" s="15">
        <v>0.22839999999999999</v>
      </c>
      <c r="AL80" s="30">
        <f>AI80*(1-AJ80)*AK80</f>
        <v>40.752270000000003</v>
      </c>
      <c r="AM80" s="19">
        <v>1.6</v>
      </c>
      <c r="AN80" s="19">
        <v>1001.28</v>
      </c>
      <c r="AO80" s="101">
        <f>AO78+AI80-AN80</f>
        <v>812.2000000000005</v>
      </c>
      <c r="AP80" s="102"/>
      <c r="AQ80" s="12"/>
      <c r="AR80" s="31"/>
      <c r="AS80" s="20"/>
      <c r="AT80" s="20"/>
      <c r="AU80" s="20"/>
      <c r="AV80" s="20"/>
    </row>
    <row r="81" spans="1:48" x14ac:dyDescent="0.2">
      <c r="A81" s="183"/>
      <c r="B81" s="33">
        <v>2</v>
      </c>
      <c r="C81" s="11" t="s">
        <v>52</v>
      </c>
      <c r="D81" s="34">
        <v>18900</v>
      </c>
      <c r="E81" s="34">
        <v>6</v>
      </c>
      <c r="F81" s="34">
        <v>17429</v>
      </c>
      <c r="G81" s="35">
        <v>0.9</v>
      </c>
      <c r="H81" s="35">
        <v>4.4000000000000004</v>
      </c>
      <c r="I81" s="34">
        <v>17687</v>
      </c>
      <c r="J81" s="35">
        <v>4.3</v>
      </c>
      <c r="K81" s="34">
        <v>16046</v>
      </c>
      <c r="L81" s="36">
        <v>6.8000000000000005E-2</v>
      </c>
      <c r="M81" s="37">
        <f>ROUND(K81*(1-L81),0)</f>
        <v>14955</v>
      </c>
      <c r="N81" s="38">
        <v>0.26300000000000001</v>
      </c>
      <c r="O81" s="25">
        <f>M81*N81</f>
        <v>3933.165</v>
      </c>
      <c r="P81" s="36">
        <v>0.64300000000000002</v>
      </c>
      <c r="Q81" s="25">
        <f>M81*P81</f>
        <v>9616.0650000000005</v>
      </c>
      <c r="R81" s="39">
        <v>9.4E-2</v>
      </c>
      <c r="S81" s="25">
        <f>M81*R81</f>
        <v>1405.77</v>
      </c>
      <c r="T81" s="28">
        <v>0.247</v>
      </c>
      <c r="U81" s="25">
        <f>M81*T81</f>
        <v>3693.8849999999998</v>
      </c>
      <c r="V81" s="39">
        <v>0.50600000000000001</v>
      </c>
      <c r="W81" s="25">
        <f>M81*V81</f>
        <v>7567.2300000000005</v>
      </c>
      <c r="X81" s="39">
        <v>0.4</v>
      </c>
      <c r="Y81" s="25">
        <f>X81*M81</f>
        <v>5982</v>
      </c>
      <c r="Z81" s="40">
        <v>2.6099999999999999E-3</v>
      </c>
      <c r="AA81" s="18">
        <f>M81*Z81</f>
        <v>39.032550000000001</v>
      </c>
      <c r="AB81" s="27">
        <f>IF(M81&gt;0,(AD81+AL81)/M81,0)</f>
        <v>2.865783149448345E-3</v>
      </c>
      <c r="AC81" s="40">
        <v>4.0000000000000002E-4</v>
      </c>
      <c r="AD81" s="37">
        <f>AC81*M81</f>
        <v>5.9820000000000002</v>
      </c>
      <c r="AE81" s="28">
        <v>0.2041</v>
      </c>
      <c r="AF81" s="41">
        <f>AI81*(1-AJ81)*AE81</f>
        <v>36.376743000000005</v>
      </c>
      <c r="AG81" s="28">
        <f>IF(AND(AE81&gt;0,AC81&gt;0,Z81&gt;0),((Z81-AC81)*AE81)/((AE81-AC81)*Z81),0)</f>
        <v>0.84840602117530661</v>
      </c>
      <c r="AH81" s="29">
        <f t="shared" si="1"/>
        <v>0.86208877504299919</v>
      </c>
      <c r="AI81" s="34">
        <v>195</v>
      </c>
      <c r="AJ81" s="36">
        <v>8.5999999999999993E-2</v>
      </c>
      <c r="AK81" s="38">
        <v>0.2069</v>
      </c>
      <c r="AL81" s="41">
        <f>AI81*(1-AJ81)*AK81</f>
        <v>36.875787000000003</v>
      </c>
      <c r="AM81" s="42">
        <v>1.62</v>
      </c>
      <c r="AN81" s="42"/>
      <c r="AO81" s="121">
        <f>AO80+AI81-AN81</f>
        <v>1007.2000000000005</v>
      </c>
      <c r="AP81" s="104"/>
      <c r="AQ81" s="43"/>
      <c r="AR81" s="44"/>
      <c r="AS81" s="45"/>
      <c r="AT81" s="45"/>
      <c r="AU81" s="45"/>
      <c r="AV81" s="45"/>
    </row>
    <row r="82" spans="1:48" x14ac:dyDescent="0.2">
      <c r="A82" s="183"/>
      <c r="B82" s="33">
        <v>3</v>
      </c>
      <c r="C82" s="11" t="s">
        <v>50</v>
      </c>
      <c r="D82" s="43">
        <v>21282</v>
      </c>
      <c r="E82" s="43">
        <v>2</v>
      </c>
      <c r="F82" s="43">
        <v>16990</v>
      </c>
      <c r="G82" s="37">
        <v>0.8</v>
      </c>
      <c r="H82" s="37">
        <v>3.8</v>
      </c>
      <c r="I82" s="43">
        <v>17245</v>
      </c>
      <c r="J82" s="37">
        <v>3.9</v>
      </c>
      <c r="K82" s="43">
        <v>16026</v>
      </c>
      <c r="L82" s="39">
        <v>6.2E-2</v>
      </c>
      <c r="M82" s="37">
        <f>ROUND(K82*(1-L82),0)</f>
        <v>15032</v>
      </c>
      <c r="N82" s="28">
        <v>0.20799999999999999</v>
      </c>
      <c r="O82" s="25">
        <f>M82*N82</f>
        <v>3126.6559999999999</v>
      </c>
      <c r="P82" s="39">
        <v>0.75700000000000001</v>
      </c>
      <c r="Q82" s="25">
        <f>M82*P82</f>
        <v>11379.224</v>
      </c>
      <c r="R82" s="39">
        <v>3.5000000000000003E-2</v>
      </c>
      <c r="S82" s="25">
        <f>M82*R82</f>
        <v>526.12</v>
      </c>
      <c r="T82" s="28">
        <v>0.23400000000000001</v>
      </c>
      <c r="U82" s="25">
        <f>M82*T82</f>
        <v>3517.4880000000003</v>
      </c>
      <c r="V82" s="39">
        <v>0.51700000000000002</v>
      </c>
      <c r="W82" s="25">
        <f>M82*V82</f>
        <v>7771.5439999999999</v>
      </c>
      <c r="X82" s="39">
        <v>0.4</v>
      </c>
      <c r="Y82" s="25">
        <f>X82*M82</f>
        <v>6012.8</v>
      </c>
      <c r="Z82" s="47">
        <v>2.8600000000000001E-3</v>
      </c>
      <c r="AA82" s="18">
        <f>M82*Z82</f>
        <v>42.991520000000001</v>
      </c>
      <c r="AB82" s="27">
        <f>IF(M82&gt;0,(AD82+AL82)/M82,0)</f>
        <v>3.0142178552421501E-3</v>
      </c>
      <c r="AC82" s="47">
        <v>3.8000000000000002E-4</v>
      </c>
      <c r="AD82" s="37">
        <f>AC82*M82</f>
        <v>5.7121599999999999</v>
      </c>
      <c r="AE82" s="28">
        <v>0.21640000000000001</v>
      </c>
      <c r="AF82" s="41">
        <f>AI82*(1-AJ82)*AE82</f>
        <v>39.929695200000005</v>
      </c>
      <c r="AG82" s="28">
        <f>IF(AND(AE82&gt;0,AC82&gt;0,Z82&gt;0),((Z82-AC82)*AE82)/((AE82-AC82)*Z82),0)</f>
        <v>0.86865823742038895</v>
      </c>
      <c r="AH82" s="29">
        <f t="shared" si="1"/>
        <v>0.87548105720638814</v>
      </c>
      <c r="AI82" s="43">
        <v>201</v>
      </c>
      <c r="AJ82" s="39">
        <v>8.2000000000000003E-2</v>
      </c>
      <c r="AK82" s="28">
        <v>0.21460000000000001</v>
      </c>
      <c r="AL82" s="41">
        <f>AI82*(1-AJ82)*AK82</f>
        <v>39.597562800000006</v>
      </c>
      <c r="AM82" s="18">
        <v>1.48</v>
      </c>
      <c r="AN82" s="18"/>
      <c r="AO82" s="121">
        <f>AO81+AI82-AN82</f>
        <v>1208.2000000000005</v>
      </c>
      <c r="AP82" s="104"/>
      <c r="AQ82" s="43"/>
      <c r="AR82" s="48"/>
      <c r="AS82" s="41"/>
      <c r="AT82" s="41"/>
      <c r="AU82" s="41"/>
      <c r="AV82" s="41"/>
    </row>
    <row r="83" spans="1:48" s="22" customFormat="1" ht="13.5" thickBot="1" x14ac:dyDescent="0.25">
      <c r="A83" s="184"/>
      <c r="B83" s="49" t="s">
        <v>38</v>
      </c>
      <c r="C83" s="50"/>
      <c r="D83" s="51">
        <f>SUM(D80:D82)</f>
        <v>46400</v>
      </c>
      <c r="E83" s="51"/>
      <c r="F83" s="51">
        <f>SUM(F80:F82)</f>
        <v>46946</v>
      </c>
      <c r="G83" s="52"/>
      <c r="H83" s="52"/>
      <c r="I83" s="51">
        <f>SUM(I80:I82)</f>
        <v>47633</v>
      </c>
      <c r="J83" s="52"/>
      <c r="K83" s="51">
        <f>SUM(K80:K82)</f>
        <v>48176</v>
      </c>
      <c r="L83" s="21">
        <f>IF(K83&gt;0,(K80*L80+K81*L81+K82*L82)/K83,0)</f>
        <v>6.5669794088342753E-2</v>
      </c>
      <c r="M83" s="52">
        <f>M80+M81+M82</f>
        <v>45012</v>
      </c>
      <c r="N83" s="53">
        <f>IF(M83&gt;0,O83/M83,0)</f>
        <v>0.22360306140584732</v>
      </c>
      <c r="O83" s="54">
        <f>O80+O81+O82</f>
        <v>10064.821</v>
      </c>
      <c r="P83" s="21">
        <f>IF(M83&gt;0,Q83/M83,0)</f>
        <v>0.72045929974229095</v>
      </c>
      <c r="Q83" s="54">
        <f>Q80+Q81+Q82</f>
        <v>32429.313999999998</v>
      </c>
      <c r="R83" s="21">
        <f>IF(M83&gt;0,S83/M83,0)</f>
        <v>5.5937638851861718E-2</v>
      </c>
      <c r="S83" s="54">
        <f>S80+S81+S82</f>
        <v>2517.8649999999998</v>
      </c>
      <c r="T83" s="21">
        <f>IF(M83&gt;0,U83/M83,0)</f>
        <v>0.24766557806807071</v>
      </c>
      <c r="U83" s="54">
        <f>U80+U81+U82</f>
        <v>11147.922999999999</v>
      </c>
      <c r="V83" s="21">
        <f>IF(M83&gt;0,W83/M83,0)</f>
        <v>0.50399891140140407</v>
      </c>
      <c r="W83" s="54">
        <f>W80+W81+W82</f>
        <v>22685.999</v>
      </c>
      <c r="X83" s="21">
        <f>IF(M83&gt;0,Y83/M83,0)</f>
        <v>0.39999999999999997</v>
      </c>
      <c r="Y83" s="54">
        <f>Y80+Y81+Y82</f>
        <v>18004.8</v>
      </c>
      <c r="Z83" s="55">
        <f>IF(M83&gt;0,AA83/M83,0)</f>
        <v>2.716854838709678E-3</v>
      </c>
      <c r="AA83" s="56">
        <f>SUM(AA80:AA82)</f>
        <v>122.29107000000002</v>
      </c>
      <c r="AB83" s="55">
        <f>IF(M83&gt;0,(AB80*M80+AB81*M81+AB82*M82)/M83,0)</f>
        <v>2.9976401803963387E-3</v>
      </c>
      <c r="AC83" s="55">
        <f>IF(K83&gt;0,(K80*AC80+K81*AC81+K82*AC82)/K83,0)</f>
        <v>3.9334689471936233E-4</v>
      </c>
      <c r="AD83" s="52">
        <f>SUM(AD80:AD82)</f>
        <v>17.704160000000002</v>
      </c>
      <c r="AE83" s="53">
        <f>IF(K83&gt;0,(K80*AE80+K81*AE81+K82*AE82)/K83,0)</f>
        <v>0.20875992610428432</v>
      </c>
      <c r="AF83" s="58">
        <f>SUM(AF80:AF82)</f>
        <v>113.0263032</v>
      </c>
      <c r="AG83" s="53">
        <f>IF(AND(AA83&gt;0),((AA80*AG80+AA81*AG81+AA82*AG82)/AA83),0)</f>
        <v>0.85684180524913578</v>
      </c>
      <c r="AH83" s="57">
        <f t="shared" si="1"/>
        <v>0.87036137959478066</v>
      </c>
      <c r="AI83" s="51">
        <f>SUM(AI80:AI82)</f>
        <v>591</v>
      </c>
      <c r="AJ83" s="21">
        <f>IF(AI83&gt;0,(AJ80*AI80+AJ81*AI81+AJ82*AI82)/AI83,0)</f>
        <v>8.4309644670050754E-2</v>
      </c>
      <c r="AK83" s="53">
        <f>IF(K83&gt;0,(AK80*K80+AK81*K81+AK82*K82)/K83,0)</f>
        <v>0.21664834357356358</v>
      </c>
      <c r="AL83" s="58">
        <f>SUM(AL80:AL82)</f>
        <v>117.22561980000002</v>
      </c>
      <c r="AM83" s="56"/>
      <c r="AN83" s="56">
        <f>SUM(AN80:AN82)</f>
        <v>1001.28</v>
      </c>
      <c r="AO83" s="105"/>
      <c r="AP83" s="106">
        <f>AO82</f>
        <v>1208.2000000000005</v>
      </c>
      <c r="AQ83" s="51">
        <f>SUM(AQ80:AQ82)</f>
        <v>0</v>
      </c>
      <c r="AR83" s="59"/>
      <c r="AS83" s="58"/>
      <c r="AT83" s="58"/>
      <c r="AU83" s="58"/>
      <c r="AV83" s="58"/>
    </row>
    <row r="84" spans="1:48" x14ac:dyDescent="0.2">
      <c r="A84" s="182">
        <v>21</v>
      </c>
      <c r="B84" s="23">
        <v>1</v>
      </c>
      <c r="C84" s="11" t="s">
        <v>51</v>
      </c>
      <c r="D84" s="12">
        <v>5819</v>
      </c>
      <c r="E84" s="12">
        <v>1</v>
      </c>
      <c r="F84" s="12">
        <v>16103</v>
      </c>
      <c r="G84" s="13">
        <v>0.8</v>
      </c>
      <c r="H84" s="13">
        <v>4.5999999999999996</v>
      </c>
      <c r="I84" s="12">
        <v>16562</v>
      </c>
      <c r="J84" s="13">
        <v>4.5</v>
      </c>
      <c r="K84" s="12">
        <v>16134</v>
      </c>
      <c r="L84" s="14">
        <v>7.1999999999999995E-2</v>
      </c>
      <c r="M84" s="24">
        <f>ROUND(K84*(1-L84),0)</f>
        <v>14972</v>
      </c>
      <c r="N84" s="15">
        <v>0.307</v>
      </c>
      <c r="O84" s="25">
        <f>M84*N84</f>
        <v>4596.4039999999995</v>
      </c>
      <c r="P84" s="14">
        <v>0.64600000000000002</v>
      </c>
      <c r="Q84" s="25">
        <f>M84*P84</f>
        <v>9671.9120000000003</v>
      </c>
      <c r="R84" s="16">
        <v>4.7E-2</v>
      </c>
      <c r="S84" s="25">
        <f>M84*R84</f>
        <v>703.68399999999997</v>
      </c>
      <c r="T84" s="26">
        <v>0.222</v>
      </c>
      <c r="U84" s="25">
        <f>M84*T84</f>
        <v>3323.7840000000001</v>
      </c>
      <c r="V84" s="16">
        <v>0.52100000000000002</v>
      </c>
      <c r="W84" s="25">
        <f>M84*V84</f>
        <v>7800.4120000000003</v>
      </c>
      <c r="X84" s="16">
        <v>0.4</v>
      </c>
      <c r="Y84" s="25">
        <f>X84*M84</f>
        <v>5988.8</v>
      </c>
      <c r="Z84" s="17">
        <v>2.97E-3</v>
      </c>
      <c r="AA84" s="18">
        <f>M84*Z84</f>
        <v>44.466839999999998</v>
      </c>
      <c r="AB84" s="27">
        <f>IF(M84&gt;0,(AD84+AL84)/M84,0)</f>
        <v>3.3018995458188624E-3</v>
      </c>
      <c r="AC84" s="17">
        <v>3.8999999999999999E-4</v>
      </c>
      <c r="AD84" s="24">
        <f>AC84*M84</f>
        <v>5.83908</v>
      </c>
      <c r="AE84" s="117">
        <v>0.2072</v>
      </c>
      <c r="AF84" s="30">
        <f>AI84*(1-AJ84)*AE84</f>
        <v>41.937280000000001</v>
      </c>
      <c r="AG84" s="28">
        <f>IF(AND(AE84&gt;0,AC84&gt;0,Z84&gt;0),((Z84-AC84)*AE84)/((AE84-AC84)*Z84),0)</f>
        <v>0.87032502873129536</v>
      </c>
      <c r="AH84" s="60">
        <f t="shared" si="1"/>
        <v>0.88348579658834003</v>
      </c>
      <c r="AI84" s="12">
        <v>220</v>
      </c>
      <c r="AJ84" s="14">
        <v>0.08</v>
      </c>
      <c r="AK84" s="15">
        <v>0.21540000000000001</v>
      </c>
      <c r="AL84" s="30">
        <f>AI84*(1-AJ84)*AK84</f>
        <v>43.596960000000003</v>
      </c>
      <c r="AM84" s="19">
        <v>1.6</v>
      </c>
      <c r="AN84" s="19">
        <v>1000.88</v>
      </c>
      <c r="AO84" s="101">
        <f>AO82+AI84-AN84</f>
        <v>427.3200000000005</v>
      </c>
      <c r="AP84" s="102"/>
      <c r="AQ84" s="12"/>
      <c r="AR84" s="31"/>
      <c r="AS84" s="20"/>
      <c r="AT84" s="20"/>
      <c r="AU84" s="20"/>
      <c r="AV84" s="20"/>
    </row>
    <row r="85" spans="1:48" x14ac:dyDescent="0.2">
      <c r="A85" s="183"/>
      <c r="B85" s="33">
        <v>2</v>
      </c>
      <c r="C85" s="46" t="s">
        <v>53</v>
      </c>
      <c r="D85" s="34">
        <v>18800</v>
      </c>
      <c r="E85" s="34">
        <v>8</v>
      </c>
      <c r="F85" s="34">
        <v>18721</v>
      </c>
      <c r="G85" s="35">
        <v>1.1000000000000001</v>
      </c>
      <c r="H85" s="35">
        <v>5.5</v>
      </c>
      <c r="I85" s="34">
        <v>18012</v>
      </c>
      <c r="J85" s="35">
        <v>4</v>
      </c>
      <c r="K85" s="34">
        <v>16228</v>
      </c>
      <c r="L85" s="36">
        <v>7.0000000000000007E-2</v>
      </c>
      <c r="M85" s="37">
        <f>ROUND(K85*(1-L85),0)</f>
        <v>15092</v>
      </c>
      <c r="N85" s="38">
        <v>0.29899999999999999</v>
      </c>
      <c r="O85" s="25">
        <f>M85*N85</f>
        <v>4512.5079999999998</v>
      </c>
      <c r="P85" s="36">
        <v>0.64400000000000002</v>
      </c>
      <c r="Q85" s="25">
        <f>M85*P85</f>
        <v>9719.2479999999996</v>
      </c>
      <c r="R85" s="39">
        <v>5.7000000000000002E-2</v>
      </c>
      <c r="S85" s="25">
        <f>M85*R85</f>
        <v>860.24400000000003</v>
      </c>
      <c r="T85" s="28">
        <v>0.222</v>
      </c>
      <c r="U85" s="25">
        <f>M85*T85</f>
        <v>3350.424</v>
      </c>
      <c r="V85" s="39">
        <v>0.53100000000000003</v>
      </c>
      <c r="W85" s="25">
        <f>M85*V85</f>
        <v>8013.8520000000008</v>
      </c>
      <c r="X85" s="39">
        <v>0.39</v>
      </c>
      <c r="Y85" s="25">
        <f>X85*M85</f>
        <v>5885.88</v>
      </c>
      <c r="Z85" s="40">
        <v>2.8600000000000001E-3</v>
      </c>
      <c r="AA85" s="18">
        <f>M85*Z85</f>
        <v>43.163119999999999</v>
      </c>
      <c r="AB85" s="27">
        <f>IF(M85&gt;0,(AD85+AL85)/M85,0)</f>
        <v>3.0972157964484492E-3</v>
      </c>
      <c r="AC85" s="40">
        <v>3.8000000000000002E-4</v>
      </c>
      <c r="AD85" s="37">
        <f>AC85*M85</f>
        <v>5.7349600000000001</v>
      </c>
      <c r="AE85" s="28">
        <v>0.19620000000000001</v>
      </c>
      <c r="AF85" s="41">
        <f>AI85*(1-AJ85)*AE85</f>
        <v>38.459908800000001</v>
      </c>
      <c r="AG85" s="28">
        <f>IF(AND(AE85&gt;0,AC85&gt;0,Z85&gt;0),((Z85-AC85)*AE85)/((AE85-AC85)*Z85),0)</f>
        <v>0.86881558845607454</v>
      </c>
      <c r="AH85" s="29">
        <f t="shared" si="1"/>
        <v>0.87890564502419477</v>
      </c>
      <c r="AI85" s="34">
        <v>214</v>
      </c>
      <c r="AJ85" s="36">
        <v>8.4000000000000005E-2</v>
      </c>
      <c r="AK85" s="38">
        <v>0.2092</v>
      </c>
      <c r="AL85" s="41">
        <f>AI85*(1-AJ85)*AK85</f>
        <v>41.008220799999997</v>
      </c>
      <c r="AM85" s="42">
        <v>1.6</v>
      </c>
      <c r="AN85" s="42"/>
      <c r="AO85" s="121">
        <f>AO84+AI85-AN85</f>
        <v>641.3200000000005</v>
      </c>
      <c r="AP85" s="104"/>
      <c r="AQ85" s="43"/>
      <c r="AR85" s="44"/>
      <c r="AS85" s="45"/>
      <c r="AT85" s="45"/>
      <c r="AU85" s="45"/>
      <c r="AV85" s="45"/>
    </row>
    <row r="86" spans="1:48" x14ac:dyDescent="0.2">
      <c r="A86" s="183"/>
      <c r="B86" s="33">
        <v>3</v>
      </c>
      <c r="C86" s="11" t="s">
        <v>50</v>
      </c>
      <c r="D86" s="43">
        <v>21641</v>
      </c>
      <c r="E86" s="43">
        <v>5</v>
      </c>
      <c r="F86" s="43">
        <v>18960</v>
      </c>
      <c r="G86" s="37">
        <v>0.7</v>
      </c>
      <c r="H86" s="37">
        <v>4.0999999999999996</v>
      </c>
      <c r="I86" s="43">
        <v>19712</v>
      </c>
      <c r="J86" s="127">
        <v>2.9</v>
      </c>
      <c r="K86" s="43">
        <v>16512</v>
      </c>
      <c r="L86" s="39">
        <v>7.0999999999999994E-2</v>
      </c>
      <c r="M86" s="37">
        <f>ROUND(K86*(1-L86),0)</f>
        <v>15340</v>
      </c>
      <c r="N86" s="28">
        <v>0.27100000000000002</v>
      </c>
      <c r="O86" s="25">
        <f>M86*N86</f>
        <v>4157.1400000000003</v>
      </c>
      <c r="P86" s="39">
        <v>0.65400000000000003</v>
      </c>
      <c r="Q86" s="25">
        <f>M86*P86</f>
        <v>10032.36</v>
      </c>
      <c r="R86" s="39">
        <v>7.4999999999999997E-2</v>
      </c>
      <c r="S86" s="25">
        <f>M86*R86</f>
        <v>1150.5</v>
      </c>
      <c r="T86" s="28">
        <v>0.23899999999999999</v>
      </c>
      <c r="U86" s="25">
        <f>M86*T86</f>
        <v>3666.2599999999998</v>
      </c>
      <c r="V86" s="39">
        <v>0.50800000000000001</v>
      </c>
      <c r="W86" s="25">
        <f>M86*V86</f>
        <v>7792.72</v>
      </c>
      <c r="X86" s="39">
        <v>0.4</v>
      </c>
      <c r="Y86" s="25">
        <f>X86*M86</f>
        <v>6136</v>
      </c>
      <c r="Z86" s="47">
        <v>2.8999999999999998E-3</v>
      </c>
      <c r="AA86" s="18">
        <f>M86*Z86</f>
        <v>44.485999999999997</v>
      </c>
      <c r="AB86" s="27">
        <f>IF(M86&gt;0,(AD86+AL86)/M86,0)</f>
        <v>2.903634159061278E-3</v>
      </c>
      <c r="AC86" s="47">
        <v>4.2000000000000002E-4</v>
      </c>
      <c r="AD86" s="37">
        <f>AC86*M86</f>
        <v>6.4428000000000001</v>
      </c>
      <c r="AE86" s="28">
        <v>0.2107</v>
      </c>
      <c r="AF86" s="41">
        <f>AI86*(1-AJ86)*AE86</f>
        <v>38.574956</v>
      </c>
      <c r="AG86" s="28">
        <f>IF(AND(AE86&gt;0,AC86&gt;0,Z86&gt;0),((Z86-AC86)*AE86)/((AE86-AC86)*Z86),0)</f>
        <v>0.85688048119748372</v>
      </c>
      <c r="AH86" s="29">
        <f t="shared" si="1"/>
        <v>0.85708349625528368</v>
      </c>
      <c r="AI86" s="43">
        <v>199</v>
      </c>
      <c r="AJ86" s="39">
        <v>0.08</v>
      </c>
      <c r="AK86" s="28">
        <v>0.20810000000000001</v>
      </c>
      <c r="AL86" s="41">
        <f>AI86*(1-AJ86)*AK86</f>
        <v>38.098948000000007</v>
      </c>
      <c r="AM86" s="18">
        <v>1.48</v>
      </c>
      <c r="AN86" s="18"/>
      <c r="AO86" s="121">
        <f>AO85+AI86-AN86</f>
        <v>840.3200000000005</v>
      </c>
      <c r="AP86" s="104"/>
      <c r="AQ86" s="43"/>
      <c r="AR86" s="48"/>
      <c r="AS86" s="41"/>
      <c r="AT86" s="41"/>
      <c r="AU86" s="41"/>
      <c r="AV86" s="41"/>
    </row>
    <row r="87" spans="1:48" s="22" customFormat="1" ht="13.5" thickBot="1" x14ac:dyDescent="0.25">
      <c r="A87" s="184"/>
      <c r="B87" s="49" t="s">
        <v>38</v>
      </c>
      <c r="C87" s="50"/>
      <c r="D87" s="51">
        <f>SUM(D84:D86)</f>
        <v>46260</v>
      </c>
      <c r="E87" s="51"/>
      <c r="F87" s="51">
        <f>SUM(F84:F86)</f>
        <v>53784</v>
      </c>
      <c r="G87" s="52"/>
      <c r="H87" s="52"/>
      <c r="I87" s="51">
        <f>SUM(I84:I86)</f>
        <v>54286</v>
      </c>
      <c r="J87" s="52"/>
      <c r="K87" s="51">
        <f>SUM(K84:K86)</f>
        <v>48874</v>
      </c>
      <c r="L87" s="21">
        <f>IF(K87&gt;0,(K84*L84+K85*L85+K86*L86)/K87,0)</f>
        <v>7.0998076686991041E-2</v>
      </c>
      <c r="M87" s="52">
        <f>M84+M85+M86</f>
        <v>45404</v>
      </c>
      <c r="N87" s="53">
        <f>IF(M87&gt;0,O87/M87,0)</f>
        <v>0.2921780459871377</v>
      </c>
      <c r="O87" s="54">
        <f>O84+O85+O86</f>
        <v>13266.052</v>
      </c>
      <c r="P87" s="21">
        <f>IF(M87&gt;0,Q87/M87,0)</f>
        <v>0.64803805832085282</v>
      </c>
      <c r="Q87" s="54">
        <f>Q84+Q85+Q86</f>
        <v>29423.52</v>
      </c>
      <c r="R87" s="21">
        <f>IF(M87&gt;0,S87/M87,0)</f>
        <v>5.9783895692009509E-2</v>
      </c>
      <c r="S87" s="54">
        <f>S84+S85+S86</f>
        <v>2714.4279999999999</v>
      </c>
      <c r="T87" s="21">
        <f>IF(M87&gt;0,U87/M87,0)</f>
        <v>0.22774354682406839</v>
      </c>
      <c r="U87" s="54">
        <f>U84+U85+U86</f>
        <v>10340.468000000001</v>
      </c>
      <c r="V87" s="21">
        <f>IF(M87&gt;0,W87/M87,0)</f>
        <v>0.51993181217513873</v>
      </c>
      <c r="W87" s="54">
        <f>W84+W85+W86</f>
        <v>23606.984</v>
      </c>
      <c r="X87" s="21">
        <f>IF(M87&gt;0,Y87/M87,0)</f>
        <v>0.39667606378292664</v>
      </c>
      <c r="Y87" s="54">
        <f>Y84+Y85+Y86</f>
        <v>18010.68</v>
      </c>
      <c r="Z87" s="55">
        <f>IF(M87&gt;0,AA87/M87,0)</f>
        <v>2.9097868029248526E-3</v>
      </c>
      <c r="AA87" s="56">
        <f>SUM(AA84:AA86)</f>
        <v>132.11596</v>
      </c>
      <c r="AB87" s="55">
        <f>IF(M87&gt;0,(AB84*M84+AB85*M85+AB86*M86)/M87,0)</f>
        <v>3.0993077438111181E-3</v>
      </c>
      <c r="AC87" s="55">
        <f>IF(K87&gt;0,(K84*AC84+K85*AC85+K86*AC86)/K87,0)</f>
        <v>3.9681507550026599E-4</v>
      </c>
      <c r="AD87" s="52">
        <f>SUM(AD84:AD86)</f>
        <v>18.016840000000002</v>
      </c>
      <c r="AE87" s="53">
        <f>IF(K87&gt;0,(K84*AE84+K85*AE85+K86*AE86)/K87,0)</f>
        <v>0.20473005688095922</v>
      </c>
      <c r="AF87" s="58">
        <f>SUM(AF84:AF86)</f>
        <v>118.97214480000001</v>
      </c>
      <c r="AG87" s="53">
        <f>IF(AND(AA87&gt;0),((AA84*AG84+AA85*AG85+AA86*AG86)/AA87),0)</f>
        <v>0.86530484575475464</v>
      </c>
      <c r="AH87" s="57">
        <f t="shared" si="1"/>
        <v>0.87361046622220973</v>
      </c>
      <c r="AI87" s="51">
        <f>SUM(AI84:AI86)</f>
        <v>633</v>
      </c>
      <c r="AJ87" s="21">
        <f>IF(AI87&gt;0,(AJ84*AI84+AJ85*AI85+AJ86*AI86)/AI87,0)</f>
        <v>8.1352290679304912E-2</v>
      </c>
      <c r="AK87" s="53">
        <f>IF(K87&gt;0,(AK84*K84+AK85*K85+AK86*K86)/K87,0)</f>
        <v>0.21087507468183495</v>
      </c>
      <c r="AL87" s="58">
        <f>SUM(AL84:AL86)</f>
        <v>122.70412880000001</v>
      </c>
      <c r="AM87" s="56"/>
      <c r="AN87" s="56">
        <f>SUM(AN84:AN86)</f>
        <v>1000.88</v>
      </c>
      <c r="AO87" s="105"/>
      <c r="AP87" s="106">
        <f>AO86</f>
        <v>840.3200000000005</v>
      </c>
      <c r="AQ87" s="51">
        <f>SUM(AQ84:AQ86)</f>
        <v>0</v>
      </c>
      <c r="AR87" s="59"/>
      <c r="AS87" s="58"/>
      <c r="AT87" s="58"/>
      <c r="AU87" s="58"/>
      <c r="AV87" s="58"/>
    </row>
    <row r="88" spans="1:48" x14ac:dyDescent="0.2">
      <c r="A88" s="182">
        <v>22</v>
      </c>
      <c r="B88" s="23">
        <v>1</v>
      </c>
      <c r="C88" s="11" t="s">
        <v>51</v>
      </c>
      <c r="D88" s="12">
        <v>5895</v>
      </c>
      <c r="E88" s="12">
        <v>3</v>
      </c>
      <c r="F88" s="12">
        <v>11891</v>
      </c>
      <c r="G88" s="13">
        <v>0.7</v>
      </c>
      <c r="H88" s="13">
        <v>4.4000000000000004</v>
      </c>
      <c r="I88" s="12">
        <v>12128</v>
      </c>
      <c r="J88" s="125">
        <v>4.2</v>
      </c>
      <c r="K88" s="12">
        <v>16183</v>
      </c>
      <c r="L88" s="14">
        <v>7.8E-2</v>
      </c>
      <c r="M88" s="24">
        <f>ROUND(K88*(1-L88),0)</f>
        <v>14921</v>
      </c>
      <c r="N88" s="15">
        <v>0.27300000000000002</v>
      </c>
      <c r="O88" s="25">
        <f>M88*N88</f>
        <v>4073.4330000000004</v>
      </c>
      <c r="P88" s="14">
        <v>0.67900000000000005</v>
      </c>
      <c r="Q88" s="25">
        <f>M88*P88</f>
        <v>10131.359</v>
      </c>
      <c r="R88" s="16">
        <v>4.8000000000000001E-2</v>
      </c>
      <c r="S88" s="25">
        <f>M88*R88</f>
        <v>716.20799999999997</v>
      </c>
      <c r="T88" s="26">
        <v>0.22600000000000001</v>
      </c>
      <c r="U88" s="25">
        <f>M88*T88</f>
        <v>3372.1460000000002</v>
      </c>
      <c r="V88" s="16">
        <v>0.52500000000000002</v>
      </c>
      <c r="W88" s="25">
        <f>M88*V88</f>
        <v>7833.5250000000005</v>
      </c>
      <c r="X88" s="16">
        <v>0.4</v>
      </c>
      <c r="Y88" s="25">
        <f>X88*M88</f>
        <v>5968.4000000000005</v>
      </c>
      <c r="Z88" s="17">
        <v>2.7100000000000002E-3</v>
      </c>
      <c r="AA88" s="18">
        <f>M88*Z88</f>
        <v>40.43591</v>
      </c>
      <c r="AB88" s="27">
        <f>IF(M88&gt;0,(AD88+AL88)/M88,0)</f>
        <v>3.0832257087326591E-3</v>
      </c>
      <c r="AC88" s="17">
        <v>4.4000000000000002E-4</v>
      </c>
      <c r="AD88" s="24">
        <f>AC88*M88</f>
        <v>6.5652400000000002</v>
      </c>
      <c r="AE88" s="117">
        <v>0.2044</v>
      </c>
      <c r="AF88" s="30">
        <f>AI88*(1-AJ88)*AE88</f>
        <v>38.007771200000001</v>
      </c>
      <c r="AG88" s="28">
        <f>IF(AND(AE88&gt;0,AC88&gt;0,Z88&gt;0),((Z88-AC88)*AE88)/((AE88-AC88)*Z88),0)</f>
        <v>0.83944540171034188</v>
      </c>
      <c r="AH88" s="60">
        <f t="shared" si="1"/>
        <v>0.85907446014080391</v>
      </c>
      <c r="AI88" s="12">
        <v>203</v>
      </c>
      <c r="AJ88" s="14">
        <v>8.4000000000000005E-2</v>
      </c>
      <c r="AK88" s="15">
        <v>0.21210000000000001</v>
      </c>
      <c r="AL88" s="30">
        <f>AI88*(1-AJ88)*AK88</f>
        <v>39.439570800000006</v>
      </c>
      <c r="AM88" s="19">
        <v>1.65</v>
      </c>
      <c r="AN88" s="19">
        <v>502.98</v>
      </c>
      <c r="AO88" s="101">
        <f>AO86+AI88-AN88</f>
        <v>540.3400000000006</v>
      </c>
      <c r="AP88" s="102"/>
      <c r="AQ88" s="12"/>
      <c r="AR88" s="31"/>
      <c r="AS88" s="20"/>
      <c r="AT88" s="20"/>
      <c r="AU88" s="20"/>
      <c r="AV88" s="20"/>
    </row>
    <row r="89" spans="1:48" x14ac:dyDescent="0.2">
      <c r="A89" s="183"/>
      <c r="B89" s="33">
        <v>2</v>
      </c>
      <c r="C89" s="46" t="s">
        <v>53</v>
      </c>
      <c r="D89" s="34">
        <v>19400</v>
      </c>
      <c r="E89" s="34">
        <v>9</v>
      </c>
      <c r="F89" s="34">
        <v>18666</v>
      </c>
      <c r="G89" s="35">
        <v>0.6</v>
      </c>
      <c r="H89" s="35">
        <v>3.8</v>
      </c>
      <c r="I89" s="34">
        <v>19361</v>
      </c>
      <c r="J89" s="35">
        <v>3.5</v>
      </c>
      <c r="K89" s="34">
        <v>16524</v>
      </c>
      <c r="L89" s="36">
        <v>7.9000000000000001E-2</v>
      </c>
      <c r="M89" s="37">
        <f>ROUND(K89*(1-L89),0)</f>
        <v>15219</v>
      </c>
      <c r="N89" s="38">
        <v>0.309</v>
      </c>
      <c r="O89" s="25">
        <f>M89*N89</f>
        <v>4702.6710000000003</v>
      </c>
      <c r="P89" s="36">
        <v>0.63900000000000001</v>
      </c>
      <c r="Q89" s="25">
        <f>M89*P89</f>
        <v>9724.9410000000007</v>
      </c>
      <c r="R89" s="39">
        <v>5.1999999999999998E-2</v>
      </c>
      <c r="S89" s="25">
        <f>M89*R89</f>
        <v>791.38799999999992</v>
      </c>
      <c r="T89" s="28">
        <v>0.22500000000000001</v>
      </c>
      <c r="U89" s="25">
        <f>M89*T89</f>
        <v>3424.2750000000001</v>
      </c>
      <c r="V89" s="39">
        <v>0.52</v>
      </c>
      <c r="W89" s="25">
        <f>M89*V89</f>
        <v>7913.88</v>
      </c>
      <c r="X89" s="39">
        <v>0.39</v>
      </c>
      <c r="Y89" s="25">
        <f>X89*M89</f>
        <v>5935.41</v>
      </c>
      <c r="Z89" s="40">
        <v>2.8E-3</v>
      </c>
      <c r="AA89" s="18">
        <f>M89*Z89</f>
        <v>42.613199999999999</v>
      </c>
      <c r="AB89" s="27">
        <f>IF(M89&gt;0,(AD89+AL89)/M89,0)</f>
        <v>3.043625225047638E-3</v>
      </c>
      <c r="AC89" s="40">
        <v>4.2999999999999999E-4</v>
      </c>
      <c r="AD89" s="37">
        <f>AC89*M89</f>
        <v>6.5441700000000003</v>
      </c>
      <c r="AE89" s="28">
        <v>0.20680000000000001</v>
      </c>
      <c r="AF89" s="41">
        <f>AI89*(1-AJ89)*AE89</f>
        <v>36.062404400000005</v>
      </c>
      <c r="AG89" s="28">
        <f>IF(AND(AE89&gt;0,AC89&gt;0,Z89&gt;0),((Z89-AC89)*AE89)/((AE89-AC89)*Z89),0)</f>
        <v>0.84819222063007516</v>
      </c>
      <c r="AH89" s="29">
        <f t="shared" si="1"/>
        <v>0.86034297313734442</v>
      </c>
      <c r="AI89" s="34">
        <v>191</v>
      </c>
      <c r="AJ89" s="36">
        <v>8.6999999999999994E-2</v>
      </c>
      <c r="AK89" s="38">
        <v>0.2281</v>
      </c>
      <c r="AL89" s="41">
        <f>AI89*(1-AJ89)*AK89</f>
        <v>39.776762300000001</v>
      </c>
      <c r="AM89" s="42">
        <v>1.6</v>
      </c>
      <c r="AN89" s="42"/>
      <c r="AO89" s="121">
        <f>AO88+AI89-AN89</f>
        <v>731.3400000000006</v>
      </c>
      <c r="AP89" s="104"/>
      <c r="AQ89" s="43"/>
      <c r="AR89" s="44"/>
      <c r="AS89" s="45"/>
      <c r="AT89" s="45"/>
      <c r="AU89" s="45"/>
      <c r="AV89" s="45"/>
    </row>
    <row r="90" spans="1:48" x14ac:dyDescent="0.2">
      <c r="A90" s="183"/>
      <c r="B90" s="33">
        <v>3</v>
      </c>
      <c r="C90" s="11" t="s">
        <v>57</v>
      </c>
      <c r="D90" s="43">
        <v>20200</v>
      </c>
      <c r="E90" s="43">
        <v>6</v>
      </c>
      <c r="F90" s="43">
        <v>18803</v>
      </c>
      <c r="G90" s="37">
        <v>0.7</v>
      </c>
      <c r="H90" s="37">
        <v>5.0999999999999996</v>
      </c>
      <c r="I90" s="43">
        <v>19485</v>
      </c>
      <c r="J90" s="127">
        <v>3.6</v>
      </c>
      <c r="K90" s="43">
        <v>16622</v>
      </c>
      <c r="L90" s="39">
        <v>7.3999999999999996E-2</v>
      </c>
      <c r="M90" s="37">
        <f>ROUND(K90*(1-L90),0)</f>
        <v>15392</v>
      </c>
      <c r="N90" s="28">
        <v>0.26800000000000002</v>
      </c>
      <c r="O90" s="25">
        <f>M90*N90</f>
        <v>4125.0560000000005</v>
      </c>
      <c r="P90" s="39">
        <v>0.67100000000000004</v>
      </c>
      <c r="Q90" s="25">
        <f>M90*P90</f>
        <v>10328.032000000001</v>
      </c>
      <c r="R90" s="39">
        <v>6.0999999999999999E-2</v>
      </c>
      <c r="S90" s="25">
        <f>M90*R90</f>
        <v>938.91200000000003</v>
      </c>
      <c r="T90" s="28">
        <v>0.23699999999999999</v>
      </c>
      <c r="U90" s="25">
        <f>M90*T90</f>
        <v>3647.904</v>
      </c>
      <c r="V90" s="39">
        <v>0.505</v>
      </c>
      <c r="W90" s="25">
        <f>M90*V90</f>
        <v>7772.96</v>
      </c>
      <c r="X90" s="39">
        <v>0.39</v>
      </c>
      <c r="Y90" s="25">
        <f>X90*M90</f>
        <v>6002.88</v>
      </c>
      <c r="Z90" s="47">
        <v>2.7899999999999999E-3</v>
      </c>
      <c r="AA90" s="18">
        <f>M90*Z90</f>
        <v>42.943680000000001</v>
      </c>
      <c r="AB90" s="27">
        <f>IF(M90&gt;0,(AD90+AL90)/M90,0)</f>
        <v>3.0529505717255719E-3</v>
      </c>
      <c r="AC90" s="47">
        <v>3.8999999999999999E-4</v>
      </c>
      <c r="AD90" s="37">
        <f>AC90*M90</f>
        <v>6.0028800000000002</v>
      </c>
      <c r="AE90" s="28">
        <v>0.2079</v>
      </c>
      <c r="AF90" s="41">
        <f>AI90*(1-AJ90)*AE90</f>
        <v>37.638839699999998</v>
      </c>
      <c r="AG90" s="28">
        <f>IF(AND(AE90&gt;0,AC90&gt;0,Z90&gt;0),((Z90-AC90)*AE90)/((AE90-AC90)*Z90),0)</f>
        <v>0.86183176558922159</v>
      </c>
      <c r="AH90" s="29">
        <f t="shared" si="1"/>
        <v>0.87375988012597949</v>
      </c>
      <c r="AI90" s="43">
        <v>197</v>
      </c>
      <c r="AJ90" s="39">
        <v>8.1000000000000003E-2</v>
      </c>
      <c r="AK90" s="28">
        <v>0.22639999999999999</v>
      </c>
      <c r="AL90" s="41">
        <f>AI90*(1-AJ90)*AK90</f>
        <v>40.988135200000002</v>
      </c>
      <c r="AM90" s="18">
        <v>1.68</v>
      </c>
      <c r="AN90" s="18"/>
      <c r="AO90" s="121">
        <f>AO89+AI90-AN90</f>
        <v>928.3400000000006</v>
      </c>
      <c r="AP90" s="104"/>
      <c r="AQ90" s="43"/>
      <c r="AR90" s="48"/>
      <c r="AS90" s="41"/>
      <c r="AT90" s="41"/>
      <c r="AU90" s="41"/>
      <c r="AV90" s="41"/>
    </row>
    <row r="91" spans="1:48" s="22" customFormat="1" ht="13.5" thickBot="1" x14ac:dyDescent="0.25">
      <c r="A91" s="184"/>
      <c r="B91" s="49" t="s">
        <v>38</v>
      </c>
      <c r="C91" s="50"/>
      <c r="D91" s="51">
        <f>SUM(D88:D90)</f>
        <v>45495</v>
      </c>
      <c r="E91" s="51"/>
      <c r="F91" s="51">
        <f>SUM(F88:F90)</f>
        <v>49360</v>
      </c>
      <c r="G91" s="52"/>
      <c r="H91" s="52"/>
      <c r="I91" s="51">
        <f>SUM(I88:I90)</f>
        <v>50974</v>
      </c>
      <c r="J91" s="52"/>
      <c r="K91" s="51">
        <f>SUM(K88:K90)</f>
        <v>49329</v>
      </c>
      <c r="L91" s="21">
        <f>IF(K91&gt;0,(K88*L88+K89*L89+K90*L90)/K91,0)</f>
        <v>7.6987127247663656E-2</v>
      </c>
      <c r="M91" s="52">
        <f>M88+M89+M90</f>
        <v>45532</v>
      </c>
      <c r="N91" s="53">
        <f>IF(M91&gt;0,O91/M91,0)</f>
        <v>0.28334270403232897</v>
      </c>
      <c r="O91" s="54">
        <f>O88+O89+O90</f>
        <v>12901.160000000002</v>
      </c>
      <c r="P91" s="21">
        <f>IF(M91&gt;0,Q91/M91,0)</f>
        <v>0.66292567864359142</v>
      </c>
      <c r="Q91" s="54">
        <f>Q88+Q89+Q90</f>
        <v>30184.332000000002</v>
      </c>
      <c r="R91" s="21">
        <f>IF(M91&gt;0,S91/M91,0)</f>
        <v>5.3731617324079765E-2</v>
      </c>
      <c r="S91" s="54">
        <f>S88+S89+S90</f>
        <v>2446.5079999999998</v>
      </c>
      <c r="T91" s="21">
        <f>IF(M91&gt;0,U91/M91,0)</f>
        <v>0.22938427918826321</v>
      </c>
      <c r="U91" s="54">
        <f>U88+U89+U90</f>
        <v>10444.325000000001</v>
      </c>
      <c r="V91" s="21">
        <f>IF(M91&gt;0,W91/M91,0)</f>
        <v>0.51656779847140477</v>
      </c>
      <c r="W91" s="54">
        <f>W88+W89+W90</f>
        <v>23520.365000000002</v>
      </c>
      <c r="X91" s="21">
        <f>IF(M91&gt;0,Y91/M91,0)</f>
        <v>0.39327703593077401</v>
      </c>
      <c r="Y91" s="54">
        <f>Y88+Y89+Y90</f>
        <v>17906.690000000002</v>
      </c>
      <c r="Z91" s="55">
        <f>IF(M91&gt;0,AA91/M91,0)</f>
        <v>2.7671261969603794E-3</v>
      </c>
      <c r="AA91" s="56">
        <f>SUM(AA88:AA90)</f>
        <v>125.99279</v>
      </c>
      <c r="AB91" s="55">
        <f>IF(M91&gt;0,(AB88*M88+AB89*M89+AB90*M90)/M91,0)</f>
        <v>3.0597548603180182E-3</v>
      </c>
      <c r="AC91" s="55">
        <f>IF(K91&gt;0,(K88*AC88+K89*AC89+K90*AC90)/K91,0)</f>
        <v>4.1980214478298773E-4</v>
      </c>
      <c r="AD91" s="52">
        <f>SUM(AD88:AD90)</f>
        <v>19.112290000000002</v>
      </c>
      <c r="AE91" s="53">
        <f>IF(K91&gt;0,(K88*AE88+K89*AE89+K90*AE90)/K91,0)</f>
        <v>0.20638330799326968</v>
      </c>
      <c r="AF91" s="58">
        <f>SUM(AF88:AF90)</f>
        <v>111.7090153</v>
      </c>
      <c r="AG91" s="53">
        <f>IF(AND(AA91&gt;0),((AA88*AG88+AA89*AG89+AA90*AG90)/AA91),0)</f>
        <v>0.8500339662684292</v>
      </c>
      <c r="AH91" s="57">
        <f t="shared" si="1"/>
        <v>0.86443135992450593</v>
      </c>
      <c r="AI91" s="51">
        <f>SUM(AI88:AI90)</f>
        <v>591</v>
      </c>
      <c r="AJ91" s="21">
        <f>IF(AI91&gt;0,(AJ88*AI88+AJ89*AI89+AJ90*AI90)/AI91,0)</f>
        <v>8.3969543147208114E-2</v>
      </c>
      <c r="AK91" s="53">
        <f>IF(K91&gt;0,(AK88*K88+AK89*K89+AK90*K90)/K91,0)</f>
        <v>0.22227816294674532</v>
      </c>
      <c r="AL91" s="58">
        <f>SUM(AL88:AL90)</f>
        <v>120.20446830000002</v>
      </c>
      <c r="AM91" s="56"/>
      <c r="AN91" s="56">
        <f>SUM(AN88:AN90)</f>
        <v>502.98</v>
      </c>
      <c r="AO91" s="105"/>
      <c r="AP91" s="106">
        <f>AO90</f>
        <v>928.3400000000006</v>
      </c>
      <c r="AQ91" s="51">
        <f>SUM(AQ88:AQ90)</f>
        <v>0</v>
      </c>
      <c r="AR91" s="59"/>
      <c r="AS91" s="58"/>
      <c r="AT91" s="58"/>
      <c r="AU91" s="58"/>
      <c r="AV91" s="58"/>
    </row>
    <row r="92" spans="1:48" x14ac:dyDescent="0.2">
      <c r="A92" s="182">
        <v>23</v>
      </c>
      <c r="B92" s="23">
        <v>1</v>
      </c>
      <c r="C92" s="11" t="s">
        <v>52</v>
      </c>
      <c r="D92" s="12">
        <v>7899</v>
      </c>
      <c r="E92" s="12">
        <v>4</v>
      </c>
      <c r="F92" s="12">
        <v>10307</v>
      </c>
      <c r="G92" s="13">
        <v>0.9</v>
      </c>
      <c r="H92" s="13">
        <v>4.5999999999999996</v>
      </c>
      <c r="I92" s="12">
        <v>10852</v>
      </c>
      <c r="J92" s="13">
        <v>5.0999999999999996</v>
      </c>
      <c r="K92" s="12">
        <v>15995</v>
      </c>
      <c r="L92" s="14">
        <v>7.8E-2</v>
      </c>
      <c r="M92" s="24">
        <f>ROUND(K92*(1-L92),0)</f>
        <v>14747</v>
      </c>
      <c r="N92" s="15">
        <v>0.30299999999999999</v>
      </c>
      <c r="O92" s="25">
        <f>M92*N92</f>
        <v>4468.3409999999994</v>
      </c>
      <c r="P92" s="14">
        <v>0.57199999999999995</v>
      </c>
      <c r="Q92" s="25">
        <f>M92*P92</f>
        <v>8435.2839999999997</v>
      </c>
      <c r="R92" s="16">
        <v>0.125</v>
      </c>
      <c r="S92" s="25">
        <f>M92*R92</f>
        <v>1843.375</v>
      </c>
      <c r="T92" s="26">
        <v>0.23300000000000001</v>
      </c>
      <c r="U92" s="25">
        <f>M92*T92</f>
        <v>3436.0510000000004</v>
      </c>
      <c r="V92" s="16">
        <v>0.51300000000000001</v>
      </c>
      <c r="W92" s="25">
        <f>M92*V92</f>
        <v>7565.2110000000002</v>
      </c>
      <c r="X92" s="16">
        <v>0.4</v>
      </c>
      <c r="Y92" s="25">
        <f>X92*M92</f>
        <v>5898.8</v>
      </c>
      <c r="Z92" s="17">
        <v>2.5400000000000002E-3</v>
      </c>
      <c r="AA92" s="18">
        <f>M92*Z92</f>
        <v>37.457380000000001</v>
      </c>
      <c r="AB92" s="27">
        <f>IF(M92&gt;0,(AD92+AL92)/M92,0)</f>
        <v>2.9700903573608192E-3</v>
      </c>
      <c r="AC92" s="17">
        <v>3.6999999999999999E-4</v>
      </c>
      <c r="AD92" s="24">
        <f>AC92*M92</f>
        <v>5.4563899999999999</v>
      </c>
      <c r="AE92" s="117">
        <v>0.20649999999999999</v>
      </c>
      <c r="AF92" s="30">
        <f>AI92*(1-AJ92)*AE92</f>
        <v>34.804129500000002</v>
      </c>
      <c r="AG92" s="28">
        <f>IF(AND(AE92&gt;0,AC92&gt;0,Z92&gt;0),((Z92-AC92)*AE92)/((AE92-AC92)*Z92),0)</f>
        <v>0.85586421839898452</v>
      </c>
      <c r="AH92" s="60">
        <f t="shared" si="1"/>
        <v>0.87685075235825682</v>
      </c>
      <c r="AI92" s="12">
        <v>183</v>
      </c>
      <c r="AJ92" s="14">
        <v>7.9000000000000001E-2</v>
      </c>
      <c r="AK92" s="15">
        <v>0.22750000000000001</v>
      </c>
      <c r="AL92" s="30">
        <f>AI92*(1-AJ92)*AK92</f>
        <v>38.343532500000002</v>
      </c>
      <c r="AM92" s="19">
        <v>1.62</v>
      </c>
      <c r="AN92" s="19">
        <v>978.32</v>
      </c>
      <c r="AO92" s="101">
        <f>AO90+AI92-AN92+AP92</f>
        <v>5.4001247917767614E-13</v>
      </c>
      <c r="AP92" s="133">
        <v>-133.02000000000001</v>
      </c>
      <c r="AQ92" s="12"/>
      <c r="AR92" s="31"/>
      <c r="AS92" s="20"/>
      <c r="AT92" s="20"/>
      <c r="AU92" s="20"/>
      <c r="AV92" s="20"/>
    </row>
    <row r="93" spans="1:48" x14ac:dyDescent="0.2">
      <c r="A93" s="183"/>
      <c r="B93" s="33">
        <v>2</v>
      </c>
      <c r="C93" s="46" t="s">
        <v>53</v>
      </c>
      <c r="D93" s="34">
        <v>21662</v>
      </c>
      <c r="E93" s="34">
        <v>6</v>
      </c>
      <c r="F93" s="34">
        <v>17358</v>
      </c>
      <c r="G93" s="35">
        <v>1.2</v>
      </c>
      <c r="H93" s="35">
        <v>5.2</v>
      </c>
      <c r="I93" s="34">
        <v>17270</v>
      </c>
      <c r="J93" s="35">
        <v>4.8</v>
      </c>
      <c r="K93" s="34">
        <v>16519</v>
      </c>
      <c r="L93" s="36">
        <v>7.1999999999999995E-2</v>
      </c>
      <c r="M93" s="37">
        <f>ROUND(K93*(1-L93),0)</f>
        <v>15330</v>
      </c>
      <c r="N93" s="38">
        <v>0.33700000000000002</v>
      </c>
      <c r="O93" s="25">
        <f>M93*N93</f>
        <v>5166.21</v>
      </c>
      <c r="P93" s="36">
        <v>0.59399999999999997</v>
      </c>
      <c r="Q93" s="25">
        <f>M93*P93</f>
        <v>9106.02</v>
      </c>
      <c r="R93" s="39">
        <v>6.9000000000000006E-2</v>
      </c>
      <c r="S93" s="25">
        <f>M93*R93</f>
        <v>1057.77</v>
      </c>
      <c r="T93" s="28">
        <v>0.24199999999999999</v>
      </c>
      <c r="U93" s="25">
        <f>M93*T93</f>
        <v>3709.8599999999997</v>
      </c>
      <c r="V93" s="39">
        <v>0.50600000000000001</v>
      </c>
      <c r="W93" s="25">
        <f>M93*V93</f>
        <v>7756.9800000000005</v>
      </c>
      <c r="X93" s="39">
        <v>0.39</v>
      </c>
      <c r="Y93" s="25">
        <f>X93*M93</f>
        <v>5978.7</v>
      </c>
      <c r="Z93" s="40">
        <v>2.4299999999999999E-3</v>
      </c>
      <c r="AA93" s="18">
        <f>M93*Z93</f>
        <v>37.251899999999999</v>
      </c>
      <c r="AB93" s="27">
        <f>IF(M93&gt;0,(AD93+AL93)/M93,0)</f>
        <v>2.7191695694716239E-3</v>
      </c>
      <c r="AC93" s="40">
        <v>3.5E-4</v>
      </c>
      <c r="AD93" s="37">
        <f>AC93*M93</f>
        <v>5.3654999999999999</v>
      </c>
      <c r="AE93" s="28">
        <v>0.20269999999999999</v>
      </c>
      <c r="AF93" s="41">
        <f>AI93*(1-AJ93)*AE93</f>
        <v>33.5701605</v>
      </c>
      <c r="AG93" s="28">
        <f>IF(AND(AE93&gt;0,AC93&gt;0,Z93&gt;0),((Z93-AC93)*AE93)/((AE93-AC93)*Z93),0)</f>
        <v>0.85744762416096454</v>
      </c>
      <c r="AH93" s="29">
        <f t="shared" si="1"/>
        <v>0.87267701317099178</v>
      </c>
      <c r="AI93" s="34">
        <v>181</v>
      </c>
      <c r="AJ93" s="36">
        <v>8.5000000000000006E-2</v>
      </c>
      <c r="AK93" s="136">
        <v>0.21929999999999999</v>
      </c>
      <c r="AL93" s="41">
        <f>AI93*(1-AJ93)*AK93</f>
        <v>36.319369500000001</v>
      </c>
      <c r="AM93" s="42">
        <v>1.62</v>
      </c>
      <c r="AN93" s="42"/>
      <c r="AO93" s="121">
        <f>AO92+AI93-AN93</f>
        <v>181.00000000000054</v>
      </c>
      <c r="AP93" s="104"/>
      <c r="AQ93" s="43"/>
      <c r="AR93" s="44"/>
      <c r="AS93" s="45"/>
      <c r="AT93" s="45"/>
      <c r="AU93" s="45"/>
      <c r="AV93" s="45"/>
    </row>
    <row r="94" spans="1:48" x14ac:dyDescent="0.2">
      <c r="A94" s="183"/>
      <c r="B94" s="33">
        <v>3</v>
      </c>
      <c r="C94" s="11" t="s">
        <v>57</v>
      </c>
      <c r="D94" s="43">
        <v>22939</v>
      </c>
      <c r="E94" s="43">
        <v>2</v>
      </c>
      <c r="F94" s="43">
        <v>18471</v>
      </c>
      <c r="G94" s="37">
        <v>0.9</v>
      </c>
      <c r="H94" s="37">
        <v>3.6</v>
      </c>
      <c r="I94" s="43">
        <v>18254</v>
      </c>
      <c r="J94" s="37">
        <v>4.2</v>
      </c>
      <c r="K94" s="43">
        <v>16603</v>
      </c>
      <c r="L94" s="39">
        <v>6.9000000000000006E-2</v>
      </c>
      <c r="M94" s="37">
        <f>ROUND(K94*(1-L94),0)</f>
        <v>15457</v>
      </c>
      <c r="N94" s="28">
        <v>0.44800000000000001</v>
      </c>
      <c r="O94" s="25">
        <f>M94*N94</f>
        <v>6924.7359999999999</v>
      </c>
      <c r="P94" s="39">
        <v>0.495</v>
      </c>
      <c r="Q94" s="25">
        <f>M94*P94</f>
        <v>7651.2150000000001</v>
      </c>
      <c r="R94" s="39">
        <v>5.7000000000000002E-2</v>
      </c>
      <c r="S94" s="25">
        <f>M94*R94</f>
        <v>881.04899999999998</v>
      </c>
      <c r="T94" s="28">
        <v>0.26500000000000001</v>
      </c>
      <c r="U94" s="25">
        <f>M94*T94</f>
        <v>4096.1050000000005</v>
      </c>
      <c r="V94" s="39">
        <v>0.48599999999999999</v>
      </c>
      <c r="W94" s="25">
        <f>M94*V94</f>
        <v>7512.1019999999999</v>
      </c>
      <c r="X94" s="39">
        <v>0.4</v>
      </c>
      <c r="Y94" s="25">
        <f>X94*M94</f>
        <v>6182.8</v>
      </c>
      <c r="Z94" s="47">
        <v>2.2899999999999999E-3</v>
      </c>
      <c r="AA94" s="18">
        <f>M94*Z94</f>
        <v>35.396529999999998</v>
      </c>
      <c r="AB94" s="27">
        <f>IF(M94&gt;0,(AD94+AL94)/M94,0)</f>
        <v>2.799789635763732E-3</v>
      </c>
      <c r="AC94" s="47">
        <v>3.5E-4</v>
      </c>
      <c r="AD94" s="37">
        <f>AC94*M94</f>
        <v>5.4099500000000003</v>
      </c>
      <c r="AE94" s="28">
        <v>0.1857</v>
      </c>
      <c r="AF94" s="41">
        <f>AI94*(1-AJ94)*AE94</f>
        <v>34.776410400000003</v>
      </c>
      <c r="AG94" s="28">
        <f>IF(AND(AE94&gt;0,AC94&gt;0,Z94&gt;0),((Z94-AC94)*AE94)/((AE94-AC94)*Z94),0)</f>
        <v>0.84876128368023196</v>
      </c>
      <c r="AH94" s="29">
        <f t="shared" si="1"/>
        <v>0.87650780750280433</v>
      </c>
      <c r="AI94" s="43">
        <v>204</v>
      </c>
      <c r="AJ94" s="39">
        <v>8.2000000000000003E-2</v>
      </c>
      <c r="AK94" s="28">
        <v>0.20219999999999999</v>
      </c>
      <c r="AL94" s="41">
        <f>AI94*(1-AJ94)*AK94</f>
        <v>37.866398400000001</v>
      </c>
      <c r="AM94" s="18">
        <v>1.65</v>
      </c>
      <c r="AN94" s="18"/>
      <c r="AO94" s="121">
        <f>AO93+AI94-AN94</f>
        <v>385.00000000000057</v>
      </c>
      <c r="AP94" s="104"/>
      <c r="AQ94" s="43"/>
      <c r="AR94" s="48"/>
      <c r="AS94" s="41"/>
      <c r="AT94" s="41"/>
      <c r="AU94" s="41"/>
      <c r="AV94" s="41"/>
    </row>
    <row r="95" spans="1:48" s="22" customFormat="1" ht="13.5" thickBot="1" x14ac:dyDescent="0.25">
      <c r="A95" s="184"/>
      <c r="B95" s="49" t="s">
        <v>38</v>
      </c>
      <c r="C95" s="50"/>
      <c r="D95" s="51">
        <f>SUM(D92:D94)</f>
        <v>52500</v>
      </c>
      <c r="E95" s="51"/>
      <c r="F95" s="51">
        <f>SUM(F92:F94)</f>
        <v>46136</v>
      </c>
      <c r="G95" s="52"/>
      <c r="H95" s="52"/>
      <c r="I95" s="51">
        <f>SUM(I92:I94)</f>
        <v>46376</v>
      </c>
      <c r="J95" s="52"/>
      <c r="K95" s="51">
        <f>SUM(K92:K94)</f>
        <v>49117</v>
      </c>
      <c r="L95" s="21">
        <f>IF(K95&gt;0,(K92*L92+K93*L93+K94*L94)/K95,0)</f>
        <v>7.2939817171244176E-2</v>
      </c>
      <c r="M95" s="52">
        <f>M92+M93+M94</f>
        <v>45534</v>
      </c>
      <c r="N95" s="53">
        <f>IF(M95&gt;0,O95/M95,0)</f>
        <v>0.36366862125005489</v>
      </c>
      <c r="O95" s="54">
        <f>O92+O93+O94</f>
        <v>16559.287</v>
      </c>
      <c r="P95" s="21">
        <f>IF(M95&gt;0,Q95/M95,0)</f>
        <v>0.55326830500285507</v>
      </c>
      <c r="Q95" s="54">
        <f>Q92+Q93+Q94</f>
        <v>25192.519</v>
      </c>
      <c r="R95" s="21">
        <f>IF(M95&gt;0,S95/M95,0)</f>
        <v>8.3063073747090085E-2</v>
      </c>
      <c r="S95" s="54">
        <f>S92+S93+S94</f>
        <v>3782.194</v>
      </c>
      <c r="T95" s="21">
        <f>IF(M95&gt;0,U95/M95,0)</f>
        <v>0.24689278341459128</v>
      </c>
      <c r="U95" s="54">
        <f>U92+U93+U94</f>
        <v>11242.016</v>
      </c>
      <c r="V95" s="21">
        <f>IF(M95&gt;0,W95/M95,0)</f>
        <v>0.50147786269600736</v>
      </c>
      <c r="W95" s="54">
        <f>W92+W93+W94</f>
        <v>22834.293000000001</v>
      </c>
      <c r="X95" s="21">
        <f>IF(M95&gt;0,Y95/M95,0)</f>
        <v>0.39663328501778888</v>
      </c>
      <c r="Y95" s="54">
        <f>Y92+Y93+Y94</f>
        <v>18060.3</v>
      </c>
      <c r="Z95" s="55">
        <f>IF(M95&gt;0,AA95/M95,0)</f>
        <v>2.4181009794878553E-3</v>
      </c>
      <c r="AA95" s="56">
        <f>SUM(AA92:AA94)</f>
        <v>110.10581000000001</v>
      </c>
      <c r="AB95" s="55">
        <f>IF(M95&gt;0,(AB92*M92+AB93*M93+AB94*M94)/M95,0)</f>
        <v>2.8278020907453768E-3</v>
      </c>
      <c r="AC95" s="55">
        <f>IF(K95&gt;0,(K92*AC92+K93*AC93+K94*AC94)/K95,0)</f>
        <v>3.5651301993199906E-4</v>
      </c>
      <c r="AD95" s="52">
        <f>SUM(AD92:AD94)</f>
        <v>16.231839999999998</v>
      </c>
      <c r="AE95" s="53">
        <f>IF(K95&gt;0,(K92*AE92+K93*AE93+K94*AE94)/K95,0)</f>
        <v>0.19819097053973167</v>
      </c>
      <c r="AF95" s="58">
        <f>SUM(AF92:AF94)</f>
        <v>103.15070040000001</v>
      </c>
      <c r="AG95" s="53">
        <f>IF(AND(AA95&gt;0),((AA92*AG92+AA93*AG93+AA94*AG94)/AA95),0)</f>
        <v>0.85411649619653518</v>
      </c>
      <c r="AH95" s="57">
        <f t="shared" si="1"/>
        <v>0.87536930013402048</v>
      </c>
      <c r="AI95" s="51">
        <f>SUM(AI92:AI94)</f>
        <v>568</v>
      </c>
      <c r="AJ95" s="21">
        <f>IF(AI95&gt;0,(AJ92*AI92+AJ93*AI93+AJ94*AI94)/AI95,0)</f>
        <v>8.1989436619718317E-2</v>
      </c>
      <c r="AK95" s="53">
        <f>IF(K95&gt;0,(AK92*K92+AK93*K93+AK94*K94)/K95,0)</f>
        <v>0.21619003196449293</v>
      </c>
      <c r="AL95" s="58">
        <f>SUM(AL92:AL94)</f>
        <v>112.52930040000001</v>
      </c>
      <c r="AM95" s="56"/>
      <c r="AN95" s="56">
        <f>SUM(AN92:AN94)</f>
        <v>978.32</v>
      </c>
      <c r="AO95" s="105"/>
      <c r="AP95" s="106">
        <f>AO94</f>
        <v>385.00000000000057</v>
      </c>
      <c r="AQ95" s="51">
        <f>SUM(AQ92:AQ94)</f>
        <v>0</v>
      </c>
      <c r="AR95" s="59"/>
      <c r="AS95" s="58"/>
      <c r="AT95" s="58"/>
      <c r="AU95" s="58"/>
      <c r="AV95" s="58"/>
    </row>
    <row r="96" spans="1:48" x14ac:dyDescent="0.2">
      <c r="A96" s="182">
        <v>24</v>
      </c>
      <c r="B96" s="23">
        <v>1</v>
      </c>
      <c r="C96" s="11" t="s">
        <v>52</v>
      </c>
      <c r="D96" s="12">
        <v>5800</v>
      </c>
      <c r="E96" s="12">
        <v>1</v>
      </c>
      <c r="F96" s="12">
        <v>9500</v>
      </c>
      <c r="G96" s="13">
        <v>0.7</v>
      </c>
      <c r="H96" s="13">
        <v>4.3</v>
      </c>
      <c r="I96" s="12">
        <v>9760</v>
      </c>
      <c r="J96" s="13">
        <v>6.5</v>
      </c>
      <c r="K96" s="12">
        <v>16334</v>
      </c>
      <c r="L96" s="14">
        <v>7.3999999999999996E-2</v>
      </c>
      <c r="M96" s="24">
        <f>ROUND(K96*(1-L96),0)</f>
        <v>15125</v>
      </c>
      <c r="N96" s="15">
        <v>0.23499999999999999</v>
      </c>
      <c r="O96" s="25">
        <f>M96*N96</f>
        <v>3554.375</v>
      </c>
      <c r="P96" s="14">
        <v>0.70499999999999996</v>
      </c>
      <c r="Q96" s="25">
        <f>M96*P96</f>
        <v>10663.125</v>
      </c>
      <c r="R96" s="16">
        <v>0.06</v>
      </c>
      <c r="S96" s="25">
        <f>M96*R96</f>
        <v>907.5</v>
      </c>
      <c r="T96" s="26">
        <v>0.25700000000000001</v>
      </c>
      <c r="U96" s="25">
        <f>M96*T96</f>
        <v>3887.125</v>
      </c>
      <c r="V96" s="16">
        <v>0.5</v>
      </c>
      <c r="W96" s="25">
        <f>M96*V96</f>
        <v>7562.5</v>
      </c>
      <c r="X96" s="16">
        <v>0.4</v>
      </c>
      <c r="Y96" s="25">
        <f>X96*M96</f>
        <v>6050</v>
      </c>
      <c r="Z96" s="17">
        <v>2.3500000000000001E-3</v>
      </c>
      <c r="AA96" s="18">
        <f>M96*Z96</f>
        <v>35.543750000000003</v>
      </c>
      <c r="AB96" s="27">
        <f>IF(M96&gt;0,(AD96+AL96)/M96,0)</f>
        <v>2.4786581157024796E-3</v>
      </c>
      <c r="AC96" s="17">
        <v>3.6000000000000002E-4</v>
      </c>
      <c r="AD96" s="24">
        <f>AC96*M96</f>
        <v>5.4450000000000003</v>
      </c>
      <c r="AE96" s="117">
        <v>0.1946</v>
      </c>
      <c r="AF96" s="30">
        <f>AI96*(1-AJ96)*AE96</f>
        <v>32.941887999999999</v>
      </c>
      <c r="AG96" s="28">
        <f>IF(AND(AE96&gt;0,AC96&gt;0,Z96&gt;0),((Z96-AC96)*AE96)/((AE96-AC96)*Z96),0)</f>
        <v>0.84837796627992568</v>
      </c>
      <c r="AH96" s="60">
        <f t="shared" si="1"/>
        <v>0.85638875448512619</v>
      </c>
      <c r="AI96" s="12">
        <v>184</v>
      </c>
      <c r="AJ96" s="14">
        <v>0.08</v>
      </c>
      <c r="AK96" s="15">
        <v>0.1893</v>
      </c>
      <c r="AL96" s="30">
        <f>AI96*(1-AJ96)*AK96</f>
        <v>32.044704000000003</v>
      </c>
      <c r="AM96" s="19">
        <v>1.6</v>
      </c>
      <c r="AN96" s="19">
        <v>549.20000000000005</v>
      </c>
      <c r="AO96" s="101">
        <f>AO94+AI96-AN96-AQ96+AP96</f>
        <v>5.2224891078367364E-13</v>
      </c>
      <c r="AP96" s="133">
        <v>-19.8</v>
      </c>
      <c r="AQ96" s="12"/>
      <c r="AR96" s="31"/>
      <c r="AS96" s="20"/>
      <c r="AT96" s="20"/>
      <c r="AU96" s="20"/>
      <c r="AV96" s="20"/>
    </row>
    <row r="97" spans="1:48" x14ac:dyDescent="0.2">
      <c r="A97" s="183"/>
      <c r="B97" s="33">
        <v>2</v>
      </c>
      <c r="C97" s="11" t="s">
        <v>50</v>
      </c>
      <c r="D97" s="34">
        <v>17930</v>
      </c>
      <c r="E97" s="34">
        <v>2</v>
      </c>
      <c r="F97" s="34">
        <v>15270</v>
      </c>
      <c r="G97" s="35">
        <v>1.1000000000000001</v>
      </c>
      <c r="H97" s="35">
        <v>4.7</v>
      </c>
      <c r="I97" s="34">
        <v>15872</v>
      </c>
      <c r="J97" s="35">
        <v>6.6</v>
      </c>
      <c r="K97" s="34">
        <v>16412</v>
      </c>
      <c r="L97" s="36">
        <v>7.0000000000000007E-2</v>
      </c>
      <c r="M97" s="37">
        <f>ROUND(K97*(1-L97),0)</f>
        <v>15263</v>
      </c>
      <c r="N97" s="38">
        <v>0.24</v>
      </c>
      <c r="O97" s="25">
        <f>M97*N97</f>
        <v>3663.12</v>
      </c>
      <c r="P97" s="36">
        <v>0.74199999999999999</v>
      </c>
      <c r="Q97" s="25">
        <f>M97*P97</f>
        <v>11325.146000000001</v>
      </c>
      <c r="R97" s="39">
        <v>1.7999999999999999E-2</v>
      </c>
      <c r="S97" s="25">
        <f>M97*R97</f>
        <v>274.73399999999998</v>
      </c>
      <c r="T97" s="28">
        <v>0.24299999999999999</v>
      </c>
      <c r="U97" s="25">
        <f>M97*T97</f>
        <v>3708.9090000000001</v>
      </c>
      <c r="V97" s="39">
        <v>0.504</v>
      </c>
      <c r="W97" s="25">
        <f>M97*V97</f>
        <v>7692.5519999999997</v>
      </c>
      <c r="X97" s="39">
        <v>0.4</v>
      </c>
      <c r="Y97" s="25">
        <f>X97*M97</f>
        <v>6105.2000000000007</v>
      </c>
      <c r="Z97" s="40">
        <v>2.49E-3</v>
      </c>
      <c r="AA97" s="18">
        <f>M97*Z97</f>
        <v>38.004870000000004</v>
      </c>
      <c r="AB97" s="27">
        <f>IF(M97&gt;0,(AD97+AL97)/M97,0)</f>
        <v>2.4462132739304196E-3</v>
      </c>
      <c r="AC97" s="40">
        <v>3.5E-4</v>
      </c>
      <c r="AD97" s="37">
        <f>AC97*M97</f>
        <v>5.3420499999999995</v>
      </c>
      <c r="AE97" s="28">
        <v>0.2044</v>
      </c>
      <c r="AF97" s="41">
        <f>AI97*(1-AJ97)*AE97</f>
        <v>33.3997776</v>
      </c>
      <c r="AG97" s="28">
        <f>IF(AND(AE97&gt;0,AC97&gt;0,Z97&gt;0),((Z97-AC97)*AE97)/((AE97-AC97)*Z97),0)</f>
        <v>0.86091191524244481</v>
      </c>
      <c r="AH97" s="29">
        <f t="shared" si="1"/>
        <v>0.85845623839987217</v>
      </c>
      <c r="AI97" s="34">
        <v>178</v>
      </c>
      <c r="AJ97" s="36">
        <v>8.2000000000000003E-2</v>
      </c>
      <c r="AK97" s="38">
        <v>0.1958</v>
      </c>
      <c r="AL97" s="41">
        <f>AI97*(1-AJ97)*AK97</f>
        <v>31.9945032</v>
      </c>
      <c r="AM97" s="42">
        <v>1.48</v>
      </c>
      <c r="AN97" s="42"/>
      <c r="AO97" s="121">
        <f>AO96+AI97-AN97</f>
        <v>178.00000000000051</v>
      </c>
      <c r="AP97" s="104"/>
      <c r="AQ97" s="43"/>
      <c r="AR97" s="44"/>
      <c r="AS97" s="45"/>
      <c r="AT97" s="45"/>
      <c r="AU97" s="45"/>
      <c r="AV97" s="45"/>
    </row>
    <row r="98" spans="1:48" x14ac:dyDescent="0.2">
      <c r="A98" s="183"/>
      <c r="B98" s="33">
        <v>3</v>
      </c>
      <c r="C98" s="11" t="s">
        <v>57</v>
      </c>
      <c r="D98" s="43">
        <v>17400</v>
      </c>
      <c r="E98" s="43">
        <v>3</v>
      </c>
      <c r="F98" s="43">
        <v>17507</v>
      </c>
      <c r="G98" s="37">
        <v>1.4</v>
      </c>
      <c r="H98" s="37">
        <v>5</v>
      </c>
      <c r="I98" s="43">
        <v>18277</v>
      </c>
      <c r="J98" s="37">
        <v>5.6</v>
      </c>
      <c r="K98" s="43">
        <v>16148</v>
      </c>
      <c r="L98" s="39">
        <v>7.0999999999999994E-2</v>
      </c>
      <c r="M98" s="37">
        <f>ROUND(K98*(1-L98),0)</f>
        <v>15001</v>
      </c>
      <c r="N98" s="28">
        <v>0.26</v>
      </c>
      <c r="O98" s="25">
        <f>M98*N98</f>
        <v>3900.26</v>
      </c>
      <c r="P98" s="39">
        <v>0.69799999999999995</v>
      </c>
      <c r="Q98" s="25">
        <f>M98*P98</f>
        <v>10470.697999999999</v>
      </c>
      <c r="R98" s="39">
        <v>4.2000000000000003E-2</v>
      </c>
      <c r="S98" s="25">
        <f>M98*R98</f>
        <v>630.04200000000003</v>
      </c>
      <c r="T98" s="28">
        <v>0.25900000000000001</v>
      </c>
      <c r="U98" s="25">
        <f>M98*T98</f>
        <v>3885.259</v>
      </c>
      <c r="V98" s="39">
        <v>0.501</v>
      </c>
      <c r="W98" s="25">
        <f>M98*V98</f>
        <v>7515.5010000000002</v>
      </c>
      <c r="X98" s="39">
        <v>0.39</v>
      </c>
      <c r="Y98" s="25">
        <f>X98*M98</f>
        <v>5850.39</v>
      </c>
      <c r="Z98" s="47">
        <v>2.3900000000000002E-3</v>
      </c>
      <c r="AA98" s="18">
        <f>M98*Z98</f>
        <v>35.85239</v>
      </c>
      <c r="AB98" s="27">
        <f>IF(M98&gt;0,(AD98+AL98)/M98,0)</f>
        <v>2.7164121325244988E-3</v>
      </c>
      <c r="AC98" s="47">
        <v>3.4000000000000002E-4</v>
      </c>
      <c r="AD98" s="37">
        <f>AC98*M98</f>
        <v>5.1003400000000001</v>
      </c>
      <c r="AE98" s="28">
        <v>0.20319999999999999</v>
      </c>
      <c r="AF98" s="41">
        <f>AI98*(1-AJ98)*AE98</f>
        <v>33.912860799999997</v>
      </c>
      <c r="AG98" s="28">
        <f>IF(AND(AE98&gt;0,AC98&gt;0,Z98&gt;0),((Z98-AC98)*AE98)/((AE98-AC98)*Z98),0)</f>
        <v>0.85917818707132365</v>
      </c>
      <c r="AH98" s="29">
        <f t="shared" si="1"/>
        <v>0.87622964616840315</v>
      </c>
      <c r="AI98" s="43">
        <v>182</v>
      </c>
      <c r="AJ98" s="39">
        <v>8.3000000000000004E-2</v>
      </c>
      <c r="AK98" s="28">
        <v>0.21360000000000001</v>
      </c>
      <c r="AL98" s="41">
        <f>AI98*(1-AJ98)*AK98</f>
        <v>35.648558400000006</v>
      </c>
      <c r="AM98" s="18">
        <v>1.48</v>
      </c>
      <c r="AN98" s="18"/>
      <c r="AO98" s="121">
        <f>AO97+AI98-AN98</f>
        <v>360.00000000000051</v>
      </c>
      <c r="AP98" s="104"/>
      <c r="AQ98" s="43"/>
      <c r="AR98" s="48"/>
      <c r="AS98" s="41"/>
      <c r="AT98" s="41"/>
      <c r="AU98" s="41"/>
      <c r="AV98" s="41"/>
    </row>
    <row r="99" spans="1:48" s="22" customFormat="1" ht="13.5" thickBot="1" x14ac:dyDescent="0.25">
      <c r="A99" s="184"/>
      <c r="B99" s="49" t="s">
        <v>38</v>
      </c>
      <c r="C99" s="50"/>
      <c r="D99" s="51">
        <f>SUM(D96:D98)</f>
        <v>41130</v>
      </c>
      <c r="E99" s="51"/>
      <c r="F99" s="51">
        <f>SUM(F96:F98)</f>
        <v>42277</v>
      </c>
      <c r="G99" s="52"/>
      <c r="H99" s="52"/>
      <c r="I99" s="51">
        <f>SUM(I96:I98)</f>
        <v>43909</v>
      </c>
      <c r="J99" s="52"/>
      <c r="K99" s="51">
        <f>SUM(K96:K98)</f>
        <v>48894</v>
      </c>
      <c r="L99" s="21">
        <f>IF(K99&gt;0,(K96*L96+K97*L97+K98*L98)/K99,0)</f>
        <v>7.1666543952223175E-2</v>
      </c>
      <c r="M99" s="52">
        <f>M96+M97+M98</f>
        <v>45389</v>
      </c>
      <c r="N99" s="53">
        <f>IF(M99&gt;0,O99/M99,0)</f>
        <v>0.24494381898697926</v>
      </c>
      <c r="O99" s="54">
        <f>O96+O97+O98</f>
        <v>11117.755000000001</v>
      </c>
      <c r="P99" s="21">
        <f>IF(M99&gt;0,Q99/M99,0)</f>
        <v>0.71512853334508353</v>
      </c>
      <c r="Q99" s="54">
        <f>Q96+Q97+Q98</f>
        <v>32458.968999999997</v>
      </c>
      <c r="R99" s="21">
        <f>IF(M99&gt;0,S99/M99,0)</f>
        <v>3.9927647667937161E-2</v>
      </c>
      <c r="S99" s="54">
        <f>S96+S97+S98</f>
        <v>1812.2759999999998</v>
      </c>
      <c r="T99" s="21">
        <f>IF(M99&gt;0,U99/M99,0)</f>
        <v>0.25295320452091918</v>
      </c>
      <c r="U99" s="54">
        <f>U96+U97+U98</f>
        <v>11481.293</v>
      </c>
      <c r="V99" s="21">
        <f>IF(M99&gt;0,W99/M99,0)</f>
        <v>0.50167558218951724</v>
      </c>
      <c r="W99" s="54">
        <f>W96+W97+W98</f>
        <v>22770.553</v>
      </c>
      <c r="X99" s="21">
        <f>IF(M99&gt;0,Y99/M99,0)</f>
        <v>0.39669501421049153</v>
      </c>
      <c r="Y99" s="54">
        <f>Y96+Y97+Y98</f>
        <v>18005.59</v>
      </c>
      <c r="Z99" s="55">
        <f>IF(M99&gt;0,AA99/M99,0)</f>
        <v>2.4102978695278591E-3</v>
      </c>
      <c r="AA99" s="56">
        <f>SUM(AA96:AA98)</f>
        <v>109.40101</v>
      </c>
      <c r="AB99" s="55">
        <f>IF(M99&gt;0,(AB96*M96+AB97*M97+AB98*M98)/M99,0)</f>
        <v>2.5463252241732584E-3</v>
      </c>
      <c r="AC99" s="55">
        <f>IF(K99&gt;0,(K96*AC96+K97*AC97+K98*AC98)/K99,0)</f>
        <v>3.5003804147748193E-4</v>
      </c>
      <c r="AD99" s="52">
        <f>SUM(AD96:AD98)</f>
        <v>15.88739</v>
      </c>
      <c r="AE99" s="53">
        <f>IF(K99&gt;0,(K96*AE96+K97*AE97+K98*AE98)/K99,0)</f>
        <v>0.20072979915736081</v>
      </c>
      <c r="AF99" s="58">
        <f>SUM(AF96:AF98)</f>
        <v>100.2545264</v>
      </c>
      <c r="AG99" s="53">
        <f>IF(AND(AA99&gt;0),((AA96*AG96+AA97*AG97+AA98*AG98)/AA99),0)</f>
        <v>0.8562715390065988</v>
      </c>
      <c r="AH99" s="57">
        <f t="shared" si="1"/>
        <v>0.8640480596438127</v>
      </c>
      <c r="AI99" s="51">
        <f>SUM(AI96:AI98)</f>
        <v>544</v>
      </c>
      <c r="AJ99" s="21">
        <f>IF(AI99&gt;0,(AJ96*AI96+AJ97*AI97+AJ98*AI98)/AI99,0)</f>
        <v>8.1658088235294121E-2</v>
      </c>
      <c r="AK99" s="53">
        <f>IF(K99&gt;0,(AK96*K96+AK97*K97+AK98*K98)/K99,0)</f>
        <v>0.19950727287601749</v>
      </c>
      <c r="AL99" s="58">
        <f>SUM(AL96:AL98)</f>
        <v>99.687765600000006</v>
      </c>
      <c r="AM99" s="56"/>
      <c r="AN99" s="56">
        <f>SUM(AN96:AN98)</f>
        <v>549.20000000000005</v>
      </c>
      <c r="AO99" s="105"/>
      <c r="AP99" s="106">
        <f>AO98</f>
        <v>360.00000000000051</v>
      </c>
      <c r="AQ99" s="51">
        <f>SUM(AQ96:AQ98)</f>
        <v>0</v>
      </c>
      <c r="AR99" s="59"/>
      <c r="AS99" s="58"/>
      <c r="AT99" s="58"/>
      <c r="AU99" s="58"/>
      <c r="AV99" s="58"/>
    </row>
    <row r="100" spans="1:48" x14ac:dyDescent="0.2">
      <c r="A100" s="191">
        <v>25</v>
      </c>
      <c r="B100" s="33">
        <v>1</v>
      </c>
      <c r="C100" s="11" t="s">
        <v>52</v>
      </c>
      <c r="D100" s="12">
        <v>16253</v>
      </c>
      <c r="E100" s="12">
        <v>1</v>
      </c>
      <c r="F100" s="12">
        <v>19180</v>
      </c>
      <c r="G100" s="13">
        <v>0.8</v>
      </c>
      <c r="H100" s="13">
        <v>5.9</v>
      </c>
      <c r="I100" s="12">
        <v>19892</v>
      </c>
      <c r="J100" s="13">
        <v>5.9</v>
      </c>
      <c r="K100" s="12">
        <v>16248</v>
      </c>
      <c r="L100" s="14">
        <v>6.7000000000000004E-2</v>
      </c>
      <c r="M100" s="24">
        <f>ROUND(K100*(1-L100),0)</f>
        <v>15159</v>
      </c>
      <c r="N100" s="15">
        <v>0.35799999999999998</v>
      </c>
      <c r="O100" s="25">
        <f>M100*N100</f>
        <v>5426.9219999999996</v>
      </c>
      <c r="P100" s="14">
        <v>0.59099999999999997</v>
      </c>
      <c r="Q100" s="25">
        <f>M100*P100</f>
        <v>8958.9689999999991</v>
      </c>
      <c r="R100" s="16">
        <v>5.0999999999999997E-2</v>
      </c>
      <c r="S100" s="25">
        <f>M100*R100</f>
        <v>773.10899999999992</v>
      </c>
      <c r="T100" s="26">
        <v>0.24</v>
      </c>
      <c r="U100" s="25">
        <f>M100*T100</f>
        <v>3638.16</v>
      </c>
      <c r="V100" s="16">
        <v>0.502</v>
      </c>
      <c r="W100" s="25">
        <f>M100*V100</f>
        <v>7609.8180000000002</v>
      </c>
      <c r="X100" s="16">
        <v>0.4</v>
      </c>
      <c r="Y100" s="25">
        <f>X100*M100</f>
        <v>6063.6</v>
      </c>
      <c r="Z100" s="17">
        <v>2.64E-3</v>
      </c>
      <c r="AA100" s="18">
        <f>M100*Z100</f>
        <v>40.019759999999998</v>
      </c>
      <c r="AB100" s="27">
        <f>IF(M100&gt;0,(AD100+AL100)/M100,0)</f>
        <v>2.8036435384919847E-3</v>
      </c>
      <c r="AC100" s="17">
        <v>3.8000000000000002E-4</v>
      </c>
      <c r="AD100" s="24">
        <f>AC100*M100</f>
        <v>5.7604199999999999</v>
      </c>
      <c r="AE100" s="117">
        <v>0.20749999999999999</v>
      </c>
      <c r="AF100" s="30">
        <f>AI100*(1-AJ100)*AE100</f>
        <v>34.66827</v>
      </c>
      <c r="AG100" s="28">
        <f>IF(AND(AE100&gt;0,AC100&gt;0,Z100&gt;0),((Z100-AC100)*AE100)/((AE100-AC100)*Z100),0)</f>
        <v>0.8576312077905357</v>
      </c>
      <c r="AH100" s="60">
        <f t="shared" si="1"/>
        <v>0.86595851157500114</v>
      </c>
      <c r="AI100" s="12">
        <v>182</v>
      </c>
      <c r="AJ100" s="14">
        <v>8.2000000000000003E-2</v>
      </c>
      <c r="AK100" s="15">
        <v>0.21990000000000001</v>
      </c>
      <c r="AL100" s="30">
        <f>AI100*(1-AJ100)*AK100</f>
        <v>36.740012399999998</v>
      </c>
      <c r="AM100" s="19">
        <v>1.6</v>
      </c>
      <c r="AN100" s="19"/>
      <c r="AO100" s="101">
        <f>AO98+AI100-AN100</f>
        <v>542.00000000000045</v>
      </c>
      <c r="AP100" s="120"/>
      <c r="AQ100" s="12"/>
      <c r="AR100" s="31"/>
      <c r="AS100" s="20"/>
      <c r="AT100" s="20"/>
      <c r="AU100" s="20"/>
      <c r="AV100" s="20"/>
    </row>
    <row r="101" spans="1:48" x14ac:dyDescent="0.2">
      <c r="A101" s="191"/>
      <c r="B101" s="33">
        <v>2</v>
      </c>
      <c r="C101" s="11" t="s">
        <v>50</v>
      </c>
      <c r="D101" s="34">
        <v>18952</v>
      </c>
      <c r="E101" s="34">
        <v>4</v>
      </c>
      <c r="F101" s="34">
        <v>16881</v>
      </c>
      <c r="G101" s="35">
        <v>1.1000000000000001</v>
      </c>
      <c r="H101" s="35">
        <v>4.2</v>
      </c>
      <c r="I101" s="34">
        <v>17154</v>
      </c>
      <c r="J101" s="35">
        <v>4.5</v>
      </c>
      <c r="K101" s="34">
        <v>16409</v>
      </c>
      <c r="L101" s="36">
        <v>6.7000000000000004E-2</v>
      </c>
      <c r="M101" s="37">
        <f>ROUND(K101*(1-L101),0)</f>
        <v>15310</v>
      </c>
      <c r="N101" s="38">
        <v>0.32400000000000001</v>
      </c>
      <c r="O101" s="25">
        <f>M101*N101</f>
        <v>4960.4400000000005</v>
      </c>
      <c r="P101" s="36">
        <v>0.66700000000000004</v>
      </c>
      <c r="Q101" s="25">
        <f>M101*P101</f>
        <v>10211.77</v>
      </c>
      <c r="R101" s="39">
        <v>8.9999999999999993E-3</v>
      </c>
      <c r="S101" s="25">
        <f>M101*R101</f>
        <v>137.79</v>
      </c>
      <c r="T101" s="28">
        <v>0.22500000000000001</v>
      </c>
      <c r="U101" s="25">
        <f>M101*T101</f>
        <v>3444.75</v>
      </c>
      <c r="V101" s="39">
        <v>0.51500000000000001</v>
      </c>
      <c r="W101" s="25">
        <f>M101*V101</f>
        <v>7884.6500000000005</v>
      </c>
      <c r="X101" s="39">
        <v>0.4</v>
      </c>
      <c r="Y101" s="25">
        <f>X101*M101</f>
        <v>6124</v>
      </c>
      <c r="Z101" s="40">
        <v>2.6800000000000001E-3</v>
      </c>
      <c r="AA101" s="18">
        <f>M101*Z101</f>
        <v>41.030799999999999</v>
      </c>
      <c r="AB101" s="27">
        <f>IF(M101&gt;0,(AD101+AL101)/M101,0)</f>
        <v>2.6297546178967999E-3</v>
      </c>
      <c r="AC101" s="40">
        <v>3.8999999999999999E-4</v>
      </c>
      <c r="AD101" s="37">
        <f>AC101*M101</f>
        <v>5.9709000000000003</v>
      </c>
      <c r="AE101" s="28">
        <v>0.21099999999999999</v>
      </c>
      <c r="AF101" s="41">
        <f>AI101*(1-AJ101)*AE101</f>
        <v>34.016576000000001</v>
      </c>
      <c r="AG101" s="28">
        <f>IF(AND(AE101&gt;0,AC101&gt;0,Z101&gt;0),((Z101-AC101)*AE101)/((AE101-AC101)*Z101),0)</f>
        <v>0.85605990275581867</v>
      </c>
      <c r="AH101" s="29">
        <f t="shared" si="1"/>
        <v>0.85326170349053654</v>
      </c>
      <c r="AI101" s="34">
        <v>176</v>
      </c>
      <c r="AJ101" s="36">
        <v>8.4000000000000005E-2</v>
      </c>
      <c r="AK101" s="38">
        <v>0.2127</v>
      </c>
      <c r="AL101" s="41">
        <f>AI101*(1-AJ101)*AK101</f>
        <v>34.290643200000005</v>
      </c>
      <c r="AM101" s="42">
        <v>1.48</v>
      </c>
      <c r="AN101" s="42"/>
      <c r="AO101" s="121">
        <f>AO100+AI101-AN101</f>
        <v>718.00000000000045</v>
      </c>
      <c r="AP101" s="104"/>
      <c r="AQ101" s="43"/>
      <c r="AR101" s="44"/>
      <c r="AS101" s="45"/>
      <c r="AT101" s="45"/>
      <c r="AU101" s="45"/>
      <c r="AV101" s="45"/>
    </row>
    <row r="102" spans="1:48" x14ac:dyDescent="0.2">
      <c r="A102" s="191"/>
      <c r="B102" s="33">
        <v>3</v>
      </c>
      <c r="C102" s="46" t="s">
        <v>51</v>
      </c>
      <c r="D102" s="43">
        <v>16465</v>
      </c>
      <c r="E102" s="43">
        <v>3</v>
      </c>
      <c r="F102" s="43">
        <v>18149</v>
      </c>
      <c r="G102" s="37">
        <v>2</v>
      </c>
      <c r="H102" s="37">
        <v>6</v>
      </c>
      <c r="I102" s="43">
        <v>19111</v>
      </c>
      <c r="J102" s="37">
        <v>4</v>
      </c>
      <c r="K102" s="43">
        <v>16151</v>
      </c>
      <c r="L102" s="39">
        <v>6.9000000000000006E-2</v>
      </c>
      <c r="M102" s="37">
        <f>ROUND(K102*(1-L102),0)</f>
        <v>15037</v>
      </c>
      <c r="N102" s="28">
        <v>0.36099999999999999</v>
      </c>
      <c r="O102" s="25">
        <f>M102*N102</f>
        <v>5428.357</v>
      </c>
      <c r="P102" s="39">
        <v>0.61899999999999999</v>
      </c>
      <c r="Q102" s="25">
        <f>M102*P102</f>
        <v>9307.9030000000002</v>
      </c>
      <c r="R102" s="39">
        <v>0.02</v>
      </c>
      <c r="S102" s="25">
        <f>M102*R102</f>
        <v>300.74</v>
      </c>
      <c r="T102" s="28">
        <v>0.217</v>
      </c>
      <c r="U102" s="25">
        <f>M102*T102</f>
        <v>3263.029</v>
      </c>
      <c r="V102" s="39">
        <v>0.52100000000000002</v>
      </c>
      <c r="W102" s="25">
        <f>M102*V102</f>
        <v>7834.277</v>
      </c>
      <c r="X102" s="39">
        <v>0.4</v>
      </c>
      <c r="Y102" s="25">
        <f>X102*M102</f>
        <v>6014.8</v>
      </c>
      <c r="Z102" s="47">
        <v>2.5699999999999998E-3</v>
      </c>
      <c r="AA102" s="18">
        <f>M102*Z102</f>
        <v>38.645089999999996</v>
      </c>
      <c r="AB102" s="27">
        <f>IF(M102&gt;0,(AD102+AL102)/M102,0)</f>
        <v>2.6196948061448428E-3</v>
      </c>
      <c r="AC102" s="47">
        <v>3.3E-4</v>
      </c>
      <c r="AD102" s="37">
        <f>AC102*M102</f>
        <v>4.9622099999999998</v>
      </c>
      <c r="AE102" s="28">
        <v>0.21079999999999999</v>
      </c>
      <c r="AF102" s="41">
        <f>AI102*(1-AJ102)*AE102</f>
        <v>34.058534399999999</v>
      </c>
      <c r="AG102" s="28">
        <f>IF(AND(AE102&gt;0,AC102&gt;0,Z102&gt;0),((Z102-AC102)*AE102)/((AE102-AC102)*Z102),0)</f>
        <v>0.87296192198339118</v>
      </c>
      <c r="AH102" s="29">
        <f t="shared" si="1"/>
        <v>0.8753867244139758</v>
      </c>
      <c r="AI102" s="43">
        <v>176</v>
      </c>
      <c r="AJ102" s="39">
        <v>8.2000000000000003E-2</v>
      </c>
      <c r="AK102" s="28">
        <v>0.21310000000000001</v>
      </c>
      <c r="AL102" s="41">
        <f>AI102*(1-AJ102)*AK102</f>
        <v>34.430140800000004</v>
      </c>
      <c r="AM102" s="18">
        <v>1.6</v>
      </c>
      <c r="AN102" s="18"/>
      <c r="AO102" s="121">
        <f>AO101+AI102-AN102</f>
        <v>894.00000000000045</v>
      </c>
      <c r="AP102" s="104"/>
      <c r="AQ102" s="43"/>
      <c r="AR102" s="48"/>
      <c r="AS102" s="41"/>
      <c r="AT102" s="41"/>
      <c r="AU102" s="41"/>
      <c r="AV102" s="41"/>
    </row>
    <row r="103" spans="1:48" s="22" customFormat="1" ht="13.5" thickBot="1" x14ac:dyDescent="0.25">
      <c r="A103" s="191"/>
      <c r="B103" s="66" t="s">
        <v>38</v>
      </c>
      <c r="C103" s="50"/>
      <c r="D103" s="51">
        <f>SUM(D100:D102)</f>
        <v>51670</v>
      </c>
      <c r="E103" s="51"/>
      <c r="F103" s="51">
        <f>SUM(F100:F102)</f>
        <v>54210</v>
      </c>
      <c r="G103" s="52"/>
      <c r="H103" s="52"/>
      <c r="I103" s="51">
        <f>SUM(I100:I102)</f>
        <v>56157</v>
      </c>
      <c r="J103" s="52"/>
      <c r="K103" s="51">
        <f>SUM(K100:K102)</f>
        <v>48808</v>
      </c>
      <c r="L103" s="21">
        <f>IF(K103&gt;0,(K100*L100+K101*L101+K102*L102)/K103,0)</f>
        <v>6.7661817734797583E-2</v>
      </c>
      <c r="M103" s="52">
        <f>M100+M101+M102</f>
        <v>45506</v>
      </c>
      <c r="N103" s="53">
        <f>IF(M103&gt;0,O103/M103,0)</f>
        <v>0.34755238869599614</v>
      </c>
      <c r="O103" s="54">
        <f>O100+O101+O102</f>
        <v>15815.719000000001</v>
      </c>
      <c r="P103" s="21">
        <f>IF(M103&gt;0,Q103/M103,0)</f>
        <v>0.62582169384257025</v>
      </c>
      <c r="Q103" s="54">
        <f>Q100+Q101+Q102</f>
        <v>28478.642</v>
      </c>
      <c r="R103" s="21">
        <f>IF(M103&gt;0,S103/M103,0)</f>
        <v>2.6625917461433654E-2</v>
      </c>
      <c r="S103" s="54">
        <f>S100+S101+S102</f>
        <v>1211.6389999999999</v>
      </c>
      <c r="T103" s="21">
        <f>IF(M103&gt;0,U103/M103,0)</f>
        <v>0.22735329407111152</v>
      </c>
      <c r="U103" s="54">
        <f>U100+U101+U102</f>
        <v>10345.939</v>
      </c>
      <c r="V103" s="21">
        <f>IF(M103&gt;0,W103/M103,0)</f>
        <v>0.51265206785918349</v>
      </c>
      <c r="W103" s="54">
        <f>W100+W101+W102</f>
        <v>23328.745000000003</v>
      </c>
      <c r="X103" s="21">
        <f>IF(M103&gt;0,Y103/M103,0)</f>
        <v>0.4</v>
      </c>
      <c r="Y103" s="54">
        <f>Y100+Y101+Y102</f>
        <v>18202.400000000001</v>
      </c>
      <c r="Z103" s="55">
        <f>IF(M103&gt;0,AA103/M103,0)</f>
        <v>2.6303267700962508E-3</v>
      </c>
      <c r="AA103" s="56">
        <f>SUM(AA100:AA102)</f>
        <v>119.69564999999999</v>
      </c>
      <c r="AB103" s="55">
        <f>IF(M103&gt;0,(AB100*M100+AB101*M101+AB102*M102)/M103,0)</f>
        <v>2.6843564892541642E-3</v>
      </c>
      <c r="AC103" s="55">
        <f>IF(K103&gt;0,(K100*AC100+K101*AC101+K102*AC102)/K103,0)</f>
        <v>3.6681650549090316E-4</v>
      </c>
      <c r="AD103" s="52">
        <f>SUM(AD100:AD102)</f>
        <v>16.693529999999999</v>
      </c>
      <c r="AE103" s="53">
        <f>IF(K103&gt;0,(K100*AE100+K101*AE101+K102*AE102)/K103,0)</f>
        <v>0.20976868136371088</v>
      </c>
      <c r="AF103" s="58">
        <f>SUM(AF100:AF102)</f>
        <v>102.74338039999999</v>
      </c>
      <c r="AG103" s="53">
        <f>IF(AND(AA103&gt;0),((AA100*AG100+AA101*AG101+AA102*AG102)/AA103),0)</f>
        <v>0.86204226973914211</v>
      </c>
      <c r="AH103" s="57">
        <f t="shared" si="1"/>
        <v>0.86482422664958714</v>
      </c>
      <c r="AI103" s="51">
        <f>SUM(AI100:AI102)</f>
        <v>534</v>
      </c>
      <c r="AJ103" s="21">
        <f>IF(AI103&gt;0,(AJ100*AI100+AJ101*AI101+AJ102*AI102)/AI103,0)</f>
        <v>8.2659176029962547E-2</v>
      </c>
      <c r="AK103" s="53">
        <f>IF(K103&gt;0,(AK100*K100+AK101*K101+AK102*K102)/K103,0)</f>
        <v>0.21522921652188168</v>
      </c>
      <c r="AL103" s="58">
        <f>SUM(AL100:AL102)</f>
        <v>105.46079640000001</v>
      </c>
      <c r="AM103" s="56"/>
      <c r="AN103" s="56">
        <f>SUM(AN100:AN102)</f>
        <v>0</v>
      </c>
      <c r="AO103" s="122"/>
      <c r="AP103" s="106">
        <f>AO102</f>
        <v>894.00000000000045</v>
      </c>
      <c r="AQ103" s="51">
        <f>SUM(AQ100:AQ102)</f>
        <v>0</v>
      </c>
      <c r="AR103" s="59"/>
      <c r="AS103" s="58"/>
      <c r="AT103" s="58"/>
      <c r="AU103" s="58"/>
      <c r="AV103" s="58"/>
    </row>
    <row r="104" spans="1:48" x14ac:dyDescent="0.2">
      <c r="A104" s="182">
        <v>26</v>
      </c>
      <c r="B104" s="23">
        <v>1</v>
      </c>
      <c r="C104" s="11" t="s">
        <v>57</v>
      </c>
      <c r="D104" s="12">
        <v>18700</v>
      </c>
      <c r="E104" s="12">
        <v>0</v>
      </c>
      <c r="F104" s="12">
        <v>18604</v>
      </c>
      <c r="G104" s="13">
        <v>0.7</v>
      </c>
      <c r="H104" s="13">
        <v>5.6</v>
      </c>
      <c r="I104" s="12">
        <v>19202</v>
      </c>
      <c r="J104" s="13">
        <v>3.4</v>
      </c>
      <c r="K104" s="12">
        <v>16560</v>
      </c>
      <c r="L104" s="14">
        <v>7.1999999999999995E-2</v>
      </c>
      <c r="M104" s="24">
        <f>ROUND(K104*(1-L104),0)</f>
        <v>15368</v>
      </c>
      <c r="N104" s="15">
        <v>0.52700000000000002</v>
      </c>
      <c r="O104" s="25">
        <f>M104*N104</f>
        <v>8098.9360000000006</v>
      </c>
      <c r="P104" s="14">
        <v>0.436</v>
      </c>
      <c r="Q104" s="25">
        <f>M104*P104</f>
        <v>6700.4480000000003</v>
      </c>
      <c r="R104" s="16">
        <v>3.6999999999999998E-2</v>
      </c>
      <c r="S104" s="25">
        <f>M104*R104</f>
        <v>568.61599999999999</v>
      </c>
      <c r="T104" s="26">
        <v>0.216</v>
      </c>
      <c r="U104" s="25">
        <f>M104*T104</f>
        <v>3319.4879999999998</v>
      </c>
      <c r="V104" s="16">
        <v>0.51500000000000001</v>
      </c>
      <c r="W104" s="25">
        <f>M104*V104</f>
        <v>7914.52</v>
      </c>
      <c r="X104" s="16">
        <v>0.4</v>
      </c>
      <c r="Y104" s="25">
        <f>X104*M104</f>
        <v>6147.2000000000007</v>
      </c>
      <c r="Z104" s="17">
        <v>2.5899999999999999E-3</v>
      </c>
      <c r="AA104" s="18">
        <f>M104*Z104</f>
        <v>39.80312</v>
      </c>
      <c r="AB104" s="27">
        <f>IF(M104&gt;0,(AD104+AL104)/M104,0)</f>
        <v>2.7766105153565852E-3</v>
      </c>
      <c r="AC104" s="17">
        <v>3.1E-4</v>
      </c>
      <c r="AD104" s="24">
        <f>AC104*M104</f>
        <v>4.7640799999999999</v>
      </c>
      <c r="AE104" s="117">
        <v>0.20100000000000001</v>
      </c>
      <c r="AF104" s="30">
        <f>AI104*(1-AJ104)*AE104</f>
        <v>36.007944000000002</v>
      </c>
      <c r="AG104" s="28">
        <f>IF(AND(AE104&gt;0,AC104&gt;0,Z104&gt;0),((Z104-AC104)*AE104)/((AE104-AC104)*Z104),0)</f>
        <v>0.88166866780649233</v>
      </c>
      <c r="AH104" s="60">
        <f t="shared" si="1"/>
        <v>0.88965645628534284</v>
      </c>
      <c r="AI104" s="12">
        <v>196</v>
      </c>
      <c r="AJ104" s="14">
        <v>8.5999999999999993E-2</v>
      </c>
      <c r="AK104" s="15">
        <v>0.21160000000000001</v>
      </c>
      <c r="AL104" s="30">
        <f>AI104*(1-AJ104)*AK104</f>
        <v>37.906870400000003</v>
      </c>
      <c r="AM104" s="19">
        <v>1.67</v>
      </c>
      <c r="AN104" s="19"/>
      <c r="AO104" s="101">
        <f>AO102+AI104-AN104</f>
        <v>1090.0000000000005</v>
      </c>
      <c r="AP104" s="102"/>
      <c r="AQ104" s="12"/>
      <c r="AR104" s="31"/>
      <c r="AS104" s="20"/>
      <c r="AT104" s="20"/>
      <c r="AU104" s="20"/>
      <c r="AV104" s="20"/>
    </row>
    <row r="105" spans="1:48" x14ac:dyDescent="0.2">
      <c r="A105" s="183"/>
      <c r="B105" s="33">
        <v>2</v>
      </c>
      <c r="C105" s="11" t="s">
        <v>50</v>
      </c>
      <c r="D105" s="34">
        <v>18635</v>
      </c>
      <c r="E105" s="34">
        <v>4</v>
      </c>
      <c r="F105" s="34">
        <v>17140</v>
      </c>
      <c r="G105" s="35">
        <v>0.6</v>
      </c>
      <c r="H105" s="35">
        <v>4.7</v>
      </c>
      <c r="I105" s="34">
        <v>17517</v>
      </c>
      <c r="J105" s="35">
        <v>3.3</v>
      </c>
      <c r="K105" s="34">
        <v>16556</v>
      </c>
      <c r="L105" s="36">
        <v>6.7000000000000004E-2</v>
      </c>
      <c r="M105" s="37">
        <f>ROUND(K105*(1-L105),0)</f>
        <v>15447</v>
      </c>
      <c r="N105" s="38">
        <v>0.42499999999999999</v>
      </c>
      <c r="O105" s="25">
        <f>M105*N105</f>
        <v>6564.9749999999995</v>
      </c>
      <c r="P105" s="36">
        <v>0.53700000000000003</v>
      </c>
      <c r="Q105" s="25">
        <f>M105*P105</f>
        <v>8295.0390000000007</v>
      </c>
      <c r="R105" s="39">
        <v>3.7999999999999999E-2</v>
      </c>
      <c r="S105" s="25">
        <f>M105*R105</f>
        <v>586.98599999999999</v>
      </c>
      <c r="T105" s="28">
        <v>0.23699999999999999</v>
      </c>
      <c r="U105" s="25">
        <f>M105*T105</f>
        <v>3660.9389999999999</v>
      </c>
      <c r="V105" s="39">
        <v>0.51400000000000001</v>
      </c>
      <c r="W105" s="25">
        <f>M105*V105</f>
        <v>7939.7579999999998</v>
      </c>
      <c r="X105" s="39">
        <v>0.4</v>
      </c>
      <c r="Y105" s="25">
        <f>X105*M105</f>
        <v>6178.8</v>
      </c>
      <c r="Z105" s="40">
        <v>2.66E-3</v>
      </c>
      <c r="AA105" s="18">
        <f>M105*Z105</f>
        <v>41.089019999999998</v>
      </c>
      <c r="AB105" s="27">
        <f>IF(M105&gt;0,(AD105+AL105)/M105,0)</f>
        <v>2.5818683239463972E-3</v>
      </c>
      <c r="AC105" s="40">
        <v>3.2000000000000003E-4</v>
      </c>
      <c r="AD105" s="37">
        <f>AC105*M105</f>
        <v>4.9430400000000008</v>
      </c>
      <c r="AE105" s="28">
        <v>0.1925</v>
      </c>
      <c r="AF105" s="41">
        <f>AI105*(1-AJ105)*AE105</f>
        <v>35.342999999999996</v>
      </c>
      <c r="AG105" s="28">
        <f>IF(AND(AE105&gt;0,AC105&gt;0,Z105&gt;0),((Z105-AC105)*AE105)/((AE105-AC105)*Z105),0)</f>
        <v>0.88116404029117423</v>
      </c>
      <c r="AH105" s="29">
        <f t="shared" si="1"/>
        <v>0.87753436781078353</v>
      </c>
      <c r="AI105" s="34">
        <v>200</v>
      </c>
      <c r="AJ105" s="36">
        <v>8.2000000000000003E-2</v>
      </c>
      <c r="AK105" s="38">
        <v>0.1903</v>
      </c>
      <c r="AL105" s="41">
        <f>AI105*(1-AJ105)*AK105</f>
        <v>34.939079999999997</v>
      </c>
      <c r="AM105" s="42">
        <v>1.48</v>
      </c>
      <c r="AN105" s="42"/>
      <c r="AO105" s="121">
        <f>AO104+AI105-AN105</f>
        <v>1290.0000000000005</v>
      </c>
      <c r="AP105" s="104"/>
      <c r="AQ105" s="43"/>
      <c r="AR105" s="44"/>
      <c r="AS105" s="45"/>
      <c r="AT105" s="45"/>
      <c r="AU105" s="45"/>
      <c r="AV105" s="45"/>
    </row>
    <row r="106" spans="1:48" x14ac:dyDescent="0.2">
      <c r="A106" s="183"/>
      <c r="B106" s="33">
        <v>3</v>
      </c>
      <c r="C106" s="46" t="s">
        <v>51</v>
      </c>
      <c r="D106" s="43">
        <v>15730</v>
      </c>
      <c r="E106" s="43">
        <v>2</v>
      </c>
      <c r="F106" s="43">
        <v>17283</v>
      </c>
      <c r="G106" s="37">
        <v>1.4</v>
      </c>
      <c r="H106" s="37">
        <v>4.3</v>
      </c>
      <c r="I106" s="43">
        <v>17293</v>
      </c>
      <c r="J106" s="37">
        <v>3</v>
      </c>
      <c r="K106" s="43">
        <v>16533</v>
      </c>
      <c r="L106" s="39">
        <v>7.0999999999999994E-2</v>
      </c>
      <c r="M106" s="37">
        <f>ROUND(K106*(1-L106),0)</f>
        <v>15359</v>
      </c>
      <c r="N106" s="28">
        <v>0.30299999999999999</v>
      </c>
      <c r="O106" s="25">
        <f>M106*N106</f>
        <v>4653.777</v>
      </c>
      <c r="P106" s="39">
        <v>0.67100000000000004</v>
      </c>
      <c r="Q106" s="25">
        <f>M106*P106</f>
        <v>10305.889000000001</v>
      </c>
      <c r="R106" s="39">
        <v>2.5999999999999999E-2</v>
      </c>
      <c r="S106" s="25">
        <f>M106*R106</f>
        <v>399.334</v>
      </c>
      <c r="T106" s="28">
        <v>0.22900000000000001</v>
      </c>
      <c r="U106" s="25">
        <f>M106*T106</f>
        <v>3517.2110000000002</v>
      </c>
      <c r="V106" s="39">
        <v>0.51100000000000001</v>
      </c>
      <c r="W106" s="25">
        <f>M106*V106</f>
        <v>7848.4490000000005</v>
      </c>
      <c r="X106" s="39">
        <v>0.4</v>
      </c>
      <c r="Y106" s="25">
        <f>X106*M106</f>
        <v>6143.6</v>
      </c>
      <c r="Z106" s="47">
        <v>2.4499999999999999E-3</v>
      </c>
      <c r="AA106" s="18">
        <f>M106*Z106</f>
        <v>37.629550000000002</v>
      </c>
      <c r="AB106" s="27">
        <f>IF(M106&gt;0,(AD106+AL106)/M106,0)</f>
        <v>2.8635878442606938E-3</v>
      </c>
      <c r="AC106" s="47">
        <v>3.2000000000000003E-4</v>
      </c>
      <c r="AD106" s="37">
        <f>AC106*M106</f>
        <v>4.9148800000000001</v>
      </c>
      <c r="AE106" s="28">
        <v>0.1721</v>
      </c>
      <c r="AF106" s="41">
        <f>AI106*(1-AJ106)*AE106</f>
        <v>34.320698300000004</v>
      </c>
      <c r="AG106" s="28">
        <f>IF(AND(AE106&gt;0,AC106&gt;0,Z106&gt;0),((Z106-AC106)*AE106)/((AE106-AC106)*Z106),0)</f>
        <v>0.87100729219385964</v>
      </c>
      <c r="AH106" s="29">
        <f t="shared" si="1"/>
        <v>0.88970539660828818</v>
      </c>
      <c r="AI106" s="43">
        <v>217</v>
      </c>
      <c r="AJ106" s="39">
        <v>8.1000000000000003E-2</v>
      </c>
      <c r="AK106" s="28">
        <v>0.19589999999999999</v>
      </c>
      <c r="AL106" s="41">
        <f>AI106*(1-AJ106)*AK106</f>
        <v>39.066965699999997</v>
      </c>
      <c r="AM106" s="18">
        <v>1.6</v>
      </c>
      <c r="AN106" s="18"/>
      <c r="AO106" s="121">
        <f>AO105+AI106-AN106</f>
        <v>1507.0000000000005</v>
      </c>
      <c r="AP106" s="104"/>
      <c r="AQ106" s="43"/>
      <c r="AR106" s="48"/>
      <c r="AS106" s="41"/>
      <c r="AT106" s="41"/>
      <c r="AU106" s="41"/>
      <c r="AV106" s="41"/>
    </row>
    <row r="107" spans="1:48" s="22" customFormat="1" ht="13.5" thickBot="1" x14ac:dyDescent="0.25">
      <c r="A107" s="184"/>
      <c r="B107" s="49" t="s">
        <v>38</v>
      </c>
      <c r="C107" s="50"/>
      <c r="D107" s="51">
        <f>SUM(D104:D106)</f>
        <v>53065</v>
      </c>
      <c r="E107" s="51"/>
      <c r="F107" s="51">
        <f>SUM(F104:F106)</f>
        <v>53027</v>
      </c>
      <c r="G107" s="52"/>
      <c r="H107" s="52"/>
      <c r="I107" s="51">
        <f>SUM(I104:I106)</f>
        <v>54012</v>
      </c>
      <c r="J107" s="52"/>
      <c r="K107" s="51">
        <f>SUM(K104:K106)</f>
        <v>49649</v>
      </c>
      <c r="L107" s="21">
        <f>IF(K107&gt;0,(K104*L104+K105*L105+K106*L106)/K107,0)</f>
        <v>6.9999697879111367E-2</v>
      </c>
      <c r="M107" s="52">
        <f>M104+M105+M106</f>
        <v>46174</v>
      </c>
      <c r="N107" s="53">
        <f>IF(M107&gt;0,O107/M107,0)</f>
        <v>0.41836721964742069</v>
      </c>
      <c r="O107" s="54">
        <f>O104+O105+O106</f>
        <v>19317.688000000002</v>
      </c>
      <c r="P107" s="21">
        <f>IF(M107&gt;0,Q107/M107,0)</f>
        <v>0.54795720535366232</v>
      </c>
      <c r="Q107" s="54">
        <f>Q104+Q105+Q106</f>
        <v>25301.376000000004</v>
      </c>
      <c r="R107" s="21">
        <f>IF(M107&gt;0,S107/M107,0)</f>
        <v>3.3675574998917136E-2</v>
      </c>
      <c r="S107" s="54">
        <f>S104+S105+S106</f>
        <v>1554.9359999999999</v>
      </c>
      <c r="T107" s="21">
        <f>IF(M107&gt;0,U107/M107,0)</f>
        <v>0.22734954736431756</v>
      </c>
      <c r="U107" s="54">
        <f>U104+U105+U106</f>
        <v>10497.637999999999</v>
      </c>
      <c r="V107" s="21">
        <f>IF(M107&gt;0,W107/M107,0)</f>
        <v>0.51333492874778008</v>
      </c>
      <c r="W107" s="54">
        <f>W104+W105+W106</f>
        <v>23702.726999999999</v>
      </c>
      <c r="X107" s="21">
        <f>IF(M107&gt;0,Y107/M107,0)</f>
        <v>0.39999999999999997</v>
      </c>
      <c r="Y107" s="54">
        <f>Y104+Y105+Y106</f>
        <v>18469.599999999999</v>
      </c>
      <c r="Z107" s="55">
        <f>IF(M107&gt;0,AA107/M107,0)</f>
        <v>2.5668490925629143E-3</v>
      </c>
      <c r="AA107" s="56">
        <f>SUM(AA104:AA106)</f>
        <v>118.52169000000001</v>
      </c>
      <c r="AB107" s="55">
        <f>IF(M107&gt;0,(AB104*M104+AB105*M105+AB106*M106)/M107,0)</f>
        <v>2.7403932104647635E-3</v>
      </c>
      <c r="AC107" s="55">
        <f>IF(K107&gt;0,(K104*AC104+K105*AC105+K106*AC106)/K107,0)</f>
        <v>3.1666458538943384E-4</v>
      </c>
      <c r="AD107" s="52">
        <f>SUM(AD104:AD106)</f>
        <v>14.622</v>
      </c>
      <c r="AE107" s="53">
        <f>IF(K107&gt;0,(K104*AE104+K105*AE105+K106*AE106)/K107,0)</f>
        <v>0.18854195049245703</v>
      </c>
      <c r="AF107" s="58">
        <f>SUM(AF104:AF106)</f>
        <v>105.6716423</v>
      </c>
      <c r="AG107" s="53">
        <f>IF(AND(AA107&gt;0),((AA104*AG104+AA105*AG105+AA106*AG106)/AA107),0)</f>
        <v>0.8781088348615369</v>
      </c>
      <c r="AH107" s="57">
        <f t="shared" si="1"/>
        <v>0.88585330192718659</v>
      </c>
      <c r="AI107" s="51">
        <f>SUM(AI104:AI106)</f>
        <v>613</v>
      </c>
      <c r="AJ107" s="21">
        <f>IF(AI107&gt;0,(AJ104*AI104+AJ105*AI105+AJ106*AI106)/AI107,0)</f>
        <v>8.2924959216965743E-2</v>
      </c>
      <c r="AK107" s="53">
        <f>IF(K107&gt;0,(AK104*K104+AK105*K105+AK106*K106)/K107,0)</f>
        <v>0.19926921992386554</v>
      </c>
      <c r="AL107" s="58">
        <f>SUM(AL104:AL106)</f>
        <v>111.91291609999999</v>
      </c>
      <c r="AM107" s="56"/>
      <c r="AN107" s="56">
        <f>SUM(AN104:AN106)</f>
        <v>0</v>
      </c>
      <c r="AO107" s="105"/>
      <c r="AP107" s="106">
        <f>AO106</f>
        <v>1507.0000000000005</v>
      </c>
      <c r="AQ107" s="51">
        <f>SUM(AQ104:AQ106)</f>
        <v>0</v>
      </c>
      <c r="AR107" s="59"/>
      <c r="AS107" s="58"/>
      <c r="AT107" s="58"/>
      <c r="AU107" s="58"/>
      <c r="AV107" s="58"/>
    </row>
    <row r="108" spans="1:48" x14ac:dyDescent="0.2">
      <c r="A108" s="182">
        <v>27</v>
      </c>
      <c r="B108" s="23">
        <v>1</v>
      </c>
      <c r="C108" s="11" t="s">
        <v>57</v>
      </c>
      <c r="D108" s="12">
        <v>5600</v>
      </c>
      <c r="E108" s="12">
        <v>2</v>
      </c>
      <c r="F108" s="12">
        <v>10643</v>
      </c>
      <c r="G108" s="13">
        <v>0.9</v>
      </c>
      <c r="H108" s="13">
        <v>4.5</v>
      </c>
      <c r="I108" s="12">
        <v>11534</v>
      </c>
      <c r="J108" s="13">
        <v>5</v>
      </c>
      <c r="K108" s="12">
        <v>16291</v>
      </c>
      <c r="L108" s="14">
        <v>7.0999999999999994E-2</v>
      </c>
      <c r="M108" s="24">
        <f>ROUND(K108*(1-L108),0)</f>
        <v>15134</v>
      </c>
      <c r="N108" s="15">
        <v>0.45</v>
      </c>
      <c r="O108" s="25">
        <f>M108*N108</f>
        <v>6810.3</v>
      </c>
      <c r="P108" s="14">
        <v>0.46500000000000002</v>
      </c>
      <c r="Q108" s="25">
        <f>M108*P108</f>
        <v>7037.31</v>
      </c>
      <c r="R108" s="16">
        <v>8.5000000000000006E-2</v>
      </c>
      <c r="S108" s="25">
        <f>M108*R108</f>
        <v>1286.3900000000001</v>
      </c>
      <c r="T108" s="26">
        <v>0.246</v>
      </c>
      <c r="U108" s="25">
        <f>M108*T108</f>
        <v>3722.9639999999999</v>
      </c>
      <c r="V108" s="16">
        <v>0.51300000000000001</v>
      </c>
      <c r="W108" s="25">
        <f>M108*V108</f>
        <v>7763.7420000000002</v>
      </c>
      <c r="X108" s="16">
        <v>0.4</v>
      </c>
      <c r="Y108" s="25">
        <f>X108*M108</f>
        <v>6053.6</v>
      </c>
      <c r="Z108" s="17">
        <v>2.5799999999999998E-3</v>
      </c>
      <c r="AA108" s="18">
        <f>M108*Z108</f>
        <v>39.045719999999996</v>
      </c>
      <c r="AB108" s="27">
        <f>IF(M108&gt;0,(AD108+AL108)/M108,0)</f>
        <v>2.9760876172855821E-3</v>
      </c>
      <c r="AC108" s="17">
        <v>3.3E-4</v>
      </c>
      <c r="AD108" s="24">
        <f>AC108*M108</f>
        <v>4.9942200000000003</v>
      </c>
      <c r="AE108" s="117">
        <v>0.14399999999999999</v>
      </c>
      <c r="AF108" s="30">
        <f>AI108*(1-AJ108)*AE108</f>
        <v>36.497520000000002</v>
      </c>
      <c r="AG108" s="28">
        <f>IF(AND(AE108&gt;0,AC108&gt;0,Z108&gt;0),((Z108-AC108)*AE108)/((AE108-AC108)*Z108),0)</f>
        <v>0.87409616028981152</v>
      </c>
      <c r="AH108" s="60">
        <f t="shared" si="1"/>
        <v>0.89097706926288744</v>
      </c>
      <c r="AI108" s="12">
        <v>277</v>
      </c>
      <c r="AJ108" s="14">
        <v>8.5000000000000006E-2</v>
      </c>
      <c r="AK108" s="15">
        <v>0.158</v>
      </c>
      <c r="AL108" s="30">
        <f>AI108*(1-AJ108)*AK108</f>
        <v>40.04589</v>
      </c>
      <c r="AM108" s="19">
        <v>1.7</v>
      </c>
      <c r="AN108" s="19">
        <v>500.76</v>
      </c>
      <c r="AO108" s="101">
        <f>AO106+AI108-AN108</f>
        <v>1283.2400000000005</v>
      </c>
      <c r="AP108" s="102"/>
      <c r="AQ108" s="12"/>
      <c r="AR108" s="31"/>
      <c r="AS108" s="20"/>
      <c r="AT108" s="20"/>
      <c r="AU108" s="20"/>
      <c r="AV108" s="20"/>
    </row>
    <row r="109" spans="1:48" x14ac:dyDescent="0.2">
      <c r="A109" s="183"/>
      <c r="B109" s="33">
        <v>2</v>
      </c>
      <c r="C109" s="11" t="s">
        <v>55</v>
      </c>
      <c r="D109" s="34">
        <v>19135</v>
      </c>
      <c r="E109" s="34">
        <v>4</v>
      </c>
      <c r="F109" s="34">
        <v>15132</v>
      </c>
      <c r="G109" s="35">
        <v>1.8</v>
      </c>
      <c r="H109" s="35">
        <v>5.5</v>
      </c>
      <c r="I109" s="34">
        <v>15325</v>
      </c>
      <c r="J109" s="35">
        <v>4.5</v>
      </c>
      <c r="K109" s="34">
        <v>16337</v>
      </c>
      <c r="L109" s="36">
        <v>6.8000000000000005E-2</v>
      </c>
      <c r="M109" s="37">
        <f>ROUND(K109*(1-L109),0)</f>
        <v>15226</v>
      </c>
      <c r="N109" s="38">
        <v>0.497</v>
      </c>
      <c r="O109" s="25">
        <f>M109*N109</f>
        <v>7567.3220000000001</v>
      </c>
      <c r="P109" s="36">
        <v>0.441</v>
      </c>
      <c r="Q109" s="25">
        <f>M109*P109</f>
        <v>6714.6660000000002</v>
      </c>
      <c r="R109" s="39">
        <v>6.2E-2</v>
      </c>
      <c r="S109" s="25">
        <f>M109*R109</f>
        <v>944.01199999999994</v>
      </c>
      <c r="T109" s="28">
        <v>0.23599999999999999</v>
      </c>
      <c r="U109" s="25">
        <f>M109*T109</f>
        <v>3593.3359999999998</v>
      </c>
      <c r="V109" s="39">
        <v>0.51</v>
      </c>
      <c r="W109" s="25">
        <f>M109*V109</f>
        <v>7765.26</v>
      </c>
      <c r="X109" s="39">
        <v>0.4</v>
      </c>
      <c r="Y109" s="25">
        <f>X109*M109</f>
        <v>6090.4000000000005</v>
      </c>
      <c r="Z109" s="40">
        <v>2.3500000000000001E-3</v>
      </c>
      <c r="AA109" s="18">
        <f>M109*Z109</f>
        <v>35.781100000000002</v>
      </c>
      <c r="AB109" s="27">
        <f>IF(M109&gt;0,(AD109+AL109)/M109,0)</f>
        <v>2.7785590700118222E-3</v>
      </c>
      <c r="AC109" s="40">
        <v>3.2000000000000003E-4</v>
      </c>
      <c r="AD109" s="37">
        <f>AC109*M109</f>
        <v>4.8723200000000002</v>
      </c>
      <c r="AE109" s="28">
        <v>0.1663</v>
      </c>
      <c r="AF109" s="41">
        <f>AI109*(1-AJ109)*AE109</f>
        <v>33.4332846</v>
      </c>
      <c r="AG109" s="28">
        <f>IF(AND(AE109&gt;0,AC109&gt;0,Z109&gt;0),((Z109-AC109)*AE109)/((AE109-AC109)*Z109),0)</f>
        <v>0.86549520193409601</v>
      </c>
      <c r="AH109" s="29">
        <f t="shared" si="1"/>
        <v>0.88635566768711604</v>
      </c>
      <c r="AI109" s="34">
        <v>219</v>
      </c>
      <c r="AJ109" s="36">
        <v>8.2000000000000003E-2</v>
      </c>
      <c r="AK109" s="38">
        <v>0.1862</v>
      </c>
      <c r="AL109" s="41">
        <f>AI109*(1-AJ109)*AK109</f>
        <v>37.434020400000001</v>
      </c>
      <c r="AM109" s="42">
        <v>1.68</v>
      </c>
      <c r="AN109" s="42"/>
      <c r="AO109" s="121">
        <f>AO108+AI109-AN109</f>
        <v>1502.2400000000005</v>
      </c>
      <c r="AP109" s="104"/>
      <c r="AQ109" s="43"/>
      <c r="AR109" s="44"/>
      <c r="AS109" s="45"/>
      <c r="AT109" s="45"/>
      <c r="AU109" s="45"/>
      <c r="AV109" s="45"/>
    </row>
    <row r="110" spans="1:48" x14ac:dyDescent="0.2">
      <c r="A110" s="183"/>
      <c r="B110" s="33">
        <v>3</v>
      </c>
      <c r="C110" s="46" t="s">
        <v>51</v>
      </c>
      <c r="D110" s="43">
        <v>20520</v>
      </c>
      <c r="E110" s="43">
        <v>1</v>
      </c>
      <c r="F110" s="43">
        <v>16980</v>
      </c>
      <c r="G110" s="37">
        <v>1</v>
      </c>
      <c r="H110" s="37">
        <v>5.4</v>
      </c>
      <c r="I110" s="43">
        <v>17124</v>
      </c>
      <c r="J110" s="37">
        <v>4.3</v>
      </c>
      <c r="K110" s="43">
        <v>16284</v>
      </c>
      <c r="L110" s="39">
        <v>7.0000000000000007E-2</v>
      </c>
      <c r="M110" s="37">
        <f>ROUND(K110*(1-L110),0)</f>
        <v>15144</v>
      </c>
      <c r="N110" s="28">
        <v>0.371</v>
      </c>
      <c r="O110" s="25">
        <f>M110*N110</f>
        <v>5618.424</v>
      </c>
      <c r="P110" s="39">
        <v>0.59799999999999998</v>
      </c>
      <c r="Q110" s="25">
        <f>M110*P110</f>
        <v>9056.1119999999992</v>
      </c>
      <c r="R110" s="39">
        <v>3.1E-2</v>
      </c>
      <c r="S110" s="25">
        <f>M110*R110</f>
        <v>469.464</v>
      </c>
      <c r="T110" s="28">
        <v>0.251</v>
      </c>
      <c r="U110" s="25">
        <f>M110*T110</f>
        <v>3801.1440000000002</v>
      </c>
      <c r="V110" s="39">
        <v>0.49399999999999999</v>
      </c>
      <c r="W110" s="25">
        <f>M110*V110</f>
        <v>7481.1359999999995</v>
      </c>
      <c r="X110" s="39">
        <v>0.4</v>
      </c>
      <c r="Y110" s="25">
        <f>X110*M110</f>
        <v>6057.6</v>
      </c>
      <c r="Z110" s="47">
        <v>2.4099999999999998E-3</v>
      </c>
      <c r="AA110" s="18">
        <f>M110*Z110</f>
        <v>36.497039999999998</v>
      </c>
      <c r="AB110" s="27">
        <f>IF(M110&gt;0,(AD110+AL110)/M110,0)</f>
        <v>2.6491782884310614E-3</v>
      </c>
      <c r="AC110" s="47">
        <v>3.2000000000000003E-4</v>
      </c>
      <c r="AD110" s="37">
        <f>AC110*M110</f>
        <v>4.8460800000000006</v>
      </c>
      <c r="AE110" s="28">
        <v>0.1593</v>
      </c>
      <c r="AF110" s="41">
        <f>AI110*(1-AJ110)*AE110</f>
        <v>33.268211999999998</v>
      </c>
      <c r="AG110" s="28">
        <f>IF(AND(AE110&gt;0,AC110&gt;0,Z110&gt;0),((Z110-AC110)*AE110)/((AE110-AC110)*Z110),0)</f>
        <v>0.86896548484138236</v>
      </c>
      <c r="AH110" s="29">
        <f t="shared" si="1"/>
        <v>0.88087674763149537</v>
      </c>
      <c r="AI110" s="43">
        <v>227</v>
      </c>
      <c r="AJ110" s="39">
        <v>0.08</v>
      </c>
      <c r="AK110" s="28">
        <v>0.16889999999999999</v>
      </c>
      <c r="AL110" s="41">
        <f>AI110*(1-AJ110)*AK110</f>
        <v>35.273075999999996</v>
      </c>
      <c r="AM110" s="18">
        <v>1.6</v>
      </c>
      <c r="AN110" s="18"/>
      <c r="AO110" s="121">
        <f>AO109+AI110-AN110</f>
        <v>1729.2400000000005</v>
      </c>
      <c r="AP110" s="104"/>
      <c r="AQ110" s="43"/>
      <c r="AR110" s="48"/>
      <c r="AS110" s="41"/>
      <c r="AT110" s="41"/>
      <c r="AU110" s="41"/>
      <c r="AV110" s="41"/>
    </row>
    <row r="111" spans="1:48" s="22" customFormat="1" ht="13.5" thickBot="1" x14ac:dyDescent="0.25">
      <c r="A111" s="184"/>
      <c r="B111" s="49" t="s">
        <v>38</v>
      </c>
      <c r="C111" s="50"/>
      <c r="D111" s="51">
        <f>SUM(D108:D110)</f>
        <v>45255</v>
      </c>
      <c r="E111" s="51"/>
      <c r="F111" s="51">
        <f>SUM(F108:F110)</f>
        <v>42755</v>
      </c>
      <c r="G111" s="52"/>
      <c r="H111" s="52"/>
      <c r="I111" s="51">
        <f>SUM(I108:I110)</f>
        <v>43983</v>
      </c>
      <c r="J111" s="52"/>
      <c r="K111" s="51">
        <f>SUM(K108:K110)</f>
        <v>48912</v>
      </c>
      <c r="L111" s="21">
        <f>IF(K111&gt;0,(K108*L108+K109*L109+K110*L110)/K111,0)</f>
        <v>6.9665051521099128E-2</v>
      </c>
      <c r="M111" s="52">
        <f>M108+M109+M110</f>
        <v>45504</v>
      </c>
      <c r="N111" s="53">
        <f>IF(M111&gt;0,O111/M111,0)</f>
        <v>0.43943490682137831</v>
      </c>
      <c r="O111" s="54">
        <f>O108+O109+O110</f>
        <v>19996.045999999998</v>
      </c>
      <c r="P111" s="21">
        <f>IF(M111&gt;0,Q111/M111,0)</f>
        <v>0.50123259493670891</v>
      </c>
      <c r="Q111" s="54">
        <f>Q108+Q109+Q110</f>
        <v>22808.088</v>
      </c>
      <c r="R111" s="21">
        <f>IF(M111&gt;0,S111/M111,0)</f>
        <v>5.93324982419128E-2</v>
      </c>
      <c r="S111" s="54">
        <f>S108+S109+S110</f>
        <v>2699.866</v>
      </c>
      <c r="T111" s="21">
        <f>IF(M111&gt;0,U111/M111,0)</f>
        <v>0.24431795007032348</v>
      </c>
      <c r="U111" s="54">
        <f>U108+U109+U110</f>
        <v>11117.444</v>
      </c>
      <c r="V111" s="21">
        <f>IF(M111&gt;0,W111/M111,0)</f>
        <v>0.50567286392405064</v>
      </c>
      <c r="W111" s="54">
        <f>W108+W109+W110</f>
        <v>23010.137999999999</v>
      </c>
      <c r="X111" s="21">
        <f>IF(M111&gt;0,Y111/M111,0)</f>
        <v>0.39999999999999997</v>
      </c>
      <c r="Y111" s="54">
        <f>Y108+Y109+Y110</f>
        <v>18201.599999999999</v>
      </c>
      <c r="Z111" s="55">
        <f>IF(M111&gt;0,AA111/M111,0)</f>
        <v>2.4464631680731364E-3</v>
      </c>
      <c r="AA111" s="56">
        <f>SUM(AA108:AA110)</f>
        <v>111.32386</v>
      </c>
      <c r="AB111" s="55">
        <f>IF(M111&gt;0,(AB108*M108+AB109*M109+AB110*M110)/M111,0)</f>
        <v>2.8011956399437415E-3</v>
      </c>
      <c r="AC111" s="55">
        <f>IF(K111&gt;0,(K108*AC108+K109*AC109+K110*AC110)/K111,0)</f>
        <v>3.2333067549885508E-4</v>
      </c>
      <c r="AD111" s="52">
        <f>SUM(AD108:AD110)</f>
        <v>14.712620000000001</v>
      </c>
      <c r="AE111" s="53">
        <f>IF(K111&gt;0,(K108*AE108+K109*AE109+K110*AE110)/K111,0)</f>
        <v>0.15654212258750408</v>
      </c>
      <c r="AF111" s="58">
        <f>SUM(AF108:AF110)</f>
        <v>103.19901659999999</v>
      </c>
      <c r="AG111" s="53">
        <f>IF(AND(AA111&gt;0),((AA108*AG108+AA109*AG109+AA110*AG110)/AA111),0)</f>
        <v>0.86964961829881315</v>
      </c>
      <c r="AH111" s="57">
        <f t="shared" si="1"/>
        <v>0.88624931828067677</v>
      </c>
      <c r="AI111" s="51">
        <f>SUM(AI108:AI110)</f>
        <v>723</v>
      </c>
      <c r="AJ111" s="21">
        <f>IF(AI111&gt;0,(AJ108*AI108+AJ109*AI109+AJ110*AI110)/AI111,0)</f>
        <v>8.2521438450899029E-2</v>
      </c>
      <c r="AK111" s="53">
        <f>IF(K111&gt;0,(AK108*K108+AK109*K109+AK110*K110)/K111,0)</f>
        <v>0.17104790235525025</v>
      </c>
      <c r="AL111" s="58">
        <f>SUM(AL108:AL110)</f>
        <v>112.7529864</v>
      </c>
      <c r="AM111" s="56"/>
      <c r="AN111" s="56">
        <f>SUM(AN108:AN110)</f>
        <v>500.76</v>
      </c>
      <c r="AO111" s="105"/>
      <c r="AP111" s="106">
        <f>AO110</f>
        <v>1729.2400000000005</v>
      </c>
      <c r="AQ111" s="51">
        <f>SUM(AQ108:AQ110)</f>
        <v>0</v>
      </c>
      <c r="AR111" s="59"/>
      <c r="AS111" s="58"/>
      <c r="AT111" s="58"/>
      <c r="AU111" s="58"/>
      <c r="AV111" s="58"/>
    </row>
    <row r="112" spans="1:48" x14ac:dyDescent="0.2">
      <c r="A112" s="182">
        <v>28</v>
      </c>
      <c r="B112" s="23">
        <v>1</v>
      </c>
      <c r="C112" s="11" t="s">
        <v>57</v>
      </c>
      <c r="D112" s="12">
        <v>6170</v>
      </c>
      <c r="E112" s="12">
        <v>0</v>
      </c>
      <c r="F112" s="12">
        <v>12429</v>
      </c>
      <c r="G112" s="13">
        <v>1</v>
      </c>
      <c r="H112" s="13">
        <v>6.7</v>
      </c>
      <c r="I112" s="12">
        <v>12703</v>
      </c>
      <c r="J112" s="13">
        <v>5.5</v>
      </c>
      <c r="K112" s="12">
        <v>16368</v>
      </c>
      <c r="L112" s="14">
        <v>7.0999999999999994E-2</v>
      </c>
      <c r="M112" s="24">
        <f>ROUND(K112*(1-L112),0)</f>
        <v>15206</v>
      </c>
      <c r="N112" s="15">
        <v>0.42099999999999999</v>
      </c>
      <c r="O112" s="25">
        <f>M112*N112</f>
        <v>6401.7259999999997</v>
      </c>
      <c r="P112" s="14">
        <v>0.52800000000000002</v>
      </c>
      <c r="Q112" s="25">
        <f>M112*P112</f>
        <v>8028.768</v>
      </c>
      <c r="R112" s="16">
        <v>5.0999999999999997E-2</v>
      </c>
      <c r="S112" s="25">
        <f>M112*R112</f>
        <v>775.50599999999997</v>
      </c>
      <c r="T112" s="26">
        <v>0.23200000000000001</v>
      </c>
      <c r="U112" s="25">
        <f>M112*T112</f>
        <v>3527.7920000000004</v>
      </c>
      <c r="V112" s="16">
        <v>0.51600000000000001</v>
      </c>
      <c r="W112" s="25">
        <f>M112*V112</f>
        <v>7846.2960000000003</v>
      </c>
      <c r="X112" s="16">
        <v>0.4</v>
      </c>
      <c r="Y112" s="25">
        <f>X112*M112</f>
        <v>6082.4000000000005</v>
      </c>
      <c r="Z112" s="17">
        <v>2.7499999999999998E-3</v>
      </c>
      <c r="AA112" s="18">
        <f>M112*Z112</f>
        <v>41.816499999999998</v>
      </c>
      <c r="AB112" s="27">
        <f>IF(M112&gt;0,(AD112+AL112)/M112,0)</f>
        <v>2.8203765092726552E-3</v>
      </c>
      <c r="AC112" s="17">
        <v>3.3E-4</v>
      </c>
      <c r="AD112" s="24">
        <f>AC112*M112</f>
        <v>5.0179799999999997</v>
      </c>
      <c r="AE112" s="117">
        <v>0.20039999999999999</v>
      </c>
      <c r="AF112" s="30">
        <f>AI112*(1-AJ112)*AE112</f>
        <v>36.449954399999996</v>
      </c>
      <c r="AG112" s="28">
        <f>IF(AND(AE112&gt;0,AC112&gt;0,Z112&gt;0),((Z112-AC112)*AE112)/((AE112-AC112)*Z112),0)</f>
        <v>0.8814514919778077</v>
      </c>
      <c r="AH112" s="60">
        <f t="shared" si="1"/>
        <v>0.88439612589163374</v>
      </c>
      <c r="AI112" s="12">
        <v>199</v>
      </c>
      <c r="AJ112" s="14">
        <v>8.5999999999999993E-2</v>
      </c>
      <c r="AK112" s="15">
        <v>0.2082</v>
      </c>
      <c r="AL112" s="30">
        <f>AI112*(1-AJ112)*AK112</f>
        <v>37.868665199999995</v>
      </c>
      <c r="AM112" s="19">
        <v>1.6</v>
      </c>
      <c r="AN112" s="19">
        <v>464.32</v>
      </c>
      <c r="AO112" s="101">
        <f>AO110+AI112-AN112+AP112</f>
        <v>1309.9200000000005</v>
      </c>
      <c r="AP112" s="133">
        <v>-154</v>
      </c>
      <c r="AQ112" s="12"/>
      <c r="AR112" s="31"/>
      <c r="AS112" s="20"/>
      <c r="AT112" s="20"/>
      <c r="AU112" s="20"/>
      <c r="AV112" s="20"/>
    </row>
    <row r="113" spans="1:48" x14ac:dyDescent="0.2">
      <c r="A113" s="183"/>
      <c r="B113" s="33">
        <v>2</v>
      </c>
      <c r="C113" s="11" t="s">
        <v>55</v>
      </c>
      <c r="D113" s="34">
        <v>19210</v>
      </c>
      <c r="E113" s="34">
        <v>4</v>
      </c>
      <c r="F113" s="34">
        <v>16431</v>
      </c>
      <c r="G113" s="35">
        <v>1.2</v>
      </c>
      <c r="H113" s="35">
        <v>5.9</v>
      </c>
      <c r="I113" s="34">
        <v>16761</v>
      </c>
      <c r="J113" s="35">
        <v>5.6</v>
      </c>
      <c r="K113" s="34">
        <v>16425</v>
      </c>
      <c r="L113" s="36">
        <v>7.0000000000000007E-2</v>
      </c>
      <c r="M113" s="37">
        <f>ROUND(K113*(1-L113),0)</f>
        <v>15275</v>
      </c>
      <c r="N113" s="38">
        <v>0.40899999999999997</v>
      </c>
      <c r="O113" s="25">
        <f>M113*N113</f>
        <v>6247.4749999999995</v>
      </c>
      <c r="P113" s="36">
        <v>0.53700000000000003</v>
      </c>
      <c r="Q113" s="25">
        <f>M113*P113</f>
        <v>8202.6750000000011</v>
      </c>
      <c r="R113" s="39">
        <v>5.3999999999999999E-2</v>
      </c>
      <c r="S113" s="25">
        <f>M113*R113</f>
        <v>824.85</v>
      </c>
      <c r="T113" s="28">
        <v>0.24</v>
      </c>
      <c r="U113" s="25">
        <f>M113*T113</f>
        <v>3666</v>
      </c>
      <c r="V113" s="39">
        <v>0.502</v>
      </c>
      <c r="W113" s="25">
        <f>M113*V113</f>
        <v>7668.05</v>
      </c>
      <c r="X113" s="39">
        <v>0.4</v>
      </c>
      <c r="Y113" s="25">
        <f>X113*M113</f>
        <v>6110</v>
      </c>
      <c r="Z113" s="40">
        <v>2.8800000000000002E-3</v>
      </c>
      <c r="AA113" s="18">
        <f>M113*Z113</f>
        <v>43.992000000000004</v>
      </c>
      <c r="AB113" s="27">
        <f>IF(M113&gt;0,(AD113+AL113)/M113,0)</f>
        <v>2.7906954893617028E-3</v>
      </c>
      <c r="AC113" s="40">
        <v>3.6000000000000002E-4</v>
      </c>
      <c r="AD113" s="37">
        <f>AC113*M113</f>
        <v>5.4990000000000006</v>
      </c>
      <c r="AE113" s="28">
        <v>0.20530000000000001</v>
      </c>
      <c r="AF113" s="41">
        <f>AI113*(1-AJ113)*AE113</f>
        <v>34.901821200000008</v>
      </c>
      <c r="AG113" s="28">
        <f>IF(AND(AE113&gt;0,AC113&gt;0,Z113&gt;0),((Z113-AC113)*AE113)/((AE113-AC113)*Z113),0)</f>
        <v>0.87653703522982329</v>
      </c>
      <c r="AH113" s="29">
        <f t="shared" si="1"/>
        <v>0.87243798358399083</v>
      </c>
      <c r="AI113" s="34">
        <v>186</v>
      </c>
      <c r="AJ113" s="36">
        <v>8.5999999999999993E-2</v>
      </c>
      <c r="AK113" s="38">
        <v>0.21840000000000001</v>
      </c>
      <c r="AL113" s="41">
        <f>AI113*(1-AJ113)*AK113</f>
        <v>37.128873600000006</v>
      </c>
      <c r="AM113" s="42">
        <v>1.65</v>
      </c>
      <c r="AN113" s="42"/>
      <c r="AO113" s="121">
        <f>AO112+AI113-AN113</f>
        <v>1495.9200000000005</v>
      </c>
      <c r="AP113" s="104"/>
      <c r="AQ113" s="43"/>
      <c r="AR113" s="44"/>
      <c r="AS113" s="45"/>
      <c r="AT113" s="45"/>
      <c r="AU113" s="45"/>
      <c r="AV113" s="45"/>
    </row>
    <row r="114" spans="1:48" x14ac:dyDescent="0.2">
      <c r="A114" s="183"/>
      <c r="B114" s="33">
        <v>3</v>
      </c>
      <c r="C114" s="11" t="s">
        <v>52</v>
      </c>
      <c r="D114" s="43">
        <v>18415</v>
      </c>
      <c r="E114" s="43">
        <v>0</v>
      </c>
      <c r="F114" s="43">
        <v>16594</v>
      </c>
      <c r="G114" s="37">
        <v>0.9</v>
      </c>
      <c r="H114" s="37">
        <v>6.2</v>
      </c>
      <c r="I114" s="43">
        <v>17955</v>
      </c>
      <c r="J114" s="37">
        <v>5</v>
      </c>
      <c r="K114" s="43">
        <v>16120</v>
      </c>
      <c r="L114" s="39">
        <v>6.9000000000000006E-2</v>
      </c>
      <c r="M114" s="37">
        <f>ROUND(K114*(1-L114),0)</f>
        <v>15008</v>
      </c>
      <c r="N114" s="28">
        <v>0.374</v>
      </c>
      <c r="O114" s="25">
        <f>M114*N114</f>
        <v>5612.9920000000002</v>
      </c>
      <c r="P114" s="39">
        <v>0.54</v>
      </c>
      <c r="Q114" s="25">
        <f>M114*P114</f>
        <v>8104.3200000000006</v>
      </c>
      <c r="R114" s="39">
        <v>8.5999999999999993E-2</v>
      </c>
      <c r="S114" s="25">
        <f>M114*R114</f>
        <v>1290.6879999999999</v>
      </c>
      <c r="T114" s="28">
        <v>0.24199999999999999</v>
      </c>
      <c r="U114" s="25">
        <f>M114*T114</f>
        <v>3631.9359999999997</v>
      </c>
      <c r="V114" s="39">
        <v>0.50900000000000001</v>
      </c>
      <c r="W114" s="25">
        <f>M114*V114</f>
        <v>7639.0720000000001</v>
      </c>
      <c r="X114" s="39">
        <v>0.4</v>
      </c>
      <c r="Y114" s="25">
        <f>X114*M114</f>
        <v>6003.2000000000007</v>
      </c>
      <c r="Z114" s="47">
        <v>2.6800000000000001E-3</v>
      </c>
      <c r="AA114" s="18">
        <f>M114*Z114</f>
        <v>40.221440000000001</v>
      </c>
      <c r="AB114" s="27">
        <f>IF(M114&gt;0,(AD114+AL114)/M114,0)</f>
        <v>2.8543910447761198E-3</v>
      </c>
      <c r="AC114" s="47">
        <v>3.6000000000000002E-4</v>
      </c>
      <c r="AD114" s="37">
        <f>AC114*M114</f>
        <v>5.4028800000000006</v>
      </c>
      <c r="AE114" s="28">
        <v>0.21010000000000001</v>
      </c>
      <c r="AF114" s="41">
        <f>AI114*(1-AJ114)*AE114</f>
        <v>34.256384799999999</v>
      </c>
      <c r="AG114" s="28">
        <f>IF(AND(AE114&gt;0,AC114&gt;0,Z114&gt;0),((Z114-AC114)*AE114)/((AE114-AC114)*Z114),0)</f>
        <v>0.86715748994134878</v>
      </c>
      <c r="AH114" s="29">
        <f t="shared" si="1"/>
        <v>0.87525087265470047</v>
      </c>
      <c r="AI114" s="43">
        <v>178</v>
      </c>
      <c r="AJ114" s="39">
        <v>8.4000000000000005E-2</v>
      </c>
      <c r="AK114" s="28">
        <v>0.2296</v>
      </c>
      <c r="AL114" s="41">
        <f>AI114*(1-AJ114)*AK114</f>
        <v>37.435820800000002</v>
      </c>
      <c r="AM114" s="18">
        <v>1.62</v>
      </c>
      <c r="AN114" s="18"/>
      <c r="AO114" s="121">
        <f>AO113+AI114-AN114</f>
        <v>1673.9200000000005</v>
      </c>
      <c r="AP114" s="104"/>
      <c r="AQ114" s="43"/>
      <c r="AR114" s="48"/>
      <c r="AS114" s="41"/>
      <c r="AT114" s="41"/>
      <c r="AU114" s="41"/>
      <c r="AV114" s="41"/>
    </row>
    <row r="115" spans="1:48" s="22" customFormat="1" ht="13.5" thickBot="1" x14ac:dyDescent="0.25">
      <c r="A115" s="184"/>
      <c r="B115" s="49" t="s">
        <v>38</v>
      </c>
      <c r="C115" s="50"/>
      <c r="D115" s="51">
        <f>SUM(D112:D114)</f>
        <v>43795</v>
      </c>
      <c r="E115" s="51"/>
      <c r="F115" s="51">
        <f>SUM(F112:F114)</f>
        <v>45454</v>
      </c>
      <c r="G115" s="52"/>
      <c r="H115" s="52"/>
      <c r="I115" s="51">
        <f>SUM(I112:I114)</f>
        <v>47419</v>
      </c>
      <c r="J115" s="52"/>
      <c r="K115" s="51">
        <f>SUM(K112:K114)</f>
        <v>48913</v>
      </c>
      <c r="L115" s="21">
        <f>IF(K115&gt;0,(K112*L112+K113*L113+K114*L114)/K115,0)</f>
        <v>7.0005070226729083E-2</v>
      </c>
      <c r="M115" s="52">
        <f>M112+M113+M114</f>
        <v>45489</v>
      </c>
      <c r="N115" s="53">
        <f>IF(M115&gt;0,O115/M115,0)</f>
        <v>0.4014639363362571</v>
      </c>
      <c r="O115" s="54">
        <f>O112+O113+O114</f>
        <v>18262.192999999999</v>
      </c>
      <c r="P115" s="21">
        <f>IF(M115&gt;0,Q115/M115,0)</f>
        <v>0.53498127019719055</v>
      </c>
      <c r="Q115" s="54">
        <f>Q112+Q113+Q114</f>
        <v>24335.763000000003</v>
      </c>
      <c r="R115" s="21">
        <f>IF(M115&gt;0,S115/M115,0)</f>
        <v>6.3554793466552351E-2</v>
      </c>
      <c r="S115" s="54">
        <f>S112+S113+S114</f>
        <v>2891.0439999999999</v>
      </c>
      <c r="T115" s="21">
        <f>IF(M115&gt;0,U115/M115,0)</f>
        <v>0.23798562289784342</v>
      </c>
      <c r="U115" s="54">
        <f>U112+U113+U114</f>
        <v>10825.727999999999</v>
      </c>
      <c r="V115" s="21">
        <f>IF(M115&gt;0,W115/M115,0)</f>
        <v>0.50898938204840738</v>
      </c>
      <c r="W115" s="54">
        <f>W112+W113+W114</f>
        <v>23153.418000000001</v>
      </c>
      <c r="X115" s="21">
        <f>IF(M115&gt;0,Y115/M115,0)</f>
        <v>0.4</v>
      </c>
      <c r="Y115" s="54">
        <f>Y112+Y113+Y114</f>
        <v>18195.600000000002</v>
      </c>
      <c r="Z115" s="55">
        <f>IF(M115&gt;0,AA115/M115,0)</f>
        <v>2.7705585965837895E-3</v>
      </c>
      <c r="AA115" s="56">
        <f>SUM(AA112:AA114)</f>
        <v>126.02994000000001</v>
      </c>
      <c r="AB115" s="55">
        <f>IF(M115&gt;0,(AB112*M112+AB113*M113+AB114*M114)/M115,0)</f>
        <v>2.821632034118139E-3</v>
      </c>
      <c r="AC115" s="55">
        <f>IF(K115&gt;0,(K112*AC112+K113*AC113+K114*AC114)/K115,0)</f>
        <v>3.4996095107640097E-4</v>
      </c>
      <c r="AD115" s="52">
        <f>SUM(AD112:AD114)</f>
        <v>15.91986</v>
      </c>
      <c r="AE115" s="53">
        <f>IF(K115&gt;0,(K112*AE112+K113*AE113+K114*AE114)/K115,0)</f>
        <v>0.2052421994152884</v>
      </c>
      <c r="AF115" s="58">
        <f>SUM(AF112:AF114)</f>
        <v>105.6081604</v>
      </c>
      <c r="AG115" s="53">
        <f>IF(AND(AA115&gt;0),((AA112*AG112+AA113*AG113+AA114*AG114)/AA115),0)</f>
        <v>0.87517423653734128</v>
      </c>
      <c r="AH115" s="57">
        <f t="shared" si="1"/>
        <v>0.87737625979914335</v>
      </c>
      <c r="AI115" s="51">
        <f>SUM(AI112:AI114)</f>
        <v>563</v>
      </c>
      <c r="AJ115" s="21">
        <f>IF(AI115&gt;0,(AJ112*AI112+AJ113*AI113+AJ114*AI114)/AI115,0)</f>
        <v>8.5367673179396086E-2</v>
      </c>
      <c r="AK115" s="53">
        <f>IF(K115&gt;0,(AK112*K112+AK113*K113+AK114*K114)/K115,0)</f>
        <v>0.21867784842475416</v>
      </c>
      <c r="AL115" s="58">
        <f>SUM(AL112:AL114)</f>
        <v>112.4333596</v>
      </c>
      <c r="AM115" s="56"/>
      <c r="AN115" s="56">
        <f>SUM(AN112:AN114)</f>
        <v>464.32</v>
      </c>
      <c r="AO115" s="105"/>
      <c r="AP115" s="106">
        <f>AO114</f>
        <v>1673.9200000000005</v>
      </c>
      <c r="AQ115" s="51">
        <f>SUM(AQ112:AQ114)</f>
        <v>0</v>
      </c>
      <c r="AR115" s="59"/>
      <c r="AS115" s="58"/>
      <c r="AT115" s="58"/>
      <c r="AU115" s="58"/>
      <c r="AV115" s="58"/>
    </row>
    <row r="116" spans="1:48" x14ac:dyDescent="0.2">
      <c r="A116" s="183">
        <v>29</v>
      </c>
      <c r="B116" s="33">
        <v>1</v>
      </c>
      <c r="C116" s="11"/>
      <c r="D116" s="12"/>
      <c r="E116" s="12"/>
      <c r="F116" s="12"/>
      <c r="G116" s="13"/>
      <c r="H116" s="13"/>
      <c r="I116" s="12"/>
      <c r="J116" s="13"/>
      <c r="K116" s="12"/>
      <c r="L116" s="14"/>
      <c r="M116" s="24">
        <f>ROUND(K116*(1-L116),0)</f>
        <v>0</v>
      </c>
      <c r="N116" s="15"/>
      <c r="O116" s="25">
        <f>M116*N116</f>
        <v>0</v>
      </c>
      <c r="P116" s="14"/>
      <c r="Q116" s="25">
        <f>M116*P116</f>
        <v>0</v>
      </c>
      <c r="R116" s="16"/>
      <c r="S116" s="25">
        <f>M116*R116</f>
        <v>0</v>
      </c>
      <c r="T116" s="26"/>
      <c r="U116" s="25">
        <f>M116*T116</f>
        <v>0</v>
      </c>
      <c r="V116" s="16"/>
      <c r="W116" s="25">
        <f>M116*V116</f>
        <v>0</v>
      </c>
      <c r="X116" s="16"/>
      <c r="Y116" s="25">
        <f>X116*M116</f>
        <v>0</v>
      </c>
      <c r="Z116" s="17"/>
      <c r="AA116" s="18">
        <f>M116*Z116</f>
        <v>0</v>
      </c>
      <c r="AB116" s="27">
        <f>IF(M116&gt;0,(AD116+AL116)/M116,0)</f>
        <v>0</v>
      </c>
      <c r="AC116" s="17"/>
      <c r="AD116" s="24">
        <f>AC116*M116</f>
        <v>0</v>
      </c>
      <c r="AE116" s="117"/>
      <c r="AF116" s="30">
        <f>AI116*(1-AJ116)*AE116</f>
        <v>0</v>
      </c>
      <c r="AG116" s="28">
        <f>IF(AND(AE116&gt;0,AC116&gt;0,Z116&gt;0),((Z116-AC116)*AE116)/((AE116-AC116)*Z116),0)</f>
        <v>0</v>
      </c>
      <c r="AH116" s="60">
        <f t="shared" si="1"/>
        <v>0</v>
      </c>
      <c r="AI116" s="12"/>
      <c r="AJ116" s="14"/>
      <c r="AK116" s="15"/>
      <c r="AL116" s="30">
        <f>AI116*(1-AJ116)*AK116</f>
        <v>0</v>
      </c>
      <c r="AM116" s="19"/>
      <c r="AN116" s="19"/>
      <c r="AO116" s="101">
        <f>AO114+AI116-AN116</f>
        <v>1673.9200000000005</v>
      </c>
      <c r="AP116" s="120"/>
      <c r="AQ116" s="12"/>
      <c r="AR116" s="31"/>
      <c r="AS116" s="20"/>
      <c r="AT116" s="20"/>
      <c r="AU116" s="20"/>
      <c r="AV116" s="20"/>
    </row>
    <row r="117" spans="1:48" x14ac:dyDescent="0.2">
      <c r="A117" s="183"/>
      <c r="B117" s="33">
        <v>2</v>
      </c>
      <c r="C117" s="11"/>
      <c r="D117" s="34"/>
      <c r="E117" s="34"/>
      <c r="F117" s="34"/>
      <c r="G117" s="35"/>
      <c r="H117" s="35"/>
      <c r="I117" s="34"/>
      <c r="J117" s="35"/>
      <c r="K117" s="34"/>
      <c r="L117" s="36"/>
      <c r="M117" s="37">
        <f>ROUND(K117*(1-L117),0)</f>
        <v>0</v>
      </c>
      <c r="N117" s="38"/>
      <c r="O117" s="25">
        <f>M117*N117</f>
        <v>0</v>
      </c>
      <c r="P117" s="36"/>
      <c r="Q117" s="25">
        <f>M117*P117</f>
        <v>0</v>
      </c>
      <c r="R117" s="39"/>
      <c r="S117" s="25">
        <f>M117*R117</f>
        <v>0</v>
      </c>
      <c r="T117" s="28"/>
      <c r="U117" s="25">
        <f>M117*T117</f>
        <v>0</v>
      </c>
      <c r="V117" s="39"/>
      <c r="W117" s="25">
        <f>M117*V117</f>
        <v>0</v>
      </c>
      <c r="X117" s="39"/>
      <c r="Y117" s="25">
        <f>X117*M117</f>
        <v>0</v>
      </c>
      <c r="Z117" s="40"/>
      <c r="AA117" s="18">
        <f>M117*Z117</f>
        <v>0</v>
      </c>
      <c r="AB117" s="27">
        <f>IF(M117&gt;0,(AD117+AL117)/M117,0)</f>
        <v>0</v>
      </c>
      <c r="AC117" s="40"/>
      <c r="AD117" s="37">
        <f>AC117*M117</f>
        <v>0</v>
      </c>
      <c r="AE117" s="28"/>
      <c r="AF117" s="41">
        <f>AI117*(1-AJ117)*AE117</f>
        <v>0</v>
      </c>
      <c r="AG117" s="28">
        <f>IF(AND(AE117&gt;0,AC117&gt;0,Z117&gt;0),((Z117-AC117)*AE117)/((AE117-AC117)*Z117),0)</f>
        <v>0</v>
      </c>
      <c r="AH117" s="29">
        <f t="shared" si="1"/>
        <v>0</v>
      </c>
      <c r="AI117" s="34"/>
      <c r="AJ117" s="36"/>
      <c r="AK117" s="38"/>
      <c r="AL117" s="41">
        <f>AI117*(1-AJ117)*AK117</f>
        <v>0</v>
      </c>
      <c r="AM117" s="42"/>
      <c r="AN117" s="42"/>
      <c r="AO117" s="121">
        <f>AO116+AI117-AN117</f>
        <v>1673.9200000000005</v>
      </c>
      <c r="AP117" s="104"/>
      <c r="AQ117" s="43"/>
      <c r="AR117" s="44"/>
      <c r="AS117" s="45"/>
      <c r="AT117" s="45"/>
      <c r="AU117" s="45"/>
      <c r="AV117" s="45"/>
    </row>
    <row r="118" spans="1:48" x14ac:dyDescent="0.2">
      <c r="A118" s="183"/>
      <c r="B118" s="33">
        <v>3</v>
      </c>
      <c r="C118" s="46"/>
      <c r="D118" s="43"/>
      <c r="E118" s="43"/>
      <c r="F118" s="43"/>
      <c r="G118" s="37"/>
      <c r="H118" s="37"/>
      <c r="I118" s="43"/>
      <c r="J118" s="37"/>
      <c r="K118" s="43"/>
      <c r="L118" s="39"/>
      <c r="M118" s="37">
        <f>ROUND(K118*(1-L118),0)</f>
        <v>0</v>
      </c>
      <c r="N118" s="28"/>
      <c r="O118" s="25">
        <f>M118*N118</f>
        <v>0</v>
      </c>
      <c r="P118" s="39"/>
      <c r="Q118" s="25">
        <f>M118*P118</f>
        <v>0</v>
      </c>
      <c r="R118" s="39"/>
      <c r="S118" s="25">
        <f>M118*R118</f>
        <v>0</v>
      </c>
      <c r="T118" s="28"/>
      <c r="U118" s="25">
        <f>M118*T118</f>
        <v>0</v>
      </c>
      <c r="V118" s="39"/>
      <c r="W118" s="25">
        <f>M118*V118</f>
        <v>0</v>
      </c>
      <c r="X118" s="39"/>
      <c r="Y118" s="25">
        <f>X118*M118</f>
        <v>0</v>
      </c>
      <c r="Z118" s="47"/>
      <c r="AA118" s="18">
        <f>M118*Z118</f>
        <v>0</v>
      </c>
      <c r="AB118" s="27">
        <f>IF(M118&gt;0,(AD118+AL118)/M118,0)</f>
        <v>0</v>
      </c>
      <c r="AC118" s="47"/>
      <c r="AD118" s="37">
        <f>AC118*M118</f>
        <v>0</v>
      </c>
      <c r="AE118" s="28"/>
      <c r="AF118" s="41">
        <f>AI118*(1-AJ118)*AE118</f>
        <v>0</v>
      </c>
      <c r="AG118" s="28">
        <f>IF(AND(AE118&gt;0,AC118&gt;0,Z118&gt;0),((Z118-AC118)*AE118)/((AE118-AC118)*Z118),0)</f>
        <v>0</v>
      </c>
      <c r="AH118" s="29">
        <f t="shared" si="1"/>
        <v>0</v>
      </c>
      <c r="AI118" s="43"/>
      <c r="AJ118" s="39"/>
      <c r="AK118" s="28"/>
      <c r="AL118" s="41">
        <f>AI118*(1-AJ118)*AK118</f>
        <v>0</v>
      </c>
      <c r="AM118" s="18"/>
      <c r="AN118" s="18"/>
      <c r="AO118" s="121">
        <f>AO117+AI118-AN118</f>
        <v>1673.9200000000005</v>
      </c>
      <c r="AP118" s="104"/>
      <c r="AQ118" s="43"/>
      <c r="AR118" s="48"/>
      <c r="AS118" s="41"/>
      <c r="AT118" s="41"/>
      <c r="AU118" s="41"/>
      <c r="AV118" s="41"/>
    </row>
    <row r="119" spans="1:48" s="22" customFormat="1" ht="13.5" thickBot="1" x14ac:dyDescent="0.25">
      <c r="A119" s="184"/>
      <c r="B119" s="49" t="s">
        <v>38</v>
      </c>
      <c r="C119" s="50"/>
      <c r="D119" s="51">
        <f>SUM(D116:D118)</f>
        <v>0</v>
      </c>
      <c r="E119" s="51"/>
      <c r="F119" s="51">
        <f>SUM(F116:F118)</f>
        <v>0</v>
      </c>
      <c r="G119" s="52"/>
      <c r="H119" s="52"/>
      <c r="I119" s="51">
        <f>SUM(I116:I118)</f>
        <v>0</v>
      </c>
      <c r="J119" s="52"/>
      <c r="K119" s="51">
        <f>SUM(K116:K118)</f>
        <v>0</v>
      </c>
      <c r="L119" s="21">
        <f>IF(K119&gt;0,(K116*L116+K117*L117+K118*L118)/K119,0)</f>
        <v>0</v>
      </c>
      <c r="M119" s="52">
        <f>M116+M117+M118</f>
        <v>0</v>
      </c>
      <c r="N119" s="53">
        <f>IF(M119&gt;0,O119/M119,0)</f>
        <v>0</v>
      </c>
      <c r="O119" s="54">
        <f>O116+O117+O118</f>
        <v>0</v>
      </c>
      <c r="P119" s="21">
        <f>IF(M119&gt;0,Q119/M119,0)</f>
        <v>0</v>
      </c>
      <c r="Q119" s="54">
        <f>Q116+Q117+Q118</f>
        <v>0</v>
      </c>
      <c r="R119" s="21">
        <f>IF(M119&gt;0,S119/M119,0)</f>
        <v>0</v>
      </c>
      <c r="S119" s="54">
        <f>S116+S117+S118</f>
        <v>0</v>
      </c>
      <c r="T119" s="21">
        <f>IF(M119&gt;0,U119/M119,0)</f>
        <v>0</v>
      </c>
      <c r="U119" s="54">
        <f>U116+U117+U118</f>
        <v>0</v>
      </c>
      <c r="V119" s="21">
        <f>IF(M119&gt;0,W119/M119,0)</f>
        <v>0</v>
      </c>
      <c r="W119" s="54">
        <f>W116+W117+W118</f>
        <v>0</v>
      </c>
      <c r="X119" s="21">
        <f>IF(M119&gt;0,Y119/M119,0)</f>
        <v>0</v>
      </c>
      <c r="Y119" s="54">
        <f>Y116+Y117+Y118</f>
        <v>0</v>
      </c>
      <c r="Z119" s="55">
        <f>IF(M119&gt;0,AA119/M119,0)</f>
        <v>0</v>
      </c>
      <c r="AA119" s="56">
        <f>SUM(AA116:AA118)</f>
        <v>0</v>
      </c>
      <c r="AB119" s="55">
        <f>IF(M119&gt;0,(AB116*M116+AB117*M117+AB118*M118)/M119,0)</f>
        <v>0</v>
      </c>
      <c r="AC119" s="55">
        <f>IF(K119&gt;0,(K116*AC116+K117*AC117+K118*AC118)/K119,0)</f>
        <v>0</v>
      </c>
      <c r="AD119" s="52">
        <f>SUM(AD116:AD118)</f>
        <v>0</v>
      </c>
      <c r="AE119" s="53">
        <f>IF(K119&gt;0,(K116*AE116+K117*AE117+K118*AE118)/K119,0)</f>
        <v>0</v>
      </c>
      <c r="AF119" s="58">
        <f>SUM(AF116:AF118)</f>
        <v>0</v>
      </c>
      <c r="AG119" s="53">
        <f>IF(AND(AA119&gt;0),((AA116*AG116+AA117*AG117+AA118*AG118)/AA119),0)</f>
        <v>0</v>
      </c>
      <c r="AH119" s="57">
        <f t="shared" si="1"/>
        <v>0</v>
      </c>
      <c r="AI119" s="51">
        <f>SUM(AI116:AI118)</f>
        <v>0</v>
      </c>
      <c r="AJ119" s="21">
        <f>IF(AI119&gt;0,(AJ116*AI116+AJ117*AI117+AJ118*AI118)/AI119,0)</f>
        <v>0</v>
      </c>
      <c r="AK119" s="53">
        <f>IF(K119&gt;0,(AK116*K116+AK117*K117+AK118*K118)/K119,0)</f>
        <v>0</v>
      </c>
      <c r="AL119" s="58">
        <f>SUM(AL116:AL118)</f>
        <v>0</v>
      </c>
      <c r="AM119" s="56"/>
      <c r="AN119" s="56">
        <f>SUM(AN116:AN118)</f>
        <v>0</v>
      </c>
      <c r="AO119" s="105"/>
      <c r="AP119" s="106">
        <f>AO118</f>
        <v>1673.9200000000005</v>
      </c>
      <c r="AQ119" s="51">
        <f>SUM(AQ116:AQ118)</f>
        <v>0</v>
      </c>
      <c r="AR119" s="59"/>
      <c r="AS119" s="58"/>
      <c r="AT119" s="58"/>
      <c r="AU119" s="58"/>
      <c r="AV119" s="58"/>
    </row>
    <row r="120" spans="1:48" x14ac:dyDescent="0.2">
      <c r="A120" s="182">
        <v>30</v>
      </c>
      <c r="B120" s="23">
        <v>1</v>
      </c>
      <c r="C120" s="11"/>
      <c r="D120" s="12"/>
      <c r="E120" s="12"/>
      <c r="F120" s="12"/>
      <c r="G120" s="13"/>
      <c r="H120" s="13"/>
      <c r="I120" s="12"/>
      <c r="J120" s="13"/>
      <c r="K120" s="12"/>
      <c r="L120" s="14"/>
      <c r="M120" s="37">
        <f>ROUND(K120*(1-L120),0)</f>
        <v>0</v>
      </c>
      <c r="N120" s="15"/>
      <c r="O120" s="25">
        <f>M120*N120</f>
        <v>0</v>
      </c>
      <c r="P120" s="14"/>
      <c r="Q120" s="25">
        <f>M120*P120</f>
        <v>0</v>
      </c>
      <c r="R120" s="16"/>
      <c r="S120" s="25">
        <f>M120*R120</f>
        <v>0</v>
      </c>
      <c r="T120" s="26"/>
      <c r="U120" s="25">
        <f>M120*T120</f>
        <v>0</v>
      </c>
      <c r="V120" s="16"/>
      <c r="W120" s="25">
        <f>M120*V120</f>
        <v>0</v>
      </c>
      <c r="X120" s="16"/>
      <c r="Y120" s="25">
        <f>X120*M120</f>
        <v>0</v>
      </c>
      <c r="Z120" s="17"/>
      <c r="AA120" s="18">
        <f>M120*Z120</f>
        <v>0</v>
      </c>
      <c r="AB120" s="27">
        <f>IF(M120&gt;0,(AD120+AL120)/M120,0)</f>
        <v>0</v>
      </c>
      <c r="AC120" s="17"/>
      <c r="AD120" s="24">
        <f>AC120*M120</f>
        <v>0</v>
      </c>
      <c r="AE120" s="117"/>
      <c r="AF120" s="30">
        <f>AI120*(1-AJ120)*AE120</f>
        <v>0</v>
      </c>
      <c r="AG120" s="28">
        <f>IF(AND(AE120&gt;0,AC120&gt;0,Z120&gt;0),((Z120-AC120)*AE120)/((AE120-AC120)*Z120),0)</f>
        <v>0</v>
      </c>
      <c r="AH120" s="60">
        <f t="shared" si="1"/>
        <v>0</v>
      </c>
      <c r="AI120" s="12"/>
      <c r="AJ120" s="14"/>
      <c r="AK120" s="15"/>
      <c r="AL120" s="30">
        <f>AI120*(1-AJ120)*AK120</f>
        <v>0</v>
      </c>
      <c r="AM120" s="19"/>
      <c r="AN120" s="19"/>
      <c r="AO120" s="101">
        <f>AO118+AI120-AN120</f>
        <v>1673.9200000000005</v>
      </c>
      <c r="AP120" s="102"/>
      <c r="AQ120" s="12"/>
      <c r="AR120" s="31"/>
      <c r="AS120" s="20"/>
      <c r="AT120" s="20"/>
      <c r="AU120" s="20"/>
      <c r="AV120" s="20"/>
    </row>
    <row r="121" spans="1:48" x14ac:dyDescent="0.2">
      <c r="A121" s="183"/>
      <c r="B121" s="33">
        <v>2</v>
      </c>
      <c r="C121" s="11"/>
      <c r="D121" s="34"/>
      <c r="E121" s="34"/>
      <c r="F121" s="34"/>
      <c r="G121" s="35"/>
      <c r="H121" s="35"/>
      <c r="I121" s="34"/>
      <c r="J121" s="35"/>
      <c r="K121" s="34"/>
      <c r="L121" s="36"/>
      <c r="M121" s="37">
        <f>ROUND(K121*(1-L121),0)</f>
        <v>0</v>
      </c>
      <c r="N121" s="38"/>
      <c r="O121" s="25">
        <f>M121*N121</f>
        <v>0</v>
      </c>
      <c r="P121" s="36"/>
      <c r="Q121" s="25">
        <f>M121*P121</f>
        <v>0</v>
      </c>
      <c r="R121" s="39"/>
      <c r="S121" s="25">
        <f>M121*R121</f>
        <v>0</v>
      </c>
      <c r="T121" s="28"/>
      <c r="U121" s="25">
        <f>M121*T121</f>
        <v>0</v>
      </c>
      <c r="V121" s="39"/>
      <c r="W121" s="25">
        <f>M121*V121</f>
        <v>0</v>
      </c>
      <c r="X121" s="39"/>
      <c r="Y121" s="25">
        <f>X121*M121</f>
        <v>0</v>
      </c>
      <c r="Z121" s="40"/>
      <c r="AA121" s="18">
        <f>M121*Z121</f>
        <v>0</v>
      </c>
      <c r="AB121" s="27">
        <f>IF(M121&gt;0,(AD121+AL121)/M121,0)</f>
        <v>0</v>
      </c>
      <c r="AC121" s="40"/>
      <c r="AD121" s="37">
        <f>AC121*M121</f>
        <v>0</v>
      </c>
      <c r="AE121" s="28"/>
      <c r="AF121" s="41">
        <f>AI121*(1-AJ121)*AE121</f>
        <v>0</v>
      </c>
      <c r="AG121" s="28">
        <f>IF(AND(AE121&gt;0,AC121&gt;0,Z121&gt;0),((Z121-AC121)*AE121)/((AE121-AC121)*Z121),0)</f>
        <v>0</v>
      </c>
      <c r="AH121" s="29">
        <f t="shared" si="1"/>
        <v>0</v>
      </c>
      <c r="AI121" s="34"/>
      <c r="AJ121" s="36"/>
      <c r="AK121" s="38"/>
      <c r="AL121" s="41">
        <f>AI121*(1-AJ121)*AK121</f>
        <v>0</v>
      </c>
      <c r="AM121" s="42"/>
      <c r="AN121" s="42"/>
      <c r="AO121" s="121">
        <f>AO120+AI121-AN121</f>
        <v>1673.9200000000005</v>
      </c>
      <c r="AP121" s="104"/>
      <c r="AQ121" s="43"/>
      <c r="AR121" s="44"/>
      <c r="AS121" s="45"/>
      <c r="AT121" s="45"/>
      <c r="AU121" s="45"/>
      <c r="AV121" s="45"/>
    </row>
    <row r="122" spans="1:48" x14ac:dyDescent="0.2">
      <c r="A122" s="183"/>
      <c r="B122" s="33">
        <v>3</v>
      </c>
      <c r="C122" s="46"/>
      <c r="D122" s="43"/>
      <c r="E122" s="43"/>
      <c r="F122" s="43"/>
      <c r="G122" s="37"/>
      <c r="H122" s="37"/>
      <c r="I122" s="43"/>
      <c r="J122" s="37"/>
      <c r="K122" s="43"/>
      <c r="L122" s="39"/>
      <c r="M122" s="37">
        <f>ROUND(K122*(1-L122),0)</f>
        <v>0</v>
      </c>
      <c r="N122" s="28"/>
      <c r="O122" s="25">
        <f>M122*N122</f>
        <v>0</v>
      </c>
      <c r="P122" s="39"/>
      <c r="Q122" s="25">
        <f>M122*P122</f>
        <v>0</v>
      </c>
      <c r="R122" s="39"/>
      <c r="S122" s="25">
        <f>M122*R122</f>
        <v>0</v>
      </c>
      <c r="T122" s="28"/>
      <c r="U122" s="25">
        <f>M122*T122</f>
        <v>0</v>
      </c>
      <c r="V122" s="39"/>
      <c r="W122" s="25">
        <f>M122*V122</f>
        <v>0</v>
      </c>
      <c r="X122" s="39"/>
      <c r="Y122" s="25">
        <f>X122*M122</f>
        <v>0</v>
      </c>
      <c r="Z122" s="47"/>
      <c r="AA122" s="18">
        <f>M122*Z122</f>
        <v>0</v>
      </c>
      <c r="AB122" s="27">
        <f>IF(M122&gt;0,(AD122+AL122)/M122,0)</f>
        <v>0</v>
      </c>
      <c r="AC122" s="47"/>
      <c r="AD122" s="37">
        <f>AC122*M122</f>
        <v>0</v>
      </c>
      <c r="AE122" s="28"/>
      <c r="AF122" s="41">
        <f>AI122*(1-AJ122)*AE122</f>
        <v>0</v>
      </c>
      <c r="AG122" s="28">
        <f>IF(AND(AE122&gt;0,AC122&gt;0,Z122&gt;0),((Z122-AC122)*AE122)/((AE122-AC122)*Z122),0)</f>
        <v>0</v>
      </c>
      <c r="AH122" s="29">
        <f t="shared" si="1"/>
        <v>0</v>
      </c>
      <c r="AI122" s="43"/>
      <c r="AJ122" s="39"/>
      <c r="AK122" s="28"/>
      <c r="AL122" s="41">
        <f>AI122*(1-AJ122)*AK122</f>
        <v>0</v>
      </c>
      <c r="AM122" s="18"/>
      <c r="AN122" s="18"/>
      <c r="AO122" s="121">
        <f>AO121+AI122-AN122</f>
        <v>1673.9200000000005</v>
      </c>
      <c r="AP122" s="104"/>
      <c r="AQ122" s="43"/>
      <c r="AR122" s="48"/>
      <c r="AS122" s="41"/>
      <c r="AT122" s="41"/>
      <c r="AU122" s="41"/>
      <c r="AV122" s="41"/>
    </row>
    <row r="123" spans="1:48" s="22" customFormat="1" ht="13.5" thickBot="1" x14ac:dyDescent="0.25">
      <c r="A123" s="184"/>
      <c r="B123" s="49" t="s">
        <v>38</v>
      </c>
      <c r="C123" s="50"/>
      <c r="D123" s="51">
        <f>SUM(D120:D122)</f>
        <v>0</v>
      </c>
      <c r="E123" s="51"/>
      <c r="F123" s="51">
        <f>SUM(F120:F122)</f>
        <v>0</v>
      </c>
      <c r="G123" s="52"/>
      <c r="H123" s="52"/>
      <c r="I123" s="51">
        <f>SUM(I120:I122)</f>
        <v>0</v>
      </c>
      <c r="J123" s="52"/>
      <c r="K123" s="51">
        <f>SUM(K120:K122)</f>
        <v>0</v>
      </c>
      <c r="L123" s="21">
        <f>IF(K123&gt;0,(K120*L120+K121*L121+K122*L122)/K123,0)</f>
        <v>0</v>
      </c>
      <c r="M123" s="52">
        <f>M120+M121+M122</f>
        <v>0</v>
      </c>
      <c r="N123" s="53">
        <f>IF(M123&gt;0,O123/M123,0)</f>
        <v>0</v>
      </c>
      <c r="O123" s="54">
        <f>O120+O121+O122</f>
        <v>0</v>
      </c>
      <c r="P123" s="21">
        <f>IF(M123&gt;0,Q123/M123,0)</f>
        <v>0</v>
      </c>
      <c r="Q123" s="54">
        <f>Q120+Q121+Q122</f>
        <v>0</v>
      </c>
      <c r="R123" s="21">
        <f>IF(M123&gt;0,S123/M123,0)</f>
        <v>0</v>
      </c>
      <c r="S123" s="54">
        <f>S120+S121+S122</f>
        <v>0</v>
      </c>
      <c r="T123" s="21">
        <f>IF(M123&gt;0,U123/M123,0)</f>
        <v>0</v>
      </c>
      <c r="U123" s="54">
        <f>U120+U121+U122</f>
        <v>0</v>
      </c>
      <c r="V123" s="21">
        <f>IF(M123&gt;0,W123/M123,0)</f>
        <v>0</v>
      </c>
      <c r="W123" s="54">
        <f>W120+W121+W122</f>
        <v>0</v>
      </c>
      <c r="X123" s="21">
        <f>IF(M123&gt;0,Y123/M123,0)</f>
        <v>0</v>
      </c>
      <c r="Y123" s="54">
        <f>Y120+Y121+Y122</f>
        <v>0</v>
      </c>
      <c r="Z123" s="55">
        <f>IF(M123&gt;0,AA123/M123,0)</f>
        <v>0</v>
      </c>
      <c r="AA123" s="56">
        <f>SUM(AA120:AA122)</f>
        <v>0</v>
      </c>
      <c r="AB123" s="55">
        <f>IF(M123&gt;0,(AB120*M120+AB121*M121+AB122*M122)/M123,0)</f>
        <v>0</v>
      </c>
      <c r="AC123" s="55">
        <f>IF(K123&gt;0,(K120*AC120+K121*AC121+K122*AC122)/K123,0)</f>
        <v>0</v>
      </c>
      <c r="AD123" s="52">
        <f>SUM(AD120:AD122)</f>
        <v>0</v>
      </c>
      <c r="AE123" s="53">
        <f>IF(K123&gt;0,(K120*AE120+K121*AE121+K122*AE122)/K123,0)</f>
        <v>0</v>
      </c>
      <c r="AF123" s="58">
        <f>SUM(AF120:AF122)</f>
        <v>0</v>
      </c>
      <c r="AG123" s="53">
        <f>IF(AND(AA123&gt;0),((AA120*AG120+AA121*AG121+AA122*AG122)/AA123),0)</f>
        <v>0</v>
      </c>
      <c r="AH123" s="57">
        <f t="shared" si="1"/>
        <v>0</v>
      </c>
      <c r="AI123" s="51">
        <f>SUM(AI120:AI122)</f>
        <v>0</v>
      </c>
      <c r="AJ123" s="21">
        <f>IF(AI123&gt;0,(AJ120*AI120+AJ121*AI121+AJ122*AI122)/AI123,0)</f>
        <v>0</v>
      </c>
      <c r="AK123" s="53">
        <f>IF(K123&gt;0,(AK120*K120+AK121*K121+AK122*K122)/K123,0)</f>
        <v>0</v>
      </c>
      <c r="AL123" s="58">
        <f>SUM(AL120:AL122)</f>
        <v>0</v>
      </c>
      <c r="AM123" s="56"/>
      <c r="AN123" s="56">
        <f>SUM(AN120:AN122)</f>
        <v>0</v>
      </c>
      <c r="AO123" s="105"/>
      <c r="AP123" s="106">
        <f>AO122</f>
        <v>1673.9200000000005</v>
      </c>
      <c r="AQ123" s="51">
        <f>SUM(AQ120:AQ122)</f>
        <v>0</v>
      </c>
      <c r="AR123" s="59"/>
      <c r="AS123" s="58"/>
      <c r="AT123" s="58"/>
      <c r="AU123" s="58"/>
      <c r="AV123" s="58"/>
    </row>
    <row r="124" spans="1:48" x14ac:dyDescent="0.2">
      <c r="A124" s="182">
        <v>31</v>
      </c>
      <c r="B124" s="23">
        <v>1</v>
      </c>
      <c r="C124" s="11"/>
      <c r="D124" s="12"/>
      <c r="E124" s="12"/>
      <c r="F124" s="12"/>
      <c r="G124" s="13"/>
      <c r="H124" s="13"/>
      <c r="I124" s="12"/>
      <c r="J124" s="13"/>
      <c r="K124" s="12"/>
      <c r="L124" s="14"/>
      <c r="M124" s="24">
        <f>ROUND(K124*(1-L124),0)</f>
        <v>0</v>
      </c>
      <c r="N124" s="15"/>
      <c r="O124" s="25">
        <f>M124*N124</f>
        <v>0</v>
      </c>
      <c r="P124" s="14"/>
      <c r="Q124" s="25">
        <f>M124*P124</f>
        <v>0</v>
      </c>
      <c r="R124" s="16"/>
      <c r="S124" s="25">
        <f>M124*R124</f>
        <v>0</v>
      </c>
      <c r="T124" s="26"/>
      <c r="U124" s="25">
        <f>M124*T124</f>
        <v>0</v>
      </c>
      <c r="V124" s="16"/>
      <c r="W124" s="25">
        <f>M124*V124</f>
        <v>0</v>
      </c>
      <c r="X124" s="16"/>
      <c r="Y124" s="25">
        <f>X124*M124</f>
        <v>0</v>
      </c>
      <c r="Z124" s="17"/>
      <c r="AA124" s="18">
        <f>M124*Z124</f>
        <v>0</v>
      </c>
      <c r="AB124" s="27">
        <f>IF(M124&gt;0,(AD124+AL124)/M124,0)</f>
        <v>0</v>
      </c>
      <c r="AC124" s="17"/>
      <c r="AD124" s="24">
        <f>AC124*M124</f>
        <v>0</v>
      </c>
      <c r="AE124" s="117"/>
      <c r="AF124" s="30">
        <f>AI124*(1-AJ124)*AE124</f>
        <v>0</v>
      </c>
      <c r="AG124" s="28">
        <f>IF(AND(AE124&gt;0,AC124&gt;0,Z124&gt;0),((Z124-AC124)*AE124)/((AE124-AC124)*Z124),0)</f>
        <v>0</v>
      </c>
      <c r="AH124" s="60">
        <f t="shared" si="1"/>
        <v>0</v>
      </c>
      <c r="AI124" s="12"/>
      <c r="AJ124" s="14"/>
      <c r="AK124" s="15"/>
      <c r="AL124" s="30">
        <f>AI124*(1-AJ124)*AK124</f>
        <v>0</v>
      </c>
      <c r="AM124" s="19"/>
      <c r="AN124" s="19"/>
      <c r="AO124" s="101">
        <f>AO122+AI124-AN124</f>
        <v>1673.9200000000005</v>
      </c>
      <c r="AP124" s="102"/>
      <c r="AQ124" s="12"/>
      <c r="AR124" s="31"/>
      <c r="AS124" s="20"/>
      <c r="AT124" s="20"/>
      <c r="AU124" s="20"/>
      <c r="AV124" s="20"/>
    </row>
    <row r="125" spans="1:48" x14ac:dyDescent="0.2">
      <c r="A125" s="183"/>
      <c r="B125" s="33">
        <v>2</v>
      </c>
      <c r="C125" s="11"/>
      <c r="D125" s="34"/>
      <c r="E125" s="34"/>
      <c r="F125" s="34"/>
      <c r="G125" s="35"/>
      <c r="H125" s="35"/>
      <c r="I125" s="34"/>
      <c r="J125" s="35"/>
      <c r="K125" s="34"/>
      <c r="L125" s="36"/>
      <c r="M125" s="37">
        <f>ROUND(K125*(1-L125),0)</f>
        <v>0</v>
      </c>
      <c r="N125" s="38"/>
      <c r="O125" s="25">
        <f>M125*N125</f>
        <v>0</v>
      </c>
      <c r="P125" s="36"/>
      <c r="Q125" s="25">
        <f>M125*P125</f>
        <v>0</v>
      </c>
      <c r="R125" s="39"/>
      <c r="S125" s="25">
        <f>M125*R125</f>
        <v>0</v>
      </c>
      <c r="T125" s="28"/>
      <c r="U125" s="25">
        <f>M125*T125</f>
        <v>0</v>
      </c>
      <c r="V125" s="39"/>
      <c r="W125" s="25">
        <f>M125*V125</f>
        <v>0</v>
      </c>
      <c r="X125" s="39"/>
      <c r="Y125" s="25">
        <f>X125*M125</f>
        <v>0</v>
      </c>
      <c r="Z125" s="40"/>
      <c r="AA125" s="18">
        <f>M125*Z125</f>
        <v>0</v>
      </c>
      <c r="AB125" s="27">
        <f>IF(M125&gt;0,(AD125+AL125)/M125,0)</f>
        <v>0</v>
      </c>
      <c r="AC125" s="40"/>
      <c r="AD125" s="37">
        <f>AC125*M125</f>
        <v>0</v>
      </c>
      <c r="AE125" s="28"/>
      <c r="AF125" s="41">
        <f>AI125*(1-AJ125)*AE125</f>
        <v>0</v>
      </c>
      <c r="AG125" s="28">
        <f>IF(AND(AE125&gt;0,AC125&gt;0,Z125&gt;0),((Z125-AC125)*AE125)/((AE125-AC125)*Z125),0)</f>
        <v>0</v>
      </c>
      <c r="AH125" s="29">
        <f t="shared" si="1"/>
        <v>0</v>
      </c>
      <c r="AI125" s="34"/>
      <c r="AJ125" s="36"/>
      <c r="AK125" s="38"/>
      <c r="AL125" s="41">
        <f>AI125*(1-AJ125)*AK125</f>
        <v>0</v>
      </c>
      <c r="AM125" s="42"/>
      <c r="AN125" s="42"/>
      <c r="AO125" s="121">
        <f>AO124+AI125-AN125</f>
        <v>1673.9200000000005</v>
      </c>
      <c r="AP125" s="104"/>
      <c r="AQ125" s="43"/>
      <c r="AR125" s="44"/>
      <c r="AS125" s="45"/>
      <c r="AT125" s="45"/>
      <c r="AU125" s="45"/>
      <c r="AV125" s="45"/>
    </row>
    <row r="126" spans="1:48" x14ac:dyDescent="0.2">
      <c r="A126" s="183"/>
      <c r="B126" s="33">
        <v>3</v>
      </c>
      <c r="C126" s="46"/>
      <c r="D126" s="43"/>
      <c r="E126" s="43"/>
      <c r="F126" s="43"/>
      <c r="G126" s="37"/>
      <c r="H126" s="37"/>
      <c r="I126" s="43"/>
      <c r="J126" s="37"/>
      <c r="K126" s="43"/>
      <c r="L126" s="39"/>
      <c r="M126" s="37">
        <f>ROUND(K126*(1-L126),0)</f>
        <v>0</v>
      </c>
      <c r="N126" s="28"/>
      <c r="O126" s="25">
        <f>M126*N126</f>
        <v>0</v>
      </c>
      <c r="P126" s="39"/>
      <c r="Q126" s="25">
        <f>M126*P126</f>
        <v>0</v>
      </c>
      <c r="R126" s="39"/>
      <c r="S126" s="25">
        <f>M126*R126</f>
        <v>0</v>
      </c>
      <c r="T126" s="28"/>
      <c r="U126" s="25">
        <f>M126*T126</f>
        <v>0</v>
      </c>
      <c r="V126" s="39"/>
      <c r="W126" s="25">
        <f>M126*V126</f>
        <v>0</v>
      </c>
      <c r="X126" s="39"/>
      <c r="Y126" s="25">
        <f>X126*M126</f>
        <v>0</v>
      </c>
      <c r="Z126" s="47"/>
      <c r="AA126" s="18">
        <f>M126*Z126</f>
        <v>0</v>
      </c>
      <c r="AB126" s="27">
        <f>IF(M126&gt;0,(AD126+AL126)/M126,0)</f>
        <v>0</v>
      </c>
      <c r="AC126" s="47"/>
      <c r="AD126" s="37">
        <f>AC126*M126</f>
        <v>0</v>
      </c>
      <c r="AE126" s="28"/>
      <c r="AF126" s="41">
        <f>AI126*(1-AJ126)*AE126</f>
        <v>0</v>
      </c>
      <c r="AG126" s="28">
        <f>IF(AND(AE126&gt;0,AC126&gt;0,Z126&gt;0),((Z126-AC126)*AE126)/((AE126-AC126)*Z126),0)</f>
        <v>0</v>
      </c>
      <c r="AH126" s="29">
        <f t="shared" si="1"/>
        <v>0</v>
      </c>
      <c r="AI126" s="43"/>
      <c r="AJ126" s="39"/>
      <c r="AK126" s="28"/>
      <c r="AL126" s="41">
        <f>AI126*(1-AJ126)*AK126</f>
        <v>0</v>
      </c>
      <c r="AM126" s="18"/>
      <c r="AN126" s="18"/>
      <c r="AO126" s="121">
        <f>AO125+AI126-AN126</f>
        <v>1673.9200000000005</v>
      </c>
      <c r="AP126" s="104"/>
      <c r="AQ126" s="43"/>
      <c r="AR126" s="48"/>
      <c r="AS126" s="41"/>
      <c r="AT126" s="41"/>
      <c r="AU126" s="41"/>
      <c r="AV126" s="41"/>
    </row>
    <row r="127" spans="1:48" s="22" customFormat="1" ht="13.5" thickBot="1" x14ac:dyDescent="0.25">
      <c r="A127" s="184"/>
      <c r="B127" s="49" t="s">
        <v>38</v>
      </c>
      <c r="C127" s="50"/>
      <c r="D127" s="51">
        <f>SUM(D124:D126)</f>
        <v>0</v>
      </c>
      <c r="E127" s="61"/>
      <c r="F127" s="51">
        <f>SUM(F124:F126)</f>
        <v>0</v>
      </c>
      <c r="G127" s="62"/>
      <c r="H127" s="62"/>
      <c r="I127" s="51">
        <f>SUM(I124:I126)</f>
        <v>0</v>
      </c>
      <c r="J127" s="52"/>
      <c r="K127" s="51">
        <f>SUM(K124:K126)</f>
        <v>0</v>
      </c>
      <c r="L127" s="21">
        <f>IF(K127&gt;0,(K124*L124+K125*L125+K126*L126)/K127,0)</f>
        <v>0</v>
      </c>
      <c r="M127" s="52">
        <f>M124+M125+M126</f>
        <v>0</v>
      </c>
      <c r="N127" s="53">
        <f>IF(M127&gt;0,O127/M127,0)</f>
        <v>0</v>
      </c>
      <c r="O127" s="54">
        <f>O124+O125+O126</f>
        <v>0</v>
      </c>
      <c r="P127" s="21">
        <f>IF(M127&gt;0,Q127/M127,0)</f>
        <v>0</v>
      </c>
      <c r="Q127" s="54">
        <f>Q124+Q125+Q126</f>
        <v>0</v>
      </c>
      <c r="R127" s="21">
        <f>IF(M127&gt;0,S127/M127,0)</f>
        <v>0</v>
      </c>
      <c r="S127" s="54">
        <f>S124+S125+S126</f>
        <v>0</v>
      </c>
      <c r="T127" s="21">
        <f>IF(M127&gt;0,U127/M127,0)</f>
        <v>0</v>
      </c>
      <c r="U127" s="54">
        <f>U124+U125+U126</f>
        <v>0</v>
      </c>
      <c r="V127" s="21">
        <f>IF(M127&gt;0,W127/M127,0)</f>
        <v>0</v>
      </c>
      <c r="W127" s="54">
        <f>W124+W125+W126</f>
        <v>0</v>
      </c>
      <c r="X127" s="21">
        <f>IF(M127&gt;0,Y127/M127,0)</f>
        <v>0</v>
      </c>
      <c r="Y127" s="54">
        <f>Y124+Y125+Y126</f>
        <v>0</v>
      </c>
      <c r="Z127" s="55">
        <f>IF(M127&gt;0,AA127/M127,0)</f>
        <v>0</v>
      </c>
      <c r="AA127" s="56">
        <f>SUM(AA124:AA126)</f>
        <v>0</v>
      </c>
      <c r="AB127" s="55">
        <f>IF(M127&gt;0,(AB124*M124+AB125*M125+AB126*M126)/M127,0)</f>
        <v>0</v>
      </c>
      <c r="AC127" s="55">
        <f>IF(K127&gt;0,(K124*AC124+K125*AC125+K126*AC126)/K127,0)</f>
        <v>0</v>
      </c>
      <c r="AD127" s="52">
        <f>SUM(AD124:AD126)</f>
        <v>0</v>
      </c>
      <c r="AE127" s="53">
        <f>IF(K127&gt;0,(K124*AE124+K125*AE125+K126*AE126)/K127,0)</f>
        <v>0</v>
      </c>
      <c r="AF127" s="58">
        <f>SUM(AF124:AF126)</f>
        <v>0</v>
      </c>
      <c r="AG127" s="53">
        <f>IF(AND(AA127&gt;0),((AA124*AG124+AA125*AG125+AA126*AG126)/AA127),0)</f>
        <v>0</v>
      </c>
      <c r="AH127" s="57">
        <f t="shared" si="1"/>
        <v>0</v>
      </c>
      <c r="AI127" s="51">
        <f>SUM(AI124:AI126)</f>
        <v>0</v>
      </c>
      <c r="AJ127" s="21">
        <f>IF(AI127&gt;0,(AJ124*AI124+AJ125*AI125+AJ126*AI126)/AI127,0)</f>
        <v>0</v>
      </c>
      <c r="AK127" s="53">
        <f>IF(K127&gt;0,(AK124*K124+AK125*K125+AK126*K126)/K127,0)</f>
        <v>0</v>
      </c>
      <c r="AL127" s="58">
        <f>SUM(AL124:AL126)</f>
        <v>0</v>
      </c>
      <c r="AM127" s="63"/>
      <c r="AN127" s="56">
        <f>SUM(AN124:AN126)</f>
        <v>0</v>
      </c>
      <c r="AO127" s="105"/>
      <c r="AP127" s="106">
        <f>AO126</f>
        <v>1673.9200000000005</v>
      </c>
      <c r="AQ127" s="51">
        <f>SUM(AQ124:AQ126)</f>
        <v>0</v>
      </c>
      <c r="AR127" s="64"/>
      <c r="AS127" s="65"/>
      <c r="AT127" s="65"/>
      <c r="AU127" s="65"/>
      <c r="AV127" s="65"/>
    </row>
    <row r="128" spans="1:48" s="78" customFormat="1" ht="13.5" thickBot="1" x14ac:dyDescent="0.25">
      <c r="A128" s="67"/>
      <c r="B128" s="68" t="s">
        <v>39</v>
      </c>
      <c r="C128" s="68"/>
      <c r="D128" s="69">
        <f>SUM(D127,D123,D119,D115,D111,D107,D103,D99,D95,D91,D87,D83,D79,D75,D71,D67,D63,D59,D55,D51,D47,D43,D39,D35,D31,D27,D23,D19,D15,D11,D7)</f>
        <v>1282085</v>
      </c>
      <c r="E128" s="69"/>
      <c r="F128" s="69">
        <f>SUM(F127,F123,F119,F115,F111,F107,F103,F99,F95,F91,F87,F83,F79,F75,F71,F67,F63,F59,F55,F51,F47,F43,F39,F35,F31,F27,F23,F19,F15,F11,F7)</f>
        <v>1316509</v>
      </c>
      <c r="G128" s="75"/>
      <c r="H128" s="69"/>
      <c r="I128" s="69">
        <f>SUM(I127,I123,I119,I115,I111,I107,I103,I99,I95,I91,I87,I83,I79,I75,I71,I67,I63,I59,I55,I51,I47,I43,I39,I35,I31,I27,I23,I19,I15,I11,I7)</f>
        <v>1355914</v>
      </c>
      <c r="J128" s="75"/>
      <c r="K128" s="69">
        <f>SUM(K127,K123,K119,K115,K111,K107,K103,K99,K95,K91,K87,K83,K79,K75,K71,K67,K63,K59,K55,K51,K47,K43,K39,K35,K31,K27,K23,K19,K15,K11,K7)</f>
        <v>1328332</v>
      </c>
      <c r="L128" s="70">
        <f>1-M128/K128</f>
        <v>6.8306718501097596E-2</v>
      </c>
      <c r="M128" s="69">
        <f>SUM(M127,M123,M119,M115,M111,M107,M103,M99,M95,M91,M87,M83,M79,M75,M71,M67,M63,M59,M55,M51,M47,M43,M39,M35,M31,M27,M23,M19,M15,M11,M7)</f>
        <v>1237598</v>
      </c>
      <c r="N128" s="71">
        <f>IF(AND(M128&gt;0),(O128/M128),0)</f>
        <v>0.280195683897356</v>
      </c>
      <c r="O128" s="69">
        <f>SUM(O127,O123,O119,O115,O111,O107,O103,O99,O95,O91,O87,O83,O79,O75,O71,O67,O63,O59,O55,O51,O47,O43,O39,O35,O31,O27,O23,O19,O15,O11,O7)</f>
        <v>346769.61800000002</v>
      </c>
      <c r="P128" s="71">
        <f>Q128/M128</f>
        <v>0.64481804107634311</v>
      </c>
      <c r="Q128" s="69">
        <f>SUM(Q127,Q123,Q119,Q115,Q111,Q107,Q103,Q99,Q95,Q91,Q87,Q83,Q79,Q75,Q71,Q67,Q63,Q59,Q55,Q51,Q47,Q43,Q39,Q35,Q31,Q27,Q23,Q19,Q15,Q11,Q7)</f>
        <v>798025.51800000004</v>
      </c>
      <c r="R128" s="71">
        <f>S128/M128</f>
        <v>7.4962349648270296E-2</v>
      </c>
      <c r="S128" s="69">
        <f>SUM(S127,S123,S119,S115,S111,S107,S103,S99,S95,S91,S87,S83,S79,S75,S71,S67,S63,S59,S55,S51,S47,S43,S39,S35,S31,S27,S23,S19,S15,S11,S7)</f>
        <v>92773.254000000015</v>
      </c>
      <c r="T128" s="71">
        <f>U128/M128</f>
        <v>0.25018979426275734</v>
      </c>
      <c r="U128" s="69">
        <f>SUM(U127,U123,U119,U115,U111,U107,U103,U99,U95,U91,U87,U83,U79,U75,U71,U67,U63,U59,U55,U51,U47,U43,U39,U35,U31,U27,U23,U19,U15,U11,U7)</f>
        <v>309634.38899999997</v>
      </c>
      <c r="V128" s="71">
        <f>W128/M128</f>
        <v>0.50158208158061024</v>
      </c>
      <c r="W128" s="69">
        <f>SUM(W127,W123,W119,W115,W111,W107,W103,W99,W95,W91,W87,W83,W79,W75,W71,W67,W63,W59,W55,W51,W47,W43,W39,W35,W31,W27,W23,W19,W15,W11,W7)</f>
        <v>620756.98100000003</v>
      </c>
      <c r="X128" s="71">
        <f>IF(AND(M128&gt;0),(Y128/M128),0)</f>
        <v>0.40017314184412062</v>
      </c>
      <c r="Y128" s="69">
        <f>SUM(Y127,Y123,Y119,Y115,Y111,Y107,Y103,Y99,Y95,Y91,Y87,Y83,Y79,Y75,Y71,Y67,Y63,Y59,Y55,Y51,Y47,Y43,Y39,Y35,Y31,Y27,Y23,Y19,Y15,Y11,Y7)</f>
        <v>495253.48</v>
      </c>
      <c r="Z128" s="72">
        <f>IF(AND(M128&gt;0),(AA128/M128),0)</f>
        <v>2.5410392065921246E-3</v>
      </c>
      <c r="AA128" s="69">
        <f>SUM(AA127,AA123,AA119,AA115,AA111,AA107,AA103,AA99,AA95,AA91,AA87,AA83,AA79,AA75,AA71,AA67,AA63,AA59,AA55,AA51,AA47,AA43,AA39,AA35,AA31,AA27,AA23,AA19,AA15,AA11,AA7)</f>
        <v>3144.7850400000002</v>
      </c>
      <c r="AB128" s="73">
        <f>(AD128+AL128)/M128</f>
        <v>2.7972222929416504E-3</v>
      </c>
      <c r="AC128" s="74">
        <f>AD128/(M128-AI128)</f>
        <v>3.4940946840455913E-4</v>
      </c>
      <c r="AD128" s="75">
        <f>SUM(AD127,AD123,AD119,AD115,AD111,AD107,AD103,AD99,AD95,AD91,AD87,AD83,AD79,AD75,AD71,AD67,AD63,AD59,AD55,AD51,AD47,AD43,AD39,AD35,AD31,AD27,AD23,AD19,AD15,AD11,AD7)</f>
        <v>427.03777000000002</v>
      </c>
      <c r="AE128" s="71">
        <f>AF128/AI128</f>
        <v>0.18671989222841587</v>
      </c>
      <c r="AF128" s="69">
        <f>SUM(AF127,AF123,AF119,AF115,AF111,AF107,AF103,AF99,AF95,AF91,AF87,AF83,AF79,AF75,AF71,AF67,AF63,AF59,AF55,AF51,AF47,AF43,AF39,AF35,AF31,AF27,AF23,AF19,AF15,AF11,AF7)</f>
        <v>2880.7144972999999</v>
      </c>
      <c r="AG128" s="76">
        <f>((Z128-AC128)*AE128)/((AE128-AC128)*Z128)</f>
        <v>0.86411048852389782</v>
      </c>
      <c r="AH128" s="77">
        <f>((AB128-AC128)*AK128)/((AK128-AC128)*AB128)</f>
        <v>0.87664416172124593</v>
      </c>
      <c r="AI128" s="69">
        <f>SUM(AI127,AI123,AI119,AI115,AI111,AI107,AI103,AI99,AI95,AI91,AI87,AI83,AI79,AI75,AI71,AI67,AI63,AI59,AI55,AI51,AI47,AI43,AI39,AI35,AI31,AI27,AI23,AI19,AI15,AI11,AI7)</f>
        <v>15428</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8.3828558465128336E-2</v>
      </c>
      <c r="AK128" s="71">
        <f>AL128/AI128</f>
        <v>0.19670721709229977</v>
      </c>
      <c r="AL128" s="69">
        <f>SUM(AL127,AL123,AL119,AL115,AL111,AL107,AL103,AL99,AL95,AL91,AL87,AL83,AL79,AL75,AL71,AL67,AL63,AL59,AL55,AL51,AL47,AL43,AL39,AL35,AL31,AL27,AL23,AL19,AL15,AL11,AL7)</f>
        <v>3034.7989453000009</v>
      </c>
      <c r="AM128" s="69"/>
      <c r="AN128" s="107">
        <f>SUM(AN127,AN123,AN119,AN115,AN111,AN107,AN103,AN99,AN95,AN91,AN87,AN83,AN79,AN75,AN71,AN67,AN63,AN59,AN55,AN51,AN47,AN43,AN39,AN35,AN31,AN27,AN23,AN19,AN15,AN11,AN7)</f>
        <v>14632.779999999997</v>
      </c>
      <c r="AO128" s="108"/>
      <c r="AP128" s="109"/>
      <c r="AQ128" s="69">
        <f>SUM(AQ127,AQ123,AQ119,AQ115,AQ111,AQ107,AQ103,AQ99,AQ95,AQ91,AQ87,AQ83,AQ79,AQ75,AQ71,AQ67,AQ63,AQ59,AQ55,AQ51,AQ47,AQ43,AQ39,AQ35,AQ31,AQ27,AQ23,AQ19,AQ15,AQ11,AQ7)</f>
        <v>0</v>
      </c>
      <c r="AR128" s="69"/>
      <c r="AS128" s="69"/>
      <c r="AT128" s="69"/>
      <c r="AU128" s="69"/>
      <c r="AV128" s="69"/>
    </row>
    <row r="131" spans="34:34" x14ac:dyDescent="0.2">
      <c r="AH131" s="80"/>
    </row>
    <row r="132" spans="34:34" x14ac:dyDescent="0.2">
      <c r="AH132" s="80"/>
    </row>
  </sheetData>
  <protectedRanges>
    <protectedRange sqref="Q1:Q3 U1:U3 W1:W3 Y1:Y3 AL1:AL1048576 O1:O3 S1:S3 AD1:AD3 AH1:AH1048576 AA1:AB3 AA128:AB1048576 O128:O1048576 Q128:Q1048576 S128:S1048576 U128:U1048576 W128:W1048576 Y128:Y1048576 AD128:AD1048576 M1:M1048576" name="Range1_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
    <protectedRange sqref="O4:O127" name="Range1_1_1_1_1_5_1"/>
    <protectedRange sqref="Q4:Q127" name="Range1_1_1_1_1_7_1"/>
    <protectedRange sqref="S4:S127" name="Range1_1_1_1_1_8_1"/>
    <protectedRange sqref="U4:U127" name="Range1_1_1_1_1_10_1"/>
    <protectedRange sqref="W4:W127" name="Range1_1_1_1_1_12_1"/>
    <protectedRange sqref="Y4:Y127" name="Range1_1_1_1_1_16_1"/>
    <protectedRange sqref="AD4:AD127" name="Range1_1_1_1_1_18_1"/>
    <protectedRange sqref="AB4:AB6" name="Range1_1_1_1_1_2_1_31"/>
    <protectedRange sqref="AB8:AB10" name="Range1_1_1_1_1_2_1_1_2_1"/>
    <protectedRange sqref="AB12:AB14" name="Range1_1_1_1_1_2_1_2_1_1"/>
    <protectedRange sqref="AB16:AB18" name="Range1_1_1_1_1_2_1_3_1_1"/>
    <protectedRange sqref="AB20:AB22" name="Range1_1_1_1_1_2_1_4_1_1"/>
    <protectedRange sqref="AB24:AB26" name="Range1_1_1_1_1_2_1_5_1_1"/>
    <protectedRange sqref="AB28:AB30" name="Range1_1_1_1_1_2_1_6_1_1"/>
    <protectedRange sqref="AB32:AB34" name="Range1_1_1_1_1_2_1_7_1_1"/>
    <protectedRange sqref="AB36:AB38" name="Range1_1_1_1_1_2_1_8_1_1"/>
    <protectedRange sqref="AB40:AB42" name="Range1_1_1_1_1_2_1_9_1_1"/>
    <protectedRange sqref="AB44:AB46" name="Range1_1_1_1_1_2_1_10_1_1"/>
    <protectedRange sqref="AB48:AB50" name="Range1_1_1_1_1_2_1_11_1_1"/>
    <protectedRange sqref="AB52:AB54" name="Range1_1_1_1_1_2_1_12_1_1"/>
    <protectedRange sqref="AB56:AB58" name="Range1_1_1_1_1_2_1_13_1_1"/>
    <protectedRange sqref="AB60:AB62" name="Range1_1_1_1_1_2_1_14_1_1"/>
    <protectedRange sqref="AB64:AB66" name="Range1_1_1_1_1_2_1_15_1_1"/>
    <protectedRange sqref="AB68:AB70" name="Range1_1_1_1_1_2_1_16_1_1"/>
    <protectedRange sqref="AB72:AB74" name="Range1_1_1_1_1_2_1_17_1_1"/>
    <protectedRange sqref="AB76:AB78" name="Range1_1_1_1_1_2_1_18_1_1"/>
    <protectedRange sqref="AB80:AB82" name="Range1_1_1_1_1_2_1_19_1_1"/>
    <protectedRange sqref="AB84:AB86" name="Range1_1_1_1_1_2_1_20_1_1"/>
    <protectedRange sqref="AB88:AB90" name="Range1_1_1_1_1_2_1_21_1_1"/>
    <protectedRange sqref="AB92:AB94" name="Range1_1_1_1_1_2_1_22_1_1"/>
    <protectedRange sqref="AB96:AB98" name="Range1_1_1_1_1_2_1_23_1_1"/>
    <protectedRange sqref="AB100:AB102" name="Range1_1_1_1_1_2_1_24_1_1"/>
    <protectedRange sqref="AB104:AB106" name="Range1_1_1_1_1_2_1_25_1_1"/>
    <protectedRange sqref="AB108:AB110" name="Range1_1_1_1_1_2_1_26_1_1"/>
    <protectedRange sqref="AB112:AB114" name="Range1_1_1_1_1_2_1_27_1_1"/>
    <protectedRange sqref="AB116:AB118" name="Range1_1_1_1_1_2_1_28_1_1"/>
    <protectedRange sqref="AB120:AB122" name="Range1_1_1_1_1_2_1_29_1_1"/>
    <protectedRange sqref="AB124:AB126" name="Range1_1_1_1_1_2_1_30_1_1"/>
  </protectedRanges>
  <mergeCells count="36">
    <mergeCell ref="C1:C2"/>
    <mergeCell ref="A8:A11"/>
    <mergeCell ref="A12:A15"/>
    <mergeCell ref="A16:A19"/>
    <mergeCell ref="A20:A23"/>
    <mergeCell ref="A4:A7"/>
    <mergeCell ref="A28:A31"/>
    <mergeCell ref="A1:A2"/>
    <mergeCell ref="B1:B2"/>
    <mergeCell ref="A24:A27"/>
    <mergeCell ref="A60:A63"/>
    <mergeCell ref="A76:A79"/>
    <mergeCell ref="A32:A35"/>
    <mergeCell ref="A36:A39"/>
    <mergeCell ref="A44:A47"/>
    <mergeCell ref="A64:A67"/>
    <mergeCell ref="A68:A71"/>
    <mergeCell ref="A72:A75"/>
    <mergeCell ref="A40:A43"/>
    <mergeCell ref="A48:A51"/>
    <mergeCell ref="AS1:AT1"/>
    <mergeCell ref="AU1:AV1"/>
    <mergeCell ref="A124:A127"/>
    <mergeCell ref="A80:A83"/>
    <mergeCell ref="A84:A87"/>
    <mergeCell ref="A88:A91"/>
    <mergeCell ref="A92:A95"/>
    <mergeCell ref="A96:A99"/>
    <mergeCell ref="A100:A103"/>
    <mergeCell ref="A104:A107"/>
    <mergeCell ref="A108:A111"/>
    <mergeCell ref="A112:A115"/>
    <mergeCell ref="A116:A119"/>
    <mergeCell ref="A120:A123"/>
    <mergeCell ref="A52:A55"/>
    <mergeCell ref="A56:A59"/>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32"/>
  <sheetViews>
    <sheetView topLeftCell="R1" zoomScale="110" zoomScaleNormal="110" workbookViewId="0">
      <pane ySplit="2" topLeftCell="A33" activePane="bottomLeft" state="frozen"/>
      <selection pane="bottomLeft" activeCell="AP40" sqref="AP40"/>
    </sheetView>
  </sheetViews>
  <sheetFormatPr defaultColWidth="9.140625" defaultRowHeight="12.75" x14ac:dyDescent="0.2"/>
  <cols>
    <col min="1" max="1" width="3.28515625" style="79" bestFit="1" customWidth="1"/>
    <col min="2" max="2" width="5.85546875" style="22" customWidth="1"/>
    <col min="3" max="3" width="18.14062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8.42578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1.7109375" style="32" bestFit="1" customWidth="1"/>
    <col min="39" max="39" width="11.85546875" style="32" customWidth="1"/>
    <col min="40" max="40" width="12" style="110" customWidth="1"/>
    <col min="41" max="41" width="11.5703125" style="111" customWidth="1"/>
    <col min="42" max="42" width="11.5703125" style="112" customWidth="1"/>
    <col min="43" max="43" width="12.140625" style="83" customWidth="1"/>
    <col min="44" max="44" width="14.85546875" style="32" customWidth="1"/>
    <col min="45" max="45" width="6.42578125" style="32" bestFit="1" customWidth="1"/>
    <col min="46" max="46" width="10.42578125" style="32" customWidth="1"/>
    <col min="47" max="47" width="6.42578125" style="32" bestFit="1" customWidth="1"/>
    <col min="48" max="48" width="11.140625" style="32" customWidth="1"/>
    <col min="49" max="16384" width="9.140625" style="32"/>
  </cols>
  <sheetData>
    <row r="1" spans="1:48" s="22" customFormat="1" ht="66" customHeight="1" x14ac:dyDescent="0.2">
      <c r="A1" s="185" t="s">
        <v>47</v>
      </c>
      <c r="B1" s="187" t="s">
        <v>46</v>
      </c>
      <c r="C1" s="189" t="s">
        <v>45</v>
      </c>
      <c r="D1" s="129" t="s">
        <v>0</v>
      </c>
      <c r="E1" s="129" t="s">
        <v>1</v>
      </c>
      <c r="F1" s="129" t="s">
        <v>2</v>
      </c>
      <c r="G1" s="2" t="s">
        <v>48</v>
      </c>
      <c r="H1" s="129" t="s">
        <v>3</v>
      </c>
      <c r="I1" s="129" t="s">
        <v>4</v>
      </c>
      <c r="J1" s="124" t="s">
        <v>49</v>
      </c>
      <c r="K1" s="129" t="s">
        <v>5</v>
      </c>
      <c r="L1" s="129" t="s">
        <v>6</v>
      </c>
      <c r="M1" s="129" t="s">
        <v>7</v>
      </c>
      <c r="N1" s="129" t="s">
        <v>8</v>
      </c>
      <c r="O1" s="129"/>
      <c r="P1" s="1" t="s">
        <v>9</v>
      </c>
      <c r="Q1" s="1"/>
      <c r="R1" s="1" t="s">
        <v>10</v>
      </c>
      <c r="S1" s="1"/>
      <c r="T1" s="129" t="s">
        <v>11</v>
      </c>
      <c r="U1" s="129"/>
      <c r="V1" s="129" t="s">
        <v>12</v>
      </c>
      <c r="W1" s="129"/>
      <c r="X1" s="129" t="s">
        <v>13</v>
      </c>
      <c r="Y1" s="129"/>
      <c r="Z1" s="129" t="s">
        <v>14</v>
      </c>
      <c r="AA1" s="129" t="s">
        <v>15</v>
      </c>
      <c r="AB1" s="129" t="s">
        <v>16</v>
      </c>
      <c r="AC1" s="129" t="s">
        <v>17</v>
      </c>
      <c r="AD1" s="129" t="s">
        <v>18</v>
      </c>
      <c r="AE1" s="114" t="s">
        <v>43</v>
      </c>
      <c r="AF1" s="3" t="s">
        <v>44</v>
      </c>
      <c r="AG1" s="129" t="s">
        <v>19</v>
      </c>
      <c r="AH1" s="129" t="s">
        <v>20</v>
      </c>
      <c r="AI1" s="129" t="s">
        <v>21</v>
      </c>
      <c r="AJ1" s="2" t="s">
        <v>22</v>
      </c>
      <c r="AK1" s="3" t="s">
        <v>23</v>
      </c>
      <c r="AL1" s="129" t="s">
        <v>24</v>
      </c>
      <c r="AM1" s="129" t="s">
        <v>25</v>
      </c>
      <c r="AN1" s="93" t="s">
        <v>40</v>
      </c>
      <c r="AO1" s="94" t="s">
        <v>41</v>
      </c>
      <c r="AP1" s="95" t="s">
        <v>41</v>
      </c>
      <c r="AQ1" s="4" t="s">
        <v>26</v>
      </c>
      <c r="AR1" s="129" t="s">
        <v>27</v>
      </c>
      <c r="AS1" s="181" t="s">
        <v>28</v>
      </c>
      <c r="AT1" s="181"/>
      <c r="AU1" s="181" t="s">
        <v>29</v>
      </c>
      <c r="AV1" s="181"/>
    </row>
    <row r="2" spans="1:48"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5" t="s">
        <v>30</v>
      </c>
      <c r="AM2" s="5" t="s">
        <v>34</v>
      </c>
      <c r="AN2" s="96" t="s">
        <v>42</v>
      </c>
      <c r="AO2" s="97" t="s">
        <v>42</v>
      </c>
      <c r="AP2" s="98" t="s">
        <v>42</v>
      </c>
      <c r="AQ2" s="10" t="s">
        <v>35</v>
      </c>
      <c r="AR2" s="5" t="s">
        <v>32</v>
      </c>
      <c r="AS2" s="5" t="s">
        <v>36</v>
      </c>
      <c r="AT2" s="5" t="s">
        <v>37</v>
      </c>
      <c r="AU2" s="5" t="s">
        <v>36</v>
      </c>
      <c r="AV2" s="5" t="s">
        <v>37</v>
      </c>
    </row>
    <row r="3" spans="1:48" s="22" customFormat="1" ht="13.5" thickBot="1" x14ac:dyDescent="0.25">
      <c r="A3" s="84"/>
      <c r="B3" s="85"/>
      <c r="C3" s="91"/>
      <c r="D3" s="128"/>
      <c r="E3" s="128"/>
      <c r="F3" s="128"/>
      <c r="G3" s="88"/>
      <c r="H3" s="128"/>
      <c r="I3" s="128"/>
      <c r="J3" s="88"/>
      <c r="K3" s="128"/>
      <c r="L3" s="128"/>
      <c r="M3" s="128"/>
      <c r="N3" s="128"/>
      <c r="O3" s="6"/>
      <c r="P3" s="128"/>
      <c r="Q3" s="6"/>
      <c r="R3" s="128"/>
      <c r="S3" s="6"/>
      <c r="T3" s="91"/>
      <c r="U3" s="6"/>
      <c r="V3" s="128"/>
      <c r="W3" s="6"/>
      <c r="X3" s="128"/>
      <c r="Y3" s="91"/>
      <c r="Z3" s="86"/>
      <c r="AA3" s="87"/>
      <c r="AB3" s="92"/>
      <c r="AC3" s="86"/>
      <c r="AD3" s="86"/>
      <c r="AE3" s="116"/>
      <c r="AF3" s="119"/>
      <c r="AG3" s="92"/>
      <c r="AH3" s="92"/>
      <c r="AI3" s="128"/>
      <c r="AJ3" s="88"/>
      <c r="AK3" s="89"/>
      <c r="AL3" s="128"/>
      <c r="AM3" s="128"/>
      <c r="AN3" s="99"/>
      <c r="AO3" s="123">
        <f>Февруари!AP127</f>
        <v>1673.9200000000005</v>
      </c>
      <c r="AP3" s="100"/>
      <c r="AQ3" s="90"/>
      <c r="AR3" s="128"/>
      <c r="AS3" s="128"/>
      <c r="AT3" s="128"/>
      <c r="AU3" s="128"/>
      <c r="AV3" s="128"/>
    </row>
    <row r="4" spans="1:48" x14ac:dyDescent="0.2">
      <c r="A4" s="182">
        <v>1</v>
      </c>
      <c r="B4" s="23">
        <v>1</v>
      </c>
      <c r="C4" s="11" t="s">
        <v>50</v>
      </c>
      <c r="D4" s="12">
        <v>4350</v>
      </c>
      <c r="E4" s="12">
        <v>2</v>
      </c>
      <c r="F4" s="12">
        <v>14741</v>
      </c>
      <c r="G4" s="13">
        <v>1.3</v>
      </c>
      <c r="H4" s="13">
        <v>6</v>
      </c>
      <c r="I4" s="12">
        <v>15067</v>
      </c>
      <c r="J4" s="13">
        <v>5.5</v>
      </c>
      <c r="K4" s="12">
        <v>16049</v>
      </c>
      <c r="L4" s="14">
        <v>6.5000000000000002E-2</v>
      </c>
      <c r="M4" s="24">
        <f>ROUND(K4*(1-L4),0)</f>
        <v>15006</v>
      </c>
      <c r="N4" s="15">
        <v>0.41599999999999998</v>
      </c>
      <c r="O4" s="25">
        <f>M4*N4</f>
        <v>6242.4960000000001</v>
      </c>
      <c r="P4" s="14">
        <v>0.55200000000000005</v>
      </c>
      <c r="Q4" s="25">
        <f>M4*P4</f>
        <v>8283.3119999999999</v>
      </c>
      <c r="R4" s="16">
        <v>3.2000000000000001E-2</v>
      </c>
      <c r="S4" s="25">
        <f>M4*R4</f>
        <v>480.19200000000001</v>
      </c>
      <c r="T4" s="26">
        <v>0.22900000000000001</v>
      </c>
      <c r="U4" s="25">
        <f>M4*T4</f>
        <v>3436.3740000000003</v>
      </c>
      <c r="V4" s="16">
        <v>0.55100000000000005</v>
      </c>
      <c r="W4" s="25">
        <f>M4*V4</f>
        <v>8268.3060000000005</v>
      </c>
      <c r="X4" s="16">
        <v>0.4</v>
      </c>
      <c r="Y4" s="130">
        <f>X4*M4</f>
        <v>6002.4000000000005</v>
      </c>
      <c r="Z4" s="17">
        <v>2.64E-3</v>
      </c>
      <c r="AA4" s="19">
        <f>M4*Z4</f>
        <v>39.615839999999999</v>
      </c>
      <c r="AB4" s="27">
        <f>IF(M4&gt;0,(AD4+AL4)/M4,0)</f>
        <v>2.5854797547647614E-3</v>
      </c>
      <c r="AC4" s="17">
        <v>3.6000000000000002E-4</v>
      </c>
      <c r="AD4" s="24">
        <f>AC4*M4</f>
        <v>5.4021600000000003</v>
      </c>
      <c r="AE4" s="117">
        <v>0.20810000000000001</v>
      </c>
      <c r="AF4" s="30">
        <f>AI4*(1-AJ4)*AE4</f>
        <v>32.144374600000006</v>
      </c>
      <c r="AG4" s="28">
        <f>IF(AND(AE4&gt;0,AC4&gt;0,Z4&gt;0),((Z4-AC4)*AE4)/((AE4-AC4)*Z4),0)</f>
        <v>0.86513298966365282</v>
      </c>
      <c r="AH4" s="60">
        <f>IF(AND(AB4&gt;0,AK4&gt;0,AC4&gt;0),((AK4*(AB4-AC4))/(AB4*(AK4-AC4))),0)</f>
        <v>0.86219651618767335</v>
      </c>
      <c r="AI4" s="12">
        <v>169</v>
      </c>
      <c r="AJ4" s="14">
        <v>8.5999999999999993E-2</v>
      </c>
      <c r="AK4" s="15">
        <v>0.2162</v>
      </c>
      <c r="AL4" s="30">
        <f>AI4*(1-AJ4)*AK4</f>
        <v>33.395549200000005</v>
      </c>
      <c r="AM4" s="19">
        <v>1.48</v>
      </c>
      <c r="AN4" s="19">
        <v>503</v>
      </c>
      <c r="AO4" s="113">
        <f>AO3+AI4-AN4</f>
        <v>1339.9200000000005</v>
      </c>
      <c r="AP4" s="102"/>
      <c r="AQ4" s="12"/>
      <c r="AR4" s="31"/>
      <c r="AS4" s="20"/>
      <c r="AT4" s="20"/>
      <c r="AU4" s="20"/>
      <c r="AV4" s="20"/>
    </row>
    <row r="5" spans="1:48" x14ac:dyDescent="0.2">
      <c r="A5" s="183"/>
      <c r="B5" s="33">
        <v>2</v>
      </c>
      <c r="C5" s="11" t="s">
        <v>54</v>
      </c>
      <c r="D5" s="34">
        <v>18484</v>
      </c>
      <c r="E5" s="34">
        <v>6</v>
      </c>
      <c r="F5" s="34">
        <v>16484</v>
      </c>
      <c r="G5" s="35">
        <v>1</v>
      </c>
      <c r="H5" s="35">
        <v>5.3</v>
      </c>
      <c r="I5" s="34">
        <v>16762</v>
      </c>
      <c r="J5" s="35">
        <v>5.3</v>
      </c>
      <c r="K5" s="34">
        <v>16020</v>
      </c>
      <c r="L5" s="36">
        <v>6.4000000000000001E-2</v>
      </c>
      <c r="M5" s="37">
        <f>ROUND(K5*(1-L5),0)</f>
        <v>14995</v>
      </c>
      <c r="N5" s="38">
        <v>0.39800000000000002</v>
      </c>
      <c r="O5" s="25">
        <f>M5*N5</f>
        <v>5968.01</v>
      </c>
      <c r="P5" s="36">
        <v>0.54400000000000004</v>
      </c>
      <c r="Q5" s="25">
        <f>M5*P5</f>
        <v>8157.2800000000007</v>
      </c>
      <c r="R5" s="39">
        <v>5.8000000000000003E-2</v>
      </c>
      <c r="S5" s="25">
        <f>M5*R5</f>
        <v>869.71</v>
      </c>
      <c r="T5" s="28">
        <v>0.222</v>
      </c>
      <c r="U5" s="25">
        <f>M5*T5</f>
        <v>3328.89</v>
      </c>
      <c r="V5" s="39">
        <v>0.54400000000000004</v>
      </c>
      <c r="W5" s="25">
        <f>M5*V5</f>
        <v>8157.2800000000007</v>
      </c>
      <c r="X5" s="39">
        <v>0.4</v>
      </c>
      <c r="Y5" s="25">
        <f>X5*M5</f>
        <v>5998</v>
      </c>
      <c r="Z5" s="40">
        <v>2.6700000000000001E-3</v>
      </c>
      <c r="AA5" s="18">
        <f>M5*Z5</f>
        <v>40.036650000000002</v>
      </c>
      <c r="AB5" s="27">
        <f>IF(M5&gt;0,(AD5+AL5)/M5,0)</f>
        <v>2.822364348116039E-3</v>
      </c>
      <c r="AC5" s="40">
        <v>3.6000000000000002E-4</v>
      </c>
      <c r="AD5" s="37">
        <f>AC5*M5</f>
        <v>5.3982000000000001</v>
      </c>
      <c r="AE5" s="28">
        <v>0.2089</v>
      </c>
      <c r="AF5" s="41">
        <f>AI5*(1-AJ5)*AE5</f>
        <v>34.3268658</v>
      </c>
      <c r="AG5" s="28">
        <f>IF(AND(AE5&gt;0,AC5&gt;0,Z5&gt;0),((Z5-AC5)*AE5)/((AE5-AC5)*Z5),0)</f>
        <v>0.86666206898038045</v>
      </c>
      <c r="AH5" s="29">
        <f t="shared" ref="AH5:AH68" si="0">IF(AND(AB5&gt;0,AK5&gt;0,AC5&gt;0),((AK5*(AB5-AC5))/(AB5*(AK5-AC5))),0)</f>
        <v>0.87384739089953689</v>
      </c>
      <c r="AI5" s="34">
        <v>179</v>
      </c>
      <c r="AJ5" s="36">
        <v>8.2000000000000003E-2</v>
      </c>
      <c r="AK5" s="38">
        <v>0.22470000000000001</v>
      </c>
      <c r="AL5" s="41">
        <f>AI5*(1-AJ5)*AK5</f>
        <v>36.923153400000004</v>
      </c>
      <c r="AM5" s="42">
        <v>1.65</v>
      </c>
      <c r="AN5" s="42"/>
      <c r="AO5" s="113">
        <f>AO4+AI5-AN5</f>
        <v>1518.9200000000005</v>
      </c>
      <c r="AP5" s="103"/>
      <c r="AQ5" s="43"/>
      <c r="AR5" s="44"/>
      <c r="AS5" s="45"/>
      <c r="AT5" s="45"/>
      <c r="AU5" s="45"/>
      <c r="AV5" s="45"/>
    </row>
    <row r="6" spans="1:48" x14ac:dyDescent="0.2">
      <c r="A6" s="183"/>
      <c r="B6" s="33">
        <v>3</v>
      </c>
      <c r="C6" s="11" t="s">
        <v>52</v>
      </c>
      <c r="D6" s="43">
        <v>21200</v>
      </c>
      <c r="E6" s="43">
        <v>3</v>
      </c>
      <c r="F6" s="43">
        <v>17820</v>
      </c>
      <c r="G6" s="37">
        <v>0.8</v>
      </c>
      <c r="H6" s="37">
        <v>5.5</v>
      </c>
      <c r="I6" s="43">
        <v>18944</v>
      </c>
      <c r="J6" s="37">
        <v>4.5</v>
      </c>
      <c r="K6" s="43">
        <v>15902</v>
      </c>
      <c r="L6" s="39">
        <v>7.6999999999999999E-2</v>
      </c>
      <c r="M6" s="37">
        <f>ROUND(K6*(1-L6),0)</f>
        <v>14678</v>
      </c>
      <c r="N6" s="28">
        <v>0.27</v>
      </c>
      <c r="O6" s="25">
        <f>M6*N6</f>
        <v>3963.0600000000004</v>
      </c>
      <c r="P6" s="39">
        <v>0.68899999999999995</v>
      </c>
      <c r="Q6" s="25">
        <f>M6*P6</f>
        <v>10113.142</v>
      </c>
      <c r="R6" s="39">
        <v>4.1000000000000002E-2</v>
      </c>
      <c r="S6" s="25">
        <f>M6*R6</f>
        <v>601.798</v>
      </c>
      <c r="T6" s="28">
        <v>0.23599999999999999</v>
      </c>
      <c r="U6" s="25">
        <f>M6*T6</f>
        <v>3464.0079999999998</v>
      </c>
      <c r="V6" s="39">
        <v>0.52900000000000003</v>
      </c>
      <c r="W6" s="25">
        <f>M6*V6</f>
        <v>7764.6620000000003</v>
      </c>
      <c r="X6" s="39">
        <v>0.4</v>
      </c>
      <c r="Y6" s="25">
        <f>X6*M6</f>
        <v>5871.2000000000007</v>
      </c>
      <c r="Z6" s="47">
        <v>2.64E-3</v>
      </c>
      <c r="AA6" s="18">
        <f>M6*Z6</f>
        <v>38.749920000000003</v>
      </c>
      <c r="AB6" s="27">
        <f>IF(M6&gt;0,(AD6+AL6)/M6,0)</f>
        <v>2.7309428532497617E-3</v>
      </c>
      <c r="AC6" s="47">
        <v>3.4000000000000002E-4</v>
      </c>
      <c r="AD6" s="37">
        <f>AC6*M6</f>
        <v>4.9905200000000001</v>
      </c>
      <c r="AE6" s="28">
        <v>0.2036</v>
      </c>
      <c r="AF6" s="41">
        <f>AI6*(1-AJ6)*AE6</f>
        <v>33.831397600000003</v>
      </c>
      <c r="AG6" s="28">
        <f>IF(AND(AE6&gt;0,AC6&gt;0,Z6&gt;0),((Z6-AC6)*AE6)/((AE6-AC6)*Z6),0)</f>
        <v>0.87266942772206979</v>
      </c>
      <c r="AH6" s="29">
        <f t="shared" si="0"/>
        <v>0.87691256978063348</v>
      </c>
      <c r="AI6" s="43">
        <v>182</v>
      </c>
      <c r="AJ6" s="39">
        <v>8.6999999999999994E-2</v>
      </c>
      <c r="AK6" s="28">
        <v>0.2112</v>
      </c>
      <c r="AL6" s="41">
        <f>AI6*(1-AJ6)*AK6</f>
        <v>35.094259199999996</v>
      </c>
      <c r="AM6" s="18">
        <v>1.58</v>
      </c>
      <c r="AN6" s="18"/>
      <c r="AO6" s="113">
        <f>AO5+AI6-AN6</f>
        <v>1700.9200000000005</v>
      </c>
      <c r="AP6" s="104"/>
      <c r="AQ6" s="43"/>
      <c r="AR6" s="48"/>
      <c r="AS6" s="41"/>
      <c r="AT6" s="41"/>
      <c r="AU6" s="41"/>
      <c r="AV6" s="41"/>
    </row>
    <row r="7" spans="1:48" s="22" customFormat="1" ht="13.5" thickBot="1" x14ac:dyDescent="0.25">
      <c r="A7" s="184"/>
      <c r="B7" s="49" t="s">
        <v>38</v>
      </c>
      <c r="C7" s="50"/>
      <c r="D7" s="51">
        <f>SUM(D4:D6)</f>
        <v>44034</v>
      </c>
      <c r="E7" s="51"/>
      <c r="F7" s="51">
        <f>SUM(F4:F6)</f>
        <v>49045</v>
      </c>
      <c r="G7" s="52"/>
      <c r="H7" s="52"/>
      <c r="I7" s="51">
        <f>SUM(I4:I6)</f>
        <v>50773</v>
      </c>
      <c r="J7" s="52"/>
      <c r="K7" s="51">
        <f>SUM(K4:K6)</f>
        <v>47971</v>
      </c>
      <c r="L7" s="21">
        <f>IF(K7&gt;0,(K4*L4+K5*L5+K6*L6)/K7,0)</f>
        <v>6.8643951554063914E-2</v>
      </c>
      <c r="M7" s="52">
        <f>M4+M5+M6</f>
        <v>44679</v>
      </c>
      <c r="N7" s="53">
        <f>IF(M7&gt;0,O7/M7,0)</f>
        <v>0.36199480740392581</v>
      </c>
      <c r="O7" s="54">
        <f>O4+O5+O6</f>
        <v>16173.566000000003</v>
      </c>
      <c r="P7" s="21">
        <f>IF(M7&gt;0,Q7/M7,0)</f>
        <v>0.59432247812171268</v>
      </c>
      <c r="Q7" s="54">
        <f>Q4+Q5+Q6</f>
        <v>26553.734</v>
      </c>
      <c r="R7" s="21">
        <f>IF(M7&gt;0,S7/M7,0)</f>
        <v>4.3682714474361554E-2</v>
      </c>
      <c r="S7" s="54">
        <f>S4+S5+S6</f>
        <v>1951.7</v>
      </c>
      <c r="T7" s="21">
        <f>IF(M7&gt;0,U7/M7,0)</f>
        <v>0.2289503346091005</v>
      </c>
      <c r="U7" s="54">
        <f>U4+U5+U6</f>
        <v>10229.272000000001</v>
      </c>
      <c r="V7" s="21">
        <f>IF(M7&gt;0,W7/M7,0)</f>
        <v>0.54142321896192847</v>
      </c>
      <c r="W7" s="54">
        <f>W4+W5+W6</f>
        <v>24190.248000000003</v>
      </c>
      <c r="X7" s="21">
        <f>IF(M7&gt;0,Y7/M7,0)</f>
        <v>0.4</v>
      </c>
      <c r="Y7" s="54">
        <f>Y4+Y5+Y6</f>
        <v>17871.600000000002</v>
      </c>
      <c r="Z7" s="55">
        <f>IF(M7&gt;0,AA7/M7,0)</f>
        <v>2.6500684885516685E-3</v>
      </c>
      <c r="AA7" s="56">
        <f>SUM(AA4:AA6)</f>
        <v>118.40241</v>
      </c>
      <c r="AB7" s="55">
        <f>IF(M7&gt;0,(AB4*M4+AB5*M5+AB6*M6)/M7,0)</f>
        <v>2.7127697978916272E-3</v>
      </c>
      <c r="AC7" s="55">
        <f>IF(K7&gt;0,(K4*AC4+K5*AC5+K6*AC6)/K7,0)</f>
        <v>3.5337016113902155E-4</v>
      </c>
      <c r="AD7" s="52">
        <f>SUM(AD4:AD6)</f>
        <v>15.790880000000001</v>
      </c>
      <c r="AE7" s="53">
        <f>IF(K7&gt;0,(K4*AE4+K5*AE5+K6*AE6)/K7,0)</f>
        <v>0.2068754476662984</v>
      </c>
      <c r="AF7" s="58">
        <f>SUM(AF4:AF6)</f>
        <v>100.302638</v>
      </c>
      <c r="AG7" s="53">
        <f>IF(AND(AA7&gt;0),((AA4*AG4+AA5*AG5+AA6*AG6)/AA7),0)</f>
        <v>0.86811650651330707</v>
      </c>
      <c r="AH7" s="57">
        <f t="shared" si="0"/>
        <v>0.87115437275444196</v>
      </c>
      <c r="AI7" s="51">
        <f>SUM(AI4:AI6)</f>
        <v>530</v>
      </c>
      <c r="AJ7" s="21">
        <f>IF(AI7&gt;0,(AJ4*AI4+AJ5*AI5+AJ6*AI6)/AI7,0)</f>
        <v>8.4992452830188678E-2</v>
      </c>
      <c r="AK7" s="53">
        <f>IF(K7&gt;0,(AK4*K4+AK5*K5+AK6*K6)/K7,0)</f>
        <v>0.21738113026620251</v>
      </c>
      <c r="AL7" s="58">
        <f>SUM(AL4:AL6)</f>
        <v>105.41296180000001</v>
      </c>
      <c r="AM7" s="56"/>
      <c r="AN7" s="56">
        <f>SUM(AN4:AN6)</f>
        <v>503</v>
      </c>
      <c r="AO7" s="105"/>
      <c r="AP7" s="106">
        <f>AO6</f>
        <v>1700.9200000000005</v>
      </c>
      <c r="AQ7" s="51">
        <f>SUM(AQ4:AQ6)</f>
        <v>0</v>
      </c>
      <c r="AR7" s="59"/>
      <c r="AS7" s="58"/>
      <c r="AT7" s="58"/>
      <c r="AU7" s="58"/>
      <c r="AV7" s="58"/>
    </row>
    <row r="8" spans="1:48" x14ac:dyDescent="0.2">
      <c r="A8" s="182">
        <v>2</v>
      </c>
      <c r="B8" s="23">
        <v>1</v>
      </c>
      <c r="C8" s="11" t="s">
        <v>50</v>
      </c>
      <c r="D8" s="12">
        <v>6261</v>
      </c>
      <c r="E8" s="12">
        <v>2</v>
      </c>
      <c r="F8" s="12">
        <v>10223</v>
      </c>
      <c r="G8" s="13">
        <v>1.2</v>
      </c>
      <c r="H8" s="13">
        <v>4.5</v>
      </c>
      <c r="I8" s="12">
        <v>10685</v>
      </c>
      <c r="J8" s="13">
        <v>6.1</v>
      </c>
      <c r="K8" s="12">
        <v>15466</v>
      </c>
      <c r="L8" s="14">
        <v>6.8000000000000005E-2</v>
      </c>
      <c r="M8" s="24">
        <f>ROUND(K8*(1-L8),0)</f>
        <v>14414</v>
      </c>
      <c r="N8" s="15">
        <v>0.24299999999999999</v>
      </c>
      <c r="O8" s="25">
        <f>M8*N8</f>
        <v>3502.6019999999999</v>
      </c>
      <c r="P8" s="14">
        <v>0.69699999999999995</v>
      </c>
      <c r="Q8" s="25">
        <f>M8*P8</f>
        <v>10046.557999999999</v>
      </c>
      <c r="R8" s="16">
        <v>0.06</v>
      </c>
      <c r="S8" s="25">
        <f>M8*R8</f>
        <v>864.83999999999992</v>
      </c>
      <c r="T8" s="26">
        <v>0.219</v>
      </c>
      <c r="U8" s="25">
        <f>M8*T8</f>
        <v>3156.6660000000002</v>
      </c>
      <c r="V8" s="16">
        <v>0.55300000000000005</v>
      </c>
      <c r="W8" s="25">
        <f>M8*V8</f>
        <v>7970.9420000000009</v>
      </c>
      <c r="X8" s="16">
        <v>0.41</v>
      </c>
      <c r="Y8" s="25">
        <f>X8*M8</f>
        <v>5909.74</v>
      </c>
      <c r="Z8" s="17">
        <v>2.6900000000000001E-3</v>
      </c>
      <c r="AA8" s="18">
        <f>M8*Z8</f>
        <v>38.77366</v>
      </c>
      <c r="AB8" s="27">
        <f>IF(M8&gt;0,(AD8+AL8)/M8,0)</f>
        <v>2.7436083668655469E-3</v>
      </c>
      <c r="AC8" s="17">
        <v>3.4000000000000002E-4</v>
      </c>
      <c r="AD8" s="24">
        <f>AC8*M8</f>
        <v>4.90076</v>
      </c>
      <c r="AE8" s="117">
        <v>0.20130000000000001</v>
      </c>
      <c r="AF8" s="30">
        <f>AI8*(1-AJ8)*AE8</f>
        <v>33.449215799999998</v>
      </c>
      <c r="AG8" s="28">
        <f>IF(AND(AE8&gt;0,AC8&gt;0,Z8&gt;0),((Z8-AC8)*AE8)/((AE8-AC8)*Z8),0)</f>
        <v>0.87508398349631822</v>
      </c>
      <c r="AH8" s="60">
        <f t="shared" si="0"/>
        <v>0.87750655348290196</v>
      </c>
      <c r="AI8" s="12">
        <v>182</v>
      </c>
      <c r="AJ8" s="14">
        <v>8.6999999999999994E-2</v>
      </c>
      <c r="AK8" s="15">
        <v>0.20849999999999999</v>
      </c>
      <c r="AL8" s="30">
        <f>AI8*(1-AJ8)*AK8</f>
        <v>34.645610999999995</v>
      </c>
      <c r="AM8" s="19">
        <v>1.64</v>
      </c>
      <c r="AN8" s="19">
        <v>502.94</v>
      </c>
      <c r="AO8" s="101">
        <f>AO6+AI8-AN8</f>
        <v>1379.9800000000005</v>
      </c>
      <c r="AP8" s="102"/>
      <c r="AQ8" s="12"/>
      <c r="AR8" s="31"/>
      <c r="AS8" s="20"/>
      <c r="AT8" s="20"/>
      <c r="AU8" s="20"/>
      <c r="AV8" s="20"/>
    </row>
    <row r="9" spans="1:48" x14ac:dyDescent="0.2">
      <c r="A9" s="183"/>
      <c r="B9" s="33">
        <v>2</v>
      </c>
      <c r="C9" s="11" t="s">
        <v>51</v>
      </c>
      <c r="D9" s="34">
        <v>18122</v>
      </c>
      <c r="E9" s="34">
        <v>5</v>
      </c>
      <c r="F9" s="34">
        <v>17152</v>
      </c>
      <c r="G9" s="35">
        <v>1.6</v>
      </c>
      <c r="H9" s="35">
        <v>4.7</v>
      </c>
      <c r="I9" s="34">
        <v>16865</v>
      </c>
      <c r="J9" s="35">
        <v>5.8</v>
      </c>
      <c r="K9" s="34">
        <v>16240</v>
      </c>
      <c r="L9" s="36">
        <v>6.5000000000000002E-2</v>
      </c>
      <c r="M9" s="37">
        <f>ROUND(K9*(1-L9),0)</f>
        <v>15184</v>
      </c>
      <c r="N9" s="38">
        <v>0.317</v>
      </c>
      <c r="O9" s="25">
        <f>M9*N9</f>
        <v>4813.3280000000004</v>
      </c>
      <c r="P9" s="36">
        <v>0.64900000000000002</v>
      </c>
      <c r="Q9" s="25">
        <f>M9*P9</f>
        <v>9854.4160000000011</v>
      </c>
      <c r="R9" s="39">
        <v>3.4000000000000002E-2</v>
      </c>
      <c r="S9" s="25">
        <f>M9*R9</f>
        <v>516.25600000000009</v>
      </c>
      <c r="T9" s="28">
        <v>0.18099999999999999</v>
      </c>
      <c r="U9" s="25">
        <f>M9*T9</f>
        <v>2748.3040000000001</v>
      </c>
      <c r="V9" s="39">
        <v>0.60699999999999998</v>
      </c>
      <c r="W9" s="25">
        <f>M9*V9</f>
        <v>9216.6880000000001</v>
      </c>
      <c r="X9" s="39">
        <v>0.4</v>
      </c>
      <c r="Y9" s="25">
        <f>X9*M9</f>
        <v>6073.6</v>
      </c>
      <c r="Z9" s="40">
        <v>2.5999999999999999E-3</v>
      </c>
      <c r="AA9" s="18">
        <f>M9*Z9</f>
        <v>39.478400000000001</v>
      </c>
      <c r="AB9" s="27">
        <f>IF(M9&gt;0,(AD9+AL9)/M9,0)</f>
        <v>2.613860906217071E-3</v>
      </c>
      <c r="AC9" s="40">
        <v>3.2000000000000003E-4</v>
      </c>
      <c r="AD9" s="37">
        <f>AC9*M9</f>
        <v>4.8588800000000001</v>
      </c>
      <c r="AE9" s="28">
        <v>0.1968</v>
      </c>
      <c r="AF9" s="41">
        <f>AI9*(1-AJ9)*AE9</f>
        <v>35.332684800000003</v>
      </c>
      <c r="AG9" s="28">
        <f>IF(AND(AE9&gt;0,AC9&gt;0,Z9&gt;0),((Z9-AC9)*AE9)/((AE9-AC9)*Z9),0)</f>
        <v>0.87835129040340754</v>
      </c>
      <c r="AH9" s="29">
        <f t="shared" si="0"/>
        <v>0.87902567435455281</v>
      </c>
      <c r="AI9" s="34">
        <v>196</v>
      </c>
      <c r="AJ9" s="36">
        <v>8.4000000000000005E-2</v>
      </c>
      <c r="AK9" s="38">
        <v>0.19400000000000001</v>
      </c>
      <c r="AL9" s="41">
        <f>AI9*(1-AJ9)*AK9</f>
        <v>34.829984000000003</v>
      </c>
      <c r="AM9" s="42">
        <v>1.6</v>
      </c>
      <c r="AN9" s="42"/>
      <c r="AO9" s="113">
        <f>AO8+AI9-AN9</f>
        <v>1575.9800000000005</v>
      </c>
      <c r="AP9" s="104"/>
      <c r="AQ9" s="43"/>
      <c r="AR9" s="44"/>
      <c r="AS9" s="45"/>
      <c r="AT9" s="45"/>
      <c r="AU9" s="45"/>
      <c r="AV9" s="45"/>
    </row>
    <row r="10" spans="1:48" x14ac:dyDescent="0.2">
      <c r="A10" s="183"/>
      <c r="B10" s="33">
        <v>3</v>
      </c>
      <c r="C10" s="46" t="s">
        <v>52</v>
      </c>
      <c r="D10" s="43">
        <v>21829</v>
      </c>
      <c r="E10" s="43">
        <v>1</v>
      </c>
      <c r="F10" s="43">
        <v>17645</v>
      </c>
      <c r="G10" s="37">
        <v>1.4</v>
      </c>
      <c r="H10" s="37">
        <v>6.7</v>
      </c>
      <c r="I10" s="43">
        <v>18190</v>
      </c>
      <c r="J10" s="37">
        <v>5.3</v>
      </c>
      <c r="K10" s="43">
        <v>16416</v>
      </c>
      <c r="L10" s="39">
        <v>7.0000000000000007E-2</v>
      </c>
      <c r="M10" s="37">
        <f>ROUND(K10*(1-L10),0)</f>
        <v>15267</v>
      </c>
      <c r="N10" s="28">
        <v>0.39</v>
      </c>
      <c r="O10" s="25">
        <f>M10*N10</f>
        <v>5954.13</v>
      </c>
      <c r="P10" s="39">
        <v>0.53900000000000003</v>
      </c>
      <c r="Q10" s="25">
        <f>M10*P10</f>
        <v>8228.9130000000005</v>
      </c>
      <c r="R10" s="39">
        <v>7.0999999999999994E-2</v>
      </c>
      <c r="S10" s="25">
        <f>M10*R10</f>
        <v>1083.9569999999999</v>
      </c>
      <c r="T10" s="28">
        <v>0.217</v>
      </c>
      <c r="U10" s="25">
        <f>M10*T10</f>
        <v>3312.9389999999999</v>
      </c>
      <c r="V10" s="39">
        <v>0.53100000000000003</v>
      </c>
      <c r="W10" s="25">
        <f>M10*V10</f>
        <v>8106.777</v>
      </c>
      <c r="X10" s="39">
        <v>0.4</v>
      </c>
      <c r="Y10" s="25">
        <f>X10*M10</f>
        <v>6106.8</v>
      </c>
      <c r="Z10" s="47">
        <v>2.2899999999999999E-3</v>
      </c>
      <c r="AA10" s="18">
        <f>M10*Z10</f>
        <v>34.96143</v>
      </c>
      <c r="AB10" s="27">
        <f>IF(M10&gt;0,(AD10+AL10)/M10,0)</f>
        <v>2.6358536451169192E-3</v>
      </c>
      <c r="AC10" s="47">
        <v>3.1E-4</v>
      </c>
      <c r="AD10" s="37">
        <f>AC10*M10</f>
        <v>4.7327700000000004</v>
      </c>
      <c r="AE10" s="28">
        <v>0.2092</v>
      </c>
      <c r="AF10" s="41">
        <f>AI10*(1-AJ10)*AE10</f>
        <v>35.106061199999999</v>
      </c>
      <c r="AG10" s="28">
        <f>IF(AND(AE10&gt;0,AC10&gt;0,Z10&gt;0),((Z10-AC10)*AE10)/((AE10-AC10)*Z10),0)</f>
        <v>0.86591196009851201</v>
      </c>
      <c r="AH10" s="29">
        <f t="shared" si="0"/>
        <v>0.88368566680294669</v>
      </c>
      <c r="AI10" s="43">
        <v>183</v>
      </c>
      <c r="AJ10" s="39">
        <v>8.3000000000000004E-2</v>
      </c>
      <c r="AK10" s="28">
        <v>0.21160000000000001</v>
      </c>
      <c r="AL10" s="41">
        <f>AI10*(1-AJ10)*AK10</f>
        <v>35.508807600000004</v>
      </c>
      <c r="AM10" s="18">
        <v>1.6</v>
      </c>
      <c r="AN10" s="18"/>
      <c r="AO10" s="113">
        <f>AO9+AI10-AN10</f>
        <v>1758.9800000000005</v>
      </c>
      <c r="AP10" s="104"/>
      <c r="AQ10" s="43"/>
      <c r="AR10" s="48"/>
      <c r="AS10" s="41"/>
      <c r="AT10" s="41"/>
      <c r="AU10" s="41"/>
      <c r="AV10" s="41"/>
    </row>
    <row r="11" spans="1:48" s="22" customFormat="1" ht="13.5" thickBot="1" x14ac:dyDescent="0.25">
      <c r="A11" s="184"/>
      <c r="B11" s="49" t="s">
        <v>38</v>
      </c>
      <c r="C11" s="50"/>
      <c r="D11" s="51">
        <f>SUM(D8:D10)</f>
        <v>46212</v>
      </c>
      <c r="E11" s="51"/>
      <c r="F11" s="51">
        <f>SUM(F8:F10)</f>
        <v>45020</v>
      </c>
      <c r="G11" s="52"/>
      <c r="H11" s="52"/>
      <c r="I11" s="51">
        <f>SUM(I8:I10)</f>
        <v>45740</v>
      </c>
      <c r="J11" s="52"/>
      <c r="K11" s="51">
        <f>SUM(K8:K10)</f>
        <v>48122</v>
      </c>
      <c r="L11" s="21">
        <f>IF(K11&gt;0,(K8*L8+K9*L9+K10*L10)/K11,0)</f>
        <v>6.7669839158804715E-2</v>
      </c>
      <c r="M11" s="52">
        <f>M8+M9+M10</f>
        <v>44865</v>
      </c>
      <c r="N11" s="53">
        <f>IF(M11&gt;0,O11/M11,0)</f>
        <v>0.3180666443775772</v>
      </c>
      <c r="O11" s="54">
        <f>O8+O9+O10</f>
        <v>14270.060000000001</v>
      </c>
      <c r="P11" s="21">
        <f>IF(M11&gt;0,Q11/M11,0)</f>
        <v>0.62698956870611844</v>
      </c>
      <c r="Q11" s="54">
        <f>Q8+Q9+Q10</f>
        <v>28129.887000000002</v>
      </c>
      <c r="R11" s="21">
        <f>IF(M11&gt;0,S11/M11,0)</f>
        <v>5.4943786916304464E-2</v>
      </c>
      <c r="S11" s="54">
        <f>S8+S9+S10</f>
        <v>2465.0529999999999</v>
      </c>
      <c r="T11" s="21">
        <f>IF(M11&gt;0,U11/M11,0)</f>
        <v>0.20545879861807645</v>
      </c>
      <c r="U11" s="54">
        <f>U8+U9+U10</f>
        <v>9217.9089999999997</v>
      </c>
      <c r="V11" s="21">
        <f>IF(M11&gt;0,W11/M11,0)</f>
        <v>0.5637893012370444</v>
      </c>
      <c r="W11" s="54">
        <f>W8+W9+W10</f>
        <v>25294.406999999999</v>
      </c>
      <c r="X11" s="21">
        <f>IF(M11&gt;0,Y11/M11,0)</f>
        <v>0.40321274935918866</v>
      </c>
      <c r="Y11" s="54">
        <f>Y8+Y9+Y10</f>
        <v>18090.14</v>
      </c>
      <c r="Z11" s="55">
        <f>IF(M11&gt;0,AA11/M11,0)</f>
        <v>2.523425610163825E-3</v>
      </c>
      <c r="AA11" s="56">
        <f>SUM(AA8:AA10)</f>
        <v>113.21349000000001</v>
      </c>
      <c r="AB11" s="55">
        <f>IF(M11&gt;0,(AB8*M8+AB9*M9+AB10*M10)/M11,0)</f>
        <v>2.6630293681043126E-3</v>
      </c>
      <c r="AC11" s="55">
        <f>IF(K11&gt;0,(K8*AC8+K9*AC9+K10*AC10)/K11,0)</f>
        <v>3.2301649972985328E-4</v>
      </c>
      <c r="AD11" s="52">
        <f>SUM(AD8:AD10)</f>
        <v>14.492410000000001</v>
      </c>
      <c r="AE11" s="53">
        <f>IF(K11&gt;0,(K8*AE8+K9*AE9+K10*AE10)/K11,0)</f>
        <v>0.20247631021154566</v>
      </c>
      <c r="AF11" s="58">
        <f>SUM(AF8:AF10)</f>
        <v>103.8879618</v>
      </c>
      <c r="AG11" s="53">
        <f>IF(AND(AA11&gt;0),((AA8*AG8+AA9*AG9+AA10*AG10)/AA11),0)</f>
        <v>0.87339090783033568</v>
      </c>
      <c r="AH11" s="57">
        <f t="shared" si="0"/>
        <v>0.8800923944368475</v>
      </c>
      <c r="AI11" s="51">
        <f>SUM(AI8:AI10)</f>
        <v>561</v>
      </c>
      <c r="AJ11" s="21">
        <f>IF(AI11&gt;0,(AJ8*AI8+AJ9*AI9+AJ10*AI10)/AI11,0)</f>
        <v>8.4647058823529409E-2</v>
      </c>
      <c r="AK11" s="53">
        <f>IF(K11&gt;0,(AK8*K8+AK9*K9+AK10*K10)/K11,0)</f>
        <v>0.20466411620464653</v>
      </c>
      <c r="AL11" s="58">
        <f>SUM(AL8:AL10)</f>
        <v>104.98440260000001</v>
      </c>
      <c r="AM11" s="56"/>
      <c r="AN11" s="56">
        <f>SUM(AN8:AN10)</f>
        <v>502.94</v>
      </c>
      <c r="AO11" s="105"/>
      <c r="AP11" s="106">
        <f>AO10</f>
        <v>1758.9800000000005</v>
      </c>
      <c r="AQ11" s="51">
        <f>SUM(AQ8:AQ10)</f>
        <v>0</v>
      </c>
      <c r="AR11" s="59"/>
      <c r="AS11" s="58"/>
      <c r="AT11" s="58"/>
      <c r="AU11" s="58"/>
      <c r="AV11" s="58"/>
    </row>
    <row r="12" spans="1:48" x14ac:dyDescent="0.2">
      <c r="A12" s="182">
        <v>3</v>
      </c>
      <c r="B12" s="23">
        <v>1</v>
      </c>
      <c r="C12" s="11" t="s">
        <v>50</v>
      </c>
      <c r="D12" s="12">
        <v>18028</v>
      </c>
      <c r="E12" s="12">
        <v>0</v>
      </c>
      <c r="F12" s="12">
        <v>17984</v>
      </c>
      <c r="G12" s="13">
        <v>0.9</v>
      </c>
      <c r="H12" s="13">
        <v>4.3</v>
      </c>
      <c r="I12" s="12">
        <v>18051</v>
      </c>
      <c r="J12" s="13">
        <v>4.8</v>
      </c>
      <c r="K12" s="12">
        <v>16233</v>
      </c>
      <c r="L12" s="14">
        <v>6.8000000000000005E-2</v>
      </c>
      <c r="M12" s="24">
        <f>ROUND(K12*(1-L12),0)</f>
        <v>15129</v>
      </c>
      <c r="N12" s="15">
        <v>0.314</v>
      </c>
      <c r="O12" s="25">
        <f>M12*N12</f>
        <v>4750.5060000000003</v>
      </c>
      <c r="P12" s="14">
        <v>0.67100000000000004</v>
      </c>
      <c r="Q12" s="25">
        <f>M12*P12</f>
        <v>10151.559000000001</v>
      </c>
      <c r="R12" s="16">
        <v>1.4999999999999999E-2</v>
      </c>
      <c r="S12" s="25">
        <f>M12*R12</f>
        <v>226.935</v>
      </c>
      <c r="T12" s="26">
        <v>0.22700000000000001</v>
      </c>
      <c r="U12" s="25">
        <f>M12*T12</f>
        <v>3434.2829999999999</v>
      </c>
      <c r="V12" s="16">
        <v>0.52500000000000002</v>
      </c>
      <c r="W12" s="25">
        <f>M12*V12</f>
        <v>7942.7250000000004</v>
      </c>
      <c r="X12" s="16">
        <v>0.4</v>
      </c>
      <c r="Y12" s="25">
        <f>X12*M12</f>
        <v>6051.6</v>
      </c>
      <c r="Z12" s="17">
        <v>2.4199999999999998E-3</v>
      </c>
      <c r="AA12" s="18">
        <f>M12*Z12</f>
        <v>36.612179999999995</v>
      </c>
      <c r="AB12" s="27">
        <f>IF(M12&gt;0,(AD12+AL12)/M12,0)</f>
        <v>2.5952856632956577E-3</v>
      </c>
      <c r="AC12" s="17">
        <v>3.2000000000000003E-4</v>
      </c>
      <c r="AD12" s="24">
        <f>AC12*M12</f>
        <v>4.8412800000000002</v>
      </c>
      <c r="AE12" s="117">
        <v>0.20219999999999999</v>
      </c>
      <c r="AF12" s="30">
        <f>AI12*(1-AJ12)*AE12</f>
        <v>34.525245600000005</v>
      </c>
      <c r="AG12" s="28">
        <f>IF(AND(AE12&gt;0,AC12&gt;0,Z12&gt;0),((Z12-AC12)*AE12)/((AE12-AC12)*Z12),0)</f>
        <v>0.86914409509290347</v>
      </c>
      <c r="AH12" s="60">
        <f t="shared" si="0"/>
        <v>0.87809330657755402</v>
      </c>
      <c r="AI12" s="12">
        <v>186</v>
      </c>
      <c r="AJ12" s="14">
        <v>8.2000000000000003E-2</v>
      </c>
      <c r="AK12" s="15">
        <v>0.2016</v>
      </c>
      <c r="AL12" s="30">
        <f>AI12*(1-AJ12)*AK12</f>
        <v>34.422796800000008</v>
      </c>
      <c r="AM12" s="19">
        <v>1.49</v>
      </c>
      <c r="AN12" s="19"/>
      <c r="AO12" s="101">
        <f>AO10+AI12-AN12</f>
        <v>1944.9800000000005</v>
      </c>
      <c r="AP12" s="102"/>
      <c r="AQ12" s="12"/>
      <c r="AR12" s="31"/>
      <c r="AS12" s="20"/>
      <c r="AT12" s="20"/>
      <c r="AU12" s="20"/>
      <c r="AV12" s="20"/>
    </row>
    <row r="13" spans="1:48" x14ac:dyDescent="0.2">
      <c r="A13" s="183"/>
      <c r="B13" s="33">
        <v>2</v>
      </c>
      <c r="C13" s="11" t="s">
        <v>51</v>
      </c>
      <c r="D13" s="34">
        <v>18507</v>
      </c>
      <c r="E13" s="34">
        <v>2</v>
      </c>
      <c r="F13" s="34">
        <v>16521</v>
      </c>
      <c r="G13" s="35">
        <v>1.2</v>
      </c>
      <c r="H13" s="35">
        <v>4.3</v>
      </c>
      <c r="I13" s="34">
        <v>16817</v>
      </c>
      <c r="J13" s="35">
        <v>5.0999999999999996</v>
      </c>
      <c r="K13" s="34">
        <v>16288</v>
      </c>
      <c r="L13" s="36">
        <v>7.1999999999999995E-2</v>
      </c>
      <c r="M13" s="37">
        <f>ROUND(K13*(1-L13),0)</f>
        <v>15115</v>
      </c>
      <c r="N13" s="38">
        <v>0.45500000000000002</v>
      </c>
      <c r="O13" s="25">
        <f>M13*N13</f>
        <v>6877.3249999999998</v>
      </c>
      <c r="P13" s="36">
        <v>0.52800000000000002</v>
      </c>
      <c r="Q13" s="25">
        <f>M13*P13</f>
        <v>7980.72</v>
      </c>
      <c r="R13" s="39">
        <v>1.7000000000000001E-2</v>
      </c>
      <c r="S13" s="25">
        <f>M13*R13</f>
        <v>256.95500000000004</v>
      </c>
      <c r="T13" s="28">
        <v>0.22</v>
      </c>
      <c r="U13" s="25">
        <f>M13*T13</f>
        <v>3325.3</v>
      </c>
      <c r="V13" s="39">
        <v>0.52700000000000002</v>
      </c>
      <c r="W13" s="25">
        <f>M13*V13</f>
        <v>7965.6050000000005</v>
      </c>
      <c r="X13" s="39">
        <v>0.4</v>
      </c>
      <c r="Y13" s="25">
        <f>X13*M13</f>
        <v>6046</v>
      </c>
      <c r="Z13" s="40">
        <v>2.5899999999999999E-3</v>
      </c>
      <c r="AA13" s="18">
        <f>M13*Z13</f>
        <v>39.147849999999998</v>
      </c>
      <c r="AB13" s="27">
        <f>IF(M13&gt;0,(AD13+AL13)/M13,0)</f>
        <v>2.664680542507443E-3</v>
      </c>
      <c r="AC13" s="40">
        <v>2.9999999999999997E-4</v>
      </c>
      <c r="AD13" s="37">
        <f>AC13*M13</f>
        <v>4.5344999999999995</v>
      </c>
      <c r="AE13" s="28">
        <v>0.2137</v>
      </c>
      <c r="AF13" s="41">
        <f>AI13*(1-AJ13)*AE13</f>
        <v>36.881200800000002</v>
      </c>
      <c r="AG13" s="28">
        <f>IF(AND(AE13&gt;0,AC13&gt;0,Z13&gt;0),((Z13-AC13)*AE13)/((AE13-AC13)*Z13),0)</f>
        <v>0.88541285963966365</v>
      </c>
      <c r="AH13" s="29">
        <f t="shared" si="0"/>
        <v>0.88870350211409133</v>
      </c>
      <c r="AI13" s="34">
        <v>188</v>
      </c>
      <c r="AJ13" s="36">
        <v>8.2000000000000003E-2</v>
      </c>
      <c r="AK13" s="38">
        <v>0.20710000000000001</v>
      </c>
      <c r="AL13" s="41">
        <f>AI13*(1-AJ13)*AK13</f>
        <v>35.742146400000003</v>
      </c>
      <c r="AM13" s="42">
        <v>1.6</v>
      </c>
      <c r="AN13" s="42"/>
      <c r="AO13" s="113">
        <f>AO12+AI13-AN13</f>
        <v>2132.9800000000005</v>
      </c>
      <c r="AP13" s="104"/>
      <c r="AQ13" s="43"/>
      <c r="AR13" s="44"/>
      <c r="AS13" s="45"/>
      <c r="AT13" s="45"/>
      <c r="AU13" s="45"/>
      <c r="AV13" s="45"/>
    </row>
    <row r="14" spans="1:48" x14ac:dyDescent="0.2">
      <c r="A14" s="183"/>
      <c r="B14" s="33">
        <v>3</v>
      </c>
      <c r="C14" s="46" t="s">
        <v>57</v>
      </c>
      <c r="D14" s="43">
        <v>15700</v>
      </c>
      <c r="E14" s="43">
        <v>2</v>
      </c>
      <c r="F14" s="43">
        <v>15509</v>
      </c>
      <c r="G14" s="37">
        <v>1</v>
      </c>
      <c r="H14" s="37">
        <v>5.5</v>
      </c>
      <c r="I14" s="43">
        <v>16088</v>
      </c>
      <c r="J14" s="37">
        <v>5.2</v>
      </c>
      <c r="K14" s="43">
        <v>16324</v>
      </c>
      <c r="L14" s="39">
        <v>7.0999999999999994E-2</v>
      </c>
      <c r="M14" s="37">
        <f>ROUND(K14*(1-L14),0)</f>
        <v>15165</v>
      </c>
      <c r="N14" s="28">
        <v>0.44</v>
      </c>
      <c r="O14" s="25">
        <f>M14*N14</f>
        <v>6672.6</v>
      </c>
      <c r="P14" s="39">
        <v>0.52600000000000002</v>
      </c>
      <c r="Q14" s="25">
        <f>M14*P14</f>
        <v>7976.79</v>
      </c>
      <c r="R14" s="39">
        <v>3.4000000000000002E-2</v>
      </c>
      <c r="S14" s="25">
        <f>M14*R14</f>
        <v>515.61</v>
      </c>
      <c r="T14" s="28">
        <v>0.221</v>
      </c>
      <c r="U14" s="25">
        <f>M14*T14</f>
        <v>3351.4650000000001</v>
      </c>
      <c r="V14" s="39">
        <v>0.52100000000000002</v>
      </c>
      <c r="W14" s="25">
        <f>M14*V14</f>
        <v>7900.9650000000001</v>
      </c>
      <c r="X14" s="39">
        <v>0.4</v>
      </c>
      <c r="Y14" s="25">
        <f>X14*M14</f>
        <v>6066</v>
      </c>
      <c r="Z14" s="47">
        <v>2.7200000000000002E-3</v>
      </c>
      <c r="AA14" s="18">
        <f>M14*Z14</f>
        <v>41.248800000000003</v>
      </c>
      <c r="AB14" s="27">
        <f>IF(M14&gt;0,(AD14+AL14)/M14,0)</f>
        <v>2.7772702934388397E-3</v>
      </c>
      <c r="AC14" s="47">
        <v>2.7999999999999998E-4</v>
      </c>
      <c r="AD14" s="37">
        <f>AC14*M14</f>
        <v>4.2462</v>
      </c>
      <c r="AE14" s="28">
        <v>0.21779999999999999</v>
      </c>
      <c r="AF14" s="41">
        <f>AI14*(1-AJ14)*AE14</f>
        <v>37.905912000000001</v>
      </c>
      <c r="AG14" s="28">
        <f>IF(AND(AE14&gt;0,AC14&gt;0,Z14&gt;0),((Z14-AC14)*AE14)/((AE14-AC14)*Z14),0)</f>
        <v>0.8982135516950438</v>
      </c>
      <c r="AH14" s="29">
        <f t="shared" si="0"/>
        <v>0.90034010691613919</v>
      </c>
      <c r="AI14" s="43">
        <v>190</v>
      </c>
      <c r="AJ14" s="39">
        <v>8.4000000000000005E-2</v>
      </c>
      <c r="AK14" s="28">
        <v>0.21759999999999999</v>
      </c>
      <c r="AL14" s="41">
        <f>AI14*(1-AJ14)*AK14</f>
        <v>37.871104000000003</v>
      </c>
      <c r="AM14" s="18">
        <v>1.6</v>
      </c>
      <c r="AN14" s="18"/>
      <c r="AO14" s="113">
        <f>AO13+AI14-AN14</f>
        <v>2322.9800000000005</v>
      </c>
      <c r="AP14" s="104"/>
      <c r="AQ14" s="43"/>
      <c r="AR14" s="48"/>
      <c r="AS14" s="41"/>
      <c r="AT14" s="41"/>
      <c r="AU14" s="41"/>
      <c r="AV14" s="41"/>
    </row>
    <row r="15" spans="1:48" s="22" customFormat="1" ht="13.5" thickBot="1" x14ac:dyDescent="0.25">
      <c r="A15" s="184"/>
      <c r="B15" s="49" t="s">
        <v>38</v>
      </c>
      <c r="C15" s="50"/>
      <c r="D15" s="51">
        <f>SUM(D12:D14)</f>
        <v>52235</v>
      </c>
      <c r="E15" s="51"/>
      <c r="F15" s="51">
        <f>SUM(F12:F14)</f>
        <v>50014</v>
      </c>
      <c r="G15" s="52"/>
      <c r="H15" s="52"/>
      <c r="I15" s="51">
        <f>SUM(I12:I14)</f>
        <v>50956</v>
      </c>
      <c r="J15" s="52"/>
      <c r="K15" s="51">
        <f>SUM(K12:K14)</f>
        <v>48845</v>
      </c>
      <c r="L15" s="21">
        <f>IF(K15&gt;0,(K12*L12+K13*L13+K14*L14)/K15,0)</f>
        <v>7.0336452042174216E-2</v>
      </c>
      <c r="M15" s="52">
        <f>M12+M13+M14</f>
        <v>45409</v>
      </c>
      <c r="N15" s="53">
        <f>IF(M15&gt;0,O15/M15,0)</f>
        <v>0.40301330132793062</v>
      </c>
      <c r="O15" s="54">
        <f>O12+O13+O14</f>
        <v>18300.431</v>
      </c>
      <c r="P15" s="21">
        <f>IF(M15&gt;0,Q15/M15,0)</f>
        <v>0.57497564359488218</v>
      </c>
      <c r="Q15" s="54">
        <f>Q12+Q13+Q14</f>
        <v>26109.069000000003</v>
      </c>
      <c r="R15" s="21">
        <f>IF(M15&gt;0,S15/M15,0)</f>
        <v>2.2011055077187341E-2</v>
      </c>
      <c r="S15" s="54">
        <f>S12+S13+S14</f>
        <v>999.5</v>
      </c>
      <c r="T15" s="21">
        <f>IF(M15&gt;0,U15/M15,0)</f>
        <v>0.22266616749983484</v>
      </c>
      <c r="U15" s="54">
        <f>U12+U13+U14</f>
        <v>10111.048000000001</v>
      </c>
      <c r="V15" s="21">
        <f>IF(M15&gt;0,W15/M15,0)</f>
        <v>0.52432986852826535</v>
      </c>
      <c r="W15" s="54">
        <f>W12+W13+W14</f>
        <v>23809.295000000002</v>
      </c>
      <c r="X15" s="21">
        <f>IF(M15&gt;0,Y15/M15,0)</f>
        <v>0.39999999999999997</v>
      </c>
      <c r="Y15" s="54">
        <f>Y12+Y13+Y14</f>
        <v>18163.599999999999</v>
      </c>
      <c r="Z15" s="55">
        <f>IF(M15&gt;0,AA15/M15,0)</f>
        <v>2.5767761897421216E-3</v>
      </c>
      <c r="AA15" s="56">
        <f>SUM(AA12:AA14)</f>
        <v>117.00883</v>
      </c>
      <c r="AB15" s="55">
        <f>IF(M15&gt;0,(AB12*M12+AB13*M13+AB14*M14)/M15,0)</f>
        <v>2.679161117840076E-3</v>
      </c>
      <c r="AC15" s="55">
        <f>IF(K15&gt;0,(K12*AC12+K13*AC13+K14*AC14)/K15,0)</f>
        <v>2.9996273927730574E-4</v>
      </c>
      <c r="AD15" s="52">
        <f>SUM(AD12:AD14)</f>
        <v>13.621979999999999</v>
      </c>
      <c r="AE15" s="53">
        <f>IF(K15&gt;0,(K12*AE12+K13*AE13+K14*AE14)/K15,0)</f>
        <v>0.21124834476404955</v>
      </c>
      <c r="AF15" s="58">
        <f>SUM(AF12:AF14)</f>
        <v>109.31235840000001</v>
      </c>
      <c r="AG15" s="53">
        <f>IF(AND(AA15&gt;0),((AA12*AG12+AA13*AG13+AA14*AG14)/AA15),0)</f>
        <v>0.88483493958431703</v>
      </c>
      <c r="AH15" s="57">
        <f t="shared" si="0"/>
        <v>0.88931626837048072</v>
      </c>
      <c r="AI15" s="51">
        <f>SUM(AI12:AI14)</f>
        <v>564</v>
      </c>
      <c r="AJ15" s="21">
        <f>IF(AI15&gt;0,(AJ12*AI12+AJ13*AI13+AJ14*AI14)/AI15,0)</f>
        <v>8.267375886524822E-2</v>
      </c>
      <c r="AK15" s="53">
        <f>IF(K15&gt;0,(AK12*K12+AK13*K13+AK14*K14)/K15,0)</f>
        <v>0.20878124680110555</v>
      </c>
      <c r="AL15" s="58">
        <f>SUM(AL12:AL14)</f>
        <v>108.03604720000001</v>
      </c>
      <c r="AM15" s="56"/>
      <c r="AN15" s="56">
        <f>SUM(AN12:AN14)</f>
        <v>0</v>
      </c>
      <c r="AO15" s="105"/>
      <c r="AP15" s="106">
        <f>AO14</f>
        <v>2322.9800000000005</v>
      </c>
      <c r="AQ15" s="51">
        <f>SUM(AQ12:AQ14)</f>
        <v>0</v>
      </c>
      <c r="AR15" s="59"/>
      <c r="AS15" s="58"/>
      <c r="AT15" s="58"/>
      <c r="AU15" s="58"/>
      <c r="AV15" s="58"/>
    </row>
    <row r="16" spans="1:48" x14ac:dyDescent="0.2">
      <c r="A16" s="182">
        <v>4</v>
      </c>
      <c r="B16" s="23">
        <v>1</v>
      </c>
      <c r="C16" s="11" t="s">
        <v>54</v>
      </c>
      <c r="D16" s="12">
        <v>14303</v>
      </c>
      <c r="E16" s="12">
        <v>0</v>
      </c>
      <c r="F16" s="12">
        <v>16256</v>
      </c>
      <c r="G16" s="13">
        <v>1.3</v>
      </c>
      <c r="H16" s="13">
        <v>6.2</v>
      </c>
      <c r="I16" s="12">
        <v>16576</v>
      </c>
      <c r="J16" s="13">
        <v>4.8</v>
      </c>
      <c r="K16" s="12">
        <v>16266</v>
      </c>
      <c r="L16" s="14">
        <v>6.8000000000000005E-2</v>
      </c>
      <c r="M16" s="24">
        <f>ROUND(K16*(1-L16),0)</f>
        <v>15160</v>
      </c>
      <c r="N16" s="15">
        <v>0.55200000000000005</v>
      </c>
      <c r="O16" s="25">
        <f>M16*N16</f>
        <v>8368.3200000000015</v>
      </c>
      <c r="P16" s="14">
        <v>0.40799999999999997</v>
      </c>
      <c r="Q16" s="25">
        <f>M16*P16</f>
        <v>6185.28</v>
      </c>
      <c r="R16" s="16">
        <v>0.04</v>
      </c>
      <c r="S16" s="25">
        <f>M16*R16</f>
        <v>606.4</v>
      </c>
      <c r="T16" s="26">
        <v>0.216</v>
      </c>
      <c r="U16" s="25">
        <f>M16*T16</f>
        <v>3274.56</v>
      </c>
      <c r="V16" s="16">
        <v>0.53</v>
      </c>
      <c r="W16" s="25">
        <f>M16*V16</f>
        <v>8034.8</v>
      </c>
      <c r="X16" s="16">
        <v>0.4</v>
      </c>
      <c r="Y16" s="25">
        <f>X16*M16</f>
        <v>6064</v>
      </c>
      <c r="Z16" s="17">
        <v>2.7399999999999998E-3</v>
      </c>
      <c r="AA16" s="18">
        <f>M16*Z16</f>
        <v>41.538399999999996</v>
      </c>
      <c r="AB16" s="27">
        <f>IF(M16&gt;0,(AD16+AL16)/M16,0)</f>
        <v>2.8175978891820581E-3</v>
      </c>
      <c r="AC16" s="17">
        <v>2.7999999999999998E-4</v>
      </c>
      <c r="AD16" s="24">
        <f>AC16*M16</f>
        <v>4.2447999999999997</v>
      </c>
      <c r="AE16" s="117">
        <v>0.2145</v>
      </c>
      <c r="AF16" s="30">
        <f>AI16*(1-AJ16)*AE16</f>
        <v>37.765728000000003</v>
      </c>
      <c r="AG16" s="28">
        <f>IF(AND(AE16&gt;0,AC16&gt;0,Z16&gt;0),((Z16-AC16)*AE16)/((AE16-AC16)*Z16),0)</f>
        <v>0.89898371753712503</v>
      </c>
      <c r="AH16" s="60">
        <f t="shared" si="0"/>
        <v>0.90178016994290433</v>
      </c>
      <c r="AI16" s="12">
        <v>192</v>
      </c>
      <c r="AJ16" s="14">
        <v>8.3000000000000004E-2</v>
      </c>
      <c r="AK16" s="15">
        <v>0.2185</v>
      </c>
      <c r="AL16" s="30">
        <f>AI16*(1-AJ16)*AK16</f>
        <v>38.469984000000004</v>
      </c>
      <c r="AM16" s="19">
        <v>1.65</v>
      </c>
      <c r="AN16" s="19"/>
      <c r="AO16" s="101">
        <f>AO14+AI16-AN16</f>
        <v>2514.9800000000005</v>
      </c>
      <c r="AP16" s="102"/>
      <c r="AQ16" s="12"/>
      <c r="AR16" s="31"/>
      <c r="AS16" s="20"/>
      <c r="AT16" s="20"/>
      <c r="AU16" s="20"/>
      <c r="AV16" s="20"/>
    </row>
    <row r="17" spans="1:48" x14ac:dyDescent="0.2">
      <c r="A17" s="183"/>
      <c r="B17" s="33">
        <v>2</v>
      </c>
      <c r="C17" s="11" t="s">
        <v>51</v>
      </c>
      <c r="D17" s="34">
        <v>19177</v>
      </c>
      <c r="E17" s="34">
        <v>2</v>
      </c>
      <c r="F17" s="34">
        <v>16707</v>
      </c>
      <c r="G17" s="35">
        <v>0.9</v>
      </c>
      <c r="H17" s="35">
        <v>4</v>
      </c>
      <c r="I17" s="34">
        <v>16871</v>
      </c>
      <c r="J17" s="35">
        <v>4.9000000000000004</v>
      </c>
      <c r="K17" s="34">
        <v>16291</v>
      </c>
      <c r="L17" s="36">
        <v>6.7000000000000004E-2</v>
      </c>
      <c r="M17" s="37">
        <f>ROUND(K17*(1-L17),0)</f>
        <v>15200</v>
      </c>
      <c r="N17" s="38">
        <v>0.54600000000000004</v>
      </c>
      <c r="O17" s="25">
        <f>M17*N17</f>
        <v>8299.2000000000007</v>
      </c>
      <c r="P17" s="36">
        <v>0.43099999999999999</v>
      </c>
      <c r="Q17" s="25">
        <f>M17*P17</f>
        <v>6551.2</v>
      </c>
      <c r="R17" s="39">
        <v>2.3E-2</v>
      </c>
      <c r="S17" s="25">
        <f>M17*R17</f>
        <v>349.59999999999997</v>
      </c>
      <c r="T17" s="28">
        <v>0.221</v>
      </c>
      <c r="U17" s="25">
        <f>M17*T17</f>
        <v>3359.2</v>
      </c>
      <c r="V17" s="39">
        <v>0.53500000000000003</v>
      </c>
      <c r="W17" s="25">
        <f>M17*V17</f>
        <v>8132.0000000000009</v>
      </c>
      <c r="X17" s="39">
        <v>0.4</v>
      </c>
      <c r="Y17" s="25">
        <f>X17*M17</f>
        <v>6080</v>
      </c>
      <c r="Z17" s="40">
        <v>2.8900000000000002E-3</v>
      </c>
      <c r="AA17" s="18">
        <f>M17*Z17</f>
        <v>43.928000000000004</v>
      </c>
      <c r="AB17" s="27">
        <f>IF(M17&gt;0,(AD17+AL17)/M17,0)</f>
        <v>3.0965149473684214E-3</v>
      </c>
      <c r="AC17" s="40">
        <v>2.7999999999999998E-4</v>
      </c>
      <c r="AD17" s="37">
        <f>AC17*M17</f>
        <v>4.2559999999999993</v>
      </c>
      <c r="AE17" s="28">
        <v>0.21479999999999999</v>
      </c>
      <c r="AF17" s="41">
        <f>AI17*(1-AJ17)*AE17</f>
        <v>42.7314528</v>
      </c>
      <c r="AG17" s="28">
        <f>IF(AND(AE17&gt;0,AC17&gt;0,Z17&gt;0),((Z17-AC17)*AE17)/((AE17-AC17)*Z17),0)</f>
        <v>0.90429296725545483</v>
      </c>
      <c r="AH17" s="29">
        <f t="shared" si="0"/>
        <v>0.91076076819328489</v>
      </c>
      <c r="AI17" s="34">
        <v>216</v>
      </c>
      <c r="AJ17" s="36">
        <v>7.9000000000000001E-2</v>
      </c>
      <c r="AK17" s="38">
        <v>0.2152</v>
      </c>
      <c r="AL17" s="41">
        <f>AI17*(1-AJ17)*AK17</f>
        <v>42.811027200000005</v>
      </c>
      <c r="AM17" s="42">
        <v>1.6</v>
      </c>
      <c r="AN17" s="42"/>
      <c r="AO17" s="113">
        <f>AO16+AI17-AN17</f>
        <v>2730.9800000000005</v>
      </c>
      <c r="AP17" s="104"/>
      <c r="AQ17" s="43"/>
      <c r="AR17" s="44"/>
      <c r="AS17" s="45"/>
      <c r="AT17" s="45"/>
      <c r="AU17" s="45"/>
      <c r="AV17" s="45"/>
    </row>
    <row r="18" spans="1:48" x14ac:dyDescent="0.2">
      <c r="A18" s="183"/>
      <c r="B18" s="33">
        <v>3</v>
      </c>
      <c r="C18" s="46" t="s">
        <v>57</v>
      </c>
      <c r="D18" s="43">
        <v>17400</v>
      </c>
      <c r="E18" s="43">
        <v>2</v>
      </c>
      <c r="F18" s="43">
        <v>16823</v>
      </c>
      <c r="G18" s="37">
        <v>0.9</v>
      </c>
      <c r="H18" s="37">
        <v>5.0999999999999996</v>
      </c>
      <c r="I18" s="43">
        <v>17770</v>
      </c>
      <c r="J18" s="37">
        <v>4.3</v>
      </c>
      <c r="K18" s="43">
        <v>16082</v>
      </c>
      <c r="L18" s="39">
        <v>7.0000000000000007E-2</v>
      </c>
      <c r="M18" s="37">
        <f>ROUND(K18*(1-L18),0)</f>
        <v>14956</v>
      </c>
      <c r="N18" s="28">
        <v>0.49099999999999999</v>
      </c>
      <c r="O18" s="25">
        <f>M18*N18</f>
        <v>7343.3959999999997</v>
      </c>
      <c r="P18" s="39">
        <v>0.47799999999999998</v>
      </c>
      <c r="Q18" s="25">
        <f>M18*P18</f>
        <v>7148.9679999999998</v>
      </c>
      <c r="R18" s="39">
        <v>3.1E-2</v>
      </c>
      <c r="S18" s="25">
        <f>M18*R18</f>
        <v>463.63600000000002</v>
      </c>
      <c r="T18" s="28">
        <v>0.22500000000000001</v>
      </c>
      <c r="U18" s="25">
        <f>M18*T18</f>
        <v>3365.1</v>
      </c>
      <c r="V18" s="39">
        <v>0.52</v>
      </c>
      <c r="W18" s="25">
        <f>M18*V18</f>
        <v>7777.12</v>
      </c>
      <c r="X18" s="39">
        <v>0.4</v>
      </c>
      <c r="Y18" s="25">
        <f>X18*M18</f>
        <v>5982.4000000000005</v>
      </c>
      <c r="Z18" s="47">
        <v>2.7399999999999998E-3</v>
      </c>
      <c r="AA18" s="18">
        <f>M18*Z18</f>
        <v>40.979439999999997</v>
      </c>
      <c r="AB18" s="27">
        <f>IF(M18&gt;0,(AD18+AL18)/M18,0)</f>
        <v>2.8781225996255687E-3</v>
      </c>
      <c r="AC18" s="47">
        <v>2.9E-4</v>
      </c>
      <c r="AD18" s="37">
        <f>AC18*M18</f>
        <v>4.3372400000000004</v>
      </c>
      <c r="AE18" s="28">
        <v>0.2127</v>
      </c>
      <c r="AF18" s="41">
        <f>AI18*(1-AJ18)*AE18</f>
        <v>38.187307199999999</v>
      </c>
      <c r="AG18" s="28">
        <f>IF(AND(AE18&gt;0,AC18&gt;0,Z18&gt;0),((Z18-AC18)*AE18)/((AE18-AC18)*Z18),0)</f>
        <v>0.8953813671878893</v>
      </c>
      <c r="AH18" s="29">
        <f t="shared" si="0"/>
        <v>0.90045105437930839</v>
      </c>
      <c r="AI18" s="43">
        <v>196</v>
      </c>
      <c r="AJ18" s="39">
        <v>8.4000000000000005E-2</v>
      </c>
      <c r="AK18" s="28">
        <v>0.21560000000000001</v>
      </c>
      <c r="AL18" s="41">
        <f>AI18*(1-AJ18)*AK18</f>
        <v>38.707961600000004</v>
      </c>
      <c r="AM18" s="18">
        <v>1.6</v>
      </c>
      <c r="AN18" s="18"/>
      <c r="AO18" s="113">
        <f>AO17+AI18-AN18</f>
        <v>2926.9800000000005</v>
      </c>
      <c r="AP18" s="104"/>
      <c r="AQ18" s="43"/>
      <c r="AR18" s="48"/>
      <c r="AS18" s="41"/>
      <c r="AT18" s="41"/>
      <c r="AU18" s="41"/>
      <c r="AV18" s="41"/>
    </row>
    <row r="19" spans="1:48" s="22" customFormat="1" ht="13.5" thickBot="1" x14ac:dyDescent="0.25">
      <c r="A19" s="184"/>
      <c r="B19" s="49" t="s">
        <v>38</v>
      </c>
      <c r="C19" s="50"/>
      <c r="D19" s="51">
        <f>SUM(D16:D18)</f>
        <v>50880</v>
      </c>
      <c r="E19" s="51"/>
      <c r="F19" s="51">
        <f>SUM(F16:F18)</f>
        <v>49786</v>
      </c>
      <c r="G19" s="52"/>
      <c r="H19" s="52"/>
      <c r="I19" s="51">
        <f>SUM(I16:I18)</f>
        <v>51217</v>
      </c>
      <c r="J19" s="52"/>
      <c r="K19" s="51">
        <f>SUM(K16:K18)</f>
        <v>48639</v>
      </c>
      <c r="L19" s="21">
        <f>IF(K19&gt;0,(K16*L16+K17*L17+K18*L18)/K19,0)</f>
        <v>6.8326343058039835E-2</v>
      </c>
      <c r="M19" s="52">
        <f>M16+M17+M18</f>
        <v>45316</v>
      </c>
      <c r="N19" s="53">
        <f>IF(M19&gt;0,O19/M19,0)</f>
        <v>0.52985515049872023</v>
      </c>
      <c r="O19" s="54">
        <f>O16+O17+O18</f>
        <v>24010.916000000005</v>
      </c>
      <c r="P19" s="21">
        <f>IF(M19&gt;0,Q19/M19,0)</f>
        <v>0.4388173713478683</v>
      </c>
      <c r="Q19" s="54">
        <f>Q16+Q17+Q18</f>
        <v>19885.448</v>
      </c>
      <c r="R19" s="21">
        <f>IF(M19&gt;0,S19/M19,0)</f>
        <v>3.1327478153411595E-2</v>
      </c>
      <c r="S19" s="54">
        <f>S16+S17+S18</f>
        <v>1419.636</v>
      </c>
      <c r="T19" s="21">
        <f>IF(M19&gt;0,U19/M19,0)</f>
        <v>0.22064745343807929</v>
      </c>
      <c r="U19" s="54">
        <f>U16+U17+U18</f>
        <v>9998.86</v>
      </c>
      <c r="V19" s="21">
        <f>IF(M19&gt;0,W19/M19,0)</f>
        <v>0.52837673227998949</v>
      </c>
      <c r="W19" s="54">
        <f>W16+W17+W18</f>
        <v>23943.920000000002</v>
      </c>
      <c r="X19" s="21">
        <f>IF(M19&gt;0,Y19/M19,0)</f>
        <v>0.4</v>
      </c>
      <c r="Y19" s="54">
        <f>Y16+Y17+Y18</f>
        <v>18126.400000000001</v>
      </c>
      <c r="Z19" s="55">
        <f>IF(M19&gt;0,AA19/M19,0)</f>
        <v>2.790313355106364E-3</v>
      </c>
      <c r="AA19" s="56">
        <f>SUM(AA16:AA18)</f>
        <v>126.44583999999999</v>
      </c>
      <c r="AB19" s="55">
        <f>IF(M19&gt;0,(AB16*M16+AB17*M17+AB18*M18)/M19,0)</f>
        <v>2.9311283608438521E-3</v>
      </c>
      <c r="AC19" s="55">
        <f>IF(K19&gt;0,(K16*AC16+K17*AC17+K18*AC18)/K19,0)</f>
        <v>2.8330640021382019E-4</v>
      </c>
      <c r="AD19" s="52">
        <f>SUM(AD16:AD18)</f>
        <v>12.838039999999999</v>
      </c>
      <c r="AE19" s="53">
        <f>IF(K19&gt;0,(K16*AE16+K17*AE17+K18*AE18)/K19,0)</f>
        <v>0.21400532905692962</v>
      </c>
      <c r="AF19" s="58">
        <f>SUM(AF16:AF18)</f>
        <v>118.68448799999999</v>
      </c>
      <c r="AG19" s="53">
        <f>IF(AND(AA19&gt;0),((AA16*AG16+AA17*AG17+AA18*AG18)/AA19),0)</f>
        <v>0.8996607063699037</v>
      </c>
      <c r="AH19" s="57">
        <f t="shared" si="0"/>
        <v>0.90452961330986714</v>
      </c>
      <c r="AI19" s="51">
        <f>SUM(AI16:AI18)</f>
        <v>604</v>
      </c>
      <c r="AJ19" s="21">
        <f>IF(AI19&gt;0,(AJ16*AI16+AJ17*AI17+AJ18*AI18)/AI19,0)</f>
        <v>8.189403973509933E-2</v>
      </c>
      <c r="AK19" s="53">
        <f>IF(K19&gt;0,(AK16*K16+AK17*K17+AK18*K18)/K19,0)</f>
        <v>0.21643585188840234</v>
      </c>
      <c r="AL19" s="58">
        <f>SUM(AL16:AL18)</f>
        <v>119.98897280000001</v>
      </c>
      <c r="AM19" s="56"/>
      <c r="AN19" s="56">
        <f>SUM(AN16:AN18)</f>
        <v>0</v>
      </c>
      <c r="AO19" s="105"/>
      <c r="AP19" s="106">
        <f>AO18</f>
        <v>2926.9800000000005</v>
      </c>
      <c r="AQ19" s="51">
        <f>SUM(AQ16:AQ18)</f>
        <v>0</v>
      </c>
      <c r="AR19" s="59"/>
      <c r="AS19" s="58"/>
      <c r="AT19" s="58"/>
      <c r="AU19" s="58"/>
      <c r="AV19" s="58"/>
    </row>
    <row r="20" spans="1:48" x14ac:dyDescent="0.2">
      <c r="A20" s="182">
        <v>5</v>
      </c>
      <c r="B20" s="23">
        <v>1</v>
      </c>
      <c r="C20" s="11" t="s">
        <v>54</v>
      </c>
      <c r="D20" s="12">
        <v>14705</v>
      </c>
      <c r="E20" s="12">
        <v>0</v>
      </c>
      <c r="F20" s="12">
        <v>18390</v>
      </c>
      <c r="G20" s="13">
        <v>1.1000000000000001</v>
      </c>
      <c r="H20" s="13">
        <v>4.5999999999999996</v>
      </c>
      <c r="I20" s="12">
        <v>18638</v>
      </c>
      <c r="J20" s="13">
        <v>3.8</v>
      </c>
      <c r="K20" s="12">
        <v>16307</v>
      </c>
      <c r="L20" s="14">
        <v>6.8000000000000005E-2</v>
      </c>
      <c r="M20" s="24">
        <f>ROUND(K20*(1-L20),0)</f>
        <v>15198</v>
      </c>
      <c r="N20" s="15">
        <v>0.45200000000000001</v>
      </c>
      <c r="O20" s="25">
        <f>M20*N20</f>
        <v>6869.4960000000001</v>
      </c>
      <c r="P20" s="14">
        <v>0.48199999999999998</v>
      </c>
      <c r="Q20" s="25">
        <f>M20*P20</f>
        <v>7325.4359999999997</v>
      </c>
      <c r="R20" s="16">
        <v>6.6000000000000003E-2</v>
      </c>
      <c r="S20" s="25">
        <f>M20*R20</f>
        <v>1003.0680000000001</v>
      </c>
      <c r="T20" s="26">
        <v>0.21099999999999999</v>
      </c>
      <c r="U20" s="25">
        <f>M20*T20</f>
        <v>3206.7779999999998</v>
      </c>
      <c r="V20" s="16">
        <v>0.55000000000000004</v>
      </c>
      <c r="W20" s="25">
        <f>M20*V20</f>
        <v>8358.9000000000015</v>
      </c>
      <c r="X20" s="16">
        <v>0.39</v>
      </c>
      <c r="Y20" s="25">
        <f>X20*M20</f>
        <v>5927.22</v>
      </c>
      <c r="Z20" s="17">
        <v>2.7200000000000002E-3</v>
      </c>
      <c r="AA20" s="18">
        <f>M20*Z20</f>
        <v>41.338560000000001</v>
      </c>
      <c r="AB20" s="27">
        <f>IF(M20&gt;0,(AD20+AL20)/M20,0)</f>
        <v>2.6548348993288592E-3</v>
      </c>
      <c r="AC20" s="17">
        <v>2.9999999999999997E-4</v>
      </c>
      <c r="AD20" s="24">
        <f>AC20*M20</f>
        <v>4.5593999999999992</v>
      </c>
      <c r="AE20" s="117">
        <v>0.21510000000000001</v>
      </c>
      <c r="AF20" s="30">
        <f>AI20*(1-AJ20)*AE20</f>
        <v>36.727894800000009</v>
      </c>
      <c r="AG20" s="28">
        <f>IF(AND(AE20&gt;0,AC20&gt;0,Z20&gt;0),((Z20-AC20)*AE20)/((AE20-AC20)*Z20),0)</f>
        <v>0.89094848833388107</v>
      </c>
      <c r="AH20" s="60">
        <f t="shared" si="0"/>
        <v>0.88827000156735203</v>
      </c>
      <c r="AI20" s="12">
        <v>186</v>
      </c>
      <c r="AJ20" s="14">
        <v>8.2000000000000003E-2</v>
      </c>
      <c r="AK20" s="15">
        <v>0.20960000000000001</v>
      </c>
      <c r="AL20" s="30">
        <f>AI20*(1-AJ20)*AK20</f>
        <v>35.788780800000005</v>
      </c>
      <c r="AM20" s="19">
        <v>1.65</v>
      </c>
      <c r="AN20" s="19"/>
      <c r="AO20" s="101">
        <f>AO18+AI20-AN20</f>
        <v>3112.9800000000005</v>
      </c>
      <c r="AP20" s="102"/>
      <c r="AQ20" s="12"/>
      <c r="AR20" s="31"/>
      <c r="AS20" s="20"/>
      <c r="AT20" s="20"/>
      <c r="AU20" s="20"/>
      <c r="AV20" s="20"/>
    </row>
    <row r="21" spans="1:48" x14ac:dyDescent="0.2">
      <c r="A21" s="183"/>
      <c r="B21" s="33">
        <v>2</v>
      </c>
      <c r="C21" s="46" t="s">
        <v>52</v>
      </c>
      <c r="D21" s="34">
        <v>19220</v>
      </c>
      <c r="E21" s="34">
        <v>1</v>
      </c>
      <c r="F21" s="34">
        <v>14533</v>
      </c>
      <c r="G21" s="35">
        <v>0.6</v>
      </c>
      <c r="H21" s="35">
        <v>4.7</v>
      </c>
      <c r="I21" s="34">
        <v>15213</v>
      </c>
      <c r="J21" s="35">
        <v>3.9</v>
      </c>
      <c r="K21" s="34">
        <v>16305</v>
      </c>
      <c r="L21" s="36">
        <v>6.5000000000000002E-2</v>
      </c>
      <c r="M21" s="37">
        <f>ROUND(K21*(1-L21),0)</f>
        <v>15245</v>
      </c>
      <c r="N21" s="38">
        <v>0.436</v>
      </c>
      <c r="O21" s="25">
        <f>M21*N21</f>
        <v>6646.82</v>
      </c>
      <c r="P21" s="36">
        <v>0.53100000000000003</v>
      </c>
      <c r="Q21" s="25">
        <f>M21*P21</f>
        <v>8095.0950000000003</v>
      </c>
      <c r="R21" s="39">
        <v>3.3000000000000002E-2</v>
      </c>
      <c r="S21" s="25">
        <f>M21*R21</f>
        <v>503.08500000000004</v>
      </c>
      <c r="T21" s="28">
        <v>0.224</v>
      </c>
      <c r="U21" s="25">
        <f>M21*T21</f>
        <v>3414.88</v>
      </c>
      <c r="V21" s="39">
        <v>0.51800000000000002</v>
      </c>
      <c r="W21" s="25">
        <f>M21*V21</f>
        <v>7896.91</v>
      </c>
      <c r="X21" s="39">
        <v>0.4</v>
      </c>
      <c r="Y21" s="25">
        <f>X21*M21</f>
        <v>6098</v>
      </c>
      <c r="Z21" s="40">
        <v>2.7499999999999998E-3</v>
      </c>
      <c r="AA21" s="18">
        <f>M21*Z21</f>
        <v>41.923749999999998</v>
      </c>
      <c r="AB21" s="27">
        <f>IF(M21&gt;0,(AD21+AL21)/M21,0)</f>
        <v>2.844667563135454E-3</v>
      </c>
      <c r="AC21" s="40">
        <v>2.9E-4</v>
      </c>
      <c r="AD21" s="37">
        <f>AC21*M21</f>
        <v>4.4210500000000001</v>
      </c>
      <c r="AE21" s="28">
        <v>0.2142</v>
      </c>
      <c r="AF21" s="41">
        <f>AI21*(1-AJ21)*AE21</f>
        <v>38.891437199999999</v>
      </c>
      <c r="AG21" s="28">
        <f>IF(AND(AE21&gt;0,AC21&gt;0,Z21&gt;0),((Z21-AC21)*AE21)/((AE21-AC21)*Z21),0)</f>
        <v>0.89575819907267729</v>
      </c>
      <c r="AH21" s="29">
        <f t="shared" si="0"/>
        <v>0.89927066876723083</v>
      </c>
      <c r="AI21" s="34">
        <v>198</v>
      </c>
      <c r="AJ21" s="36">
        <v>8.3000000000000004E-2</v>
      </c>
      <c r="AK21" s="38">
        <v>0.2145</v>
      </c>
      <c r="AL21" s="41">
        <f>AI21*(1-AJ21)*AK21</f>
        <v>38.945906999999998</v>
      </c>
      <c r="AM21" s="42">
        <v>1.63</v>
      </c>
      <c r="AN21" s="42"/>
      <c r="AO21" s="121">
        <f>AO20+AI21-AN21</f>
        <v>3310.9800000000005</v>
      </c>
      <c r="AP21" s="104"/>
      <c r="AQ21" s="43"/>
      <c r="AR21" s="44"/>
      <c r="AS21" s="45"/>
      <c r="AT21" s="45"/>
      <c r="AU21" s="45"/>
      <c r="AV21" s="45"/>
    </row>
    <row r="22" spans="1:48" x14ac:dyDescent="0.2">
      <c r="A22" s="183"/>
      <c r="B22" s="33">
        <v>3</v>
      </c>
      <c r="C22" s="11" t="s">
        <v>50</v>
      </c>
      <c r="D22" s="43">
        <v>17380</v>
      </c>
      <c r="E22" s="43">
        <v>0</v>
      </c>
      <c r="F22" s="43">
        <v>16943</v>
      </c>
      <c r="G22" s="37">
        <v>0.6</v>
      </c>
      <c r="H22" s="37">
        <v>4.5</v>
      </c>
      <c r="I22" s="43">
        <v>17334</v>
      </c>
      <c r="J22" s="37">
        <v>3.9</v>
      </c>
      <c r="K22" s="43">
        <v>16088</v>
      </c>
      <c r="L22" s="39">
        <v>6.7000000000000004E-2</v>
      </c>
      <c r="M22" s="37">
        <f>ROUND(K22*(1-L22),0)</f>
        <v>15010</v>
      </c>
      <c r="N22" s="28">
        <v>0.46800000000000003</v>
      </c>
      <c r="O22" s="25">
        <f>M22*N22</f>
        <v>7024.68</v>
      </c>
      <c r="P22" s="39">
        <v>0.501</v>
      </c>
      <c r="Q22" s="25">
        <f>M22*P22</f>
        <v>7520.01</v>
      </c>
      <c r="R22" s="39">
        <v>3.1E-2</v>
      </c>
      <c r="S22" s="25">
        <f>M22*R22</f>
        <v>465.31</v>
      </c>
      <c r="T22" s="28">
        <v>0.22</v>
      </c>
      <c r="U22" s="25">
        <f>M22*T22</f>
        <v>3302.2</v>
      </c>
      <c r="V22" s="39">
        <v>0.52600000000000002</v>
      </c>
      <c r="W22" s="25">
        <f>M22*V22</f>
        <v>7895.26</v>
      </c>
      <c r="X22" s="39">
        <v>0.4</v>
      </c>
      <c r="Y22" s="25">
        <f>X22*M22</f>
        <v>6004</v>
      </c>
      <c r="Z22" s="47">
        <v>2.7399999999999998E-3</v>
      </c>
      <c r="AA22" s="18">
        <f>M22*Z22</f>
        <v>41.127399999999994</v>
      </c>
      <c r="AB22" s="27">
        <f>IF(M22&gt;0,(AD22+AL22)/M22,0)</f>
        <v>2.831732178547635E-3</v>
      </c>
      <c r="AC22" s="47">
        <v>2.9E-4</v>
      </c>
      <c r="AD22" s="37">
        <f>AC22*M22</f>
        <v>4.3529</v>
      </c>
      <c r="AE22" s="28">
        <v>0.21279999999999999</v>
      </c>
      <c r="AF22" s="41">
        <f>AI22*(1-AJ22)*AE22</f>
        <v>38.205260799999998</v>
      </c>
      <c r="AG22" s="28">
        <f>IF(AND(AE22&gt;0,AC22&gt;0,Z22&gt;0),((Z22-AC22)*AE22)/((AE22-AC22)*Z22),0)</f>
        <v>0.89538079272868931</v>
      </c>
      <c r="AH22" s="29">
        <f t="shared" si="0"/>
        <v>0.89881580430950692</v>
      </c>
      <c r="AI22" s="43">
        <v>196</v>
      </c>
      <c r="AJ22" s="39">
        <v>8.4000000000000005E-2</v>
      </c>
      <c r="AK22" s="28">
        <v>0.21249999999999999</v>
      </c>
      <c r="AL22" s="41">
        <f>AI22*(1-AJ22)*AK22</f>
        <v>38.151400000000002</v>
      </c>
      <c r="AM22" s="18">
        <v>1.6</v>
      </c>
      <c r="AN22" s="18"/>
      <c r="AO22" s="121">
        <f>AO21+AI22-AN22</f>
        <v>3506.9800000000005</v>
      </c>
      <c r="AP22" s="104"/>
      <c r="AQ22" s="43"/>
      <c r="AR22" s="48"/>
      <c r="AS22" s="41"/>
      <c r="AT22" s="41"/>
      <c r="AU22" s="41"/>
      <c r="AV22" s="41"/>
    </row>
    <row r="23" spans="1:48" s="22" customFormat="1" ht="13.5" thickBot="1" x14ac:dyDescent="0.25">
      <c r="A23" s="184"/>
      <c r="B23" s="49" t="s">
        <v>38</v>
      </c>
      <c r="C23" s="50"/>
      <c r="D23" s="51">
        <f>SUM(D20:D22)</f>
        <v>51305</v>
      </c>
      <c r="E23" s="51"/>
      <c r="F23" s="51">
        <f>SUM(F20:F22)</f>
        <v>49866</v>
      </c>
      <c r="G23" s="52"/>
      <c r="H23" s="52"/>
      <c r="I23" s="51">
        <f>SUM(I20:I22)</f>
        <v>51185</v>
      </c>
      <c r="J23" s="52"/>
      <c r="K23" s="51">
        <f>SUM(K20:K22)</f>
        <v>48700</v>
      </c>
      <c r="L23" s="21">
        <f>IF(K23&gt;0,(K20*L20+K21*L21+K22*L22)/K23,0)</f>
        <v>6.6665236139630379E-2</v>
      </c>
      <c r="M23" s="52">
        <f>M20+M21+M22</f>
        <v>45453</v>
      </c>
      <c r="N23" s="53">
        <f>IF(M23&gt;0,O23/M23,0)</f>
        <v>0.45191727718742436</v>
      </c>
      <c r="O23" s="54">
        <f>O20+O21+O22</f>
        <v>20540.995999999999</v>
      </c>
      <c r="P23" s="21">
        <f>IF(M23&gt;0,Q23/M23,0)</f>
        <v>0.50470906210811162</v>
      </c>
      <c r="Q23" s="54">
        <f>Q20+Q21+Q22</f>
        <v>22940.540999999997</v>
      </c>
      <c r="R23" s="21">
        <f>IF(M23&gt;0,S23/M23,0)</f>
        <v>4.3373660704463954E-2</v>
      </c>
      <c r="S23" s="54">
        <f>S20+S21+S22</f>
        <v>1971.4630000000002</v>
      </c>
      <c r="T23" s="21">
        <f>IF(M23&gt;0,U23/M23,0)</f>
        <v>0.21833229929817613</v>
      </c>
      <c r="U23" s="54">
        <f>U20+U21+U22</f>
        <v>9923.8580000000002</v>
      </c>
      <c r="V23" s="21">
        <f>IF(M23&gt;0,W23/M23,0)</f>
        <v>0.53134160561459087</v>
      </c>
      <c r="W23" s="54">
        <f>W20+W21+W22</f>
        <v>24151.07</v>
      </c>
      <c r="X23" s="21">
        <f>IF(M23&gt;0,Y23/M23,0)</f>
        <v>0.39665632631509473</v>
      </c>
      <c r="Y23" s="54">
        <f>Y20+Y21+Y22</f>
        <v>18029.22</v>
      </c>
      <c r="Z23" s="55">
        <f>IF(M23&gt;0,AA23/M23,0)</f>
        <v>2.7366666666666663E-3</v>
      </c>
      <c r="AA23" s="56">
        <f>SUM(AA20:AA22)</f>
        <v>124.38970999999999</v>
      </c>
      <c r="AB23" s="55">
        <f>IF(M23&gt;0,(AB20*M20+AB21*M21+AB22*M22)/M23,0)</f>
        <v>2.7769220469495964E-3</v>
      </c>
      <c r="AC23" s="55">
        <f>IF(K23&gt;0,(K20*AC20+K21*AC21+K22*AC22)/K23,0)</f>
        <v>2.9334845995893219E-4</v>
      </c>
      <c r="AD23" s="52">
        <f>SUM(AD20:AD22)</f>
        <v>13.333349999999999</v>
      </c>
      <c r="AE23" s="53">
        <f>IF(K23&gt;0,(K20*AE20+K21*AE21+K22*AE22)/K23,0)</f>
        <v>0.2140388726899384</v>
      </c>
      <c r="AF23" s="58">
        <f>SUM(AF20:AF22)</f>
        <v>113.8245928</v>
      </c>
      <c r="AG23" s="53">
        <f>IF(AND(AA23&gt;0),((AA20*AG20+AA21*AG21+AA22*AG22)/AA23),0)</f>
        <v>0.89403499980137002</v>
      </c>
      <c r="AH23" s="57">
        <f t="shared" si="0"/>
        <v>0.89560011068527845</v>
      </c>
      <c r="AI23" s="51">
        <f>SUM(AI20:AI22)</f>
        <v>580</v>
      </c>
      <c r="AJ23" s="21">
        <f>IF(AI23&gt;0,(AJ20*AI20+AJ21*AI21+AJ22*AI22)/AI23,0)</f>
        <v>8.3017241379310353E-2</v>
      </c>
      <c r="AK23" s="53">
        <f>IF(K23&gt;0,(AK20*K20+AK21*K21+AK22*K22)/K23,0)</f>
        <v>0.21219855646817248</v>
      </c>
      <c r="AL23" s="58">
        <f>SUM(AL20:AL22)</f>
        <v>112.88608780000001</v>
      </c>
      <c r="AM23" s="56"/>
      <c r="AN23" s="56">
        <f>SUM(AN20:AN22)</f>
        <v>0</v>
      </c>
      <c r="AO23" s="105"/>
      <c r="AP23" s="106">
        <f>AO22</f>
        <v>3506.9800000000005</v>
      </c>
      <c r="AQ23" s="51">
        <f>SUM(AQ20:AQ22)</f>
        <v>0</v>
      </c>
      <c r="AR23" s="59"/>
      <c r="AS23" s="58"/>
      <c r="AT23" s="58"/>
      <c r="AU23" s="58"/>
      <c r="AV23" s="58"/>
    </row>
    <row r="24" spans="1:48" x14ac:dyDescent="0.2">
      <c r="A24" s="182">
        <v>6</v>
      </c>
      <c r="B24" s="23">
        <v>1</v>
      </c>
      <c r="C24" s="11" t="s">
        <v>54</v>
      </c>
      <c r="D24" s="12">
        <v>2671</v>
      </c>
      <c r="E24" s="12">
        <v>1</v>
      </c>
      <c r="F24" s="12">
        <v>11586</v>
      </c>
      <c r="G24" s="13">
        <v>1</v>
      </c>
      <c r="H24" s="13">
        <v>5.3</v>
      </c>
      <c r="I24" s="12">
        <v>11908</v>
      </c>
      <c r="J24" s="13">
        <v>4.8</v>
      </c>
      <c r="K24" s="12">
        <v>14791</v>
      </c>
      <c r="L24" s="14">
        <v>7.3999999999999996E-2</v>
      </c>
      <c r="M24" s="24">
        <f>ROUND(K24*(1-L24),0)</f>
        <v>13696</v>
      </c>
      <c r="N24" s="15">
        <v>0.373</v>
      </c>
      <c r="O24" s="25">
        <f>M24*N24</f>
        <v>5108.6080000000002</v>
      </c>
      <c r="P24" s="14">
        <v>0.58099999999999996</v>
      </c>
      <c r="Q24" s="25">
        <f>M24*P24</f>
        <v>7957.3759999999993</v>
      </c>
      <c r="R24" s="16">
        <v>4.5999999999999999E-2</v>
      </c>
      <c r="S24" s="25">
        <f>M24*R24</f>
        <v>630.01599999999996</v>
      </c>
      <c r="T24" s="26">
        <v>0.216</v>
      </c>
      <c r="U24" s="25">
        <f>M24*T24</f>
        <v>2958.3359999999998</v>
      </c>
      <c r="V24" s="16">
        <v>0.55100000000000005</v>
      </c>
      <c r="W24" s="25">
        <f>M24*V24</f>
        <v>7546.496000000001</v>
      </c>
      <c r="X24" s="16">
        <v>0.39</v>
      </c>
      <c r="Y24" s="25">
        <f>X24*M24</f>
        <v>5341.4400000000005</v>
      </c>
      <c r="Z24" s="17">
        <v>2.6900000000000001E-3</v>
      </c>
      <c r="AA24" s="18">
        <f>M24*Z24</f>
        <v>36.842240000000004</v>
      </c>
      <c r="AB24" s="27">
        <f>IF(M24&gt;0,(AD24+AL24)/M24,0)</f>
        <v>2.8477536068925234E-3</v>
      </c>
      <c r="AC24" s="17">
        <v>2.9E-4</v>
      </c>
      <c r="AD24" s="24">
        <f>AC24*M24</f>
        <v>3.9718399999999998</v>
      </c>
      <c r="AE24" s="117">
        <v>0.21240000000000001</v>
      </c>
      <c r="AF24" s="30">
        <f>AI24*(1-AJ24)*AE24</f>
        <v>35.330403600000004</v>
      </c>
      <c r="AG24" s="28">
        <f>IF(AND(AE24&gt;0,AC24&gt;0,Z24&gt;0),((Z24-AC24)*AE24)/((AE24-AC24)*Z24),0)</f>
        <v>0.89341312873537082</v>
      </c>
      <c r="AH24" s="60">
        <f t="shared" si="0"/>
        <v>0.89940384245565752</v>
      </c>
      <c r="AI24" s="12">
        <v>181</v>
      </c>
      <c r="AJ24" s="14">
        <v>8.1000000000000003E-2</v>
      </c>
      <c r="AK24" s="15">
        <v>0.21060000000000001</v>
      </c>
      <c r="AL24" s="30">
        <f>AI24*(1-AJ24)*AK24</f>
        <v>35.0309934</v>
      </c>
      <c r="AM24" s="19">
        <v>1.6</v>
      </c>
      <c r="AN24" s="19">
        <v>1033.1600000000001</v>
      </c>
      <c r="AO24" s="101">
        <f>AO22+AI24-AN24</f>
        <v>2654.8200000000006</v>
      </c>
      <c r="AP24" s="102"/>
      <c r="AQ24" s="12"/>
      <c r="AR24" s="31"/>
      <c r="AS24" s="20"/>
      <c r="AT24" s="20"/>
      <c r="AU24" s="20"/>
      <c r="AV24" s="20"/>
    </row>
    <row r="25" spans="1:48" x14ac:dyDescent="0.2">
      <c r="A25" s="183"/>
      <c r="B25" s="33">
        <v>2</v>
      </c>
      <c r="C25" s="46" t="s">
        <v>52</v>
      </c>
      <c r="D25" s="34">
        <v>18506</v>
      </c>
      <c r="E25" s="34">
        <v>3</v>
      </c>
      <c r="F25" s="34">
        <v>15079</v>
      </c>
      <c r="G25" s="35">
        <v>1.1000000000000001</v>
      </c>
      <c r="H25" s="35">
        <v>5.6</v>
      </c>
      <c r="I25" s="34">
        <v>15607</v>
      </c>
      <c r="J25" s="35">
        <v>4.7</v>
      </c>
      <c r="K25" s="34">
        <v>14847</v>
      </c>
      <c r="L25" s="36">
        <v>6.7000000000000004E-2</v>
      </c>
      <c r="M25" s="37">
        <f>ROUND(K25*(1-L25),0)</f>
        <v>13852</v>
      </c>
      <c r="N25" s="38">
        <v>0.54</v>
      </c>
      <c r="O25" s="25">
        <f>M25*N25</f>
        <v>7480.0800000000008</v>
      </c>
      <c r="P25" s="36">
        <v>0.438</v>
      </c>
      <c r="Q25" s="25">
        <f>M25*P25</f>
        <v>6067.1760000000004</v>
      </c>
      <c r="R25" s="39">
        <v>2.1999999999999999E-2</v>
      </c>
      <c r="S25" s="25">
        <f>M25*R25</f>
        <v>304.74399999999997</v>
      </c>
      <c r="T25" s="28">
        <v>0.217</v>
      </c>
      <c r="U25" s="25">
        <f>M25*T25</f>
        <v>3005.884</v>
      </c>
      <c r="V25" s="39">
        <v>0.55800000000000005</v>
      </c>
      <c r="W25" s="25">
        <f>M25*V25</f>
        <v>7729.4160000000011</v>
      </c>
      <c r="X25" s="39">
        <v>0.4</v>
      </c>
      <c r="Y25" s="25">
        <f>X25*M25</f>
        <v>5540.8</v>
      </c>
      <c r="Z25" s="40">
        <v>2.64E-3</v>
      </c>
      <c r="AA25" s="18">
        <f>M25*Z25</f>
        <v>36.569279999999999</v>
      </c>
      <c r="AB25" s="27">
        <f>IF(M25&gt;0,(AD25+AL25)/M25,0)</f>
        <v>2.5779975815766677E-3</v>
      </c>
      <c r="AC25" s="40">
        <v>2.7999999999999998E-4</v>
      </c>
      <c r="AD25" s="37">
        <f>AC25*M25</f>
        <v>3.8785599999999998</v>
      </c>
      <c r="AE25" s="28">
        <v>0.21149999999999999</v>
      </c>
      <c r="AF25" s="41">
        <f>AI25*(1-AJ25)*AE25</f>
        <v>31.682065499999997</v>
      </c>
      <c r="AG25" s="28">
        <f>IF(AND(AE25&gt;0,AC25&gt;0,Z25&gt;0),((Z25-AC25)*AE25)/((AE25-AC25)*Z25),0)</f>
        <v>0.8951244286439819</v>
      </c>
      <c r="AH25" s="29">
        <f t="shared" si="0"/>
        <v>0.89256465669648555</v>
      </c>
      <c r="AI25" s="34">
        <v>163</v>
      </c>
      <c r="AJ25" s="36">
        <v>8.1000000000000003E-2</v>
      </c>
      <c r="AK25" s="38">
        <v>0.21249999999999999</v>
      </c>
      <c r="AL25" s="41">
        <f>AI25*(1-AJ25)*AK25</f>
        <v>31.8318625</v>
      </c>
      <c r="AM25" s="42">
        <v>1.58</v>
      </c>
      <c r="AN25" s="42"/>
      <c r="AO25" s="121">
        <f>AO24+AI25-AN25</f>
        <v>2817.8200000000006</v>
      </c>
      <c r="AP25" s="104"/>
      <c r="AQ25" s="43"/>
      <c r="AR25" s="44"/>
      <c r="AS25" s="45"/>
      <c r="AT25" s="45"/>
      <c r="AU25" s="45"/>
      <c r="AV25" s="45"/>
    </row>
    <row r="26" spans="1:48" x14ac:dyDescent="0.2">
      <c r="A26" s="183"/>
      <c r="B26" s="33">
        <v>3</v>
      </c>
      <c r="C26" s="11" t="s">
        <v>50</v>
      </c>
      <c r="D26" s="43">
        <v>20843</v>
      </c>
      <c r="E26" s="43">
        <v>0</v>
      </c>
      <c r="F26" s="43">
        <v>16999</v>
      </c>
      <c r="G26" s="37">
        <v>2.2000000000000002</v>
      </c>
      <c r="H26" s="37">
        <v>4.5999999999999996</v>
      </c>
      <c r="I26" s="43">
        <v>17478</v>
      </c>
      <c r="J26" s="37">
        <v>3.8</v>
      </c>
      <c r="K26" s="43">
        <v>14839</v>
      </c>
      <c r="L26" s="39">
        <v>6.3E-2</v>
      </c>
      <c r="M26" s="37">
        <f>ROUND(K26*(1-L26),0)</f>
        <v>13904</v>
      </c>
      <c r="N26" s="28">
        <v>0.34100000000000003</v>
      </c>
      <c r="O26" s="25">
        <f>M26*N26</f>
        <v>4741.2640000000001</v>
      </c>
      <c r="P26" s="39">
        <v>0.63400000000000001</v>
      </c>
      <c r="Q26" s="25">
        <f>M26*P26</f>
        <v>8815.1360000000004</v>
      </c>
      <c r="R26" s="39">
        <v>2.5000000000000001E-2</v>
      </c>
      <c r="S26" s="25">
        <f>M26*R26</f>
        <v>347.6</v>
      </c>
      <c r="T26" s="28">
        <v>0.217</v>
      </c>
      <c r="U26" s="25">
        <f>M26*T26</f>
        <v>3017.1680000000001</v>
      </c>
      <c r="V26" s="39">
        <v>0.55700000000000005</v>
      </c>
      <c r="W26" s="25">
        <f>M26*V26</f>
        <v>7744.5280000000012</v>
      </c>
      <c r="X26" s="39">
        <v>0.4</v>
      </c>
      <c r="Y26" s="25">
        <f>X26*M26</f>
        <v>5561.6</v>
      </c>
      <c r="Z26" s="47">
        <v>2.7100000000000002E-3</v>
      </c>
      <c r="AA26" s="18">
        <f>M26*Z26</f>
        <v>37.679840000000006</v>
      </c>
      <c r="AB26" s="27">
        <f>IF(M26&gt;0,(AD26+AL26)/M26,0)</f>
        <v>2.59486996547756E-3</v>
      </c>
      <c r="AC26" s="47">
        <v>2.9E-4</v>
      </c>
      <c r="AD26" s="37">
        <f>AC26*M26</f>
        <v>4.0321600000000002</v>
      </c>
      <c r="AE26" s="28">
        <v>0.21360000000000001</v>
      </c>
      <c r="AF26" s="41">
        <f>AI26*(1-AJ26)*AE26</f>
        <v>32.227968000000004</v>
      </c>
      <c r="AG26" s="28">
        <f>IF(AND(AE26&gt;0,AC26&gt;0,Z26&gt;0),((Z26-AC26)*AE26)/((AE26-AC26)*Z26),0)</f>
        <v>0.89420296950144995</v>
      </c>
      <c r="AH26" s="29">
        <f t="shared" si="0"/>
        <v>0.88945544449622227</v>
      </c>
      <c r="AI26" s="43">
        <v>164</v>
      </c>
      <c r="AJ26" s="39">
        <v>0.08</v>
      </c>
      <c r="AK26" s="28">
        <v>0.21240000000000001</v>
      </c>
      <c r="AL26" s="41">
        <f>AI26*(1-AJ26)*AK26</f>
        <v>32.046911999999999</v>
      </c>
      <c r="AM26" s="18">
        <v>1.47</v>
      </c>
      <c r="AN26" s="18"/>
      <c r="AO26" s="121">
        <f>AO25+AI26-AN26</f>
        <v>2981.8200000000006</v>
      </c>
      <c r="AP26" s="104"/>
      <c r="AQ26" s="43"/>
      <c r="AR26" s="48"/>
      <c r="AS26" s="41"/>
      <c r="AT26" s="41"/>
      <c r="AU26" s="41"/>
      <c r="AV26" s="41"/>
    </row>
    <row r="27" spans="1:48" s="22" customFormat="1" ht="13.5" thickBot="1" x14ac:dyDescent="0.25">
      <c r="A27" s="184"/>
      <c r="B27" s="49" t="s">
        <v>38</v>
      </c>
      <c r="C27" s="50"/>
      <c r="D27" s="51">
        <f>SUM(D24:D26)</f>
        <v>42020</v>
      </c>
      <c r="E27" s="51"/>
      <c r="F27" s="51">
        <f>SUM(F24:F26)</f>
        <v>43664</v>
      </c>
      <c r="G27" s="52"/>
      <c r="H27" s="52"/>
      <c r="I27" s="51">
        <f>SUM(I24:I26)</f>
        <v>44993</v>
      </c>
      <c r="J27" s="52"/>
      <c r="K27" s="51">
        <f>SUM(K24:K26)</f>
        <v>44477</v>
      </c>
      <c r="L27" s="21">
        <f>IF(K27&gt;0,(K24*L24+K25*L25+K26*L26)/K27,0)</f>
        <v>6.7993344874879152E-2</v>
      </c>
      <c r="M27" s="52">
        <f>M24+M25+M26</f>
        <v>41452</v>
      </c>
      <c r="N27" s="53">
        <f>IF(M27&gt;0,O27/M27,0)</f>
        <v>0.41807275885361384</v>
      </c>
      <c r="O27" s="54">
        <f>O24+O25+O26</f>
        <v>17329.952000000001</v>
      </c>
      <c r="P27" s="21">
        <f>IF(M27&gt;0,Q27/M27,0)</f>
        <v>0.55099121875904666</v>
      </c>
      <c r="Q27" s="54">
        <f>Q24+Q25+Q26</f>
        <v>22839.688000000002</v>
      </c>
      <c r="R27" s="21">
        <f>IF(M27&gt;0,S27/M27,0)</f>
        <v>3.0936022387339578E-2</v>
      </c>
      <c r="S27" s="54">
        <f>S24+S25+S26</f>
        <v>1282.3600000000001</v>
      </c>
      <c r="T27" s="21">
        <f>IF(M27&gt;0,U27/M27,0)</f>
        <v>0.21666959374698444</v>
      </c>
      <c r="U27" s="54">
        <f>U24+U25+U26</f>
        <v>8981.387999999999</v>
      </c>
      <c r="V27" s="21">
        <f>IF(M27&gt;0,W27/M27,0)</f>
        <v>0.55535173212390243</v>
      </c>
      <c r="W27" s="54">
        <f>W24+W25+W26</f>
        <v>23020.440000000002</v>
      </c>
      <c r="X27" s="21">
        <f>IF(M27&gt;0,Y27/M27,0)</f>
        <v>0.39669593746984472</v>
      </c>
      <c r="Y27" s="54">
        <f>Y24+Y25+Y26</f>
        <v>16443.840000000004</v>
      </c>
      <c r="Z27" s="55">
        <f>IF(M27&gt;0,AA27/M27,0)</f>
        <v>2.6800000000000001E-3</v>
      </c>
      <c r="AA27" s="56">
        <f>SUM(AA24:AA26)</f>
        <v>111.09136000000001</v>
      </c>
      <c r="AB27" s="55">
        <f>IF(M27&gt;0,(AB24*M24+AB25*M25+AB26*M26)/M27,0)</f>
        <v>2.67278606339863E-3</v>
      </c>
      <c r="AC27" s="55">
        <f>IF(K27&gt;0,(K24*AC24+K25*AC25+K26*AC26)/K27,0)</f>
        <v>2.8666187018009303E-4</v>
      </c>
      <c r="AD27" s="52">
        <f>SUM(AD24:AD26)</f>
        <v>11.88256</v>
      </c>
      <c r="AE27" s="53">
        <f>IF(K27&gt;0,(K24*AE24+K25*AE25+K26*AE26)/K27,0)</f>
        <v>0.2124999280527014</v>
      </c>
      <c r="AF27" s="58">
        <f>SUM(AF24:AF26)</f>
        <v>99.240437100000008</v>
      </c>
      <c r="AG27" s="53">
        <f>IF(AND(AA27&gt;0),((AA24*AG24+AA25*AG25+AA26*AG26)/AA27),0)</f>
        <v>0.89424435520710821</v>
      </c>
      <c r="AH27" s="57">
        <f t="shared" si="0"/>
        <v>0.89395765115089343</v>
      </c>
      <c r="AI27" s="51">
        <f>SUM(AI24:AI26)</f>
        <v>508</v>
      </c>
      <c r="AJ27" s="21">
        <f>IF(AI27&gt;0,(AJ24*AI24+AJ25*AI25+AJ26*AI26)/AI27,0)</f>
        <v>8.0677165354330713E-2</v>
      </c>
      <c r="AK27" s="53">
        <f>IF(K27&gt;0,(AK24*K24+AK25*K25+AK26*K26)/K27,0)</f>
        <v>0.21183478427052185</v>
      </c>
      <c r="AL27" s="58">
        <f>SUM(AL24:AL26)</f>
        <v>98.909767899999991</v>
      </c>
      <c r="AM27" s="56"/>
      <c r="AN27" s="56">
        <f>SUM(AN24:AN26)</f>
        <v>1033.1600000000001</v>
      </c>
      <c r="AO27" s="105"/>
      <c r="AP27" s="106">
        <f>AO26</f>
        <v>2981.8200000000006</v>
      </c>
      <c r="AQ27" s="51">
        <f>SUM(AQ24:AQ26)</f>
        <v>0</v>
      </c>
      <c r="AR27" s="59"/>
      <c r="AS27" s="58"/>
      <c r="AT27" s="58"/>
      <c r="AU27" s="58"/>
      <c r="AV27" s="58"/>
    </row>
    <row r="28" spans="1:48" x14ac:dyDescent="0.2">
      <c r="A28" s="182">
        <v>7</v>
      </c>
      <c r="B28" s="23">
        <v>1</v>
      </c>
      <c r="C28" s="11" t="s">
        <v>51</v>
      </c>
      <c r="D28" s="12">
        <v>4401</v>
      </c>
      <c r="E28" s="12">
        <v>1</v>
      </c>
      <c r="F28" s="12">
        <v>16280</v>
      </c>
      <c r="G28" s="13">
        <v>0.7</v>
      </c>
      <c r="H28" s="13">
        <v>4.3</v>
      </c>
      <c r="I28" s="12">
        <v>16782</v>
      </c>
      <c r="J28" s="13">
        <v>3.4</v>
      </c>
      <c r="K28" s="12">
        <v>14688</v>
      </c>
      <c r="L28" s="14">
        <v>7.3999999999999996E-2</v>
      </c>
      <c r="M28" s="24">
        <f>ROUND(K28*(1-L28),0)</f>
        <v>13601</v>
      </c>
      <c r="N28" s="15">
        <v>0.33700000000000002</v>
      </c>
      <c r="O28" s="25">
        <f>M28*N28</f>
        <v>4583.5370000000003</v>
      </c>
      <c r="P28" s="14">
        <v>0.61</v>
      </c>
      <c r="Q28" s="25">
        <f>M28*P28</f>
        <v>8296.61</v>
      </c>
      <c r="R28" s="16">
        <v>5.2999999999999999E-2</v>
      </c>
      <c r="S28" s="25">
        <f>M28*R28</f>
        <v>720.85299999999995</v>
      </c>
      <c r="T28" s="26">
        <v>0.223</v>
      </c>
      <c r="U28" s="25">
        <f>M28*T28</f>
        <v>3033.0230000000001</v>
      </c>
      <c r="V28" s="16">
        <v>0.54100000000000004</v>
      </c>
      <c r="W28" s="25">
        <f>M28*V28</f>
        <v>7358.1410000000005</v>
      </c>
      <c r="X28" s="16">
        <v>0.4</v>
      </c>
      <c r="Y28" s="25">
        <f>X28*M28</f>
        <v>5440.4000000000005</v>
      </c>
      <c r="Z28" s="17">
        <v>2.5000000000000001E-3</v>
      </c>
      <c r="AA28" s="18">
        <f>M28*Z28</f>
        <v>34.002499999999998</v>
      </c>
      <c r="AB28" s="27">
        <f>IF(M28&gt;0,(AD28+AL28)/M28,0)</f>
        <v>2.5803036541430782E-3</v>
      </c>
      <c r="AC28" s="17">
        <v>3.1E-4</v>
      </c>
      <c r="AD28" s="24">
        <f>AC28*M28</f>
        <v>4.21631</v>
      </c>
      <c r="AE28" s="117">
        <v>0.214</v>
      </c>
      <c r="AF28" s="30">
        <f>AI28*(1-AJ28)*AE28</f>
        <v>31.466560000000005</v>
      </c>
      <c r="AG28" s="28">
        <f>IF(AND(AE28&gt;0,AC28&gt;0,Z28&gt;0),((Z28-AC28)*AE28)/((AE28-AC28)*Z28),0)</f>
        <v>0.87727081285975006</v>
      </c>
      <c r="AH28" s="60">
        <f t="shared" si="0"/>
        <v>0.88115986106686628</v>
      </c>
      <c r="AI28" s="12">
        <v>160</v>
      </c>
      <c r="AJ28" s="14">
        <v>8.1000000000000003E-2</v>
      </c>
      <c r="AK28" s="15">
        <v>0.21</v>
      </c>
      <c r="AL28" s="30">
        <f>AI28*(1-AJ28)*AK28</f>
        <v>30.878400000000003</v>
      </c>
      <c r="AM28" s="19">
        <v>1.6</v>
      </c>
      <c r="AN28" s="19">
        <v>1001.84</v>
      </c>
      <c r="AO28" s="101">
        <f>AO26+AI28-AN28</f>
        <v>2139.9800000000005</v>
      </c>
      <c r="AP28" s="102"/>
      <c r="AQ28" s="12"/>
      <c r="AR28" s="31"/>
      <c r="AS28" s="20"/>
      <c r="AT28" s="20"/>
      <c r="AU28" s="20"/>
      <c r="AV28" s="20"/>
    </row>
    <row r="29" spans="1:48" x14ac:dyDescent="0.2">
      <c r="A29" s="183"/>
      <c r="B29" s="33">
        <v>2</v>
      </c>
      <c r="C29" s="46" t="s">
        <v>52</v>
      </c>
      <c r="D29" s="34">
        <v>18700</v>
      </c>
      <c r="E29" s="34">
        <v>6</v>
      </c>
      <c r="F29" s="34">
        <v>13865</v>
      </c>
      <c r="G29" s="35">
        <v>0.6</v>
      </c>
      <c r="H29" s="35">
        <v>5.3</v>
      </c>
      <c r="I29" s="34">
        <v>14936</v>
      </c>
      <c r="J29" s="35">
        <v>3.1</v>
      </c>
      <c r="K29" s="34">
        <v>14356</v>
      </c>
      <c r="L29" s="36">
        <v>7.0999999999999994E-2</v>
      </c>
      <c r="M29" s="37">
        <f>ROUND(K29*(1-L29),0)</f>
        <v>13337</v>
      </c>
      <c r="N29" s="38">
        <v>0.40799999999999997</v>
      </c>
      <c r="O29" s="25">
        <f>M29*N29</f>
        <v>5441.4960000000001</v>
      </c>
      <c r="P29" s="36">
        <v>0.44400000000000001</v>
      </c>
      <c r="Q29" s="25">
        <f>M29*P29</f>
        <v>5921.6279999999997</v>
      </c>
      <c r="R29" s="39">
        <v>0.14799999999999999</v>
      </c>
      <c r="S29" s="25">
        <f>M29*R29</f>
        <v>1973.876</v>
      </c>
      <c r="T29" s="28">
        <v>0.22800000000000001</v>
      </c>
      <c r="U29" s="25">
        <f>M29*T29</f>
        <v>3040.8360000000002</v>
      </c>
      <c r="V29" s="39">
        <v>0.53400000000000003</v>
      </c>
      <c r="W29" s="25">
        <f>M29*V29</f>
        <v>7121.9580000000005</v>
      </c>
      <c r="X29" s="39">
        <v>0.4</v>
      </c>
      <c r="Y29" s="25">
        <f>X29*M29</f>
        <v>5334.8</v>
      </c>
      <c r="Z29" s="40">
        <v>2.2300000000000002E-3</v>
      </c>
      <c r="AA29" s="18">
        <f>M29*Z29</f>
        <v>29.741510000000002</v>
      </c>
      <c r="AB29" s="27">
        <f>IF(M29&gt;0,(AD29+AL29)/M29,0)</f>
        <v>2.6545570967983806E-3</v>
      </c>
      <c r="AC29" s="40">
        <v>2.9999999999999997E-4</v>
      </c>
      <c r="AD29" s="37">
        <f>AC29*M29</f>
        <v>4.0010999999999992</v>
      </c>
      <c r="AE29" s="28">
        <v>0.2026</v>
      </c>
      <c r="AF29" s="41">
        <f>AI29*(1-AJ29)*AE29</f>
        <v>30.195504000000003</v>
      </c>
      <c r="AG29" s="28">
        <f>IF(AND(AE29&gt;0,AC29&gt;0,Z29&gt;0),((Z29-AC29)*AE29)/((AE29-AC29)*Z29),0)</f>
        <v>0.86675429865958531</v>
      </c>
      <c r="AH29" s="29">
        <f t="shared" si="0"/>
        <v>0.88825151203569597</v>
      </c>
      <c r="AI29" s="34">
        <v>162</v>
      </c>
      <c r="AJ29" s="36">
        <v>0.08</v>
      </c>
      <c r="AK29" s="38">
        <v>0.2107</v>
      </c>
      <c r="AL29" s="41">
        <f>AI29*(1-AJ29)*AK29</f>
        <v>31.402728000000003</v>
      </c>
      <c r="AM29" s="42">
        <v>1.6</v>
      </c>
      <c r="AN29" s="42"/>
      <c r="AO29" s="121">
        <f>AO28+AI29-AN29</f>
        <v>2301.9800000000005</v>
      </c>
      <c r="AP29" s="104"/>
      <c r="AQ29" s="43"/>
      <c r="AR29" s="44"/>
      <c r="AS29" s="45"/>
      <c r="AT29" s="45"/>
      <c r="AU29" s="45"/>
      <c r="AV29" s="45"/>
    </row>
    <row r="30" spans="1:48" x14ac:dyDescent="0.2">
      <c r="A30" s="183"/>
      <c r="B30" s="33">
        <v>3</v>
      </c>
      <c r="C30" s="11" t="s">
        <v>50</v>
      </c>
      <c r="D30" s="43">
        <v>20629</v>
      </c>
      <c r="E30" s="43">
        <v>2</v>
      </c>
      <c r="F30" s="43">
        <v>17456</v>
      </c>
      <c r="G30" s="37">
        <v>1.3</v>
      </c>
      <c r="H30" s="37">
        <v>7</v>
      </c>
      <c r="I30" s="43">
        <v>17854</v>
      </c>
      <c r="J30" s="37">
        <v>2.6</v>
      </c>
      <c r="K30" s="43">
        <v>14749</v>
      </c>
      <c r="L30" s="39">
        <v>6.6000000000000003E-2</v>
      </c>
      <c r="M30" s="37">
        <f>ROUND(K30*(1-L30),0)</f>
        <v>13776</v>
      </c>
      <c r="N30" s="28">
        <v>0.34899999999999998</v>
      </c>
      <c r="O30" s="25">
        <f>M30*N30</f>
        <v>4807.8239999999996</v>
      </c>
      <c r="P30" s="39">
        <v>0.58499999999999996</v>
      </c>
      <c r="Q30" s="25">
        <f>M30*P30</f>
        <v>8058.9599999999991</v>
      </c>
      <c r="R30" s="39">
        <v>6.6000000000000003E-2</v>
      </c>
      <c r="S30" s="25">
        <f>M30*R30</f>
        <v>909.21600000000001</v>
      </c>
      <c r="T30" s="28">
        <v>0.222</v>
      </c>
      <c r="U30" s="25">
        <f>M30*T30</f>
        <v>3058.2719999999999</v>
      </c>
      <c r="V30" s="39">
        <v>0.52100000000000002</v>
      </c>
      <c r="W30" s="25">
        <f>M30*V30</f>
        <v>7177.2960000000003</v>
      </c>
      <c r="X30" s="39">
        <v>0.41</v>
      </c>
      <c r="Y30" s="25">
        <f>X30*M30</f>
        <v>5648.16</v>
      </c>
      <c r="Z30" s="47">
        <v>2.3800000000000002E-3</v>
      </c>
      <c r="AA30" s="18">
        <f>M30*Z30</f>
        <v>32.786880000000004</v>
      </c>
      <c r="AB30" s="27">
        <f>IF(M30&gt;0,(AD30+AL30)/M30,0)</f>
        <v>2.3902708188153314E-3</v>
      </c>
      <c r="AC30" s="47">
        <v>2.5999999999999998E-4</v>
      </c>
      <c r="AD30" s="37">
        <f>AC30*M30</f>
        <v>3.5817599999999996</v>
      </c>
      <c r="AE30" s="28">
        <v>0.21010000000000001</v>
      </c>
      <c r="AF30" s="41">
        <f>AI30*(1-AJ30)*AE30</f>
        <v>30.1207764</v>
      </c>
      <c r="AG30" s="28">
        <f>IF(AND(AE30&gt;0,AC30&gt;0,Z30&gt;0),((Z30-AC30)*AE30)/((AE30-AC30)*Z30),0)</f>
        <v>0.89185998455806281</v>
      </c>
      <c r="AH30" s="29">
        <f t="shared" si="0"/>
        <v>0.89235914595108978</v>
      </c>
      <c r="AI30" s="43">
        <v>156</v>
      </c>
      <c r="AJ30" s="39">
        <v>8.1000000000000003E-2</v>
      </c>
      <c r="AK30" s="28">
        <v>0.20469999999999999</v>
      </c>
      <c r="AL30" s="41">
        <f>AI30*(1-AJ30)*AK30</f>
        <v>29.346610800000001</v>
      </c>
      <c r="AM30" s="18">
        <v>1.46</v>
      </c>
      <c r="AN30" s="18"/>
      <c r="AO30" s="121">
        <f>AO29+AI30-AN30</f>
        <v>2457.9800000000005</v>
      </c>
      <c r="AP30" s="104"/>
      <c r="AQ30" s="43"/>
      <c r="AR30" s="48"/>
      <c r="AS30" s="41"/>
      <c r="AT30" s="41"/>
      <c r="AU30" s="41"/>
      <c r="AV30" s="41"/>
    </row>
    <row r="31" spans="1:48" s="22" customFormat="1" ht="13.5" thickBot="1" x14ac:dyDescent="0.25">
      <c r="A31" s="184"/>
      <c r="B31" s="49" t="s">
        <v>38</v>
      </c>
      <c r="C31" s="50"/>
      <c r="D31" s="51">
        <f>SUM(D28:D30)</f>
        <v>43730</v>
      </c>
      <c r="E31" s="51"/>
      <c r="F31" s="51">
        <f>SUM(F28:F30)</f>
        <v>47601</v>
      </c>
      <c r="G31" s="52"/>
      <c r="H31" s="52"/>
      <c r="I31" s="51">
        <f>SUM(I28:I30)</f>
        <v>49572</v>
      </c>
      <c r="J31" s="52"/>
      <c r="K31" s="51">
        <f>SUM(K28:K30)</f>
        <v>43793</v>
      </c>
      <c r="L31" s="21">
        <f>IF(K31&gt;0,(K28*L28+K29*L29+K30*L30)/K31,0)</f>
        <v>7.0322243280889651E-2</v>
      </c>
      <c r="M31" s="52">
        <f>M28+M29+M30</f>
        <v>40714</v>
      </c>
      <c r="N31" s="53">
        <f>IF(M31&gt;0,O31/M31,0)</f>
        <v>0.36431834258486023</v>
      </c>
      <c r="O31" s="54">
        <f>O28+O29+O30</f>
        <v>14832.857</v>
      </c>
      <c r="P31" s="21">
        <f>IF(M31&gt;0,Q31/M31,0)</f>
        <v>0.54716308886378151</v>
      </c>
      <c r="Q31" s="54">
        <f>Q28+Q29+Q30</f>
        <v>22277.198</v>
      </c>
      <c r="R31" s="21">
        <f>IF(M31&gt;0,S31/M31,0)</f>
        <v>8.8518568551358243E-2</v>
      </c>
      <c r="S31" s="54">
        <f>S28+S29+S30</f>
        <v>3603.9449999999997</v>
      </c>
      <c r="T31" s="21">
        <f>IF(M31&gt;0,U31/M31,0)</f>
        <v>0.22429952841774331</v>
      </c>
      <c r="U31" s="54">
        <f>U28+U29+U30</f>
        <v>9132.1310000000012</v>
      </c>
      <c r="V31" s="21">
        <f>IF(M31&gt;0,W31/M31,0)</f>
        <v>0.53193975045438924</v>
      </c>
      <c r="W31" s="54">
        <f>W28+W29+W30</f>
        <v>21657.395000000004</v>
      </c>
      <c r="X31" s="21">
        <f>IF(M31&gt;0,Y31/M31,0)</f>
        <v>0.40338360269194873</v>
      </c>
      <c r="Y31" s="54">
        <f>Y28+Y29+Y30</f>
        <v>16423.36</v>
      </c>
      <c r="Z31" s="55">
        <f>IF(M31&gt;0,AA31/M31,0)</f>
        <v>2.3709507786019552E-3</v>
      </c>
      <c r="AA31" s="56">
        <f>SUM(AA28:AA30)</f>
        <v>96.530889999999999</v>
      </c>
      <c r="AB31" s="55">
        <f>IF(M31&gt;0,(AB28*M28+AB29*M29+AB30*M30)/M31,0)</f>
        <v>2.5403278675639831E-3</v>
      </c>
      <c r="AC31" s="55">
        <f>IF(K31&gt;0,(K28*AC28+K29*AC29+K30*AC30)/K31,0)</f>
        <v>2.8988240129701096E-4</v>
      </c>
      <c r="AD31" s="52">
        <f>SUM(AD28:AD30)</f>
        <v>11.799169999999998</v>
      </c>
      <c r="AE31" s="53">
        <f>IF(K31&gt;0,(K28*AE28+K29*AE29+K30*AE30)/K31,0)</f>
        <v>0.20894943255771467</v>
      </c>
      <c r="AF31" s="58">
        <f>SUM(AF28:AF30)</f>
        <v>91.782840400000012</v>
      </c>
      <c r="AG31" s="53">
        <f>IF(AND(AA31&gt;0),((AA28*AG28+AA29*AG29+AA30*AG30)/AA31),0)</f>
        <v>0.87898587432372943</v>
      </c>
      <c r="AH31" s="57">
        <f t="shared" si="0"/>
        <v>0.88712151430158614</v>
      </c>
      <c r="AI31" s="51">
        <f>SUM(AI28:AI30)</f>
        <v>478</v>
      </c>
      <c r="AJ31" s="21">
        <f>IF(AI31&gt;0,(AJ28*AI28+AJ29*AI29+AJ30*AI30)/AI31,0)</f>
        <v>8.0661087866108802E-2</v>
      </c>
      <c r="AK31" s="53">
        <f>IF(K31&gt;0,(AK28*K28+AK29*K29+AK30*K30)/K31,0)</f>
        <v>0.20844448884524924</v>
      </c>
      <c r="AL31" s="58">
        <f>SUM(AL28:AL30)</f>
        <v>91.627738800000003</v>
      </c>
      <c r="AM31" s="56"/>
      <c r="AN31" s="56">
        <f>SUM(AN28:AN30)</f>
        <v>1001.84</v>
      </c>
      <c r="AO31" s="105"/>
      <c r="AP31" s="106">
        <f>AO30</f>
        <v>2457.9800000000005</v>
      </c>
      <c r="AQ31" s="51">
        <f>SUM(AQ28:AQ30)</f>
        <v>0</v>
      </c>
      <c r="AR31" s="59"/>
      <c r="AS31" s="58"/>
      <c r="AT31" s="58"/>
      <c r="AU31" s="58"/>
      <c r="AV31" s="58"/>
    </row>
    <row r="32" spans="1:48" x14ac:dyDescent="0.2">
      <c r="A32" s="182">
        <v>8</v>
      </c>
      <c r="B32" s="23">
        <v>1</v>
      </c>
      <c r="C32" s="11" t="s">
        <v>51</v>
      </c>
      <c r="D32" s="12">
        <v>1960</v>
      </c>
      <c r="E32" s="12">
        <v>2</v>
      </c>
      <c r="F32" s="12">
        <v>7813</v>
      </c>
      <c r="G32" s="13">
        <v>1.4</v>
      </c>
      <c r="H32" s="13">
        <v>5.7</v>
      </c>
      <c r="I32" s="12">
        <v>8178</v>
      </c>
      <c r="J32" s="13">
        <v>3.2</v>
      </c>
      <c r="K32" s="12">
        <v>14873</v>
      </c>
      <c r="L32" s="14">
        <v>6.9000000000000006E-2</v>
      </c>
      <c r="M32" s="24">
        <f>ROUND(K32*(1-L32),0)</f>
        <v>13847</v>
      </c>
      <c r="N32" s="15">
        <v>0.52</v>
      </c>
      <c r="O32" s="25">
        <f>M32*N32</f>
        <v>7200.4400000000005</v>
      </c>
      <c r="P32" s="14">
        <v>0.432</v>
      </c>
      <c r="Q32" s="25">
        <f>M32*P32</f>
        <v>5981.9039999999995</v>
      </c>
      <c r="R32" s="16">
        <v>4.8000000000000001E-2</v>
      </c>
      <c r="S32" s="25">
        <f>M32*R32</f>
        <v>664.65600000000006</v>
      </c>
      <c r="T32" s="26">
        <v>0.2</v>
      </c>
      <c r="U32" s="25">
        <f>M32*T32</f>
        <v>2769.4</v>
      </c>
      <c r="V32" s="16">
        <v>0.54400000000000004</v>
      </c>
      <c r="W32" s="25">
        <f>M32*V32</f>
        <v>7532.7680000000009</v>
      </c>
      <c r="X32" s="16">
        <v>0.4</v>
      </c>
      <c r="Y32" s="25">
        <f>X32*M32</f>
        <v>5538.8</v>
      </c>
      <c r="Z32" s="17">
        <v>2.6099999999999999E-3</v>
      </c>
      <c r="AA32" s="18">
        <f>M32*Z32</f>
        <v>36.14067</v>
      </c>
      <c r="AB32" s="27">
        <f>IF(M32&gt;0,(AD32+AL32)/M32,0)</f>
        <v>2.5303909438867626E-3</v>
      </c>
      <c r="AC32" s="17">
        <v>2.5999999999999998E-4</v>
      </c>
      <c r="AD32" s="24">
        <f>AC32*M32</f>
        <v>3.6002199999999998</v>
      </c>
      <c r="AE32" s="117">
        <v>0.2137</v>
      </c>
      <c r="AF32" s="30">
        <f>AI32*(1-AJ32)*AE32</f>
        <v>31.976785800000002</v>
      </c>
      <c r="AG32" s="28">
        <f>IF(AND(AE32&gt;0,AC32&gt;0,Z32&gt;0),((Z32-AC32)*AE32)/((AE32-AC32)*Z32),0)</f>
        <v>0.9014799353196965</v>
      </c>
      <c r="AH32" s="60">
        <f t="shared" si="0"/>
        <v>0.89836080583195022</v>
      </c>
      <c r="AI32" s="12">
        <v>163</v>
      </c>
      <c r="AJ32" s="14">
        <v>8.2000000000000003E-2</v>
      </c>
      <c r="AK32" s="15">
        <v>0.21010000000000001</v>
      </c>
      <c r="AL32" s="30">
        <f>AI32*(1-AJ32)*AK32</f>
        <v>31.438103400000003</v>
      </c>
      <c r="AM32" s="19">
        <v>1.6</v>
      </c>
      <c r="AN32" s="19">
        <v>1004.2</v>
      </c>
      <c r="AO32" s="101">
        <f>AO30+AI32-AN32</f>
        <v>1616.7800000000004</v>
      </c>
      <c r="AP32" s="102"/>
      <c r="AQ32" s="12"/>
      <c r="AR32" s="31"/>
      <c r="AS32" s="20"/>
      <c r="AT32" s="20"/>
      <c r="AU32" s="20"/>
      <c r="AV32" s="20"/>
    </row>
    <row r="33" spans="1:48" x14ac:dyDescent="0.2">
      <c r="A33" s="183"/>
      <c r="B33" s="33">
        <v>2</v>
      </c>
      <c r="C33" s="11" t="s">
        <v>53</v>
      </c>
      <c r="D33" s="34">
        <v>22600</v>
      </c>
      <c r="E33" s="34">
        <v>3</v>
      </c>
      <c r="F33" s="34">
        <v>15921</v>
      </c>
      <c r="G33" s="35">
        <v>1</v>
      </c>
      <c r="H33" s="35">
        <v>7.2</v>
      </c>
      <c r="I33" s="34">
        <v>16689</v>
      </c>
      <c r="J33" s="35">
        <v>4.3</v>
      </c>
      <c r="K33" s="34">
        <v>16208</v>
      </c>
      <c r="L33" s="36">
        <v>7.0000000000000007E-2</v>
      </c>
      <c r="M33" s="37">
        <f>ROUND(K33*(1-L33),0)</f>
        <v>15073</v>
      </c>
      <c r="N33" s="38">
        <v>0.52100000000000002</v>
      </c>
      <c r="O33" s="25">
        <f>M33*N33</f>
        <v>7853.0330000000004</v>
      </c>
      <c r="P33" s="36">
        <v>0.439</v>
      </c>
      <c r="Q33" s="25">
        <f>M33*P33</f>
        <v>6617.0469999999996</v>
      </c>
      <c r="R33" s="39">
        <v>0.04</v>
      </c>
      <c r="S33" s="25">
        <f>M33*R33</f>
        <v>602.91999999999996</v>
      </c>
      <c r="T33" s="28">
        <v>0.223</v>
      </c>
      <c r="U33" s="25">
        <f>M33*T33</f>
        <v>3361.279</v>
      </c>
      <c r="V33" s="39">
        <v>0.53200000000000003</v>
      </c>
      <c r="W33" s="25">
        <f>M33*V33</f>
        <v>8018.8360000000002</v>
      </c>
      <c r="X33" s="39">
        <v>0.39</v>
      </c>
      <c r="Y33" s="25">
        <f>X33*M33</f>
        <v>5878.47</v>
      </c>
      <c r="Z33" s="40">
        <v>2.5100000000000001E-3</v>
      </c>
      <c r="AA33" s="18">
        <f>M33*Z33</f>
        <v>37.83323</v>
      </c>
      <c r="AB33" s="27">
        <f>IF(M33&gt;0,(AD33+AL33)/M33,0)</f>
        <v>2.7384037351555757E-3</v>
      </c>
      <c r="AC33" s="40">
        <v>2.5999999999999998E-4</v>
      </c>
      <c r="AD33" s="37">
        <f>AC33*M33</f>
        <v>3.9189799999999995</v>
      </c>
      <c r="AE33" s="28">
        <v>0.215</v>
      </c>
      <c r="AF33" s="41">
        <f>AI33*(1-AJ33)*AE33</f>
        <v>36.000675000000001</v>
      </c>
      <c r="AG33" s="28">
        <f>IF(AND(AE33&gt;0,AC33&gt;0,Z33&gt;0),((Z33-AC33)*AE33)/((AE33-AC33)*Z33),0)</f>
        <v>0.89749969109312977</v>
      </c>
      <c r="AH33" s="29">
        <f t="shared" si="0"/>
        <v>0.90611015343101475</v>
      </c>
      <c r="AI33" s="34">
        <v>183</v>
      </c>
      <c r="AJ33" s="36">
        <v>8.5000000000000006E-2</v>
      </c>
      <c r="AK33" s="38">
        <v>0.22309999999999999</v>
      </c>
      <c r="AL33" s="41">
        <f>AI33*(1-AJ33)*AK33</f>
        <v>37.356979499999994</v>
      </c>
      <c r="AM33" s="42">
        <v>1.6</v>
      </c>
      <c r="AN33" s="42"/>
      <c r="AO33" s="121">
        <f>AO32+AI33-AN33</f>
        <v>1799.7800000000004</v>
      </c>
      <c r="AP33" s="104"/>
      <c r="AQ33" s="43"/>
      <c r="AR33" s="44"/>
      <c r="AS33" s="45"/>
      <c r="AT33" s="45"/>
      <c r="AU33" s="45"/>
      <c r="AV33" s="45"/>
    </row>
    <row r="34" spans="1:48" x14ac:dyDescent="0.2">
      <c r="A34" s="183"/>
      <c r="B34" s="33">
        <v>3</v>
      </c>
      <c r="C34" s="11" t="s">
        <v>50</v>
      </c>
      <c r="D34" s="43">
        <v>21210</v>
      </c>
      <c r="E34" s="43">
        <v>0</v>
      </c>
      <c r="F34" s="43">
        <v>19047</v>
      </c>
      <c r="G34" s="37">
        <v>0.7</v>
      </c>
      <c r="H34" s="37">
        <v>5.8</v>
      </c>
      <c r="I34" s="43">
        <v>20189</v>
      </c>
      <c r="J34" s="37">
        <v>3.4</v>
      </c>
      <c r="K34" s="43">
        <v>16188</v>
      </c>
      <c r="L34" s="39">
        <v>6.2E-2</v>
      </c>
      <c r="M34" s="37">
        <f>ROUND(K34*(1-L34),0)</f>
        <v>15184</v>
      </c>
      <c r="N34" s="28">
        <v>0.35299999999999998</v>
      </c>
      <c r="O34" s="25">
        <f>M34*N34</f>
        <v>5359.9519999999993</v>
      </c>
      <c r="P34" s="39">
        <v>0.59399999999999997</v>
      </c>
      <c r="Q34" s="25">
        <f>M34*P34</f>
        <v>9019.2960000000003</v>
      </c>
      <c r="R34" s="39">
        <v>5.2999999999999999E-2</v>
      </c>
      <c r="S34" s="25">
        <f>M34*R34</f>
        <v>804.75199999999995</v>
      </c>
      <c r="T34" s="28">
        <v>0.23</v>
      </c>
      <c r="U34" s="25">
        <f>M34*T34</f>
        <v>3492.32</v>
      </c>
      <c r="V34" s="39">
        <v>0.51200000000000001</v>
      </c>
      <c r="W34" s="25">
        <f>M34*V34</f>
        <v>7774.2080000000005</v>
      </c>
      <c r="X34" s="39">
        <v>0.4</v>
      </c>
      <c r="Y34" s="25">
        <f>X34*M34</f>
        <v>6073.6</v>
      </c>
      <c r="Z34" s="47">
        <v>2.6199999999999999E-3</v>
      </c>
      <c r="AA34" s="18">
        <f>M34*Z34</f>
        <v>39.782080000000001</v>
      </c>
      <c r="AB34" s="27">
        <f>IF(M34&gt;0,(AD34+AL34)/M34,0)</f>
        <v>2.4913373287671231E-3</v>
      </c>
      <c r="AC34" s="47">
        <v>2.5999999999999998E-4</v>
      </c>
      <c r="AD34" s="37">
        <f>AC34*M34</f>
        <v>3.9478399999999998</v>
      </c>
      <c r="AE34" s="28">
        <v>0.21299999999999999</v>
      </c>
      <c r="AF34" s="41">
        <f>AI34*(1-AJ34)*AE34</f>
        <v>33.240780000000001</v>
      </c>
      <c r="AG34" s="28">
        <f>IF(AND(AE34&gt;0,AC34&gt;0,Z34&gt;0),((Z34-AC34)*AE34)/((AE34-AC34)*Z34),0)</f>
        <v>0.90186422590884352</v>
      </c>
      <c r="AH34" s="29">
        <f t="shared" si="0"/>
        <v>0.89671228676834425</v>
      </c>
      <c r="AI34" s="43">
        <v>170</v>
      </c>
      <c r="AJ34" s="39">
        <v>8.2000000000000003E-2</v>
      </c>
      <c r="AK34" s="28">
        <v>0.21709999999999999</v>
      </c>
      <c r="AL34" s="41">
        <f>AI34*(1-AJ34)*AK34</f>
        <v>33.880625999999999</v>
      </c>
      <c r="AM34" s="18">
        <v>1.47</v>
      </c>
      <c r="AN34" s="18"/>
      <c r="AO34" s="121">
        <f>AO33+AI34-AN34</f>
        <v>1969.7800000000004</v>
      </c>
      <c r="AP34" s="104"/>
      <c r="AQ34" s="43"/>
      <c r="AR34" s="48"/>
      <c r="AS34" s="41"/>
      <c r="AT34" s="41"/>
      <c r="AU34" s="41"/>
      <c r="AV34" s="41"/>
    </row>
    <row r="35" spans="1:48" s="22" customFormat="1" ht="13.5" thickBot="1" x14ac:dyDescent="0.25">
      <c r="A35" s="184"/>
      <c r="B35" s="49" t="s">
        <v>38</v>
      </c>
      <c r="C35" s="50"/>
      <c r="D35" s="51">
        <f>SUM(D32:D34)</f>
        <v>45770</v>
      </c>
      <c r="E35" s="51"/>
      <c r="F35" s="51">
        <f>SUM(F32:F34)</f>
        <v>42781</v>
      </c>
      <c r="G35" s="52"/>
      <c r="H35" s="52"/>
      <c r="I35" s="51">
        <f>SUM(I32:I34)</f>
        <v>45056</v>
      </c>
      <c r="J35" s="52"/>
      <c r="K35" s="51">
        <f>SUM(K32:K34)</f>
        <v>47269</v>
      </c>
      <c r="L35" s="21">
        <f>IF(K35&gt;0,(K32*L32+K33*L33+K34*L34)/K35,0)</f>
        <v>6.6945630328545142E-2</v>
      </c>
      <c r="M35" s="52">
        <f>M32+M33+M34</f>
        <v>44104</v>
      </c>
      <c r="N35" s="53">
        <f>IF(M35&gt;0,O35/M35,0)</f>
        <v>0.46284747415200445</v>
      </c>
      <c r="O35" s="54">
        <f>O32+O33+O34</f>
        <v>20413.425000000003</v>
      </c>
      <c r="P35" s="21">
        <f>IF(M35&gt;0,Q35/M35,0)</f>
        <v>0.49016522310901506</v>
      </c>
      <c r="Q35" s="54">
        <f>Q32+Q33+Q34</f>
        <v>21618.246999999999</v>
      </c>
      <c r="R35" s="21">
        <f>IF(M35&gt;0,S35/M35,0)</f>
        <v>4.6987302738980594E-2</v>
      </c>
      <c r="S35" s="54">
        <f>S32+S33+S34</f>
        <v>2072.328</v>
      </c>
      <c r="T35" s="21">
        <f>IF(M35&gt;0,U35/M35,0)</f>
        <v>0.21818880373662253</v>
      </c>
      <c r="U35" s="54">
        <f>U32+U33+U34</f>
        <v>9622.9989999999998</v>
      </c>
      <c r="V35" s="21">
        <f>IF(M35&gt;0,W35/M35,0)</f>
        <v>0.52888200616724113</v>
      </c>
      <c r="W35" s="54">
        <f>W32+W33+W34</f>
        <v>23325.812000000002</v>
      </c>
      <c r="X35" s="21">
        <f>IF(M35&gt;0,Y35/M35,0)</f>
        <v>0.39658239615454388</v>
      </c>
      <c r="Y35" s="54">
        <f>Y32+Y33+Y34</f>
        <v>17490.870000000003</v>
      </c>
      <c r="Z35" s="55">
        <f>IF(M35&gt;0,AA35/M35,0)</f>
        <v>2.5792667331761289E-3</v>
      </c>
      <c r="AA35" s="56">
        <f>SUM(AA32:AA34)</f>
        <v>113.75597999999999</v>
      </c>
      <c r="AB35" s="55">
        <f>IF(M35&gt;0,(AB32*M32+AB33*M33+AB34*M34)/M35,0)</f>
        <v>2.5880362076002176E-3</v>
      </c>
      <c r="AC35" s="55">
        <f>IF(K35&gt;0,(K32*AC32+K33*AC33+K34*AC34)/K35,0)</f>
        <v>2.6000000000000003E-4</v>
      </c>
      <c r="AD35" s="52">
        <f>SUM(AD32:AD34)</f>
        <v>11.467039999999999</v>
      </c>
      <c r="AE35" s="53">
        <f>IF(K35&gt;0,(K32*AE32+K33*AE33+K34*AE34)/K35,0)</f>
        <v>0.21390602932154265</v>
      </c>
      <c r="AF35" s="58">
        <f>SUM(AF32:AF34)</f>
        <v>101.2182408</v>
      </c>
      <c r="AG35" s="53">
        <f>IF(AND(AA35&gt;0),((AA32*AG32+AA33*AG33+AA34*AG34)/AA35),0)</f>
        <v>0.90029056825240761</v>
      </c>
      <c r="AH35" s="57">
        <f t="shared" si="0"/>
        <v>0.90061703208887656</v>
      </c>
      <c r="AI35" s="51">
        <f>SUM(AI32:AI34)</f>
        <v>516</v>
      </c>
      <c r="AJ35" s="21">
        <f>IF(AI35&gt;0,(AJ32*AI32+AJ33*AI33+AJ34*AI34)/AI35,0)</f>
        <v>8.3063953488372103E-2</v>
      </c>
      <c r="AK35" s="53">
        <f>IF(K35&gt;0,(AK32*K32+AK33*K33+AK34*K34)/K35,0)</f>
        <v>0.21695480970614991</v>
      </c>
      <c r="AL35" s="58">
        <f>SUM(AL32:AL34)</f>
        <v>102.67570889999999</v>
      </c>
      <c r="AM35" s="56"/>
      <c r="AN35" s="56">
        <f>SUM(AN32:AN34)</f>
        <v>1004.2</v>
      </c>
      <c r="AO35" s="105"/>
      <c r="AP35" s="106">
        <f>AO34</f>
        <v>1969.7800000000004</v>
      </c>
      <c r="AQ35" s="51">
        <f>SUM(AQ32:AQ34)</f>
        <v>0</v>
      </c>
      <c r="AR35" s="59"/>
      <c r="AS35" s="58"/>
      <c r="AT35" s="58"/>
      <c r="AU35" s="58"/>
      <c r="AV35" s="58"/>
    </row>
    <row r="36" spans="1:48" x14ac:dyDescent="0.2">
      <c r="A36" s="182">
        <v>9</v>
      </c>
      <c r="B36" s="23">
        <v>1</v>
      </c>
      <c r="C36" s="11" t="s">
        <v>51</v>
      </c>
      <c r="D36" s="12">
        <v>3899</v>
      </c>
      <c r="E36" s="12">
        <v>1</v>
      </c>
      <c r="F36" s="12">
        <v>17438</v>
      </c>
      <c r="G36" s="13">
        <v>1.1000000000000001</v>
      </c>
      <c r="H36" s="13">
        <v>7.1</v>
      </c>
      <c r="I36" s="12">
        <v>17882</v>
      </c>
      <c r="J36" s="13">
        <v>3.5</v>
      </c>
      <c r="K36" s="12">
        <v>15876</v>
      </c>
      <c r="L36" s="14">
        <v>6.8000000000000005E-2</v>
      </c>
      <c r="M36" s="24">
        <f>ROUND(K36*(1-L36),0)</f>
        <v>14796</v>
      </c>
      <c r="N36" s="15">
        <v>0.54900000000000004</v>
      </c>
      <c r="O36" s="25">
        <f>M36*N36</f>
        <v>8123.0040000000008</v>
      </c>
      <c r="P36" s="14">
        <v>0.40799999999999997</v>
      </c>
      <c r="Q36" s="25">
        <f>M36*P36</f>
        <v>6036.768</v>
      </c>
      <c r="R36" s="16">
        <v>4.2999999999999997E-2</v>
      </c>
      <c r="S36" s="25">
        <f>M36*R36</f>
        <v>636.22799999999995</v>
      </c>
      <c r="T36" s="26">
        <v>0.214</v>
      </c>
      <c r="U36" s="25">
        <f>M36*T36</f>
        <v>3166.3440000000001</v>
      </c>
      <c r="V36" s="16">
        <v>0.53500000000000003</v>
      </c>
      <c r="W36" s="25">
        <f>M36*V36</f>
        <v>7915.8600000000006</v>
      </c>
      <c r="X36" s="16">
        <v>0.4</v>
      </c>
      <c r="Y36" s="25">
        <f>X36*M36</f>
        <v>5918.4000000000005</v>
      </c>
      <c r="Z36" s="17">
        <v>2.7000000000000001E-3</v>
      </c>
      <c r="AA36" s="18">
        <f>M36*Z36</f>
        <v>39.949200000000005</v>
      </c>
      <c r="AB36" s="27">
        <f>IF(M36&gt;0,(AD36+AL36)/M36,0)</f>
        <v>2.8478662341173294E-3</v>
      </c>
      <c r="AC36" s="17">
        <v>2.9E-4</v>
      </c>
      <c r="AD36" s="24">
        <f>AC36*M36</f>
        <v>4.2908400000000002</v>
      </c>
      <c r="AE36" s="117">
        <v>0.20660000000000001</v>
      </c>
      <c r="AF36" s="30">
        <f>AI36*(1-AJ36)*AE36</f>
        <v>37.092137600000001</v>
      </c>
      <c r="AG36" s="28">
        <f>IF(AND(AE36&gt;0,AC36&gt;0,Z36&gt;0),((Z36-AC36)*AE36)/((AE36-AC36)*Z36),0)</f>
        <v>0.89384726687814287</v>
      </c>
      <c r="AH36" s="60">
        <f t="shared" si="0"/>
        <v>0.89940669869210965</v>
      </c>
      <c r="AI36" s="12">
        <v>196</v>
      </c>
      <c r="AJ36" s="14">
        <v>8.4000000000000005E-2</v>
      </c>
      <c r="AK36" s="15">
        <v>0.21079999999999999</v>
      </c>
      <c r="AL36" s="30">
        <f>AI36*(1-AJ36)*AK36</f>
        <v>37.8461888</v>
      </c>
      <c r="AM36" s="19">
        <v>1.6</v>
      </c>
      <c r="AN36" s="19">
        <v>1042.54</v>
      </c>
      <c r="AO36" s="101">
        <f>AO34+AI36-AN36</f>
        <v>1123.2400000000007</v>
      </c>
      <c r="AP36" s="102"/>
      <c r="AQ36" s="12"/>
      <c r="AR36" s="31"/>
      <c r="AS36" s="20"/>
      <c r="AT36" s="20"/>
      <c r="AU36" s="20"/>
      <c r="AV36" s="20"/>
    </row>
    <row r="37" spans="1:48" x14ac:dyDescent="0.2">
      <c r="A37" s="183"/>
      <c r="B37" s="33">
        <v>2</v>
      </c>
      <c r="C37" s="11" t="s">
        <v>53</v>
      </c>
      <c r="D37" s="34">
        <v>19400</v>
      </c>
      <c r="E37" s="34">
        <v>6</v>
      </c>
      <c r="F37" s="34">
        <v>14287</v>
      </c>
      <c r="G37" s="35">
        <v>1.3</v>
      </c>
      <c r="H37" s="35">
        <v>6.5</v>
      </c>
      <c r="I37" s="34">
        <v>15535</v>
      </c>
      <c r="J37" s="35">
        <v>3.3</v>
      </c>
      <c r="K37" s="34">
        <v>16102</v>
      </c>
      <c r="L37" s="36">
        <v>6.7000000000000004E-2</v>
      </c>
      <c r="M37" s="37">
        <f>ROUND(K37*(1-L37),0)</f>
        <v>15023</v>
      </c>
      <c r="N37" s="38">
        <v>0.55300000000000005</v>
      </c>
      <c r="O37" s="25">
        <f>M37*N37</f>
        <v>8307.719000000001</v>
      </c>
      <c r="P37" s="36">
        <v>0.40699999999999997</v>
      </c>
      <c r="Q37" s="25">
        <f>M37*P37</f>
        <v>6114.3609999999999</v>
      </c>
      <c r="R37" s="39">
        <v>0.04</v>
      </c>
      <c r="S37" s="25">
        <f>M37*R37</f>
        <v>600.91999999999996</v>
      </c>
      <c r="T37" s="28">
        <v>0.20899999999999999</v>
      </c>
      <c r="U37" s="25">
        <f>M37*T37</f>
        <v>3139.8069999999998</v>
      </c>
      <c r="V37" s="39">
        <v>0.55500000000000005</v>
      </c>
      <c r="W37" s="25">
        <f>M37*V37</f>
        <v>8337.7650000000012</v>
      </c>
      <c r="X37" s="39">
        <v>0.39</v>
      </c>
      <c r="Y37" s="25">
        <f>X37*M37</f>
        <v>5858.97</v>
      </c>
      <c r="Z37" s="40">
        <v>2.7200000000000002E-3</v>
      </c>
      <c r="AA37" s="18">
        <f>M37*Z37</f>
        <v>40.862560000000002</v>
      </c>
      <c r="AB37" s="27">
        <f>IF(M37&gt;0,(AD37+AL37)/M37,0)</f>
        <v>2.494892817679558E-3</v>
      </c>
      <c r="AC37" s="40">
        <v>2.7E-4</v>
      </c>
      <c r="AD37" s="37">
        <f>AC37*M37</f>
        <v>4.0562100000000001</v>
      </c>
      <c r="AE37" s="28">
        <v>0.21210000000000001</v>
      </c>
      <c r="AF37" s="41">
        <f>AI37*(1-AJ37)*AE37</f>
        <v>33.694630199999999</v>
      </c>
      <c r="AG37" s="28">
        <f>IF(AND(AE37&gt;0,AC37&gt;0,Z37&gt;0),((Z37-AC37)*AE37)/((AE37-AC37)*Z37),0)</f>
        <v>0.9018833776252323</v>
      </c>
      <c r="AH37" s="29">
        <f t="shared" si="0"/>
        <v>0.89292478163206401</v>
      </c>
      <c r="AI37" s="34">
        <v>174</v>
      </c>
      <c r="AJ37" s="36">
        <v>8.6999999999999994E-2</v>
      </c>
      <c r="AK37" s="38">
        <v>0.2104</v>
      </c>
      <c r="AL37" s="41">
        <f>AI37*(1-AJ37)*AK37</f>
        <v>33.424564799999999</v>
      </c>
      <c r="AM37" s="42">
        <v>1.68</v>
      </c>
      <c r="AN37" s="42"/>
      <c r="AO37" s="121">
        <f>AO36+AI37-AN37</f>
        <v>1297.2400000000007</v>
      </c>
      <c r="AP37" s="104"/>
      <c r="AQ37" s="43"/>
      <c r="AR37" s="44"/>
      <c r="AS37" s="45"/>
      <c r="AT37" s="45"/>
      <c r="AU37" s="45"/>
      <c r="AV37" s="45"/>
    </row>
    <row r="38" spans="1:48" x14ac:dyDescent="0.2">
      <c r="A38" s="183"/>
      <c r="B38" s="33">
        <v>3</v>
      </c>
      <c r="C38" s="11" t="s">
        <v>54</v>
      </c>
      <c r="D38" s="43">
        <v>21301</v>
      </c>
      <c r="E38" s="43">
        <v>4</v>
      </c>
      <c r="F38" s="43">
        <v>18840</v>
      </c>
      <c r="G38" s="37">
        <v>1.6</v>
      </c>
      <c r="H38" s="37">
        <v>5</v>
      </c>
      <c r="I38" s="43">
        <v>19568</v>
      </c>
      <c r="J38" s="37">
        <v>2.5</v>
      </c>
      <c r="K38" s="43">
        <v>16008</v>
      </c>
      <c r="L38" s="39">
        <v>7.4999999999999997E-2</v>
      </c>
      <c r="M38" s="37">
        <f>ROUND(K38*(1-L38),0)</f>
        <v>14807</v>
      </c>
      <c r="N38" s="28">
        <v>0.52800000000000002</v>
      </c>
      <c r="O38" s="25">
        <f>M38*N38</f>
        <v>7818.0960000000005</v>
      </c>
      <c r="P38" s="39">
        <v>0.43099999999999999</v>
      </c>
      <c r="Q38" s="25">
        <f>M38*P38</f>
        <v>6381.817</v>
      </c>
      <c r="R38" s="39">
        <v>4.1000000000000002E-2</v>
      </c>
      <c r="S38" s="25">
        <f>M38*R38</f>
        <v>607.08699999999999</v>
      </c>
      <c r="T38" s="28">
        <v>0.20399999999999999</v>
      </c>
      <c r="U38" s="25">
        <f>M38*T38</f>
        <v>3020.6279999999997</v>
      </c>
      <c r="V38" s="39">
        <v>0.56399999999999995</v>
      </c>
      <c r="W38" s="25">
        <f>M38*V38</f>
        <v>8351.1479999999992</v>
      </c>
      <c r="X38" s="39">
        <v>0.39</v>
      </c>
      <c r="Y38" s="25">
        <f>X38*M38</f>
        <v>5774.7300000000005</v>
      </c>
      <c r="Z38" s="47">
        <v>2.8600000000000001E-3</v>
      </c>
      <c r="AA38" s="18">
        <f>M38*Z38</f>
        <v>42.348020000000005</v>
      </c>
      <c r="AB38" s="27">
        <f>IF(M38&gt;0,(AD38+AL38)/M38,0)</f>
        <v>2.7424113189707575E-3</v>
      </c>
      <c r="AC38" s="47">
        <v>2.9E-4</v>
      </c>
      <c r="AD38" s="37">
        <f>AC38*M38</f>
        <v>4.2940300000000002</v>
      </c>
      <c r="AE38" s="28">
        <v>0.21</v>
      </c>
      <c r="AF38" s="41">
        <f>AI38*(1-AJ38)*AE38</f>
        <v>35.700839999999999</v>
      </c>
      <c r="AG38" s="28">
        <f>IF(AND(AE38&gt;0,AC38&gt;0,Z38&gt;0),((Z38-AC38)*AE38)/((AE38-AC38)*Z38),0)</f>
        <v>0.89984404037143539</v>
      </c>
      <c r="AH38" s="29">
        <f t="shared" si="0"/>
        <v>0.89546940434798183</v>
      </c>
      <c r="AI38" s="43">
        <v>186</v>
      </c>
      <c r="AJ38" s="39">
        <v>8.5999999999999993E-2</v>
      </c>
      <c r="AK38" s="28">
        <v>0.21360000000000001</v>
      </c>
      <c r="AL38" s="41">
        <f>AI38*(1-AJ38)*AK38</f>
        <v>36.312854400000006</v>
      </c>
      <c r="AM38" s="18">
        <v>1.65</v>
      </c>
      <c r="AN38" s="18"/>
      <c r="AO38" s="121">
        <f>AO37+AI38-AN38</f>
        <v>1483.2400000000007</v>
      </c>
      <c r="AP38" s="104"/>
      <c r="AQ38" s="43"/>
      <c r="AR38" s="48"/>
      <c r="AS38" s="41"/>
      <c r="AT38" s="41"/>
      <c r="AU38" s="41"/>
      <c r="AV38" s="41"/>
    </row>
    <row r="39" spans="1:48" s="22" customFormat="1" ht="13.5" thickBot="1" x14ac:dyDescent="0.25">
      <c r="A39" s="184"/>
      <c r="B39" s="49" t="s">
        <v>38</v>
      </c>
      <c r="C39" s="50"/>
      <c r="D39" s="51">
        <f>SUM(D36:D38)</f>
        <v>44600</v>
      </c>
      <c r="E39" s="51"/>
      <c r="F39" s="51">
        <f>SUM(F36:F38)</f>
        <v>50565</v>
      </c>
      <c r="G39" s="52"/>
      <c r="H39" s="52"/>
      <c r="I39" s="51">
        <f>SUM(I36:I38)</f>
        <v>52985</v>
      </c>
      <c r="J39" s="52"/>
      <c r="K39" s="51">
        <f>SUM(K36:K38)</f>
        <v>47986</v>
      </c>
      <c r="L39" s="21">
        <f>IF(K39&gt;0,(K36*L36+K37*L37+K38*L38)/K39,0)</f>
        <v>6.9999624890593082E-2</v>
      </c>
      <c r="M39" s="52">
        <f>M36+M37+M38</f>
        <v>44626</v>
      </c>
      <c r="N39" s="53">
        <f>IF(M39&gt;0,O39/M39,0)</f>
        <v>0.54337872540671361</v>
      </c>
      <c r="O39" s="54">
        <f>O36+O37+O38</f>
        <v>24248.819000000003</v>
      </c>
      <c r="P39" s="21">
        <f>IF(M39&gt;0,Q39/M39,0)</f>
        <v>0.41529480571863936</v>
      </c>
      <c r="Q39" s="54">
        <f>Q36+Q37+Q38</f>
        <v>18532.946</v>
      </c>
      <c r="R39" s="21">
        <f>IF(M39&gt;0,S39/M39,0)</f>
        <v>4.1326468874647061E-2</v>
      </c>
      <c r="S39" s="54">
        <f>S36+S37+S38</f>
        <v>1844.2349999999999</v>
      </c>
      <c r="T39" s="21">
        <f>IF(M39&gt;0,U39/M39,0)</f>
        <v>0.20899876753462104</v>
      </c>
      <c r="U39" s="54">
        <f>U36+U37+U38</f>
        <v>9326.7789999999986</v>
      </c>
      <c r="V39" s="21">
        <f>IF(M39&gt;0,W39/M39,0)</f>
        <v>0.55135510688836109</v>
      </c>
      <c r="W39" s="54">
        <f>W36+W37+W38</f>
        <v>24604.773000000001</v>
      </c>
      <c r="X39" s="21">
        <f>IF(M39&gt;0,Y39/M39,0)</f>
        <v>0.39331555595392825</v>
      </c>
      <c r="Y39" s="54">
        <f>Y36+Y37+Y38</f>
        <v>17552.100000000002</v>
      </c>
      <c r="Z39" s="55">
        <f>IF(M39&gt;0,AA39/M39,0)</f>
        <v>2.7598211804777486E-3</v>
      </c>
      <c r="AA39" s="56">
        <f>SUM(AA36:AA38)</f>
        <v>123.15978000000001</v>
      </c>
      <c r="AB39" s="55">
        <f>IF(M39&gt;0,(AB36*M36+AB37*M37+AB38*M38)/M39,0)</f>
        <v>2.6940502845874607E-3</v>
      </c>
      <c r="AC39" s="55">
        <f>IF(K39&gt;0,(K36*AC36+K37*AC37+K38*AC38)/K39,0)</f>
        <v>2.8328887592214393E-4</v>
      </c>
      <c r="AD39" s="52">
        <f>SUM(AD36:AD38)</f>
        <v>12.641079999999999</v>
      </c>
      <c r="AE39" s="53">
        <f>IF(K39&gt;0,(K36*AE36+K37*AE37+K38*AE38)/K39,0)</f>
        <v>0.20957978993873214</v>
      </c>
      <c r="AF39" s="58">
        <f>SUM(AF36:AF38)</f>
        <v>106.48760780000001</v>
      </c>
      <c r="AG39" s="53">
        <f>IF(AND(AA39&gt;0),((AA36*AG36+AA37*AG37+AA38*AG38)/AA39),0)</f>
        <v>0.8985754950497018</v>
      </c>
      <c r="AH39" s="57">
        <f t="shared" si="0"/>
        <v>0.89604610025129283</v>
      </c>
      <c r="AI39" s="51">
        <f>SUM(AI36:AI38)</f>
        <v>556</v>
      </c>
      <c r="AJ39" s="21">
        <f>IF(AI39&gt;0,(AJ36*AI36+AJ37*AI37+AJ38*AI38)/AI39,0)</f>
        <v>8.5607913669064742E-2</v>
      </c>
      <c r="AK39" s="53">
        <f>IF(K39&gt;0,(AK36*K36+AK37*K37+AK38*K38)/K39,0)</f>
        <v>0.21159984995623726</v>
      </c>
      <c r="AL39" s="58">
        <f>SUM(AL36:AL38)</f>
        <v>107.58360800000001</v>
      </c>
      <c r="AM39" s="56"/>
      <c r="AN39" s="56">
        <f>SUM(AN36:AN38)</f>
        <v>1042.54</v>
      </c>
      <c r="AO39" s="105"/>
      <c r="AP39" s="106">
        <f>AO38</f>
        <v>1483.2400000000007</v>
      </c>
      <c r="AQ39" s="51">
        <f>SUM(AQ36:AQ38)</f>
        <v>0</v>
      </c>
      <c r="AR39" s="59"/>
      <c r="AS39" s="58"/>
      <c r="AT39" s="58"/>
      <c r="AU39" s="58"/>
      <c r="AV39" s="58"/>
    </row>
    <row r="40" spans="1:48" x14ac:dyDescent="0.2">
      <c r="A40" s="182">
        <v>10</v>
      </c>
      <c r="B40" s="23">
        <v>1</v>
      </c>
      <c r="C40" s="46" t="s">
        <v>52</v>
      </c>
      <c r="D40" s="12">
        <v>5286</v>
      </c>
      <c r="E40" s="12">
        <v>2</v>
      </c>
      <c r="F40" s="12">
        <v>6892</v>
      </c>
      <c r="G40" s="13">
        <v>0.9</v>
      </c>
      <c r="H40" s="13">
        <v>6.4</v>
      </c>
      <c r="I40" s="12">
        <v>7429</v>
      </c>
      <c r="J40" s="13">
        <v>5.6</v>
      </c>
      <c r="K40" s="12">
        <v>15784</v>
      </c>
      <c r="L40" s="14">
        <v>6.5000000000000002E-2</v>
      </c>
      <c r="M40" s="24">
        <f>ROUND(K40*(1-L40),0)</f>
        <v>14758</v>
      </c>
      <c r="N40" s="15">
        <v>0.55600000000000005</v>
      </c>
      <c r="O40" s="25">
        <f>M40*N40</f>
        <v>8205.4480000000003</v>
      </c>
      <c r="P40" s="14">
        <v>0.38200000000000001</v>
      </c>
      <c r="Q40" s="25">
        <f>M40*P40</f>
        <v>5637.5560000000005</v>
      </c>
      <c r="R40" s="16">
        <v>6.2E-2</v>
      </c>
      <c r="S40" s="25">
        <f>M40*R40</f>
        <v>914.99599999999998</v>
      </c>
      <c r="T40" s="26">
        <v>0.23300000000000001</v>
      </c>
      <c r="U40" s="25">
        <f>M40*T40</f>
        <v>3438.614</v>
      </c>
      <c r="V40" s="16">
        <v>0.52</v>
      </c>
      <c r="W40" s="25">
        <f>M40*V40</f>
        <v>7674.16</v>
      </c>
      <c r="X40" s="16">
        <v>0.4</v>
      </c>
      <c r="Y40" s="25">
        <f>X40*M40</f>
        <v>5903.2000000000007</v>
      </c>
      <c r="Z40" s="17">
        <v>2.64E-3</v>
      </c>
      <c r="AA40" s="18">
        <f>M40*Z40</f>
        <v>38.961120000000001</v>
      </c>
      <c r="AB40" s="27">
        <f>IF(M40&gt;0,(AD40+AL40)/M40,0)</f>
        <v>2.7960813118308716E-3</v>
      </c>
      <c r="AC40" s="17">
        <v>2.9999999999999997E-4</v>
      </c>
      <c r="AD40" s="24">
        <f>AC40*M40</f>
        <v>4.4273999999999996</v>
      </c>
      <c r="AE40" s="117">
        <v>0.20930000000000001</v>
      </c>
      <c r="AF40" s="30">
        <f>AI40*(1-AJ40)*AE40</f>
        <v>35.237748000000003</v>
      </c>
      <c r="AG40" s="28">
        <f>IF(AND(AE40&gt;0,AC40&gt;0,Z40&gt;0),((Z40-AC40)*AE40)/((AE40-AC40)*Z40),0)</f>
        <v>0.8876359286646367</v>
      </c>
      <c r="AH40" s="60">
        <f t="shared" si="0"/>
        <v>0.89393266754588141</v>
      </c>
      <c r="AI40" s="12">
        <v>184</v>
      </c>
      <c r="AJ40" s="14">
        <v>8.5000000000000006E-2</v>
      </c>
      <c r="AK40" s="15">
        <v>0.21879999999999999</v>
      </c>
      <c r="AL40" s="30">
        <f>AI40*(1-AJ40)*AK40</f>
        <v>36.837168000000005</v>
      </c>
      <c r="AM40" s="19">
        <v>1.65</v>
      </c>
      <c r="AN40" s="19">
        <v>522.88</v>
      </c>
      <c r="AO40" s="101">
        <f>AO38+AI40-AN40+AP40</f>
        <v>935.36000000000058</v>
      </c>
      <c r="AP40" s="133">
        <v>-209</v>
      </c>
      <c r="AQ40" s="12"/>
      <c r="AR40" s="31"/>
      <c r="AS40" s="20"/>
      <c r="AT40" s="20"/>
      <c r="AU40" s="20"/>
      <c r="AV40" s="20"/>
    </row>
    <row r="41" spans="1:48" x14ac:dyDescent="0.2">
      <c r="A41" s="183"/>
      <c r="B41" s="33">
        <v>2</v>
      </c>
      <c r="C41" s="11" t="s">
        <v>53</v>
      </c>
      <c r="D41" s="34">
        <v>18759</v>
      </c>
      <c r="E41" s="34">
        <v>4</v>
      </c>
      <c r="F41" s="34">
        <v>17508</v>
      </c>
      <c r="G41" s="35">
        <v>1.1000000000000001</v>
      </c>
      <c r="H41" s="35">
        <v>6.8</v>
      </c>
      <c r="I41" s="34">
        <v>18025</v>
      </c>
      <c r="J41" s="35">
        <v>4.5</v>
      </c>
      <c r="K41" s="34">
        <v>15857</v>
      </c>
      <c r="L41" s="36">
        <v>6.4000000000000001E-2</v>
      </c>
      <c r="M41" s="37">
        <f>ROUND(K41*(1-L41),0)</f>
        <v>14842</v>
      </c>
      <c r="N41" s="38">
        <v>0.54700000000000004</v>
      </c>
      <c r="O41" s="25">
        <f>M41*N41</f>
        <v>8118.5740000000005</v>
      </c>
      <c r="P41" s="36">
        <v>0.41699999999999998</v>
      </c>
      <c r="Q41" s="25">
        <f>M41*P41</f>
        <v>6189.1139999999996</v>
      </c>
      <c r="R41" s="39">
        <v>3.5999999999999997E-2</v>
      </c>
      <c r="S41" s="25">
        <f>M41*R41</f>
        <v>534.31200000000001</v>
      </c>
      <c r="T41" s="28">
        <v>0.219</v>
      </c>
      <c r="U41" s="25">
        <f>M41*T41</f>
        <v>3250.3980000000001</v>
      </c>
      <c r="V41" s="39">
        <v>0.52900000000000003</v>
      </c>
      <c r="W41" s="25">
        <f>M41*V41</f>
        <v>7851.4180000000006</v>
      </c>
      <c r="X41" s="39">
        <v>0.39</v>
      </c>
      <c r="Y41" s="25">
        <f>X41*M41</f>
        <v>5788.38</v>
      </c>
      <c r="Z41" s="40">
        <v>2.64E-3</v>
      </c>
      <c r="AA41" s="18">
        <f>M41*Z41</f>
        <v>39.182879999999997</v>
      </c>
      <c r="AB41" s="27">
        <f>IF(M41&gt;0,(AD41+AL41)/M41,0)</f>
        <v>2.6729203409244038E-3</v>
      </c>
      <c r="AC41" s="40">
        <v>2.9999999999999997E-4</v>
      </c>
      <c r="AD41" s="37">
        <f>AC41*M41</f>
        <v>4.4525999999999994</v>
      </c>
      <c r="AE41" s="28">
        <v>0.20949999999999999</v>
      </c>
      <c r="AF41" s="41">
        <f>AI41*(1-AJ41)*AE41</f>
        <v>36.150691500000001</v>
      </c>
      <c r="AG41" s="28">
        <f>IF(AND(AE41&gt;0,AC41&gt;0,Z41&gt;0),((Z41-AC41)*AE41)/((AE41-AC41)*Z41),0)</f>
        <v>0.88763471232400504</v>
      </c>
      <c r="AH41" s="29">
        <f t="shared" si="0"/>
        <v>0.88907002494582421</v>
      </c>
      <c r="AI41" s="34">
        <v>189</v>
      </c>
      <c r="AJ41" s="36">
        <v>8.6999999999999994E-2</v>
      </c>
      <c r="AK41" s="38">
        <v>0.2041</v>
      </c>
      <c r="AL41" s="41">
        <f>AI41*(1-AJ41)*AK41</f>
        <v>35.218883700000006</v>
      </c>
      <c r="AM41" s="42">
        <v>1.6</v>
      </c>
      <c r="AN41" s="42"/>
      <c r="AO41" s="121">
        <f>AO40+AI41-AN41</f>
        <v>1124.3600000000006</v>
      </c>
      <c r="AP41" s="104"/>
      <c r="AQ41" s="43"/>
      <c r="AR41" s="44"/>
      <c r="AS41" s="45"/>
      <c r="AT41" s="45"/>
      <c r="AU41" s="45"/>
      <c r="AV41" s="45"/>
    </row>
    <row r="42" spans="1:48" x14ac:dyDescent="0.2">
      <c r="A42" s="183"/>
      <c r="B42" s="33">
        <v>3</v>
      </c>
      <c r="C42" s="11" t="s">
        <v>54</v>
      </c>
      <c r="D42" s="43">
        <v>16950</v>
      </c>
      <c r="E42" s="43">
        <v>3</v>
      </c>
      <c r="F42" s="43">
        <v>18763</v>
      </c>
      <c r="G42" s="37">
        <v>1.7</v>
      </c>
      <c r="H42" s="37">
        <v>7.6</v>
      </c>
      <c r="I42" s="43">
        <v>19315</v>
      </c>
      <c r="J42" s="37">
        <v>2.9</v>
      </c>
      <c r="K42" s="43">
        <v>15864</v>
      </c>
      <c r="L42" s="39">
        <v>6.0999999999999999E-2</v>
      </c>
      <c r="M42" s="37">
        <f>ROUND(K42*(1-L42),0)</f>
        <v>14896</v>
      </c>
      <c r="N42" s="28">
        <v>0.51600000000000001</v>
      </c>
      <c r="O42" s="25">
        <f>M42*N42</f>
        <v>7686.3360000000002</v>
      </c>
      <c r="P42" s="39">
        <v>0.41499999999999998</v>
      </c>
      <c r="Q42" s="25">
        <f>M42*P42</f>
        <v>6181.84</v>
      </c>
      <c r="R42" s="39">
        <v>6.9000000000000006E-2</v>
      </c>
      <c r="S42" s="25">
        <f>M42*R42</f>
        <v>1027.8240000000001</v>
      </c>
      <c r="T42" s="28">
        <v>0.23200000000000001</v>
      </c>
      <c r="U42" s="25">
        <f>M42*T42</f>
        <v>3455.8720000000003</v>
      </c>
      <c r="V42" s="39">
        <v>0.502</v>
      </c>
      <c r="W42" s="25">
        <f>M42*V42</f>
        <v>7477.7920000000004</v>
      </c>
      <c r="X42" s="39">
        <v>0.39</v>
      </c>
      <c r="Y42" s="25">
        <f>X42*M42</f>
        <v>5809.4400000000005</v>
      </c>
      <c r="Z42" s="47">
        <v>2.6800000000000001E-3</v>
      </c>
      <c r="AA42" s="18">
        <f>M42*Z42</f>
        <v>39.921280000000003</v>
      </c>
      <c r="AB42" s="27">
        <f>IF(M42&gt;0,(AD42+AL42)/M42,0)</f>
        <v>2.7362957303974219E-3</v>
      </c>
      <c r="AC42" s="47">
        <v>2.9E-4</v>
      </c>
      <c r="AD42" s="37">
        <f>AC42*M42</f>
        <v>4.3198400000000001</v>
      </c>
      <c r="AE42" s="28">
        <v>0.21060000000000001</v>
      </c>
      <c r="AF42" s="41">
        <f>AI42*(1-AJ42)*AE42</f>
        <v>36.148226400000006</v>
      </c>
      <c r="AG42" s="28">
        <f>IF(AND(AE42&gt;0,AC42&gt;0,Z42&gt;0),((Z42-AC42)*AE42)/((AE42-AC42)*Z42),0)</f>
        <v>0.89302075046289164</v>
      </c>
      <c r="AH42" s="29">
        <f t="shared" si="0"/>
        <v>0.89524019398867005</v>
      </c>
      <c r="AI42" s="43">
        <v>188</v>
      </c>
      <c r="AJ42" s="39">
        <v>8.6999999999999994E-2</v>
      </c>
      <c r="AK42" s="28">
        <v>0.21229999999999999</v>
      </c>
      <c r="AL42" s="41">
        <f>AI42*(1-AJ42)*AK42</f>
        <v>36.440021199999997</v>
      </c>
      <c r="AM42" s="18">
        <v>1.6</v>
      </c>
      <c r="AN42" s="18"/>
      <c r="AO42" s="121">
        <f>AO41+AI42-AN42</f>
        <v>1312.3600000000006</v>
      </c>
      <c r="AP42" s="104"/>
      <c r="AQ42" s="43"/>
      <c r="AR42" s="48"/>
      <c r="AS42" s="41"/>
      <c r="AT42" s="41"/>
      <c r="AU42" s="41"/>
      <c r="AV42" s="41"/>
    </row>
    <row r="43" spans="1:48" s="22" customFormat="1" ht="13.5" thickBot="1" x14ac:dyDescent="0.25">
      <c r="A43" s="184"/>
      <c r="B43" s="49" t="s">
        <v>38</v>
      </c>
      <c r="C43" s="50"/>
      <c r="D43" s="51">
        <f>SUM(D40:D42)</f>
        <v>40995</v>
      </c>
      <c r="E43" s="51"/>
      <c r="F43" s="51">
        <f>SUM(F40:F42)</f>
        <v>43163</v>
      </c>
      <c r="G43" s="52"/>
      <c r="H43" s="52"/>
      <c r="I43" s="51">
        <f>SUM(I40:I42)</f>
        <v>44769</v>
      </c>
      <c r="J43" s="52"/>
      <c r="K43" s="51">
        <f>SUM(K40:K42)</f>
        <v>47505</v>
      </c>
      <c r="L43" s="21">
        <f>IF(K43&gt;0,(K40*L40+K41*L41+K42*L42)/K43,0)</f>
        <v>6.3330428375960424E-2</v>
      </c>
      <c r="M43" s="52">
        <f>M40+M41+M42</f>
        <v>44496</v>
      </c>
      <c r="N43" s="53">
        <f>IF(M43&gt;0,O43/M43,0)</f>
        <v>0.53960711075152823</v>
      </c>
      <c r="O43" s="54">
        <f>O40+O41+O42</f>
        <v>24010.358</v>
      </c>
      <c r="P43" s="21">
        <f>IF(M43&gt;0,Q43/M43,0)</f>
        <v>0.40472199748291987</v>
      </c>
      <c r="Q43" s="54">
        <f>Q40+Q41+Q42</f>
        <v>18008.510000000002</v>
      </c>
      <c r="R43" s="21">
        <f>IF(M43&gt;0,S43/M43,0)</f>
        <v>5.5670891765551962E-2</v>
      </c>
      <c r="S43" s="54">
        <f>S40+S41+S42</f>
        <v>2477.1320000000001</v>
      </c>
      <c r="T43" s="21">
        <f>IF(M43&gt;0,U43/M43,0)</f>
        <v>0.22799541531823089</v>
      </c>
      <c r="U43" s="54">
        <f>U40+U41+U42</f>
        <v>10144.884000000002</v>
      </c>
      <c r="V43" s="21">
        <f>IF(M43&gt;0,W43/M43,0)</f>
        <v>0.51697613268608422</v>
      </c>
      <c r="W43" s="54">
        <f>W40+W41+W42</f>
        <v>23003.370000000003</v>
      </c>
      <c r="X43" s="21">
        <f>IF(M43&gt;0,Y43/M43,0)</f>
        <v>0.39331670262495516</v>
      </c>
      <c r="Y43" s="54">
        <f>Y40+Y41+Y42</f>
        <v>17501.020000000004</v>
      </c>
      <c r="Z43" s="55">
        <f>IF(M43&gt;0,AA43/M43,0)</f>
        <v>2.6533908665947502E-3</v>
      </c>
      <c r="AA43" s="56">
        <f>SUM(AA40:AA42)</f>
        <v>118.06528</v>
      </c>
      <c r="AB43" s="55">
        <f>IF(M43&gt;0,(AB40*M40+AB41*M41+AB42*M42)/M43,0)</f>
        <v>2.734985457119741E-3</v>
      </c>
      <c r="AC43" s="55">
        <f>IF(K43&gt;0,(K40*AC40+K41*AC41+K42*AC42)/K43,0)</f>
        <v>2.9666056204610038E-4</v>
      </c>
      <c r="AD43" s="52">
        <f>SUM(AD40:AD42)</f>
        <v>13.199839999999998</v>
      </c>
      <c r="AE43" s="53">
        <f>IF(K43&gt;0,(K40*AE40+K41*AE41+K42*AE42)/K43,0)</f>
        <v>0.2098008862225029</v>
      </c>
      <c r="AF43" s="58">
        <f>SUM(AF40:AF42)</f>
        <v>107.5366659</v>
      </c>
      <c r="AG43" s="53">
        <f>IF(AND(AA43&gt;0),((AA40*AG40+AA41*AG41+AA42*AG42)/AA43),0)</f>
        <v>0.88945628871484983</v>
      </c>
      <c r="AH43" s="57">
        <f t="shared" si="0"/>
        <v>0.8927821553333134</v>
      </c>
      <c r="AI43" s="51">
        <f>SUM(AI40:AI42)</f>
        <v>561</v>
      </c>
      <c r="AJ43" s="21">
        <f>IF(AI43&gt;0,(AJ40*AI40+AJ41*AI41+AJ42*AI42)/AI43,0)</f>
        <v>8.6344028520499091E-2</v>
      </c>
      <c r="AK43" s="53">
        <f>IF(K43&gt;0,(AK40*K40+AK41*K41+AK42*K42)/K43,0)</f>
        <v>0.21172255762551312</v>
      </c>
      <c r="AL43" s="58">
        <f>SUM(AL40:AL42)</f>
        <v>108.4960729</v>
      </c>
      <c r="AM43" s="56"/>
      <c r="AN43" s="56">
        <f>SUM(AN40:AN42)</f>
        <v>522.88</v>
      </c>
      <c r="AO43" s="105"/>
      <c r="AP43" s="106">
        <f>AO42</f>
        <v>1312.3600000000006</v>
      </c>
      <c r="AQ43" s="51">
        <f>SUM(AQ40:AQ42)</f>
        <v>0</v>
      </c>
      <c r="AR43" s="59"/>
      <c r="AS43" s="58"/>
      <c r="AT43" s="58"/>
      <c r="AU43" s="58"/>
      <c r="AV43" s="58"/>
    </row>
    <row r="44" spans="1:48" x14ac:dyDescent="0.2">
      <c r="A44" s="182">
        <v>11</v>
      </c>
      <c r="B44" s="23">
        <v>1</v>
      </c>
      <c r="C44" s="46" t="s">
        <v>52</v>
      </c>
      <c r="D44" s="12">
        <v>19168</v>
      </c>
      <c r="E44" s="12">
        <v>0</v>
      </c>
      <c r="F44" s="12">
        <v>18154</v>
      </c>
      <c r="G44" s="13">
        <v>0.5</v>
      </c>
      <c r="H44" s="13">
        <v>5.2</v>
      </c>
      <c r="I44" s="12">
        <v>18347</v>
      </c>
      <c r="J44" s="13">
        <v>2.8</v>
      </c>
      <c r="K44" s="12">
        <v>15909</v>
      </c>
      <c r="L44" s="14">
        <v>6.2E-2</v>
      </c>
      <c r="M44" s="24">
        <f>ROUND(K44*(1-L44),0)</f>
        <v>14923</v>
      </c>
      <c r="N44" s="15">
        <v>0.58399999999999996</v>
      </c>
      <c r="O44" s="25">
        <f>M44*N44</f>
        <v>8715.0319999999992</v>
      </c>
      <c r="P44" s="14">
        <v>0.36099999999999999</v>
      </c>
      <c r="Q44" s="25">
        <f>M44*P44</f>
        <v>5387.2029999999995</v>
      </c>
      <c r="R44" s="16">
        <v>5.5E-2</v>
      </c>
      <c r="S44" s="25">
        <f>M44*R44</f>
        <v>820.76499999999999</v>
      </c>
      <c r="T44" s="26">
        <v>0.23100000000000001</v>
      </c>
      <c r="U44" s="25">
        <f>M44*T44</f>
        <v>3447.2130000000002</v>
      </c>
      <c r="V44" s="16">
        <v>0.498</v>
      </c>
      <c r="W44" s="25">
        <f>M44*V44</f>
        <v>7431.6539999999995</v>
      </c>
      <c r="X44" s="16">
        <v>0.4</v>
      </c>
      <c r="Y44" s="25">
        <f>X44*M44</f>
        <v>5969.2000000000007</v>
      </c>
      <c r="Z44" s="17">
        <v>2.7599999999999999E-3</v>
      </c>
      <c r="AA44" s="18">
        <f>M44*Z44</f>
        <v>41.187480000000001</v>
      </c>
      <c r="AB44" s="27">
        <f>IF(M44&gt;0,(AD44+AL44)/M44,0)</f>
        <v>2.7020746632714604E-3</v>
      </c>
      <c r="AC44" s="17">
        <v>2.9E-4</v>
      </c>
      <c r="AD44" s="24">
        <f>AC44*M44</f>
        <v>4.3276700000000003</v>
      </c>
      <c r="AE44" s="117">
        <v>0.20630000000000001</v>
      </c>
      <c r="AF44" s="30">
        <f>AI44*(1-AJ44)*AE44</f>
        <v>35.598509100000008</v>
      </c>
      <c r="AG44" s="28">
        <f>IF(AND(AE44&gt;0,AC44&gt;0,Z44&gt;0),((Z44-AC44)*AE44)/((AE44-AC44)*Z44),0)</f>
        <v>0.89618732452132288</v>
      </c>
      <c r="AH44" s="60">
        <f t="shared" si="0"/>
        <v>0.89391780328250758</v>
      </c>
      <c r="AI44" s="12">
        <v>189</v>
      </c>
      <c r="AJ44" s="14">
        <v>8.6999999999999994E-2</v>
      </c>
      <c r="AK44" s="15">
        <v>0.20860000000000001</v>
      </c>
      <c r="AL44" s="30">
        <f>AI44*(1-AJ44)*AK44</f>
        <v>35.995390200000003</v>
      </c>
      <c r="AM44" s="19">
        <v>1.6</v>
      </c>
      <c r="AN44" s="19"/>
      <c r="AO44" s="101">
        <f>AO42+AI44-AN44</f>
        <v>1501.3600000000006</v>
      </c>
      <c r="AP44" s="102"/>
      <c r="AQ44" s="12"/>
      <c r="AR44" s="31"/>
      <c r="AS44" s="20"/>
      <c r="AT44" s="20"/>
      <c r="AU44" s="20"/>
      <c r="AV44" s="20"/>
    </row>
    <row r="45" spans="1:48" x14ac:dyDescent="0.2">
      <c r="A45" s="183"/>
      <c r="B45" s="33">
        <v>2</v>
      </c>
      <c r="C45" s="11" t="s">
        <v>53</v>
      </c>
      <c r="D45" s="34">
        <v>18915</v>
      </c>
      <c r="E45" s="34">
        <v>2</v>
      </c>
      <c r="F45" s="34">
        <v>17857</v>
      </c>
      <c r="G45" s="35">
        <v>0.9</v>
      </c>
      <c r="H45" s="35">
        <v>4.4000000000000004</v>
      </c>
      <c r="I45" s="34">
        <v>17957</v>
      </c>
      <c r="J45" s="35">
        <v>2.7</v>
      </c>
      <c r="K45" s="34">
        <v>16051</v>
      </c>
      <c r="L45" s="36">
        <v>0.06</v>
      </c>
      <c r="M45" s="37">
        <f>ROUND(K45*(1-L45),0)</f>
        <v>15088</v>
      </c>
      <c r="N45" s="38">
        <v>0.371</v>
      </c>
      <c r="O45" s="25">
        <f>M45*N45</f>
        <v>5597.6480000000001</v>
      </c>
      <c r="P45" s="36">
        <v>0.6</v>
      </c>
      <c r="Q45" s="25">
        <f>M45*P45</f>
        <v>9052.7999999999993</v>
      </c>
      <c r="R45" s="39">
        <v>2.9000000000000001E-2</v>
      </c>
      <c r="S45" s="25">
        <f>M45*R45</f>
        <v>437.55200000000002</v>
      </c>
      <c r="T45" s="28">
        <v>0.23200000000000001</v>
      </c>
      <c r="U45" s="25">
        <f>M45*T45</f>
        <v>3500.4160000000002</v>
      </c>
      <c r="V45" s="39">
        <v>0.50800000000000001</v>
      </c>
      <c r="W45" s="25">
        <f>M45*V45</f>
        <v>7664.7039999999997</v>
      </c>
      <c r="X45" s="39">
        <v>0.39</v>
      </c>
      <c r="Y45" s="25">
        <f>X45*M45</f>
        <v>5884.3200000000006</v>
      </c>
      <c r="Z45" s="40">
        <v>2.7699999999999999E-3</v>
      </c>
      <c r="AA45" s="18">
        <f>M45*Z45</f>
        <v>41.793759999999999</v>
      </c>
      <c r="AB45" s="27">
        <f>IF(M45&gt;0,(AD45+AL45)/M45,0)</f>
        <v>2.6596127386002127E-3</v>
      </c>
      <c r="AC45" s="40">
        <v>2.9E-4</v>
      </c>
      <c r="AD45" s="37">
        <f>AC45*M45</f>
        <v>4.3755199999999999</v>
      </c>
      <c r="AE45" s="28">
        <v>0.20979999999999999</v>
      </c>
      <c r="AF45" s="41">
        <f>AI45*(1-AJ45)*AE45</f>
        <v>35.701666000000003</v>
      </c>
      <c r="AG45" s="28">
        <f>IF(AND(AE45&gt;0,AC45&gt;0,Z45&gt;0),((Z45-AC45)*AE45)/((AE45-AC45)*Z45),0)</f>
        <v>0.89654612696946145</v>
      </c>
      <c r="AH45" s="29">
        <f t="shared" si="0"/>
        <v>0.8921930587368645</v>
      </c>
      <c r="AI45" s="34">
        <v>187</v>
      </c>
      <c r="AJ45" s="36">
        <v>0.09</v>
      </c>
      <c r="AK45" s="38">
        <v>0.21010000000000001</v>
      </c>
      <c r="AL45" s="41">
        <f>AI45*(1-AJ45)*AK45</f>
        <v>35.752717000000004</v>
      </c>
      <c r="AM45" s="42">
        <v>1.5</v>
      </c>
      <c r="AN45" s="42"/>
      <c r="AO45" s="121">
        <f>AO44+AI45-AN45</f>
        <v>1688.3600000000006</v>
      </c>
      <c r="AP45" s="104"/>
      <c r="AQ45" s="43"/>
      <c r="AR45" s="44"/>
      <c r="AS45" s="45"/>
      <c r="AT45" s="45"/>
      <c r="AU45" s="45"/>
      <c r="AV45" s="45"/>
    </row>
    <row r="46" spans="1:48" x14ac:dyDescent="0.2">
      <c r="A46" s="183"/>
      <c r="B46" s="33">
        <v>3</v>
      </c>
      <c r="C46" s="46" t="s">
        <v>57</v>
      </c>
      <c r="D46" s="43">
        <v>17517</v>
      </c>
      <c r="E46" s="43">
        <v>2</v>
      </c>
      <c r="F46" s="43">
        <v>18092</v>
      </c>
      <c r="G46" s="37">
        <v>0.8</v>
      </c>
      <c r="H46" s="37">
        <v>4.9000000000000004</v>
      </c>
      <c r="I46" s="43">
        <v>19066</v>
      </c>
      <c r="J46" s="37">
        <v>2.1</v>
      </c>
      <c r="K46" s="43">
        <v>16095</v>
      </c>
      <c r="L46" s="39">
        <v>5.8000000000000003E-2</v>
      </c>
      <c r="M46" s="37">
        <f>ROUND(K46*(1-L46),0)</f>
        <v>15161</v>
      </c>
      <c r="N46" s="28">
        <v>0.39</v>
      </c>
      <c r="O46" s="25">
        <f>M46*N46</f>
        <v>5912.79</v>
      </c>
      <c r="P46" s="39">
        <v>0.55300000000000005</v>
      </c>
      <c r="Q46" s="25">
        <f>M46*P46</f>
        <v>8384.0330000000013</v>
      </c>
      <c r="R46" s="39">
        <v>5.7000000000000002E-2</v>
      </c>
      <c r="S46" s="25">
        <f>M46*R46</f>
        <v>864.17700000000002</v>
      </c>
      <c r="T46" s="28">
        <v>0.245</v>
      </c>
      <c r="U46" s="25">
        <f>M46*T46</f>
        <v>3714.4449999999997</v>
      </c>
      <c r="V46" s="39">
        <v>0.49199999999999999</v>
      </c>
      <c r="W46" s="25">
        <f>M46*V46</f>
        <v>7459.2119999999995</v>
      </c>
      <c r="X46" s="39">
        <v>0.39</v>
      </c>
      <c r="Y46" s="25">
        <f>X46*M46</f>
        <v>5912.79</v>
      </c>
      <c r="Z46" s="47">
        <v>2.7699999999999999E-3</v>
      </c>
      <c r="AA46" s="18">
        <f>M46*Z46</f>
        <v>41.99597</v>
      </c>
      <c r="AB46" s="27">
        <f>IF(M46&gt;0,(AD46+AL46)/M46,0)</f>
        <v>2.9491478794274788E-3</v>
      </c>
      <c r="AC46" s="47">
        <v>2.9E-4</v>
      </c>
      <c r="AD46" s="37">
        <f>AC46*M46</f>
        <v>4.3966900000000004</v>
      </c>
      <c r="AE46" s="28">
        <v>0.2072</v>
      </c>
      <c r="AF46" s="41">
        <f>AI46*(1-AJ46)*AE46</f>
        <v>38.780588000000002</v>
      </c>
      <c r="AG46" s="28">
        <f>IF(AND(AE46&gt;0,AC46&gt;0,Z46&gt;0),((Z46-AC46)*AE46)/((AE46-AC46)*Z46),0)</f>
        <v>0.89656169942214914</v>
      </c>
      <c r="AH46" s="29">
        <f t="shared" si="0"/>
        <v>0.90288209060656588</v>
      </c>
      <c r="AI46" s="43">
        <v>205</v>
      </c>
      <c r="AJ46" s="39">
        <v>8.6999999999999994E-2</v>
      </c>
      <c r="AK46" s="28">
        <v>0.21540000000000001</v>
      </c>
      <c r="AL46" s="41">
        <f>AI46*(1-AJ46)*AK46</f>
        <v>40.315341000000004</v>
      </c>
      <c r="AM46" s="18">
        <v>1.68</v>
      </c>
      <c r="AN46" s="18"/>
      <c r="AO46" s="121">
        <f>AO45+AI46-AN46</f>
        <v>1893.3600000000006</v>
      </c>
      <c r="AP46" s="104"/>
      <c r="AQ46" s="43"/>
      <c r="AR46" s="48"/>
      <c r="AS46" s="41"/>
      <c r="AT46" s="41"/>
      <c r="AU46" s="41"/>
      <c r="AV46" s="41"/>
    </row>
    <row r="47" spans="1:48" s="22" customFormat="1" ht="13.5" thickBot="1" x14ac:dyDescent="0.25">
      <c r="A47" s="184"/>
      <c r="B47" s="49" t="s">
        <v>38</v>
      </c>
      <c r="C47" s="50"/>
      <c r="D47" s="51">
        <f>SUM(D44:D46)</f>
        <v>55600</v>
      </c>
      <c r="E47" s="51"/>
      <c r="F47" s="51">
        <f>SUM(F44:F46)</f>
        <v>54103</v>
      </c>
      <c r="G47" s="52"/>
      <c r="H47" s="52"/>
      <c r="I47" s="51">
        <f>SUM(I44:I46)</f>
        <v>55370</v>
      </c>
      <c r="J47" s="52"/>
      <c r="K47" s="51">
        <f>SUM(K44:K46)</f>
        <v>48055</v>
      </c>
      <c r="L47" s="21">
        <f>IF(K47&gt;0,(K44*L44+K45*L45+K46*L46)/K47,0)</f>
        <v>5.9992258870044737E-2</v>
      </c>
      <c r="M47" s="52">
        <f>M44+M45+M46</f>
        <v>45172</v>
      </c>
      <c r="N47" s="53">
        <f>IF(M47&gt;0,O47/M47,0)</f>
        <v>0.44774351368104137</v>
      </c>
      <c r="O47" s="54">
        <f>O44+O45+O46</f>
        <v>20225.47</v>
      </c>
      <c r="P47" s="21">
        <f>IF(M47&gt;0,Q47/M47,0)</f>
        <v>0.50526954750730546</v>
      </c>
      <c r="Q47" s="54">
        <f>Q44+Q45+Q46</f>
        <v>22824.036</v>
      </c>
      <c r="R47" s="21">
        <f>IF(M47&gt;0,S47/M47,0)</f>
        <v>4.6986938811653237E-2</v>
      </c>
      <c r="S47" s="54">
        <f>S44+S45+S46</f>
        <v>2122.4940000000001</v>
      </c>
      <c r="T47" s="21">
        <f>IF(M47&gt;0,U47/M47,0)</f>
        <v>0.23603280793411849</v>
      </c>
      <c r="U47" s="54">
        <f>U44+U45+U46</f>
        <v>10662.074000000001</v>
      </c>
      <c r="V47" s="21">
        <f>IF(M47&gt;0,W47/M47,0)</f>
        <v>0.49932635260781016</v>
      </c>
      <c r="W47" s="54">
        <f>W44+W45+W46</f>
        <v>22555.57</v>
      </c>
      <c r="X47" s="21">
        <f>IF(M47&gt;0,Y47/M47,0)</f>
        <v>0.39330359514743651</v>
      </c>
      <c r="Y47" s="54">
        <f>Y44+Y45+Y46</f>
        <v>17766.310000000001</v>
      </c>
      <c r="Z47" s="55">
        <f>IF(M47&gt;0,AA47/M47,0)</f>
        <v>2.7666964048525637E-3</v>
      </c>
      <c r="AA47" s="56">
        <f>SUM(AA44:AA46)</f>
        <v>124.97721</v>
      </c>
      <c r="AB47" s="55">
        <f>IF(M47&gt;0,(AB44*M44+AB45*M45+AB46*M46)/M47,0)</f>
        <v>2.7708166164880899E-3</v>
      </c>
      <c r="AC47" s="55">
        <f>IF(K47&gt;0,(K44*AC44+K45*AC45+K46*AC46)/K47,0)</f>
        <v>2.9E-4</v>
      </c>
      <c r="AD47" s="52">
        <f>SUM(AD44:AD46)</f>
        <v>13.099879999999999</v>
      </c>
      <c r="AE47" s="53">
        <f>IF(K47&gt;0,(K44*AE44+K45*AE45+K46*AE46)/K47,0)</f>
        <v>0.2077704817396733</v>
      </c>
      <c r="AF47" s="58">
        <f>SUM(AF44:AF46)</f>
        <v>110.08076310000001</v>
      </c>
      <c r="AG47" s="53">
        <f>IF(AND(AA47&gt;0),((AA44*AG44+AA45*AG45+AA46*AG46)/AA47),0)</f>
        <v>0.89643311285752247</v>
      </c>
      <c r="AH47" s="57">
        <f t="shared" si="0"/>
        <v>0.89656775724314319</v>
      </c>
      <c r="AI47" s="51">
        <f>SUM(AI44:AI46)</f>
        <v>581</v>
      </c>
      <c r="AJ47" s="21">
        <f>IF(AI47&gt;0,(AJ44*AI44+AJ45*AI45+AJ46*AI46)/AI47,0)</f>
        <v>8.7965576592082595E-2</v>
      </c>
      <c r="AK47" s="53">
        <f>IF(K47&gt;0,(AK44*K44+AK45*K45+AK46*K46)/K47,0)</f>
        <v>0.21137853501196546</v>
      </c>
      <c r="AL47" s="58">
        <f>SUM(AL44:AL46)</f>
        <v>112.06344820000001</v>
      </c>
      <c r="AM47" s="56"/>
      <c r="AN47" s="56">
        <f>SUM(AN44:AN46)</f>
        <v>0</v>
      </c>
      <c r="AO47" s="105"/>
      <c r="AP47" s="106">
        <f>AO46</f>
        <v>1893.3600000000006</v>
      </c>
      <c r="AQ47" s="51">
        <f>SUM(AQ44:AQ46)</f>
        <v>0</v>
      </c>
      <c r="AR47" s="59"/>
      <c r="AS47" s="58"/>
      <c r="AT47" s="58"/>
      <c r="AU47" s="58"/>
      <c r="AV47" s="58"/>
    </row>
    <row r="48" spans="1:48" x14ac:dyDescent="0.2">
      <c r="A48" s="182">
        <v>12</v>
      </c>
      <c r="B48" s="23">
        <v>1</v>
      </c>
      <c r="C48" s="46" t="s">
        <v>52</v>
      </c>
      <c r="D48" s="12">
        <v>13700</v>
      </c>
      <c r="E48" s="12">
        <v>0</v>
      </c>
      <c r="F48" s="12">
        <v>15702</v>
      </c>
      <c r="G48" s="13">
        <v>1.2</v>
      </c>
      <c r="H48" s="13">
        <v>7.1</v>
      </c>
      <c r="I48" s="12">
        <v>16478</v>
      </c>
      <c r="J48" s="13">
        <v>2</v>
      </c>
      <c r="K48" s="12">
        <v>15869</v>
      </c>
      <c r="L48" s="14">
        <v>7.0000000000000007E-2</v>
      </c>
      <c r="M48" s="24">
        <f>ROUND(K48*(1-L48),0)</f>
        <v>14758</v>
      </c>
      <c r="N48" s="15">
        <v>0.56000000000000005</v>
      </c>
      <c r="O48" s="25">
        <f>M48*N48</f>
        <v>8264.4800000000014</v>
      </c>
      <c r="P48" s="14">
        <v>0.39400000000000002</v>
      </c>
      <c r="Q48" s="25">
        <f>M48*P48</f>
        <v>5814.652</v>
      </c>
      <c r="R48" s="16">
        <v>4.5999999999999999E-2</v>
      </c>
      <c r="S48" s="25">
        <f>M48*R48</f>
        <v>678.86799999999994</v>
      </c>
      <c r="T48" s="26">
        <v>0.245</v>
      </c>
      <c r="U48" s="25">
        <f>M48*T48</f>
        <v>3615.71</v>
      </c>
      <c r="V48" s="16">
        <v>0.495</v>
      </c>
      <c r="W48" s="25">
        <f>M48*V48</f>
        <v>7305.21</v>
      </c>
      <c r="X48" s="16">
        <v>0.4</v>
      </c>
      <c r="Y48" s="25">
        <f>X48*M48</f>
        <v>5903.2000000000007</v>
      </c>
      <c r="Z48" s="17">
        <v>2.8900000000000002E-3</v>
      </c>
      <c r="AA48" s="18">
        <f>M48*Z48</f>
        <v>42.650620000000004</v>
      </c>
      <c r="AB48" s="27">
        <f>IF(M48&gt;0,(AD48+AL48)/M48,0)</f>
        <v>2.9104696571351134E-3</v>
      </c>
      <c r="AC48" s="17">
        <v>2.9999999999999997E-4</v>
      </c>
      <c r="AD48" s="24">
        <f>AC48*M48</f>
        <v>4.4273999999999996</v>
      </c>
      <c r="AE48" s="117">
        <v>0.20760000000000001</v>
      </c>
      <c r="AF48" s="30">
        <f>AI48*(1-AJ48)*AE48</f>
        <v>36.320865600000005</v>
      </c>
      <c r="AG48" s="28">
        <f>IF(AND(AE48&gt;0,AC48&gt;0,Z48&gt;0),((Z48-AC48)*AE48)/((AE48-AC48)*Z48),0)</f>
        <v>0.89749072353892612</v>
      </c>
      <c r="AH48" s="60">
        <f t="shared" si="0"/>
        <v>0.89814748656557497</v>
      </c>
      <c r="AI48" s="12">
        <v>191</v>
      </c>
      <c r="AJ48" s="14">
        <v>8.4000000000000005E-2</v>
      </c>
      <c r="AK48" s="15">
        <v>0.22020000000000001</v>
      </c>
      <c r="AL48" s="30">
        <f>AI48*(1-AJ48)*AK48</f>
        <v>38.525311200000004</v>
      </c>
      <c r="AM48" s="19">
        <v>1.65</v>
      </c>
      <c r="AN48" s="19"/>
      <c r="AO48" s="101">
        <f>AO46+AI48-AN48</f>
        <v>2084.3600000000006</v>
      </c>
      <c r="AP48" s="102"/>
      <c r="AQ48" s="12"/>
      <c r="AR48" s="31"/>
      <c r="AS48" s="20"/>
      <c r="AT48" s="20"/>
      <c r="AU48" s="20"/>
      <c r="AV48" s="20"/>
    </row>
    <row r="49" spans="1:48" x14ac:dyDescent="0.2">
      <c r="A49" s="183"/>
      <c r="B49" s="33">
        <v>2</v>
      </c>
      <c r="C49" s="11" t="s">
        <v>53</v>
      </c>
      <c r="D49" s="34">
        <v>18230</v>
      </c>
      <c r="E49" s="34">
        <v>2</v>
      </c>
      <c r="F49" s="34">
        <v>16408</v>
      </c>
      <c r="G49" s="35">
        <v>1.1000000000000001</v>
      </c>
      <c r="H49" s="35">
        <v>5.9</v>
      </c>
      <c r="I49" s="34">
        <v>16707</v>
      </c>
      <c r="J49" s="35">
        <v>1.9</v>
      </c>
      <c r="K49" s="34">
        <v>15908</v>
      </c>
      <c r="L49" s="36">
        <v>6.2E-2</v>
      </c>
      <c r="M49" s="37">
        <f>ROUND(K49*(1-L49),0)</f>
        <v>14922</v>
      </c>
      <c r="N49" s="38">
        <v>0.35799999999999998</v>
      </c>
      <c r="O49" s="25">
        <f>M49*N49</f>
        <v>5342.076</v>
      </c>
      <c r="P49" s="36">
        <v>0.59299999999999997</v>
      </c>
      <c r="Q49" s="25">
        <f>M49*P49</f>
        <v>8848.7459999999992</v>
      </c>
      <c r="R49" s="39">
        <v>4.9000000000000002E-2</v>
      </c>
      <c r="S49" s="25">
        <f>M49*R49</f>
        <v>731.178</v>
      </c>
      <c r="T49" s="28">
        <v>0.248</v>
      </c>
      <c r="U49" s="25">
        <f>M49*T49</f>
        <v>3700.6559999999999</v>
      </c>
      <c r="V49" s="39">
        <v>0.495</v>
      </c>
      <c r="W49" s="25">
        <f>M49*V49</f>
        <v>7386.39</v>
      </c>
      <c r="X49" s="39">
        <v>0.39</v>
      </c>
      <c r="Y49" s="25">
        <f>X49*M49</f>
        <v>5819.58</v>
      </c>
      <c r="Z49" s="40">
        <v>2.5000000000000001E-3</v>
      </c>
      <c r="AA49" s="18">
        <f>M49*Z49</f>
        <v>37.305</v>
      </c>
      <c r="AB49" s="27">
        <f>IF(M49&gt;0,(AD49+AL49)/M49,0)</f>
        <v>2.8912858866103736E-3</v>
      </c>
      <c r="AC49" s="40">
        <v>2.9999999999999997E-4</v>
      </c>
      <c r="AD49" s="37">
        <f>AC49*M49</f>
        <v>4.4765999999999995</v>
      </c>
      <c r="AE49" s="28">
        <v>0.20910000000000001</v>
      </c>
      <c r="AF49" s="41">
        <f>AI49*(1-AJ49)*AE49</f>
        <v>36.734688000000006</v>
      </c>
      <c r="AG49" s="28">
        <f>IF(AND(AE49&gt;0,AC49&gt;0,Z49&gt;0),((Z49-AC49)*AE49)/((AE49-AC49)*Z49),0)</f>
        <v>0.88126436781609208</v>
      </c>
      <c r="AH49" s="29">
        <f t="shared" si="0"/>
        <v>0.89746319641079797</v>
      </c>
      <c r="AI49" s="34">
        <v>192</v>
      </c>
      <c r="AJ49" s="36">
        <v>8.5000000000000006E-2</v>
      </c>
      <c r="AK49" s="38">
        <v>0.22009999999999999</v>
      </c>
      <c r="AL49" s="41">
        <f>AI49*(1-AJ49)*AK49</f>
        <v>38.667167999999997</v>
      </c>
      <c r="AM49" s="42">
        <v>1.5</v>
      </c>
      <c r="AN49" s="42"/>
      <c r="AO49" s="121">
        <f>AO48+AI49-AN49</f>
        <v>2276.3600000000006</v>
      </c>
      <c r="AP49" s="104"/>
      <c r="AQ49" s="43"/>
      <c r="AR49" s="44"/>
      <c r="AS49" s="45"/>
      <c r="AT49" s="45"/>
      <c r="AU49" s="45"/>
      <c r="AV49" s="45"/>
    </row>
    <row r="50" spans="1:48" x14ac:dyDescent="0.2">
      <c r="A50" s="183"/>
      <c r="B50" s="33">
        <v>3</v>
      </c>
      <c r="C50" s="46" t="s">
        <v>51</v>
      </c>
      <c r="D50" s="43">
        <v>17170</v>
      </c>
      <c r="E50" s="43">
        <v>1</v>
      </c>
      <c r="F50" s="43">
        <v>17595</v>
      </c>
      <c r="G50" s="37">
        <v>1.3</v>
      </c>
      <c r="H50" s="37">
        <v>7.3</v>
      </c>
      <c r="I50" s="43">
        <v>18108</v>
      </c>
      <c r="J50" s="37">
        <v>1.6</v>
      </c>
      <c r="K50" s="43">
        <v>15664</v>
      </c>
      <c r="L50" s="39">
        <v>6.4000000000000001E-2</v>
      </c>
      <c r="M50" s="37">
        <f>ROUND(K50*(1-L50),0)</f>
        <v>14662</v>
      </c>
      <c r="N50" s="28">
        <v>0.41299999999999998</v>
      </c>
      <c r="O50" s="25">
        <f>M50*N50</f>
        <v>6055.4059999999999</v>
      </c>
      <c r="P50" s="39">
        <v>0.53900000000000003</v>
      </c>
      <c r="Q50" s="25">
        <f>M50*P50</f>
        <v>7902.8180000000002</v>
      </c>
      <c r="R50" s="39">
        <v>4.8000000000000001E-2</v>
      </c>
      <c r="S50" s="25">
        <f>M50*R50</f>
        <v>703.77600000000007</v>
      </c>
      <c r="T50" s="28">
        <v>0.27400000000000002</v>
      </c>
      <c r="U50" s="25">
        <f>M50*T50</f>
        <v>4017.3880000000004</v>
      </c>
      <c r="V50" s="39">
        <v>0.47799999999999998</v>
      </c>
      <c r="W50" s="25">
        <f>M50*V50</f>
        <v>7008.4359999999997</v>
      </c>
      <c r="X50" s="39">
        <v>0.39</v>
      </c>
      <c r="Y50" s="25">
        <f>X50*M50</f>
        <v>5718.18</v>
      </c>
      <c r="Z50" s="47">
        <v>2.4499999999999999E-3</v>
      </c>
      <c r="AA50" s="18">
        <f>M50*Z50</f>
        <v>35.921900000000001</v>
      </c>
      <c r="AB50" s="27">
        <f>IF(M50&gt;0,(AD50+AL50)/M50,0)</f>
        <v>2.9944303369253858E-3</v>
      </c>
      <c r="AC50" s="47">
        <v>2.9E-4</v>
      </c>
      <c r="AD50" s="37">
        <f>AC50*M50</f>
        <v>4.2519799999999996</v>
      </c>
      <c r="AE50" s="28">
        <v>0.2084</v>
      </c>
      <c r="AF50" s="41">
        <f>AI50*(1-AJ50)*AE50</f>
        <v>38.560668800000002</v>
      </c>
      <c r="AG50" s="28">
        <f>IF(AND(AE50&gt;0,AC50&gt;0,Z50&gt;0),((Z50-AC50)*AE50)/((AE50-AC50)*Z50),0)</f>
        <v>0.88286120271951951</v>
      </c>
      <c r="AH50" s="29">
        <f t="shared" si="0"/>
        <v>0.9043773750602937</v>
      </c>
      <c r="AI50" s="43">
        <v>202</v>
      </c>
      <c r="AJ50" s="39">
        <v>8.4000000000000005E-2</v>
      </c>
      <c r="AK50" s="28">
        <v>0.21429999999999999</v>
      </c>
      <c r="AL50" s="41">
        <f>AI50*(1-AJ50)*AK50</f>
        <v>39.652357600000002</v>
      </c>
      <c r="AM50" s="18">
        <v>1.5</v>
      </c>
      <c r="AN50" s="18"/>
      <c r="AO50" s="121">
        <f>AO49+AI50-AN50</f>
        <v>2478.3600000000006</v>
      </c>
      <c r="AP50" s="104"/>
      <c r="AQ50" s="43"/>
      <c r="AR50" s="48"/>
      <c r="AS50" s="41"/>
      <c r="AT50" s="41"/>
      <c r="AU50" s="41"/>
      <c r="AV50" s="41"/>
    </row>
    <row r="51" spans="1:48" s="22" customFormat="1" ht="13.5" thickBot="1" x14ac:dyDescent="0.25">
      <c r="A51" s="184"/>
      <c r="B51" s="49" t="s">
        <v>38</v>
      </c>
      <c r="C51" s="50"/>
      <c r="D51" s="51">
        <f>SUM(D48:D50)</f>
        <v>49100</v>
      </c>
      <c r="E51" s="51"/>
      <c r="F51" s="51">
        <f>SUM(F48:F50)</f>
        <v>49705</v>
      </c>
      <c r="G51" s="52"/>
      <c r="H51" s="52"/>
      <c r="I51" s="51">
        <f>SUM(I48:I50)</f>
        <v>51293</v>
      </c>
      <c r="J51" s="52"/>
      <c r="K51" s="51">
        <f>SUM(K48:K50)</f>
        <v>47441</v>
      </c>
      <c r="L51" s="21">
        <f>IF(K51&gt;0,(K48*L48+K49*L49+K50*L50)/K51,0)</f>
        <v>6.533635462996143E-2</v>
      </c>
      <c r="M51" s="52">
        <f>M48+M49+M50</f>
        <v>44342</v>
      </c>
      <c r="N51" s="53">
        <f>IF(M51&gt;0,O51/M51,0)</f>
        <v>0.44341621938568399</v>
      </c>
      <c r="O51" s="54">
        <f>O48+O49+O50</f>
        <v>19661.962</v>
      </c>
      <c r="P51" s="21">
        <f>IF(M51&gt;0,Q51/M51,0)</f>
        <v>0.50891290424428304</v>
      </c>
      <c r="Q51" s="54">
        <f>Q48+Q49+Q50</f>
        <v>22566.216</v>
      </c>
      <c r="R51" s="21">
        <f>IF(M51&gt;0,S51/M51,0)</f>
        <v>4.7670876370032929E-2</v>
      </c>
      <c r="S51" s="54">
        <f>S48+S49+S50</f>
        <v>2113.8220000000001</v>
      </c>
      <c r="T51" s="21">
        <f>IF(M51&gt;0,U51/M51,0)</f>
        <v>0.25559861981868209</v>
      </c>
      <c r="U51" s="54">
        <f>U48+U49+U50</f>
        <v>11333.754000000001</v>
      </c>
      <c r="V51" s="21">
        <f>IF(M51&gt;0,W51/M51,0)</f>
        <v>0.48937882819899869</v>
      </c>
      <c r="W51" s="54">
        <f>W48+W49+W50</f>
        <v>21700.036</v>
      </c>
      <c r="X51" s="21">
        <f>IF(M51&gt;0,Y51/M51,0)</f>
        <v>0.39332822155067426</v>
      </c>
      <c r="Y51" s="54">
        <f>Y48+Y49+Y50</f>
        <v>17440.96</v>
      </c>
      <c r="Z51" s="55">
        <f>IF(M51&gt;0,AA51/M51,0)</f>
        <v>2.6132677822380589E-3</v>
      </c>
      <c r="AA51" s="56">
        <f>SUM(AA48:AA50)</f>
        <v>115.87752</v>
      </c>
      <c r="AB51" s="55">
        <f>IF(M51&gt;0,(AB48*M48+AB49*M49+AB50*M50)/M51,0)</f>
        <v>2.9317761219611201E-3</v>
      </c>
      <c r="AC51" s="55">
        <f>IF(K51&gt;0,(K48*AC48+K49*AC49+K50*AC50)/K51,0)</f>
        <v>2.9669821462448092E-4</v>
      </c>
      <c r="AD51" s="52">
        <f>SUM(AD48:AD50)</f>
        <v>13.15598</v>
      </c>
      <c r="AE51" s="53">
        <f>IF(K51&gt;0,(K48*AE48+K49*AE49+K50*AE50)/K51,0)</f>
        <v>0.20836712548217787</v>
      </c>
      <c r="AF51" s="58">
        <f>SUM(AF48:AF50)</f>
        <v>111.61622240000001</v>
      </c>
      <c r="AG51" s="53">
        <f>IF(AND(AA51&gt;0),((AA48*AG48+AA49*AG49+AA50*AG50)/AA51),0)</f>
        <v>0.887731760936318</v>
      </c>
      <c r="AH51" s="57">
        <f t="shared" si="0"/>
        <v>0.90002286310858204</v>
      </c>
      <c r="AI51" s="51">
        <f>SUM(AI48:AI50)</f>
        <v>585</v>
      </c>
      <c r="AJ51" s="21">
        <f>IF(AI51&gt;0,(AJ48*AI48+AJ49*AI49+AJ50*AI50)/AI51,0)</f>
        <v>8.4328205128205144E-2</v>
      </c>
      <c r="AK51" s="53">
        <f>IF(K51&gt;0,(AK48*K48+AK49*K49+AK50*K50)/K51,0)</f>
        <v>0.21821841445163465</v>
      </c>
      <c r="AL51" s="58">
        <f>SUM(AL48:AL50)</f>
        <v>116.84483680000001</v>
      </c>
      <c r="AM51" s="56"/>
      <c r="AN51" s="56">
        <f>SUM(AN48:AN50)</f>
        <v>0</v>
      </c>
      <c r="AO51" s="105"/>
      <c r="AP51" s="106">
        <f>AO50</f>
        <v>2478.3600000000006</v>
      </c>
      <c r="AQ51" s="51">
        <f>SUM(AQ48:AQ50)</f>
        <v>0</v>
      </c>
      <c r="AR51" s="59"/>
      <c r="AS51" s="58"/>
      <c r="AT51" s="58"/>
      <c r="AU51" s="58"/>
      <c r="AV51" s="58"/>
    </row>
    <row r="52" spans="1:48" x14ac:dyDescent="0.2">
      <c r="A52" s="182">
        <v>13</v>
      </c>
      <c r="B52" s="23">
        <v>1</v>
      </c>
      <c r="C52" s="46" t="s">
        <v>57</v>
      </c>
      <c r="D52" s="12">
        <v>6700</v>
      </c>
      <c r="E52" s="12">
        <v>0</v>
      </c>
      <c r="F52" s="12">
        <v>9432</v>
      </c>
      <c r="G52" s="13">
        <v>0.8</v>
      </c>
      <c r="H52" s="13">
        <v>7.6</v>
      </c>
      <c r="I52" s="12">
        <v>9899</v>
      </c>
      <c r="J52" s="13">
        <v>3.1</v>
      </c>
      <c r="K52" s="12">
        <v>15032</v>
      </c>
      <c r="L52" s="14">
        <v>0.06</v>
      </c>
      <c r="M52" s="24">
        <f>ROUND(K52*(1-L52),0)</f>
        <v>14130</v>
      </c>
      <c r="N52" s="15">
        <v>0.46600000000000003</v>
      </c>
      <c r="O52" s="25">
        <f>M52*N52</f>
        <v>6584.58</v>
      </c>
      <c r="P52" s="14">
        <v>0.48799999999999999</v>
      </c>
      <c r="Q52" s="25">
        <f>M52*P52</f>
        <v>6895.44</v>
      </c>
      <c r="R52" s="16">
        <v>4.5999999999999999E-2</v>
      </c>
      <c r="S52" s="25">
        <f>M52*R52</f>
        <v>649.98</v>
      </c>
      <c r="T52" s="26">
        <v>0.251</v>
      </c>
      <c r="U52" s="25">
        <f>M52*T52</f>
        <v>3546.63</v>
      </c>
      <c r="V52" s="16">
        <v>0.48199999999999998</v>
      </c>
      <c r="W52" s="25">
        <f>M52*V52</f>
        <v>6810.66</v>
      </c>
      <c r="X52" s="16">
        <v>0.39</v>
      </c>
      <c r="Y52" s="25">
        <f>X52*M52</f>
        <v>5510.7</v>
      </c>
      <c r="Z52" s="17">
        <v>2.81E-3</v>
      </c>
      <c r="AA52" s="18">
        <f>M52*Z52</f>
        <v>39.705300000000001</v>
      </c>
      <c r="AB52" s="27">
        <f>IF(M52&gt;0,(AD52+AL52)/M52,0)</f>
        <v>3.1393990375088465E-3</v>
      </c>
      <c r="AC52" s="17">
        <v>2.9999999999999997E-4</v>
      </c>
      <c r="AD52" s="24">
        <f>AC52*M52</f>
        <v>4.2389999999999999</v>
      </c>
      <c r="AE52" s="117">
        <v>0.20280000000000001</v>
      </c>
      <c r="AF52" s="30">
        <f>AI52*(1-AJ52)*AE52</f>
        <v>36.967195200000006</v>
      </c>
      <c r="AG52" s="28">
        <f>IF(AND(AE52&gt;0,AC52&gt;0,Z52&gt;0),((Z52-AC52)*AE52)/((AE52-AC52)*Z52),0)</f>
        <v>0.8945617503624621</v>
      </c>
      <c r="AH52" s="60">
        <f t="shared" si="0"/>
        <v>0.90567475954329146</v>
      </c>
      <c r="AI52" s="12">
        <v>199</v>
      </c>
      <c r="AJ52" s="14">
        <v>8.4000000000000005E-2</v>
      </c>
      <c r="AK52" s="15">
        <v>0.22009999999999999</v>
      </c>
      <c r="AL52" s="30">
        <f>AI52*(1-AJ52)*AK52</f>
        <v>40.120708400000005</v>
      </c>
      <c r="AM52" s="19">
        <v>1.65</v>
      </c>
      <c r="AN52" s="19">
        <v>1000.1</v>
      </c>
      <c r="AO52" s="101">
        <f>AO50+AI52-AN52</f>
        <v>1677.2600000000007</v>
      </c>
      <c r="AP52" s="102"/>
      <c r="AQ52" s="12"/>
      <c r="AR52" s="31"/>
      <c r="AS52" s="20"/>
      <c r="AT52" s="20"/>
      <c r="AU52" s="20"/>
      <c r="AV52" s="20"/>
    </row>
    <row r="53" spans="1:48" x14ac:dyDescent="0.2">
      <c r="A53" s="183"/>
      <c r="B53" s="33">
        <v>2</v>
      </c>
      <c r="C53" s="11" t="s">
        <v>53</v>
      </c>
      <c r="D53" s="34">
        <v>17350</v>
      </c>
      <c r="E53" s="34">
        <v>2</v>
      </c>
      <c r="F53" s="34">
        <v>15204</v>
      </c>
      <c r="G53" s="35">
        <v>1.3</v>
      </c>
      <c r="H53" s="35">
        <v>6.5</v>
      </c>
      <c r="I53" s="34">
        <v>16716</v>
      </c>
      <c r="J53" s="35">
        <v>2.8</v>
      </c>
      <c r="K53" s="34">
        <v>14849</v>
      </c>
      <c r="L53" s="36">
        <v>0.06</v>
      </c>
      <c r="M53" s="37">
        <f>ROUND(K53*(1-L53),0)</f>
        <v>13958</v>
      </c>
      <c r="N53" s="38">
        <v>0.33200000000000002</v>
      </c>
      <c r="O53" s="25">
        <f>M53*N53</f>
        <v>4634.0560000000005</v>
      </c>
      <c r="P53" s="36">
        <v>0.63900000000000001</v>
      </c>
      <c r="Q53" s="25">
        <f>M53*P53</f>
        <v>8919.1620000000003</v>
      </c>
      <c r="R53" s="39">
        <v>2.9000000000000001E-2</v>
      </c>
      <c r="S53" s="25">
        <f>M53*R53</f>
        <v>404.78200000000004</v>
      </c>
      <c r="T53" s="28">
        <v>0.24399999999999999</v>
      </c>
      <c r="U53" s="25">
        <f>M53*T53</f>
        <v>3405.752</v>
      </c>
      <c r="V53" s="39">
        <v>0.48799999999999999</v>
      </c>
      <c r="W53" s="25">
        <f>M53*V53</f>
        <v>6811.5039999999999</v>
      </c>
      <c r="X53" s="39">
        <v>0.39</v>
      </c>
      <c r="Y53" s="25">
        <f>X53*M53</f>
        <v>5443.62</v>
      </c>
      <c r="Z53" s="40">
        <v>2.63E-3</v>
      </c>
      <c r="AA53" s="18">
        <f>M53*Z53</f>
        <v>36.709539999999997</v>
      </c>
      <c r="AB53" s="27">
        <f>IF(M53&gt;0,(AD53+AL53)/M53,0)</f>
        <v>2.8984982089124514E-3</v>
      </c>
      <c r="AC53" s="40">
        <v>2.9999999999999997E-4</v>
      </c>
      <c r="AD53" s="37">
        <f>AC53*M53</f>
        <v>4.1873999999999993</v>
      </c>
      <c r="AE53" s="28">
        <v>0.2117</v>
      </c>
      <c r="AF53" s="41">
        <f>AI53*(1-AJ53)*AE53</f>
        <v>34.790778000000003</v>
      </c>
      <c r="AG53" s="28">
        <f>IF(AND(AE53&gt;0,AC53&gt;0,Z53&gt;0),((Z53-AC53)*AE53)/((AE53-AC53)*Z53),0)</f>
        <v>0.88718879388181637</v>
      </c>
      <c r="AH53" s="29">
        <f t="shared" si="0"/>
        <v>0.89771840351497756</v>
      </c>
      <c r="AI53" s="34">
        <v>180</v>
      </c>
      <c r="AJ53" s="36">
        <v>8.6999999999999994E-2</v>
      </c>
      <c r="AK53" s="38">
        <v>0.22070000000000001</v>
      </c>
      <c r="AL53" s="41">
        <f>AI53*(1-AJ53)*AK53</f>
        <v>36.269838</v>
      </c>
      <c r="AM53" s="42">
        <v>1.5</v>
      </c>
      <c r="AN53" s="42"/>
      <c r="AO53" s="121">
        <f>AO52+AI53-AN53</f>
        <v>1857.2600000000007</v>
      </c>
      <c r="AP53" s="104"/>
      <c r="AQ53" s="43"/>
      <c r="AR53" s="44"/>
      <c r="AS53" s="45"/>
      <c r="AT53" s="45"/>
      <c r="AU53" s="45"/>
      <c r="AV53" s="45"/>
    </row>
    <row r="54" spans="1:48" x14ac:dyDescent="0.2">
      <c r="A54" s="183"/>
      <c r="B54" s="33">
        <v>3</v>
      </c>
      <c r="C54" s="46" t="s">
        <v>51</v>
      </c>
      <c r="D54" s="43">
        <v>20150</v>
      </c>
      <c r="E54" s="43">
        <v>1</v>
      </c>
      <c r="F54" s="43">
        <v>17139</v>
      </c>
      <c r="G54" s="37">
        <v>0.8</v>
      </c>
      <c r="H54" s="37">
        <v>6.5</v>
      </c>
      <c r="I54" s="43">
        <v>17763</v>
      </c>
      <c r="J54" s="37">
        <v>1.7</v>
      </c>
      <c r="K54" s="43">
        <v>14673</v>
      </c>
      <c r="L54" s="39">
        <v>6.2E-2</v>
      </c>
      <c r="M54" s="37">
        <f>ROUND(K54*(1-L54),0)</f>
        <v>13763</v>
      </c>
      <c r="N54" s="28">
        <v>0.23699999999999999</v>
      </c>
      <c r="O54" s="25">
        <f>M54*N54</f>
        <v>3261.8309999999997</v>
      </c>
      <c r="P54" s="39">
        <v>0.72099999999999997</v>
      </c>
      <c r="Q54" s="25">
        <f>M54*P54</f>
        <v>9923.1229999999996</v>
      </c>
      <c r="R54" s="39">
        <v>4.2000000000000003E-2</v>
      </c>
      <c r="S54" s="25">
        <f>M54*R54</f>
        <v>578.04600000000005</v>
      </c>
      <c r="T54" s="28">
        <v>0.23</v>
      </c>
      <c r="U54" s="25">
        <f>M54*T54</f>
        <v>3165.4900000000002</v>
      </c>
      <c r="V54" s="39">
        <v>0.501</v>
      </c>
      <c r="W54" s="25">
        <f>M54*V54</f>
        <v>6895.2629999999999</v>
      </c>
      <c r="X54" s="39">
        <v>0.4</v>
      </c>
      <c r="Y54" s="25">
        <f>X54*M54</f>
        <v>5505.2000000000007</v>
      </c>
      <c r="Z54" s="47">
        <v>2.5500000000000002E-3</v>
      </c>
      <c r="AA54" s="18">
        <f>M54*Z54</f>
        <v>35.095649999999999</v>
      </c>
      <c r="AB54" s="27">
        <f>IF(M54&gt;0,(AD54+AL54)/M54,0)</f>
        <v>2.8816246457894355E-3</v>
      </c>
      <c r="AC54" s="47">
        <v>2.9E-4</v>
      </c>
      <c r="AD54" s="37">
        <f>AC54*M54</f>
        <v>3.9912700000000001</v>
      </c>
      <c r="AE54" s="28">
        <v>0.215</v>
      </c>
      <c r="AF54" s="41">
        <f>AI54*(1-AJ54)*AE54</f>
        <v>35.017049999999998</v>
      </c>
      <c r="AG54" s="28">
        <f>IF(AND(AE54&gt;0,AC54&gt;0,Z54&gt;0),((Z54-AC54)*AE54)/((AE54-AC54)*Z54),0)</f>
        <v>0.88747156447227959</v>
      </c>
      <c r="AH54" s="29">
        <f t="shared" si="0"/>
        <v>0.90055484213200365</v>
      </c>
      <c r="AI54" s="43">
        <v>178</v>
      </c>
      <c r="AJ54" s="39">
        <v>8.5000000000000006E-2</v>
      </c>
      <c r="AK54" s="28">
        <v>0.219</v>
      </c>
      <c r="AL54" s="41">
        <f>AI54*(1-AJ54)*AK54</f>
        <v>35.668530000000004</v>
      </c>
      <c r="AM54" s="18">
        <v>1.55</v>
      </c>
      <c r="AN54" s="18"/>
      <c r="AO54" s="121">
        <f>AO53+AI54-AN54</f>
        <v>2035.2600000000007</v>
      </c>
      <c r="AP54" s="104"/>
      <c r="AQ54" s="43"/>
      <c r="AR54" s="48"/>
      <c r="AS54" s="41"/>
      <c r="AT54" s="41"/>
      <c r="AU54" s="41"/>
      <c r="AV54" s="41"/>
    </row>
    <row r="55" spans="1:48" s="22" customFormat="1" ht="13.5" thickBot="1" x14ac:dyDescent="0.25">
      <c r="A55" s="184"/>
      <c r="B55" s="49" t="s">
        <v>38</v>
      </c>
      <c r="C55" s="50"/>
      <c r="D55" s="51">
        <f>SUM(D52:D54)</f>
        <v>44200</v>
      </c>
      <c r="E55" s="51"/>
      <c r="F55" s="51">
        <f>SUM(F52:F54)</f>
        <v>41775</v>
      </c>
      <c r="G55" s="52"/>
      <c r="H55" s="52"/>
      <c r="I55" s="51">
        <f>SUM(I52:I54)</f>
        <v>44378</v>
      </c>
      <c r="J55" s="52"/>
      <c r="K55" s="51">
        <f>SUM(K52:K54)</f>
        <v>44554</v>
      </c>
      <c r="L55" s="21">
        <f>IF(K55&gt;0,(K52*L52+K53*L53+K54*L54)/K55,0)</f>
        <v>6.0658661399649857E-2</v>
      </c>
      <c r="M55" s="52">
        <f>M52+M53+M54</f>
        <v>41851</v>
      </c>
      <c r="N55" s="53">
        <f>IF(M55&gt;0,O55/M55,0)</f>
        <v>0.34600050178012476</v>
      </c>
      <c r="O55" s="54">
        <f>O52+O53+O54</f>
        <v>14480.467000000001</v>
      </c>
      <c r="P55" s="21">
        <f>IF(M55&gt;0,Q55/M55,0)</f>
        <v>0.61498470765334157</v>
      </c>
      <c r="Q55" s="54">
        <f>Q52+Q53+Q54</f>
        <v>25737.724999999999</v>
      </c>
      <c r="R55" s="21">
        <f>IF(M55&gt;0,S55/M55,0)</f>
        <v>3.9014790566533661E-2</v>
      </c>
      <c r="S55" s="54">
        <f>S52+S53+S54</f>
        <v>1632.8080000000002</v>
      </c>
      <c r="T55" s="21">
        <f>IF(M55&gt;0,U55/M55,0)</f>
        <v>0.24175938448304699</v>
      </c>
      <c r="U55" s="54">
        <f>U52+U53+U54</f>
        <v>10117.871999999999</v>
      </c>
      <c r="V55" s="21">
        <f>IF(M55&gt;0,W55/M55,0)</f>
        <v>0.49024938472198992</v>
      </c>
      <c r="W55" s="54">
        <f>W52+W53+W54</f>
        <v>20517.427</v>
      </c>
      <c r="X55" s="21">
        <f>IF(M55&gt;0,Y55/M55,0)</f>
        <v>0.39328857136030204</v>
      </c>
      <c r="Y55" s="54">
        <f>Y52+Y53+Y54</f>
        <v>16459.52</v>
      </c>
      <c r="Z55" s="55">
        <f>IF(M55&gt;0,AA55/M55,0)</f>
        <v>2.6644641705096655E-3</v>
      </c>
      <c r="AA55" s="56">
        <f>SUM(AA52:AA54)</f>
        <v>111.51049</v>
      </c>
      <c r="AB55" s="55">
        <f>IF(M55&gt;0,(AB52*M52+AB53*M53+AB54*M54)/M55,0)</f>
        <v>2.9742836825882297E-3</v>
      </c>
      <c r="AC55" s="55">
        <f>IF(K55&gt;0,(K52*AC52+K53*AC53+K54*AC54)/K55,0)</f>
        <v>2.9670669300175064E-4</v>
      </c>
      <c r="AD55" s="52">
        <f>SUM(AD52:AD54)</f>
        <v>12.417669999999999</v>
      </c>
      <c r="AE55" s="53">
        <f>IF(K55&gt;0,(K52*AE52+K53*AE53+K54*AE54)/K55,0)</f>
        <v>0.20978403510346993</v>
      </c>
      <c r="AF55" s="58">
        <f>SUM(AF52:AF54)</f>
        <v>106.77502320000001</v>
      </c>
      <c r="AG55" s="53">
        <f>IF(AND(AA55&gt;0),((AA52*AG52+AA53*AG53+AA54*AG54)/AA55),0)</f>
        <v>0.88990306288578325</v>
      </c>
      <c r="AH55" s="57">
        <f t="shared" si="0"/>
        <v>0.90145875017037369</v>
      </c>
      <c r="AI55" s="51">
        <f>SUM(AI52:AI54)</f>
        <v>557</v>
      </c>
      <c r="AJ55" s="21">
        <f>IF(AI55&gt;0,(AJ52*AI52+AJ53*AI53+AJ54*AI54)/AI55,0)</f>
        <v>8.5289048473967691E-2</v>
      </c>
      <c r="AK55" s="53">
        <f>IF(K55&gt;0,(AK52*K52+AK53*K53+AK54*K54)/K55,0)</f>
        <v>0.21993770480764918</v>
      </c>
      <c r="AL55" s="58">
        <f>SUM(AL52:AL54)</f>
        <v>112.05907640000001</v>
      </c>
      <c r="AM55" s="56"/>
      <c r="AN55" s="56">
        <f>SUM(AN52:AN54)</f>
        <v>1000.1</v>
      </c>
      <c r="AO55" s="105"/>
      <c r="AP55" s="106">
        <f>AO54</f>
        <v>2035.2600000000007</v>
      </c>
      <c r="AQ55" s="51">
        <f>SUM(AQ52:AQ54)</f>
        <v>0</v>
      </c>
      <c r="AR55" s="59"/>
      <c r="AS55" s="58"/>
      <c r="AT55" s="58"/>
      <c r="AU55" s="58"/>
      <c r="AV55" s="58"/>
    </row>
    <row r="56" spans="1:48" x14ac:dyDescent="0.2">
      <c r="A56" s="182">
        <v>14</v>
      </c>
      <c r="B56" s="23">
        <v>1</v>
      </c>
      <c r="C56" s="46" t="s">
        <v>57</v>
      </c>
      <c r="D56" s="12">
        <v>7000</v>
      </c>
      <c r="E56" s="12">
        <v>0</v>
      </c>
      <c r="F56" s="12">
        <v>9429</v>
      </c>
      <c r="G56" s="13">
        <v>1</v>
      </c>
      <c r="H56" s="13">
        <v>5.7</v>
      </c>
      <c r="I56" s="12">
        <v>10244</v>
      </c>
      <c r="J56" s="13">
        <v>3.5</v>
      </c>
      <c r="K56" s="12">
        <v>14553</v>
      </c>
      <c r="L56" s="14">
        <v>6.5000000000000002E-2</v>
      </c>
      <c r="M56" s="24">
        <f>ROUND(K56*(1-L56),0)</f>
        <v>13607</v>
      </c>
      <c r="N56" s="15">
        <v>0.42599999999999999</v>
      </c>
      <c r="O56" s="25">
        <f>M56*N56</f>
        <v>5796.5819999999994</v>
      </c>
      <c r="P56" s="14">
        <v>0.51200000000000001</v>
      </c>
      <c r="Q56" s="25">
        <f>M56*P56</f>
        <v>6966.7840000000006</v>
      </c>
      <c r="R56" s="16">
        <v>6.2E-2</v>
      </c>
      <c r="S56" s="25">
        <f>M56*R56</f>
        <v>843.63400000000001</v>
      </c>
      <c r="T56" s="26">
        <v>0.221</v>
      </c>
      <c r="U56" s="25">
        <f>M56*T56</f>
        <v>3007.1469999999999</v>
      </c>
      <c r="V56" s="16">
        <v>0.50700000000000001</v>
      </c>
      <c r="W56" s="25">
        <f>M56*V56</f>
        <v>6898.7489999999998</v>
      </c>
      <c r="X56" s="16">
        <v>0.39</v>
      </c>
      <c r="Y56" s="25">
        <f>X56*M56</f>
        <v>5306.7300000000005</v>
      </c>
      <c r="Z56" s="17">
        <v>2.5500000000000002E-3</v>
      </c>
      <c r="AA56" s="18">
        <f>M56*Z56</f>
        <v>34.697850000000003</v>
      </c>
      <c r="AB56" s="27">
        <f>IF(M56&gt;0,(AD56+AL56)/M56,0)</f>
        <v>3.1287884912177557E-3</v>
      </c>
      <c r="AC56" s="17">
        <v>3.1E-4</v>
      </c>
      <c r="AD56" s="24">
        <f>AC56*M56</f>
        <v>4.2181699999999998</v>
      </c>
      <c r="AE56" s="117">
        <v>0.20050000000000001</v>
      </c>
      <c r="AF56" s="30">
        <f>AI56*(1-AJ56)*AE56</f>
        <v>35.357373000000003</v>
      </c>
      <c r="AG56" s="28">
        <f>IF(AND(AE56&gt;0,AC56&gt;0,Z56&gt;0),((Z56-AC56)*AE56)/((AE56-AC56)*Z56),0)</f>
        <v>0.87979164891392403</v>
      </c>
      <c r="AH56" s="60">
        <f t="shared" si="0"/>
        <v>0.90220601907801579</v>
      </c>
      <c r="AI56" s="12">
        <v>194</v>
      </c>
      <c r="AJ56" s="14">
        <v>9.0999999999999998E-2</v>
      </c>
      <c r="AK56" s="15">
        <v>0.2175</v>
      </c>
      <c r="AL56" s="30">
        <f>AI56*(1-AJ56)*AK56</f>
        <v>38.355255</v>
      </c>
      <c r="AM56" s="19">
        <v>1.6</v>
      </c>
      <c r="AN56" s="19">
        <v>1004</v>
      </c>
      <c r="AO56" s="101">
        <f>AO54+AI56-AN56</f>
        <v>1225.2600000000007</v>
      </c>
      <c r="AP56" s="102"/>
      <c r="AQ56" s="12"/>
      <c r="AR56" s="31"/>
      <c r="AS56" s="20"/>
      <c r="AT56" s="20"/>
      <c r="AU56" s="20"/>
      <c r="AV56" s="20"/>
    </row>
    <row r="57" spans="1:48" x14ac:dyDescent="0.2">
      <c r="A57" s="183"/>
      <c r="B57" s="33">
        <v>2</v>
      </c>
      <c r="C57" s="11" t="s">
        <v>54</v>
      </c>
      <c r="D57" s="34">
        <v>18850</v>
      </c>
      <c r="E57" s="34">
        <v>2</v>
      </c>
      <c r="F57" s="34">
        <v>18522</v>
      </c>
      <c r="G57" s="35">
        <v>1.1000000000000001</v>
      </c>
      <c r="H57" s="35">
        <v>5.7</v>
      </c>
      <c r="I57" s="34">
        <v>18420</v>
      </c>
      <c r="J57" s="35">
        <v>2.5</v>
      </c>
      <c r="K57" s="34">
        <v>14633</v>
      </c>
      <c r="L57" s="36">
        <v>6.8000000000000005E-2</v>
      </c>
      <c r="M57" s="37">
        <f>ROUND(K57*(1-L57),0)</f>
        <v>13638</v>
      </c>
      <c r="N57" s="38">
        <v>0.48</v>
      </c>
      <c r="O57" s="25">
        <f>M57*N57</f>
        <v>6546.24</v>
      </c>
      <c r="P57" s="36">
        <v>0.48399999999999999</v>
      </c>
      <c r="Q57" s="25">
        <f>M57*P57</f>
        <v>6600.7919999999995</v>
      </c>
      <c r="R57" s="39">
        <v>3.5999999999999997E-2</v>
      </c>
      <c r="S57" s="25">
        <f>M57*R57</f>
        <v>490.96799999999996</v>
      </c>
      <c r="T57" s="28">
        <v>0.22</v>
      </c>
      <c r="U57" s="25">
        <f>M57*T57</f>
        <v>3000.36</v>
      </c>
      <c r="V57" s="39">
        <v>0.51200000000000001</v>
      </c>
      <c r="W57" s="25">
        <f>M57*V57</f>
        <v>6982.6559999999999</v>
      </c>
      <c r="X57" s="39">
        <v>0.39</v>
      </c>
      <c r="Y57" s="25">
        <f>X57*M57</f>
        <v>5318.8200000000006</v>
      </c>
      <c r="Z57" s="40">
        <v>2.5600000000000002E-3</v>
      </c>
      <c r="AA57" s="18">
        <f>M57*Z57</f>
        <v>34.91328</v>
      </c>
      <c r="AB57" s="27">
        <f>IF(M57&gt;0,(AD57+AL57)/M57,0)</f>
        <v>2.9052623185217776E-3</v>
      </c>
      <c r="AC57" s="40">
        <v>3.1E-4</v>
      </c>
      <c r="AD57" s="37">
        <f>AC57*M57</f>
        <v>4.2277800000000001</v>
      </c>
      <c r="AE57" s="28">
        <v>0.20300000000000001</v>
      </c>
      <c r="AF57" s="41">
        <f>AI57*(1-AJ57)*AE57</f>
        <v>32.292225000000009</v>
      </c>
      <c r="AG57" s="28">
        <f>IF(AND(AE57&gt;0,AC57&gt;0,Z57&gt;0),((Z57-AC57)*AE57)/((AE57-AC57)*Z57),0)</f>
        <v>0.88025047486309138</v>
      </c>
      <c r="AH57" s="29">
        <f t="shared" si="0"/>
        <v>0.89454340075262628</v>
      </c>
      <c r="AI57" s="34">
        <v>175</v>
      </c>
      <c r="AJ57" s="36">
        <v>9.0999999999999998E-2</v>
      </c>
      <c r="AK57" s="38">
        <v>0.2225</v>
      </c>
      <c r="AL57" s="41">
        <f>AI57*(1-AJ57)*AK57</f>
        <v>35.394187500000001</v>
      </c>
      <c r="AM57" s="42">
        <v>1.6</v>
      </c>
      <c r="AN57" s="42"/>
      <c r="AO57" s="121">
        <f>AO56+AI57-AN57</f>
        <v>1400.2600000000007</v>
      </c>
      <c r="AP57" s="104"/>
      <c r="AQ57" s="43"/>
      <c r="AR57" s="44"/>
      <c r="AS57" s="45"/>
      <c r="AT57" s="45"/>
      <c r="AU57" s="45"/>
      <c r="AV57" s="45"/>
    </row>
    <row r="58" spans="1:48" x14ac:dyDescent="0.2">
      <c r="A58" s="183"/>
      <c r="B58" s="33">
        <v>3</v>
      </c>
      <c r="C58" s="46" t="s">
        <v>51</v>
      </c>
      <c r="D58" s="43">
        <v>17834</v>
      </c>
      <c r="E58" s="43">
        <v>1</v>
      </c>
      <c r="F58" s="43">
        <v>16606</v>
      </c>
      <c r="G58" s="37">
        <v>0.7</v>
      </c>
      <c r="H58" s="37">
        <v>5.0999999999999996</v>
      </c>
      <c r="I58" s="43">
        <v>17283</v>
      </c>
      <c r="J58" s="37">
        <v>1.6</v>
      </c>
      <c r="K58" s="43">
        <v>14728</v>
      </c>
      <c r="L58" s="39">
        <v>6.9000000000000006E-2</v>
      </c>
      <c r="M58" s="37">
        <f>ROUND(K58*(1-L58),0)</f>
        <v>13712</v>
      </c>
      <c r="N58" s="28">
        <v>0.39200000000000002</v>
      </c>
      <c r="O58" s="25">
        <f>M58*N58</f>
        <v>5375.1040000000003</v>
      </c>
      <c r="P58" s="39">
        <v>0.55300000000000005</v>
      </c>
      <c r="Q58" s="25">
        <f>M58*P58</f>
        <v>7582.7360000000008</v>
      </c>
      <c r="R58" s="39">
        <v>5.5E-2</v>
      </c>
      <c r="S58" s="25">
        <f>M58*R58</f>
        <v>754.16</v>
      </c>
      <c r="T58" s="28">
        <v>0.216</v>
      </c>
      <c r="U58" s="25">
        <f>M58*T58</f>
        <v>2961.7919999999999</v>
      </c>
      <c r="V58" s="39">
        <v>0.52</v>
      </c>
      <c r="W58" s="25">
        <f>M58*V58</f>
        <v>7130.2400000000007</v>
      </c>
      <c r="X58" s="39">
        <v>0.4</v>
      </c>
      <c r="Y58" s="25">
        <f>X58*M58</f>
        <v>5484.8</v>
      </c>
      <c r="Z58" s="47">
        <v>2.7299999999999998E-3</v>
      </c>
      <c r="AA58" s="18">
        <f>M58*Z58</f>
        <v>37.433759999999999</v>
      </c>
      <c r="AB58" s="27">
        <f>IF(M58&gt;0,(AD58+AL58)/M58,0)</f>
        <v>2.7729988331388561E-3</v>
      </c>
      <c r="AC58" s="47">
        <v>3.2000000000000003E-4</v>
      </c>
      <c r="AD58" s="37">
        <f>AC58*M58</f>
        <v>4.3878400000000006</v>
      </c>
      <c r="AE58" s="28">
        <v>0.2097</v>
      </c>
      <c r="AF58" s="41">
        <f>AI58*(1-AJ58)*AE58</f>
        <v>32.654483999999997</v>
      </c>
      <c r="AG58" s="28">
        <f>IF(AND(AE58&gt;0,AC58&gt;0,Z58&gt;0),((Z58-AC58)*AE58)/((AE58-AC58)*Z58),0)</f>
        <v>0.88413306055869822</v>
      </c>
      <c r="AH58" s="29">
        <f t="shared" si="0"/>
        <v>0.88591393112929029</v>
      </c>
      <c r="AI58" s="43">
        <v>170</v>
      </c>
      <c r="AJ58" s="39">
        <v>8.4000000000000005E-2</v>
      </c>
      <c r="AK58" s="28">
        <v>0.216</v>
      </c>
      <c r="AL58" s="41">
        <f>AI58*(1-AJ58)*AK58</f>
        <v>33.63552</v>
      </c>
      <c r="AM58" s="18">
        <v>1.5</v>
      </c>
      <c r="AN58" s="18"/>
      <c r="AO58" s="121">
        <f>AO57+AI58-AN58</f>
        <v>1570.2600000000007</v>
      </c>
      <c r="AP58" s="104"/>
      <c r="AQ58" s="43"/>
      <c r="AR58" s="48"/>
      <c r="AS58" s="41"/>
      <c r="AT58" s="41"/>
      <c r="AU58" s="41"/>
      <c r="AV58" s="41"/>
    </row>
    <row r="59" spans="1:48" s="22" customFormat="1" ht="13.5" thickBot="1" x14ac:dyDescent="0.25">
      <c r="A59" s="184"/>
      <c r="B59" s="49" t="s">
        <v>38</v>
      </c>
      <c r="C59" s="50"/>
      <c r="D59" s="51">
        <f>SUM(D56:D58)</f>
        <v>43684</v>
      </c>
      <c r="E59" s="51"/>
      <c r="F59" s="51">
        <f>SUM(F56:F58)</f>
        <v>44557</v>
      </c>
      <c r="G59" s="52"/>
      <c r="H59" s="52"/>
      <c r="I59" s="51">
        <f>SUM(I56:I58)</f>
        <v>45947</v>
      </c>
      <c r="J59" s="52"/>
      <c r="K59" s="51">
        <f>SUM(K56:K58)</f>
        <v>43914</v>
      </c>
      <c r="L59" s="21">
        <f>IF(K59&gt;0,(K56*L56+K57*L57+K58*L58)/K59,0)</f>
        <v>6.7341189597850348E-2</v>
      </c>
      <c r="M59" s="52">
        <f>M56+M57+M58</f>
        <v>40957</v>
      </c>
      <c r="N59" s="53">
        <f>IF(M59&gt;0,O59/M59,0)</f>
        <v>0.43259823717557438</v>
      </c>
      <c r="O59" s="54">
        <f>O56+O57+O58</f>
        <v>17717.925999999999</v>
      </c>
      <c r="P59" s="21">
        <f>IF(M59&gt;0,Q59/M59,0)</f>
        <v>0.51640286153771031</v>
      </c>
      <c r="Q59" s="54">
        <f>Q56+Q57+Q58</f>
        <v>21150.312000000002</v>
      </c>
      <c r="R59" s="21">
        <f>IF(M59&gt;0,S59/M59,0)</f>
        <v>5.0998901286715331E-2</v>
      </c>
      <c r="S59" s="54">
        <f>S56+S57+S58</f>
        <v>2088.7619999999997</v>
      </c>
      <c r="T59" s="21">
        <f>IF(M59&gt;0,U59/M59,0)</f>
        <v>0.21899306589838122</v>
      </c>
      <c r="U59" s="54">
        <f>U56+U57+U58</f>
        <v>8969.2989999999991</v>
      </c>
      <c r="V59" s="21">
        <f>IF(M59&gt;0,W59/M59,0)</f>
        <v>0.51301718875894231</v>
      </c>
      <c r="W59" s="54">
        <f>W56+W57+W58</f>
        <v>21011.645</v>
      </c>
      <c r="X59" s="21">
        <f>IF(M59&gt;0,Y59/M59,0)</f>
        <v>0.39334790145762633</v>
      </c>
      <c r="Y59" s="54">
        <f>Y56+Y57+Y58</f>
        <v>16110.350000000002</v>
      </c>
      <c r="Z59" s="55">
        <f>IF(M59&gt;0,AA59/M59,0)</f>
        <v>2.6135920599653297E-3</v>
      </c>
      <c r="AA59" s="56">
        <f>SUM(AA56:AA58)</f>
        <v>107.04489000000001</v>
      </c>
      <c r="AB59" s="55">
        <f>IF(M59&gt;0,(AB56*M56+AB57*M57+AB58*M58)/M59,0)</f>
        <v>2.9352431208340452E-3</v>
      </c>
      <c r="AC59" s="55">
        <f>IF(K59&gt;0,(K56*AC56+K57*AC57+K58*AC58)/K59,0)</f>
        <v>3.1335382793642124E-4</v>
      </c>
      <c r="AD59" s="52">
        <f>SUM(AD56:AD58)</f>
        <v>12.83379</v>
      </c>
      <c r="AE59" s="53">
        <f>IF(K59&gt;0,(K56*AE56+K57*AE57+K58*AE58)/K59,0)</f>
        <v>0.20441857038757574</v>
      </c>
      <c r="AF59" s="58">
        <f>SUM(AF56:AF58)</f>
        <v>100.30408200000001</v>
      </c>
      <c r="AG59" s="53">
        <f>IF(AND(AA59&gt;0),((AA56*AG56+AA57*AG57+AA58*AG58)/AA59),0)</f>
        <v>0.88145949574347582</v>
      </c>
      <c r="AH59" s="57">
        <f t="shared" si="0"/>
        <v>0.89452623198273074</v>
      </c>
      <c r="AI59" s="51">
        <f>SUM(AI56:AI58)</f>
        <v>539</v>
      </c>
      <c r="AJ59" s="21">
        <f>IF(AI59&gt;0,(AJ56*AI56+AJ57*AI57+AJ58*AI58)/AI59,0)</f>
        <v>8.8792207792207797E-2</v>
      </c>
      <c r="AK59" s="53">
        <f>IF(K59&gt;0,(AK56*K56+AK57*K57+AK58*K58)/K59,0)</f>
        <v>0.21866302318167327</v>
      </c>
      <c r="AL59" s="58">
        <f>SUM(AL56:AL58)</f>
        <v>107.3849625</v>
      </c>
      <c r="AM59" s="56"/>
      <c r="AN59" s="56">
        <f>SUM(AN56:AN58)</f>
        <v>1004</v>
      </c>
      <c r="AO59" s="105"/>
      <c r="AP59" s="106">
        <f>AO58</f>
        <v>1570.2600000000007</v>
      </c>
      <c r="AQ59" s="51">
        <f>SUM(AQ56:AQ58)</f>
        <v>0</v>
      </c>
      <c r="AR59" s="59"/>
      <c r="AS59" s="58"/>
      <c r="AT59" s="58"/>
      <c r="AU59" s="58"/>
      <c r="AV59" s="58"/>
    </row>
    <row r="60" spans="1:48" x14ac:dyDescent="0.2">
      <c r="A60" s="182">
        <v>15</v>
      </c>
      <c r="B60" s="23">
        <v>1</v>
      </c>
      <c r="C60" s="46" t="s">
        <v>57</v>
      </c>
      <c r="D60" s="12">
        <v>7226</v>
      </c>
      <c r="E60" s="12">
        <v>0</v>
      </c>
      <c r="F60" s="12">
        <v>9985</v>
      </c>
      <c r="G60" s="13">
        <v>0.7</v>
      </c>
      <c r="H60" s="13">
        <v>5.6</v>
      </c>
      <c r="I60" s="12">
        <v>10733</v>
      </c>
      <c r="J60" s="13">
        <v>3</v>
      </c>
      <c r="K60" s="12">
        <v>14900</v>
      </c>
      <c r="L60" s="14">
        <v>6.3E-2</v>
      </c>
      <c r="M60" s="24">
        <f>ROUND(K60*(1-L60),0)</f>
        <v>13961</v>
      </c>
      <c r="N60" s="15">
        <v>0.38700000000000001</v>
      </c>
      <c r="O60" s="25">
        <f>M60*N60</f>
        <v>5402.9070000000002</v>
      </c>
      <c r="P60" s="14">
        <v>0.55900000000000005</v>
      </c>
      <c r="Q60" s="25">
        <f>M60*P60</f>
        <v>7804.1990000000005</v>
      </c>
      <c r="R60" s="16">
        <v>5.3999999999999999E-2</v>
      </c>
      <c r="S60" s="25">
        <f>M60*R60</f>
        <v>753.89400000000001</v>
      </c>
      <c r="T60" s="26">
        <v>0.224</v>
      </c>
      <c r="U60" s="25">
        <f>M60*T60</f>
        <v>3127.2640000000001</v>
      </c>
      <c r="V60" s="16">
        <v>0.51200000000000001</v>
      </c>
      <c r="W60" s="25">
        <f>M60*V60</f>
        <v>7148.0320000000002</v>
      </c>
      <c r="X60" s="16">
        <v>0.39</v>
      </c>
      <c r="Y60" s="25">
        <f>X60*M60</f>
        <v>5444.79</v>
      </c>
      <c r="Z60" s="17">
        <v>2.6900000000000001E-3</v>
      </c>
      <c r="AA60" s="18">
        <f>M60*Z60</f>
        <v>37.55509</v>
      </c>
      <c r="AB60" s="27">
        <f>IF(M60&gt;0,(AD60+AL60)/M60,0)</f>
        <v>3.0607806031086597E-3</v>
      </c>
      <c r="AC60" s="17">
        <v>3.1E-4</v>
      </c>
      <c r="AD60" s="24">
        <f>AC60*M60</f>
        <v>4.3279100000000001</v>
      </c>
      <c r="AE60" s="117">
        <v>0.20380000000000001</v>
      </c>
      <c r="AF60" s="30">
        <f>AI60*(1-AJ60)*AE60</f>
        <v>35.803584000000001</v>
      </c>
      <c r="AG60" s="28">
        <f>IF(AND(AE60&gt;0,AC60&gt;0,Z60&gt;0),((Z60-AC60)*AE60)/((AE60-AC60)*Z60),0)</f>
        <v>0.88610621970042835</v>
      </c>
      <c r="AH60" s="60">
        <f t="shared" si="0"/>
        <v>0.89999494381579936</v>
      </c>
      <c r="AI60" s="12">
        <v>192</v>
      </c>
      <c r="AJ60" s="14">
        <v>8.5000000000000006E-2</v>
      </c>
      <c r="AK60" s="15">
        <v>0.21859999999999999</v>
      </c>
      <c r="AL60" s="30">
        <f>AI60*(1-AJ60)*AK60</f>
        <v>38.403647999999997</v>
      </c>
      <c r="AM60" s="19">
        <v>1.6</v>
      </c>
      <c r="AN60" s="19">
        <v>1161.52</v>
      </c>
      <c r="AO60" s="101">
        <f>AO58+AI60-AN60</f>
        <v>600.74000000000069</v>
      </c>
      <c r="AP60" s="102"/>
      <c r="AQ60" s="12"/>
      <c r="AR60" s="31"/>
      <c r="AS60" s="20"/>
      <c r="AT60" s="20"/>
      <c r="AU60" s="20"/>
      <c r="AV60" s="20"/>
    </row>
    <row r="61" spans="1:48" x14ac:dyDescent="0.2">
      <c r="A61" s="183"/>
      <c r="B61" s="33">
        <v>2</v>
      </c>
      <c r="C61" s="11" t="s">
        <v>54</v>
      </c>
      <c r="D61" s="34">
        <v>22184</v>
      </c>
      <c r="E61" s="34">
        <v>1</v>
      </c>
      <c r="F61" s="34">
        <v>17740</v>
      </c>
      <c r="G61" s="35">
        <v>0.8</v>
      </c>
      <c r="H61" s="35">
        <v>6.2</v>
      </c>
      <c r="I61" s="34">
        <v>18625</v>
      </c>
      <c r="J61" s="35">
        <v>2.2000000000000002</v>
      </c>
      <c r="K61" s="34">
        <v>15237</v>
      </c>
      <c r="L61" s="36">
        <v>6.7000000000000004E-2</v>
      </c>
      <c r="M61" s="37">
        <f>ROUND(K61*(1-L61),0)</f>
        <v>14216</v>
      </c>
      <c r="N61" s="38">
        <v>0.46400000000000002</v>
      </c>
      <c r="O61" s="25">
        <f>M61*N61</f>
        <v>6596.2240000000002</v>
      </c>
      <c r="P61" s="36">
        <v>0.44500000000000001</v>
      </c>
      <c r="Q61" s="25">
        <f>M61*P61</f>
        <v>6326.12</v>
      </c>
      <c r="R61" s="39">
        <v>9.0999999999999998E-2</v>
      </c>
      <c r="S61" s="25">
        <f>M61*R61</f>
        <v>1293.6559999999999</v>
      </c>
      <c r="T61" s="28">
        <v>0.216</v>
      </c>
      <c r="U61" s="25">
        <f>M61*T61</f>
        <v>3070.6559999999999</v>
      </c>
      <c r="V61" s="39">
        <v>0.51</v>
      </c>
      <c r="W61" s="25">
        <f>M61*V61</f>
        <v>7250.16</v>
      </c>
      <c r="X61" s="39">
        <v>0.4</v>
      </c>
      <c r="Y61" s="25">
        <f>X61*M61</f>
        <v>5686.4000000000005</v>
      </c>
      <c r="Z61" s="40">
        <v>2.6199999999999999E-3</v>
      </c>
      <c r="AA61" s="18">
        <f>M61*Z61</f>
        <v>37.245919999999998</v>
      </c>
      <c r="AB61" s="27">
        <f>IF(M61&gt;0,(AD61+AL61)/M61,0)</f>
        <v>2.9059606781091729E-3</v>
      </c>
      <c r="AC61" s="40">
        <v>2.9999999999999997E-4</v>
      </c>
      <c r="AD61" s="37">
        <f>AC61*M61</f>
        <v>4.2647999999999993</v>
      </c>
      <c r="AE61" s="28">
        <v>0.20399999999999999</v>
      </c>
      <c r="AF61" s="41">
        <f>AI61*(1-AJ61)*AE61</f>
        <v>36.212040000000002</v>
      </c>
      <c r="AG61" s="28">
        <f>IF(AND(AE61&gt;0,AC61&gt;0,Z61&gt;0),((Z61-AC61)*AE61)/((AE61-AC61)*Z61),0)</f>
        <v>0.88680030129624843</v>
      </c>
      <c r="AH61" s="29">
        <f t="shared" si="0"/>
        <v>0.89805484317192408</v>
      </c>
      <c r="AI61" s="34">
        <v>194</v>
      </c>
      <c r="AJ61" s="36">
        <v>8.5000000000000006E-2</v>
      </c>
      <c r="AK61" s="38">
        <v>0.2087</v>
      </c>
      <c r="AL61" s="41">
        <f>AI61*(1-AJ61)*AK61</f>
        <v>37.046337000000001</v>
      </c>
      <c r="AM61" s="42">
        <v>1.65</v>
      </c>
      <c r="AN61" s="42"/>
      <c r="AO61" s="121">
        <f>AO60+AI61-AN61</f>
        <v>794.74000000000069</v>
      </c>
      <c r="AP61" s="104"/>
      <c r="AQ61" s="43"/>
      <c r="AR61" s="44"/>
      <c r="AS61" s="45"/>
      <c r="AT61" s="45"/>
      <c r="AU61" s="45"/>
      <c r="AV61" s="45"/>
    </row>
    <row r="62" spans="1:48" x14ac:dyDescent="0.2">
      <c r="A62" s="183"/>
      <c r="B62" s="33">
        <v>3</v>
      </c>
      <c r="C62" s="46" t="s">
        <v>52</v>
      </c>
      <c r="D62" s="43">
        <v>16450</v>
      </c>
      <c r="E62" s="43">
        <v>1</v>
      </c>
      <c r="F62" s="43">
        <v>17406</v>
      </c>
      <c r="G62" s="37">
        <v>0.7</v>
      </c>
      <c r="H62" s="37">
        <v>5.8</v>
      </c>
      <c r="I62" s="43">
        <v>17916</v>
      </c>
      <c r="J62" s="37">
        <v>1.9</v>
      </c>
      <c r="K62" s="43">
        <v>15906</v>
      </c>
      <c r="L62" s="39">
        <v>6.3E-2</v>
      </c>
      <c r="M62" s="37">
        <f>ROUND(K62*(1-L62),0)</f>
        <v>14904</v>
      </c>
      <c r="N62" s="28">
        <v>0.443</v>
      </c>
      <c r="O62" s="25">
        <f>M62*N62</f>
        <v>6602.4719999999998</v>
      </c>
      <c r="P62" s="39">
        <v>0.50800000000000001</v>
      </c>
      <c r="Q62" s="25">
        <f>M62*P62</f>
        <v>7571.232</v>
      </c>
      <c r="R62" s="39">
        <v>4.9000000000000002E-2</v>
      </c>
      <c r="S62" s="25">
        <f>M62*R62</f>
        <v>730.29600000000005</v>
      </c>
      <c r="T62" s="28">
        <v>0.217</v>
      </c>
      <c r="U62" s="25">
        <f>M62*T62</f>
        <v>3234.1680000000001</v>
      </c>
      <c r="V62" s="39">
        <v>0.51700000000000002</v>
      </c>
      <c r="W62" s="25">
        <f>M62*V62</f>
        <v>7705.3680000000004</v>
      </c>
      <c r="X62" s="39">
        <v>0.4</v>
      </c>
      <c r="Y62" s="25">
        <f>X62*M62</f>
        <v>5961.6</v>
      </c>
      <c r="Z62" s="47">
        <v>2.5600000000000002E-3</v>
      </c>
      <c r="AA62" s="18">
        <f>M62*Z62</f>
        <v>38.154240000000001</v>
      </c>
      <c r="AB62" s="27">
        <f>IF(M62&gt;0,(AD62+AL62)/M62,0)</f>
        <v>2.7938387681159418E-3</v>
      </c>
      <c r="AC62" s="47">
        <v>3.2000000000000003E-4</v>
      </c>
      <c r="AD62" s="37">
        <f>AC62*M62</f>
        <v>4.7692800000000002</v>
      </c>
      <c r="AE62" s="28">
        <v>0.20730000000000001</v>
      </c>
      <c r="AF62" s="41">
        <f>AI62*(1-AJ62)*AE62</f>
        <v>35.205759000000008</v>
      </c>
      <c r="AG62" s="28">
        <f>IF(AND(AE62&gt;0,AC62&gt;0,Z62&gt;0),((Z62-AC62)*AE62)/((AE62-AC62)*Z62),0)</f>
        <v>0.8763527877089573</v>
      </c>
      <c r="AH62" s="29">
        <f t="shared" si="0"/>
        <v>0.88676932821030552</v>
      </c>
      <c r="AI62" s="43">
        <v>185</v>
      </c>
      <c r="AJ62" s="39">
        <v>8.2000000000000003E-2</v>
      </c>
      <c r="AK62" s="28">
        <v>0.21709999999999999</v>
      </c>
      <c r="AL62" s="41">
        <f>AI62*(1-AJ62)*AK62</f>
        <v>36.870092999999997</v>
      </c>
      <c r="AM62" s="18">
        <v>1.6</v>
      </c>
      <c r="AN62" s="18"/>
      <c r="AO62" s="121">
        <f>AO61+AI62-AN62</f>
        <v>979.74000000000069</v>
      </c>
      <c r="AP62" s="104"/>
      <c r="AQ62" s="43"/>
      <c r="AR62" s="48"/>
      <c r="AS62" s="41"/>
      <c r="AT62" s="41"/>
      <c r="AU62" s="41"/>
      <c r="AV62" s="41"/>
    </row>
    <row r="63" spans="1:48" s="22" customFormat="1" ht="13.5" thickBot="1" x14ac:dyDescent="0.25">
      <c r="A63" s="184"/>
      <c r="B63" s="49" t="s">
        <v>38</v>
      </c>
      <c r="C63" s="50"/>
      <c r="D63" s="51">
        <f>SUM(D60:D62)</f>
        <v>45860</v>
      </c>
      <c r="E63" s="51"/>
      <c r="F63" s="51">
        <f>SUM(F60:F62)</f>
        <v>45131</v>
      </c>
      <c r="G63" s="52"/>
      <c r="H63" s="52"/>
      <c r="I63" s="51">
        <f>SUM(I60:I62)</f>
        <v>47274</v>
      </c>
      <c r="J63" s="52"/>
      <c r="K63" s="51">
        <f>SUM(K60:K62)</f>
        <v>46043</v>
      </c>
      <c r="L63" s="21">
        <f>IF(K63&gt;0,(K60*L60+K61*L61+K62*L62)/K63,0)</f>
        <v>6.4323719132115639E-2</v>
      </c>
      <c r="M63" s="52">
        <f>M60+M61+M62</f>
        <v>43081</v>
      </c>
      <c r="N63" s="53">
        <f>IF(M63&gt;0,O63/M63,0)</f>
        <v>0.43178206169773226</v>
      </c>
      <c r="O63" s="54">
        <f>O60+O61+O62</f>
        <v>18601.603000000003</v>
      </c>
      <c r="P63" s="21">
        <f>IF(M63&gt;0,Q63/M63,0)</f>
        <v>0.50373833012232772</v>
      </c>
      <c r="Q63" s="54">
        <f>Q60+Q61+Q62</f>
        <v>21701.550999999999</v>
      </c>
      <c r="R63" s="21">
        <f>IF(M63&gt;0,S63/M63,0)</f>
        <v>6.4479608179940112E-2</v>
      </c>
      <c r="S63" s="54">
        <f>S60+S61+S62</f>
        <v>2777.846</v>
      </c>
      <c r="T63" s="21">
        <f>IF(M63&gt;0,U63/M63,0)</f>
        <v>0.21893846475244308</v>
      </c>
      <c r="U63" s="54">
        <f>U60+U61+U62</f>
        <v>9432.0879999999997</v>
      </c>
      <c r="V63" s="21">
        <f>IF(M63&gt;0,W63/M63,0)</f>
        <v>0.51306979875118952</v>
      </c>
      <c r="W63" s="54">
        <f>W60+W61+W62</f>
        <v>22103.559999999998</v>
      </c>
      <c r="X63" s="21">
        <f>IF(M63&gt;0,Y63/M63,0)</f>
        <v>0.39675936027483116</v>
      </c>
      <c r="Y63" s="54">
        <f>Y60+Y61+Y62</f>
        <v>17092.79</v>
      </c>
      <c r="Z63" s="55">
        <f>IF(M63&gt;0,AA63/M63,0)</f>
        <v>2.6219272997377034E-3</v>
      </c>
      <c r="AA63" s="56">
        <f>SUM(AA60:AA62)</f>
        <v>112.95524999999999</v>
      </c>
      <c r="AB63" s="55">
        <f>IF(M63&gt;0,(AB60*M60+AB61*M61+AB62*M62)/M63,0)</f>
        <v>2.9173433300062677E-3</v>
      </c>
      <c r="AC63" s="55">
        <f>IF(K63&gt;0,(K60*AC60+K61*AC61+K62*AC62)/K63,0)</f>
        <v>3.1014529895966817E-4</v>
      </c>
      <c r="AD63" s="52">
        <f>SUM(AD60:AD62)</f>
        <v>13.36199</v>
      </c>
      <c r="AE63" s="53">
        <f>IF(K63&gt;0,(K60*AE60+K61*AE61+K62*AE62)/K63,0)</f>
        <v>0.20507529483309081</v>
      </c>
      <c r="AF63" s="58">
        <f>SUM(AF60:AF62)</f>
        <v>107.221383</v>
      </c>
      <c r="AG63" s="53">
        <f>IF(AND(AA63&gt;0),((AA60*AG60+AA61*AG61+AA62*AG62)/AA63),0)</f>
        <v>0.88304055362970679</v>
      </c>
      <c r="AH63" s="57">
        <f t="shared" si="0"/>
        <v>0.89498134434768617</v>
      </c>
      <c r="AI63" s="51">
        <f>SUM(AI60:AI62)</f>
        <v>571</v>
      </c>
      <c r="AJ63" s="21">
        <f>IF(AI63&gt;0,(AJ60*AI60+AJ61*AI61+AJ62*AI62)/AI63,0)</f>
        <v>8.4028021015761831E-2</v>
      </c>
      <c r="AK63" s="53">
        <f>IF(K63&gt;0,(AK60*K60+AK61*K61+AK62*K62)/K63,0)</f>
        <v>0.21480560562952022</v>
      </c>
      <c r="AL63" s="58">
        <f>SUM(AL60:AL62)</f>
        <v>112.320078</v>
      </c>
      <c r="AM63" s="56"/>
      <c r="AN63" s="56">
        <f>SUM(AN60:AN62)</f>
        <v>1161.52</v>
      </c>
      <c r="AO63" s="105"/>
      <c r="AP63" s="106">
        <f>AO62</f>
        <v>979.74000000000069</v>
      </c>
      <c r="AQ63" s="51">
        <f>SUM(AQ60:AQ62)</f>
        <v>0</v>
      </c>
      <c r="AR63" s="59"/>
      <c r="AS63" s="58"/>
      <c r="AT63" s="58"/>
      <c r="AU63" s="58"/>
      <c r="AV63" s="58"/>
    </row>
    <row r="64" spans="1:48" x14ac:dyDescent="0.2">
      <c r="A64" s="182">
        <v>16</v>
      </c>
      <c r="B64" s="23">
        <v>1</v>
      </c>
      <c r="C64" s="11" t="s">
        <v>53</v>
      </c>
      <c r="D64" s="12">
        <v>4314</v>
      </c>
      <c r="E64" s="12">
        <v>0</v>
      </c>
      <c r="F64" s="12">
        <v>9830</v>
      </c>
      <c r="G64" s="13">
        <v>0.6</v>
      </c>
      <c r="H64" s="13">
        <v>4.7</v>
      </c>
      <c r="I64" s="12">
        <v>10663</v>
      </c>
      <c r="J64" s="13">
        <v>4.3</v>
      </c>
      <c r="K64" s="12">
        <v>16047</v>
      </c>
      <c r="L64" s="14">
        <v>6.4000000000000001E-2</v>
      </c>
      <c r="M64" s="24">
        <f>ROUND(K64*(1-L64),0)</f>
        <v>15020</v>
      </c>
      <c r="N64" s="15">
        <v>0.45300000000000001</v>
      </c>
      <c r="O64" s="25">
        <f>M64*N64</f>
        <v>6804.06</v>
      </c>
      <c r="P64" s="14">
        <v>0.53500000000000003</v>
      </c>
      <c r="Q64" s="25">
        <f>M64*P64</f>
        <v>8035.7000000000007</v>
      </c>
      <c r="R64" s="16">
        <v>1.2E-2</v>
      </c>
      <c r="S64" s="25">
        <f>M64*R64</f>
        <v>180.24</v>
      </c>
      <c r="T64" s="26">
        <v>0.221</v>
      </c>
      <c r="U64" s="25">
        <f>M64*T64</f>
        <v>3319.42</v>
      </c>
      <c r="V64" s="16">
        <v>0.51800000000000002</v>
      </c>
      <c r="W64" s="25">
        <f>M64*V64</f>
        <v>7780.3600000000006</v>
      </c>
      <c r="X64" s="16">
        <v>0.4</v>
      </c>
      <c r="Y64" s="25">
        <f>X64*M64</f>
        <v>6008</v>
      </c>
      <c r="Z64" s="17">
        <v>2.7100000000000002E-3</v>
      </c>
      <c r="AA64" s="18">
        <f>M64*Z64</f>
        <v>40.7042</v>
      </c>
      <c r="AB64" s="27">
        <f>IF(M64&gt;0,(AD64+AL64)/M64,0)</f>
        <v>2.9689910918774972E-3</v>
      </c>
      <c r="AC64" s="17">
        <v>3.8000000000000002E-4</v>
      </c>
      <c r="AD64" s="24">
        <f>AC64*M64</f>
        <v>5.7076000000000002</v>
      </c>
      <c r="AE64" s="117">
        <v>0.1908</v>
      </c>
      <c r="AF64" s="30">
        <f>AI64*(1-AJ64)*AE64</f>
        <v>37.605535200000006</v>
      </c>
      <c r="AG64" s="28">
        <f>IF(AND(AE64&gt;0,AC64&gt;0,Z64&gt;0),((Z64-AC64)*AE64)/((AE64-AC64)*Z64),0)</f>
        <v>0.86149436223907438</v>
      </c>
      <c r="AH64" s="60">
        <f t="shared" si="0"/>
        <v>0.87369312787246811</v>
      </c>
      <c r="AI64" s="12">
        <v>214</v>
      </c>
      <c r="AJ64" s="14">
        <v>7.9000000000000001E-2</v>
      </c>
      <c r="AK64" s="15">
        <v>0.1973</v>
      </c>
      <c r="AL64" s="30">
        <f>AI64*(1-AJ64)*AK64</f>
        <v>38.886646200000008</v>
      </c>
      <c r="AM64" s="19">
        <v>1.5</v>
      </c>
      <c r="AN64" s="19">
        <v>553</v>
      </c>
      <c r="AO64" s="101">
        <f>AO62+AI64-AN64</f>
        <v>640.74000000000069</v>
      </c>
      <c r="AP64" s="102"/>
      <c r="AQ64" s="12"/>
      <c r="AR64" s="31"/>
      <c r="AS64" s="20"/>
      <c r="AT64" s="20"/>
      <c r="AU64" s="20"/>
      <c r="AV64" s="20"/>
    </row>
    <row r="65" spans="1:48" x14ac:dyDescent="0.2">
      <c r="A65" s="183"/>
      <c r="B65" s="33">
        <v>2</v>
      </c>
      <c r="C65" s="11" t="s">
        <v>54</v>
      </c>
      <c r="D65" s="34">
        <v>19636</v>
      </c>
      <c r="E65" s="34">
        <v>1</v>
      </c>
      <c r="F65" s="34">
        <v>16694</v>
      </c>
      <c r="G65" s="35">
        <v>1.5</v>
      </c>
      <c r="H65" s="35">
        <v>5</v>
      </c>
      <c r="I65" s="34">
        <v>17864</v>
      </c>
      <c r="J65" s="35">
        <v>3.6</v>
      </c>
      <c r="K65" s="34">
        <v>16173</v>
      </c>
      <c r="L65" s="36">
        <v>5.8000000000000003E-2</v>
      </c>
      <c r="M65" s="37">
        <f>ROUND(K65*(1-L65),0)</f>
        <v>15235</v>
      </c>
      <c r="N65" s="38">
        <v>0.56599999999999995</v>
      </c>
      <c r="O65" s="25">
        <f>M65*N65</f>
        <v>8623.0099999999984</v>
      </c>
      <c r="P65" s="36">
        <v>0.38800000000000001</v>
      </c>
      <c r="Q65" s="25">
        <f>M65*P65</f>
        <v>5911.18</v>
      </c>
      <c r="R65" s="39">
        <v>4.5999999999999999E-2</v>
      </c>
      <c r="S65" s="25">
        <f>M65*R65</f>
        <v>700.81</v>
      </c>
      <c r="T65" s="28">
        <v>0.222</v>
      </c>
      <c r="U65" s="25">
        <f>M65*T65</f>
        <v>3382.17</v>
      </c>
      <c r="V65" s="39">
        <v>0.51100000000000001</v>
      </c>
      <c r="W65" s="25">
        <f>M65*V65</f>
        <v>7785.085</v>
      </c>
      <c r="X65" s="39">
        <v>0.39</v>
      </c>
      <c r="Y65" s="25">
        <f>X65*M65</f>
        <v>5941.6500000000005</v>
      </c>
      <c r="Z65" s="40">
        <v>2.7799999999999999E-3</v>
      </c>
      <c r="AA65" s="18">
        <f>M65*Z65</f>
        <v>42.353299999999997</v>
      </c>
      <c r="AB65" s="27">
        <f>IF(M65&gt;0,(AD65+AL65)/M65,0)</f>
        <v>2.882530147686249E-3</v>
      </c>
      <c r="AC65" s="40">
        <v>3.6999999999999999E-4</v>
      </c>
      <c r="AD65" s="37">
        <f>AC65*M65</f>
        <v>5.6369499999999997</v>
      </c>
      <c r="AE65" s="28">
        <v>0.20899999999999999</v>
      </c>
      <c r="AF65" s="41">
        <f>AI65*(1-AJ65)*AE65</f>
        <v>39.139848000000001</v>
      </c>
      <c r="AG65" s="28">
        <f>IF(AND(AE65&gt;0,AC65&gt;0,Z65&gt;0),((Z65-AC65)*AE65)/((AE65-AC65)*Z65),0)</f>
        <v>0.86844391140972088</v>
      </c>
      <c r="AH65" s="29">
        <f t="shared" si="0"/>
        <v>0.87322122879651753</v>
      </c>
      <c r="AI65" s="34">
        <v>204</v>
      </c>
      <c r="AJ65" s="36">
        <v>8.2000000000000003E-2</v>
      </c>
      <c r="AK65" s="38">
        <v>0.2044</v>
      </c>
      <c r="AL65" s="41">
        <f>AI65*(1-AJ65)*AK65</f>
        <v>38.278396800000003</v>
      </c>
      <c r="AM65" s="42">
        <v>1.65</v>
      </c>
      <c r="AN65" s="42"/>
      <c r="AO65" s="121">
        <f>AO64+AI65-AN65</f>
        <v>844.74000000000069</v>
      </c>
      <c r="AP65" s="104"/>
      <c r="AQ65" s="43"/>
      <c r="AR65" s="44"/>
      <c r="AS65" s="45"/>
      <c r="AT65" s="45"/>
      <c r="AU65" s="45"/>
      <c r="AV65" s="45"/>
    </row>
    <row r="66" spans="1:48" x14ac:dyDescent="0.2">
      <c r="A66" s="183"/>
      <c r="B66" s="33">
        <v>3</v>
      </c>
      <c r="C66" s="46" t="s">
        <v>52</v>
      </c>
      <c r="D66" s="43">
        <v>16810</v>
      </c>
      <c r="E66" s="43">
        <v>1</v>
      </c>
      <c r="F66" s="43">
        <v>18638</v>
      </c>
      <c r="G66" s="37">
        <v>0.9</v>
      </c>
      <c r="H66" s="37">
        <v>5</v>
      </c>
      <c r="I66" s="43">
        <v>18960</v>
      </c>
      <c r="J66" s="37">
        <v>2.9</v>
      </c>
      <c r="K66" s="43">
        <v>16289</v>
      </c>
      <c r="L66" s="39">
        <v>6.7000000000000004E-2</v>
      </c>
      <c r="M66" s="37">
        <f>ROUND(K66*(1-L66),0)</f>
        <v>15198</v>
      </c>
      <c r="N66" s="28">
        <v>0.48199999999999998</v>
      </c>
      <c r="O66" s="25">
        <f>M66*N66</f>
        <v>7325.4359999999997</v>
      </c>
      <c r="P66" s="39">
        <v>0.47899999999999998</v>
      </c>
      <c r="Q66" s="25">
        <f>M66*P66</f>
        <v>7279.8419999999996</v>
      </c>
      <c r="R66" s="39">
        <v>3.9E-2</v>
      </c>
      <c r="S66" s="25">
        <f>M66*R66</f>
        <v>592.72199999999998</v>
      </c>
      <c r="T66" s="28">
        <v>0.222</v>
      </c>
      <c r="U66" s="25">
        <f>M66*T66</f>
        <v>3373.9560000000001</v>
      </c>
      <c r="V66" s="39">
        <v>0.51200000000000001</v>
      </c>
      <c r="W66" s="25">
        <f>M66*V66</f>
        <v>7781.3760000000002</v>
      </c>
      <c r="X66" s="39">
        <v>0.4</v>
      </c>
      <c r="Y66" s="25">
        <f>X66*M66</f>
        <v>6079.2000000000007</v>
      </c>
      <c r="Z66" s="47">
        <v>2.7499999999999998E-3</v>
      </c>
      <c r="AA66" s="18">
        <f>M66*Z66</f>
        <v>41.794499999999999</v>
      </c>
      <c r="AB66" s="27">
        <f>IF(M66&gt;0,(AD66+AL66)/M66,0)</f>
        <v>3.0420305829714435E-3</v>
      </c>
      <c r="AC66" s="47">
        <v>3.4000000000000002E-4</v>
      </c>
      <c r="AD66" s="37">
        <f>AC66*M66</f>
        <v>5.1673200000000001</v>
      </c>
      <c r="AE66" s="28">
        <v>0.19539999999999999</v>
      </c>
      <c r="AF66" s="41">
        <f>AI66*(1-AJ66)*AE66</f>
        <v>37.269814400000001</v>
      </c>
      <c r="AG66" s="28">
        <f>IF(AND(AE66&gt;0,AC66&gt;0,Z66&gt;0),((Z66-AC66)*AE66)/((AE66-AC66)*Z66),0)</f>
        <v>0.87789118499669105</v>
      </c>
      <c r="AH66" s="29">
        <f t="shared" si="0"/>
        <v>0.88963745855735432</v>
      </c>
      <c r="AI66" s="43">
        <v>208</v>
      </c>
      <c r="AJ66" s="39">
        <v>8.3000000000000004E-2</v>
      </c>
      <c r="AK66" s="28">
        <v>0.21529999999999999</v>
      </c>
      <c r="AL66" s="41">
        <f>AI66*(1-AJ66)*AK66</f>
        <v>41.065460800000004</v>
      </c>
      <c r="AM66" s="18">
        <v>1.6</v>
      </c>
      <c r="AN66" s="18"/>
      <c r="AO66" s="121">
        <f>AO65+AI66-AN66</f>
        <v>1052.7400000000007</v>
      </c>
      <c r="AP66" s="104"/>
      <c r="AQ66" s="43"/>
      <c r="AR66" s="48"/>
      <c r="AS66" s="41"/>
      <c r="AT66" s="41"/>
      <c r="AU66" s="41"/>
      <c r="AV66" s="41"/>
    </row>
    <row r="67" spans="1:48" s="22" customFormat="1" ht="13.5" thickBot="1" x14ac:dyDescent="0.25">
      <c r="A67" s="184"/>
      <c r="B67" s="49" t="s">
        <v>38</v>
      </c>
      <c r="C67" s="50"/>
      <c r="D67" s="51">
        <f>SUM(D64:D66)</f>
        <v>40760</v>
      </c>
      <c r="E67" s="51"/>
      <c r="F67" s="51">
        <f>SUM(F64:F66)</f>
        <v>45162</v>
      </c>
      <c r="G67" s="52"/>
      <c r="H67" s="52"/>
      <c r="I67" s="51">
        <f>SUM(I64:I66)</f>
        <v>47487</v>
      </c>
      <c r="J67" s="52"/>
      <c r="K67" s="51">
        <f>SUM(K64:K66)</f>
        <v>48509</v>
      </c>
      <c r="L67" s="21">
        <f>IF(K67&gt;0,(K64*L64+K65*L65+K66*L66)/K67,0)</f>
        <v>6.3006967779174999E-2</v>
      </c>
      <c r="M67" s="52">
        <f>M64+M65+M66</f>
        <v>45453</v>
      </c>
      <c r="N67" s="53">
        <f>IF(M67&gt;0,O67/M67,0)</f>
        <v>0.50057215145314948</v>
      </c>
      <c r="O67" s="54">
        <f>O64+O65+O66</f>
        <v>22752.506000000001</v>
      </c>
      <c r="P67" s="21">
        <f>IF(M67&gt;0,Q67/M67,0)</f>
        <v>0.46700376212791239</v>
      </c>
      <c r="Q67" s="54">
        <f>Q64+Q65+Q66</f>
        <v>21226.722000000002</v>
      </c>
      <c r="R67" s="21">
        <f>IF(M67&gt;0,S67/M67,0)</f>
        <v>3.2424086418938243E-2</v>
      </c>
      <c r="S67" s="54">
        <f>S64+S65+S66</f>
        <v>1473.7719999999999</v>
      </c>
      <c r="T67" s="21">
        <f>IF(M67&gt;0,U67/M67,0)</f>
        <v>0.221669548764658</v>
      </c>
      <c r="U67" s="54">
        <f>U64+U65+U66</f>
        <v>10075.546</v>
      </c>
      <c r="V67" s="21">
        <f>IF(M67&gt;0,W67/M67,0)</f>
        <v>0.51364752601588459</v>
      </c>
      <c r="W67" s="54">
        <f>W64+W65+W66</f>
        <v>23346.821</v>
      </c>
      <c r="X67" s="21">
        <f>IF(M67&gt;0,Y67/M67,0)</f>
        <v>0.39664818603832536</v>
      </c>
      <c r="Y67" s="54">
        <f>Y64+Y65+Y66</f>
        <v>18028.850000000002</v>
      </c>
      <c r="Z67" s="55">
        <f>IF(M67&gt;0,AA67/M67,0)</f>
        <v>2.7468373924713443E-3</v>
      </c>
      <c r="AA67" s="56">
        <f>SUM(AA64:AA66)</f>
        <v>124.852</v>
      </c>
      <c r="AB67" s="55">
        <f>IF(M67&gt;0,(AB64*M64+AB65*M65+AB66*M66)/M67,0)</f>
        <v>2.964433014322487E-3</v>
      </c>
      <c r="AC67" s="55">
        <f>IF(K67&gt;0,(K64*AC64+K65*AC65+K66*AC66)/K67,0)</f>
        <v>3.6323424519161391E-4</v>
      </c>
      <c r="AD67" s="52">
        <f>SUM(AD64:AD66)</f>
        <v>16.511870000000002</v>
      </c>
      <c r="AE67" s="53">
        <f>IF(K67&gt;0,(K64*AE64+K65*AE65+K66*AE66)/K67,0)</f>
        <v>0.19841256674019256</v>
      </c>
      <c r="AF67" s="58">
        <f>SUM(AF64:AF66)</f>
        <v>114.01519760000001</v>
      </c>
      <c r="AG67" s="53">
        <f>IF(AND(AA67&gt;0),((AA64*AG64+AA65*AG65+AA66*AG66)/AA67),0)</f>
        <v>0.86934071912268329</v>
      </c>
      <c r="AH67" s="57">
        <f t="shared" si="0"/>
        <v>0.87902136383926166</v>
      </c>
      <c r="AI67" s="51">
        <f>SUM(AI64:AI66)</f>
        <v>626</v>
      </c>
      <c r="AJ67" s="21">
        <f>IF(AI67&gt;0,(AJ64*AI64+AJ65*AI65+AJ66*AI66)/AI67,0)</f>
        <v>8.130670926517572E-2</v>
      </c>
      <c r="AK67" s="53">
        <f>IF(K67&gt;0,(AK64*K64+AK65*K65+AK66*K66)/K67,0)</f>
        <v>0.20571143499144487</v>
      </c>
      <c r="AL67" s="58">
        <f>SUM(AL64:AL66)</f>
        <v>118.23050380000001</v>
      </c>
      <c r="AM67" s="56"/>
      <c r="AN67" s="56">
        <f>SUM(AN64:AN66)</f>
        <v>553</v>
      </c>
      <c r="AO67" s="105"/>
      <c r="AP67" s="106">
        <f>AO66</f>
        <v>1052.7400000000007</v>
      </c>
      <c r="AQ67" s="51">
        <f>SUM(AQ64:AQ66)</f>
        <v>0</v>
      </c>
      <c r="AR67" s="59"/>
      <c r="AS67" s="58"/>
      <c r="AT67" s="58"/>
      <c r="AU67" s="58"/>
      <c r="AV67" s="58"/>
    </row>
    <row r="68" spans="1:48" x14ac:dyDescent="0.2">
      <c r="A68" s="182">
        <v>17</v>
      </c>
      <c r="B68" s="23">
        <v>1</v>
      </c>
      <c r="C68" s="11" t="s">
        <v>53</v>
      </c>
      <c r="D68" s="12">
        <v>4952</v>
      </c>
      <c r="E68" s="12">
        <v>0</v>
      </c>
      <c r="F68" s="12">
        <v>6696</v>
      </c>
      <c r="G68" s="13">
        <v>0.6</v>
      </c>
      <c r="H68" s="13">
        <v>4.7</v>
      </c>
      <c r="I68" s="12">
        <v>7134</v>
      </c>
      <c r="J68" s="13">
        <v>6.7</v>
      </c>
      <c r="K68" s="12">
        <v>16285</v>
      </c>
      <c r="L68" s="14">
        <v>6.5000000000000002E-2</v>
      </c>
      <c r="M68" s="24">
        <f>ROUND(K68*(1-L68),0)</f>
        <v>15226</v>
      </c>
      <c r="N68" s="15">
        <v>0.42099999999999999</v>
      </c>
      <c r="O68" s="25">
        <f>M68*N68</f>
        <v>6410.1459999999997</v>
      </c>
      <c r="P68" s="14">
        <v>0.53400000000000003</v>
      </c>
      <c r="Q68" s="25">
        <f>M68*P68</f>
        <v>8130.6840000000002</v>
      </c>
      <c r="R68" s="16">
        <v>4.4999999999999998E-2</v>
      </c>
      <c r="S68" s="25">
        <f>M68*R68</f>
        <v>685.17</v>
      </c>
      <c r="T68" s="26">
        <v>0.22500000000000001</v>
      </c>
      <c r="U68" s="25">
        <f>M68*T68</f>
        <v>3425.85</v>
      </c>
      <c r="V68" s="16">
        <v>0.51200000000000001</v>
      </c>
      <c r="W68" s="25">
        <f>M68*V68</f>
        <v>7795.7120000000004</v>
      </c>
      <c r="X68" s="16">
        <v>0.4</v>
      </c>
      <c r="Y68" s="25">
        <f>X68*M68</f>
        <v>6090.4000000000005</v>
      </c>
      <c r="Z68" s="17">
        <v>2.6199999999999999E-3</v>
      </c>
      <c r="AA68" s="18">
        <f>M68*Z68</f>
        <v>39.892119999999998</v>
      </c>
      <c r="AB68" s="27">
        <f>IF(M68&gt;0,(AD68+AL68)/M68,0)</f>
        <v>2.7888396164455534E-3</v>
      </c>
      <c r="AC68" s="17">
        <v>3.8000000000000002E-4</v>
      </c>
      <c r="AD68" s="24">
        <f>AC68*M68</f>
        <v>5.7858800000000006</v>
      </c>
      <c r="AE68" s="117">
        <v>0.19409999999999999</v>
      </c>
      <c r="AF68" s="30">
        <f>AI68*(1-AJ68)*AE68</f>
        <v>34.062220799999999</v>
      </c>
      <c r="AG68" s="28">
        <f>IF(AND(AE68&gt;0,AC68&gt;0,Z68&gt;0),((Z68-AC68)*AE68)/((AE68-AC68)*Z68),0)</f>
        <v>0.8566389201066148</v>
      </c>
      <c r="AH68" s="60">
        <f t="shared" si="0"/>
        <v>0.86531591426749987</v>
      </c>
      <c r="AI68" s="12">
        <v>192</v>
      </c>
      <c r="AJ68" s="14">
        <v>8.5999999999999993E-2</v>
      </c>
      <c r="AK68" s="15">
        <v>0.20899999999999999</v>
      </c>
      <c r="AL68" s="30">
        <f>AI68*(1-AJ68)*AK68</f>
        <v>36.676991999999998</v>
      </c>
      <c r="AM68" s="19">
        <v>1.5</v>
      </c>
      <c r="AN68" s="19">
        <v>991.86</v>
      </c>
      <c r="AO68" s="101">
        <f>AO66+AI68-AN68+AP68</f>
        <v>274.88000000000068</v>
      </c>
      <c r="AP68" s="133">
        <v>22</v>
      </c>
      <c r="AQ68" s="12"/>
      <c r="AR68" s="31"/>
      <c r="AS68" s="20"/>
      <c r="AT68" s="20"/>
      <c r="AU68" s="20"/>
      <c r="AV68" s="20"/>
    </row>
    <row r="69" spans="1:48" x14ac:dyDescent="0.2">
      <c r="A69" s="183"/>
      <c r="B69" s="33">
        <v>2</v>
      </c>
      <c r="C69" s="11" t="s">
        <v>51</v>
      </c>
      <c r="D69" s="34">
        <v>18538</v>
      </c>
      <c r="E69" s="34">
        <v>2</v>
      </c>
      <c r="F69" s="34">
        <v>16097</v>
      </c>
      <c r="G69" s="35">
        <v>1.3</v>
      </c>
      <c r="H69" s="35">
        <v>4.5</v>
      </c>
      <c r="I69" s="34">
        <v>17123</v>
      </c>
      <c r="J69" s="35">
        <v>5.7</v>
      </c>
      <c r="K69" s="34">
        <v>16209</v>
      </c>
      <c r="L69" s="36">
        <v>6.3E-2</v>
      </c>
      <c r="M69" s="37">
        <f>ROUND(K69*(1-L69),0)</f>
        <v>15188</v>
      </c>
      <c r="N69" s="38">
        <v>0.34799999999999998</v>
      </c>
      <c r="O69" s="25">
        <f>M69*N69</f>
        <v>5285.424</v>
      </c>
      <c r="P69" s="36">
        <v>0.58299999999999996</v>
      </c>
      <c r="Q69" s="25">
        <f>M69*P69</f>
        <v>8854.6039999999994</v>
      </c>
      <c r="R69" s="39">
        <v>6.9000000000000006E-2</v>
      </c>
      <c r="S69" s="25">
        <f>M69*R69</f>
        <v>1047.972</v>
      </c>
      <c r="T69" s="28">
        <v>0.23300000000000001</v>
      </c>
      <c r="U69" s="25">
        <f>M69*T69</f>
        <v>3538.8040000000001</v>
      </c>
      <c r="V69" s="39">
        <v>0.50900000000000001</v>
      </c>
      <c r="W69" s="25">
        <f>M69*V69</f>
        <v>7730.692</v>
      </c>
      <c r="X69" s="39">
        <v>0.4</v>
      </c>
      <c r="Y69" s="25">
        <f>X69*M69</f>
        <v>6075.2000000000007</v>
      </c>
      <c r="Z69" s="40">
        <v>2.4599999999999999E-3</v>
      </c>
      <c r="AA69" s="18">
        <f>M69*Z69</f>
        <v>37.362479999999998</v>
      </c>
      <c r="AB69" s="27">
        <f>IF(M69&gt;0,(AD69+AL69)/M69,0)</f>
        <v>2.5631419146694757E-3</v>
      </c>
      <c r="AC69" s="40">
        <v>3.4000000000000002E-4</v>
      </c>
      <c r="AD69" s="37">
        <f>AC69*M69</f>
        <v>5.1639200000000001</v>
      </c>
      <c r="AE69" s="28">
        <v>0.19639999999999999</v>
      </c>
      <c r="AF69" s="41">
        <f>AI69*(1-AJ69)*AE69</f>
        <v>32.491237599999998</v>
      </c>
      <c r="AG69" s="28">
        <f>IF(AND(AE69&gt;0,AC69&gt;0,Z69&gt;0),((Z69-AC69)*AE69)/((AE69-AC69)*Z69),0)</f>
        <v>0.86328309983089635</v>
      </c>
      <c r="AH69" s="29">
        <f t="shared" ref="AH69:AH127" si="1">IF(AND(AB69&gt;0,AK69&gt;0,AC69&gt;0),((AK69*(AB69-AC69))/(AB69*(AK69-AC69))),0)</f>
        <v>0.86879758888312386</v>
      </c>
      <c r="AI69" s="34">
        <v>181</v>
      </c>
      <c r="AJ69" s="36">
        <v>8.5999999999999993E-2</v>
      </c>
      <c r="AK69" s="38">
        <v>0.2041</v>
      </c>
      <c r="AL69" s="41">
        <f>AI69*(1-AJ69)*AK69</f>
        <v>33.765079399999998</v>
      </c>
      <c r="AM69" s="42">
        <v>1.6</v>
      </c>
      <c r="AN69" s="42"/>
      <c r="AO69" s="121">
        <f>AO68+AI69-AN69</f>
        <v>455.88000000000068</v>
      </c>
      <c r="AP69" s="104"/>
      <c r="AQ69" s="43"/>
      <c r="AR69" s="44"/>
      <c r="AS69" s="45"/>
      <c r="AT69" s="45"/>
      <c r="AU69" s="45"/>
      <c r="AV69" s="45"/>
    </row>
    <row r="70" spans="1:48" x14ac:dyDescent="0.2">
      <c r="A70" s="183"/>
      <c r="B70" s="33">
        <v>3</v>
      </c>
      <c r="C70" s="46" t="s">
        <v>52</v>
      </c>
      <c r="D70" s="43">
        <v>15160</v>
      </c>
      <c r="E70" s="43">
        <v>1</v>
      </c>
      <c r="F70" s="43">
        <v>14439</v>
      </c>
      <c r="G70" s="37">
        <v>1.1000000000000001</v>
      </c>
      <c r="H70" s="37">
        <v>5.5</v>
      </c>
      <c r="I70" s="43">
        <v>15678</v>
      </c>
      <c r="J70" s="37">
        <v>6.3</v>
      </c>
      <c r="K70" s="43">
        <v>16327</v>
      </c>
      <c r="L70" s="39">
        <v>6.7000000000000004E-2</v>
      </c>
      <c r="M70" s="137">
        <f>ROUND(K70*(1-L70),0)</f>
        <v>15233</v>
      </c>
      <c r="N70" s="28">
        <v>0.39</v>
      </c>
      <c r="O70" s="25">
        <f>M70*N70</f>
        <v>5940.87</v>
      </c>
      <c r="P70" s="39">
        <v>0.51100000000000001</v>
      </c>
      <c r="Q70" s="25">
        <f>M70*P70</f>
        <v>7784.0630000000001</v>
      </c>
      <c r="R70" s="39">
        <v>9.9000000000000005E-2</v>
      </c>
      <c r="S70" s="25">
        <f>M70*R70</f>
        <v>1508.067</v>
      </c>
      <c r="T70" s="28">
        <v>0.23899999999999999</v>
      </c>
      <c r="U70" s="25">
        <f>M70*T70</f>
        <v>3640.6869999999999</v>
      </c>
      <c r="V70" s="39">
        <v>0.499</v>
      </c>
      <c r="W70" s="25">
        <f>M70*V70</f>
        <v>7601.2669999999998</v>
      </c>
      <c r="X70" s="39">
        <v>0.4</v>
      </c>
      <c r="Y70" s="25">
        <f>X70*M70</f>
        <v>6093.2000000000007</v>
      </c>
      <c r="Z70" s="47">
        <v>2.33E-3</v>
      </c>
      <c r="AA70" s="18">
        <f>M70*Z70</f>
        <v>35.492890000000003</v>
      </c>
      <c r="AB70" s="27">
        <f>IF(M70&gt;0,(AD70+AL70)/M70,0)</f>
        <v>2.4568520645966E-3</v>
      </c>
      <c r="AC70" s="47">
        <v>3.2000000000000003E-4</v>
      </c>
      <c r="AD70" s="37">
        <f>AC70*M70</f>
        <v>4.8745600000000007</v>
      </c>
      <c r="AE70" s="28">
        <v>0.20549999999999999</v>
      </c>
      <c r="AF70" s="41">
        <f>AI70*(1-AJ70)*AE70</f>
        <v>31.777492500000001</v>
      </c>
      <c r="AG70" s="28">
        <f>IF(AND(AE70&gt;0,AC70&gt;0,Z70&gt;0),((Z70-AC70)*AE70)/((AE70-AC70)*Z70),0)</f>
        <v>0.86400635556260241</v>
      </c>
      <c r="AH70" s="29">
        <f t="shared" si="1"/>
        <v>0.87107622895266723</v>
      </c>
      <c r="AI70" s="43">
        <v>169</v>
      </c>
      <c r="AJ70" s="39">
        <v>8.5000000000000006E-2</v>
      </c>
      <c r="AK70" s="28">
        <v>0.21049999999999999</v>
      </c>
      <c r="AL70" s="41">
        <f>AI70*(1-AJ70)*AK70</f>
        <v>32.550667500000003</v>
      </c>
      <c r="AM70" s="18">
        <v>1.6</v>
      </c>
      <c r="AN70" s="18"/>
      <c r="AO70" s="121">
        <f>AO69+AI70-AN70</f>
        <v>624.88000000000068</v>
      </c>
      <c r="AP70" s="104"/>
      <c r="AQ70" s="43"/>
      <c r="AR70" s="48"/>
      <c r="AS70" s="41"/>
      <c r="AT70" s="41"/>
      <c r="AU70" s="41"/>
      <c r="AV70" s="41"/>
    </row>
    <row r="71" spans="1:48" s="22" customFormat="1" ht="13.5" thickBot="1" x14ac:dyDescent="0.25">
      <c r="A71" s="184"/>
      <c r="B71" s="49" t="s">
        <v>38</v>
      </c>
      <c r="C71" s="50"/>
      <c r="D71" s="51">
        <f>SUM(D68:D70)</f>
        <v>38650</v>
      </c>
      <c r="E71" s="51"/>
      <c r="F71" s="51">
        <f>SUM(F68:F70)</f>
        <v>37232</v>
      </c>
      <c r="G71" s="52"/>
      <c r="H71" s="52"/>
      <c r="I71" s="51">
        <f>SUM(I68:I70)</f>
        <v>39935</v>
      </c>
      <c r="J71" s="52"/>
      <c r="K71" s="51">
        <f>SUM(K68:K70)</f>
        <v>48821</v>
      </c>
      <c r="L71" s="21">
        <f>IF(K71&gt;0,(K68*L68+K69*L69+K70*L70)/K71,0)</f>
        <v>6.5004833985375154E-2</v>
      </c>
      <c r="M71" s="52">
        <f>M68+M69+M70</f>
        <v>45647</v>
      </c>
      <c r="N71" s="53">
        <v>0.02</v>
      </c>
      <c r="O71" s="54">
        <f>O68+O69+O70</f>
        <v>17636.439999999999</v>
      </c>
      <c r="P71" s="21">
        <f>IF(M71&gt;0,Q71/M71,0)</f>
        <v>0.54262823405700267</v>
      </c>
      <c r="Q71" s="54">
        <f>Q68+Q69+Q70</f>
        <v>24769.351000000002</v>
      </c>
      <c r="R71" s="21">
        <f>IF(M71&gt;0,S71/M71,0)</f>
        <v>7.1005958770565425E-2</v>
      </c>
      <c r="S71" s="54">
        <f>S68+S69+S70</f>
        <v>3241.2089999999998</v>
      </c>
      <c r="T71" s="21">
        <f>IF(M71&gt;0,U71/M71,0)</f>
        <v>0.2323338006878875</v>
      </c>
      <c r="U71" s="54">
        <f>U68+U69+U70</f>
        <v>10605.341</v>
      </c>
      <c r="V71" s="21">
        <f>IF(M71&gt;0,W71/M71,0)</f>
        <v>0.50666354853550077</v>
      </c>
      <c r="W71" s="54">
        <f>W68+W69+W70</f>
        <v>23127.671000000002</v>
      </c>
      <c r="X71" s="21">
        <f>IF(M71&gt;0,Y71/M71,0)</f>
        <v>0.40000000000000008</v>
      </c>
      <c r="Y71" s="54">
        <f>Y68+Y69+Y70</f>
        <v>18258.800000000003</v>
      </c>
      <c r="Z71" s="55">
        <f>IF(M71&gt;0,AA71/M71,0)</f>
        <v>2.4699868556531646E-3</v>
      </c>
      <c r="AA71" s="56">
        <f>SUM(AA68:AA70)</f>
        <v>112.74749</v>
      </c>
      <c r="AB71" s="55">
        <f>IF(M71&gt;0,(AB68*M68+AB69*M69+AB70*M70)/M71,0)</f>
        <v>2.6029552632155454E-3</v>
      </c>
      <c r="AC71" s="55">
        <f>IF(K71&gt;0,(K68*AC68+K69*AC69+K70*AC70)/K71,0)</f>
        <v>3.4665410376682164E-4</v>
      </c>
      <c r="AD71" s="52">
        <f>SUM(AD68:AD70)</f>
        <v>15.82436</v>
      </c>
      <c r="AE71" s="53">
        <f>IF(K71&gt;0,(K68*AE68+K69*AE69+K70*AE70)/K71,0)</f>
        <v>0.19867607382069191</v>
      </c>
      <c r="AF71" s="58">
        <f>SUM(AF68:AF70)</f>
        <v>98.330950900000005</v>
      </c>
      <c r="AG71" s="53">
        <f>IF(AND(AA71&gt;0),((AA68*AG68+AA69*AG69+AA70*AG70)/AA71),0)</f>
        <v>0.86115994854180533</v>
      </c>
      <c r="AH71" s="57">
        <f t="shared" si="1"/>
        <v>0.86827081011211138</v>
      </c>
      <c r="AI71" s="51">
        <f>SUM(AI68:AI70)</f>
        <v>542</v>
      </c>
      <c r="AJ71" s="21">
        <f>IF(AI71&gt;0,(AJ68*AI68+AJ69*AI69+AJ70*AI70)/AI71,0)</f>
        <v>8.5688191881918827E-2</v>
      </c>
      <c r="AK71" s="53">
        <f>IF(K71&gt;0,(AK68*K68+AK69*K69+AK70*K70)/K71,0)</f>
        <v>0.20787479568218595</v>
      </c>
      <c r="AL71" s="58">
        <f>SUM(AL68:AL70)</f>
        <v>102.99273890000001</v>
      </c>
      <c r="AM71" s="56"/>
      <c r="AN71" s="56">
        <f>SUM(AN68:AN70)</f>
        <v>991.86</v>
      </c>
      <c r="AO71" s="105"/>
      <c r="AP71" s="106">
        <f>AO70</f>
        <v>624.88000000000068</v>
      </c>
      <c r="AQ71" s="51">
        <f>SUM(AQ68:AQ70)</f>
        <v>0</v>
      </c>
      <c r="AR71" s="59"/>
      <c r="AS71" s="58"/>
      <c r="AT71" s="58"/>
      <c r="AU71" s="58"/>
      <c r="AV71" s="58"/>
    </row>
    <row r="72" spans="1:48" x14ac:dyDescent="0.2">
      <c r="A72" s="182">
        <v>18</v>
      </c>
      <c r="B72" s="23">
        <v>1</v>
      </c>
      <c r="C72" s="11" t="s">
        <v>53</v>
      </c>
      <c r="D72" s="12">
        <v>14336</v>
      </c>
      <c r="E72" s="12">
        <v>0</v>
      </c>
      <c r="F72" s="12">
        <v>16849</v>
      </c>
      <c r="G72" s="13">
        <v>0.6</v>
      </c>
      <c r="H72" s="13">
        <v>4.2</v>
      </c>
      <c r="I72" s="12">
        <v>17379</v>
      </c>
      <c r="J72" s="125">
        <v>5.5</v>
      </c>
      <c r="K72" s="12">
        <v>16348</v>
      </c>
      <c r="L72" s="14">
        <v>6.3E-2</v>
      </c>
      <c r="M72" s="24">
        <f>ROUND(K72*(1-L72),0)</f>
        <v>15318</v>
      </c>
      <c r="N72" s="15">
        <v>0.44500000000000001</v>
      </c>
      <c r="O72" s="25">
        <f>M72*N72</f>
        <v>6816.51</v>
      </c>
      <c r="P72" s="14">
        <v>0.51200000000000001</v>
      </c>
      <c r="Q72" s="25">
        <f>M72*P72</f>
        <v>7842.8159999999998</v>
      </c>
      <c r="R72" s="16">
        <v>4.2999999999999997E-2</v>
      </c>
      <c r="S72" s="25">
        <f>M72*R72</f>
        <v>658.67399999999998</v>
      </c>
      <c r="T72" s="26">
        <v>0.24399999999999999</v>
      </c>
      <c r="U72" s="25">
        <f>M72*T72</f>
        <v>3737.5920000000001</v>
      </c>
      <c r="V72" s="16">
        <v>0.497</v>
      </c>
      <c r="W72" s="25">
        <f>M72*V72</f>
        <v>7613.0460000000003</v>
      </c>
      <c r="X72" s="16">
        <v>0.4</v>
      </c>
      <c r="Y72" s="25">
        <f>X72*M72</f>
        <v>6127.2000000000007</v>
      </c>
      <c r="Z72" s="17">
        <v>2.48E-3</v>
      </c>
      <c r="AA72" s="18">
        <f>M72*Z72</f>
        <v>37.988639999999997</v>
      </c>
      <c r="AB72" s="27">
        <f>IF(M72&gt;0,(AD72+AL72)/M72,0)</f>
        <v>2.6092072072072077E-3</v>
      </c>
      <c r="AC72" s="17">
        <v>3.3E-4</v>
      </c>
      <c r="AD72" s="24">
        <f>AC72*M72</f>
        <v>5.0549400000000002</v>
      </c>
      <c r="AE72" s="117">
        <v>0.20280000000000001</v>
      </c>
      <c r="AF72" s="30">
        <f>AI72*(1-AJ72)*AE72</f>
        <v>33.023952000000001</v>
      </c>
      <c r="AG72" s="28">
        <f>IF(AND(AE72&gt;0,AC72&gt;0,Z72&gt;0),((Z72-AC72)*AE72)/((AE72-AC72)*Z72),0)</f>
        <v>0.8683484769547698</v>
      </c>
      <c r="AH72" s="60">
        <f t="shared" si="1"/>
        <v>0.87487138504769013</v>
      </c>
      <c r="AI72" s="12">
        <v>177</v>
      </c>
      <c r="AJ72" s="14">
        <v>0.08</v>
      </c>
      <c r="AK72" s="15">
        <v>0.21440000000000001</v>
      </c>
      <c r="AL72" s="30">
        <f>AI72*(1-AJ72)*AK72</f>
        <v>34.912896000000003</v>
      </c>
      <c r="AM72" s="19">
        <v>1.58</v>
      </c>
      <c r="AN72" s="19"/>
      <c r="AO72" s="101">
        <f>AO70+AI72-AN72</f>
        <v>801.88000000000068</v>
      </c>
      <c r="AP72" s="102"/>
      <c r="AQ72" s="12"/>
      <c r="AR72" s="31"/>
      <c r="AS72" s="20"/>
      <c r="AT72" s="20"/>
      <c r="AU72" s="20"/>
      <c r="AV72" s="20"/>
    </row>
    <row r="73" spans="1:48" x14ac:dyDescent="0.2">
      <c r="A73" s="183"/>
      <c r="B73" s="33">
        <v>2</v>
      </c>
      <c r="C73" s="11" t="s">
        <v>51</v>
      </c>
      <c r="D73" s="34">
        <v>19604</v>
      </c>
      <c r="E73" s="34">
        <v>1</v>
      </c>
      <c r="F73" s="34">
        <v>15790</v>
      </c>
      <c r="G73" s="35">
        <v>0.5</v>
      </c>
      <c r="H73" s="35">
        <v>4</v>
      </c>
      <c r="I73" s="34">
        <v>16497</v>
      </c>
      <c r="J73" s="126">
        <v>5.7</v>
      </c>
      <c r="K73" s="34">
        <v>16108</v>
      </c>
      <c r="L73" s="36">
        <v>6.2E-2</v>
      </c>
      <c r="M73" s="37">
        <f>ROUND(K73*(1-L73),0)</f>
        <v>15109</v>
      </c>
      <c r="N73" s="38">
        <v>0.34300000000000003</v>
      </c>
      <c r="O73" s="25">
        <f>M73*N73</f>
        <v>5182.3870000000006</v>
      </c>
      <c r="P73" s="36">
        <v>0.60599999999999998</v>
      </c>
      <c r="Q73" s="25">
        <f>M73*P73</f>
        <v>9156.0540000000001</v>
      </c>
      <c r="R73" s="39">
        <v>5.0999999999999997E-2</v>
      </c>
      <c r="S73" s="25">
        <f>M73*R73</f>
        <v>770.55899999999997</v>
      </c>
      <c r="T73" s="28">
        <v>0.24099999999999999</v>
      </c>
      <c r="U73" s="25">
        <f>M73*T73</f>
        <v>3641.2689999999998</v>
      </c>
      <c r="V73" s="39">
        <v>0.5</v>
      </c>
      <c r="W73" s="25">
        <f>M73*V73</f>
        <v>7554.5</v>
      </c>
      <c r="X73" s="39">
        <v>0.39</v>
      </c>
      <c r="Y73" s="25">
        <f>X73*M73</f>
        <v>5892.51</v>
      </c>
      <c r="Z73" s="40">
        <v>2.5500000000000002E-3</v>
      </c>
      <c r="AA73" s="18">
        <f>M73*Z73</f>
        <v>38.527950000000004</v>
      </c>
      <c r="AB73" s="27">
        <f>IF(M73&gt;0,(AD73+AL73)/M73,0)</f>
        <v>2.6386430802832752E-3</v>
      </c>
      <c r="AC73" s="40">
        <v>3.3E-4</v>
      </c>
      <c r="AD73" s="37">
        <f>AC73*M73</f>
        <v>4.98597</v>
      </c>
      <c r="AE73" s="28">
        <v>0.2077</v>
      </c>
      <c r="AF73" s="41">
        <f>AI73*(1-AJ73)*AE73</f>
        <v>34.5486103</v>
      </c>
      <c r="AG73" s="28">
        <f>IF(AND(AE73&gt;0,AC73&gt;0,Z73&gt;0),((Z73-AC73)*AE73)/((AE73-AC73)*Z73),0)</f>
        <v>0.87197365323136544</v>
      </c>
      <c r="AH73" s="29">
        <f t="shared" si="1"/>
        <v>0.87631475496290845</v>
      </c>
      <c r="AI73" s="34">
        <v>181</v>
      </c>
      <c r="AJ73" s="36">
        <v>8.1000000000000003E-2</v>
      </c>
      <c r="AK73" s="38">
        <v>0.2097</v>
      </c>
      <c r="AL73" s="41">
        <f>AI73*(1-AJ73)*AK73</f>
        <v>34.881288300000001</v>
      </c>
      <c r="AM73" s="42">
        <v>1.6</v>
      </c>
      <c r="AN73" s="42"/>
      <c r="AO73" s="121">
        <f>AO72+AI73-AN73</f>
        <v>982.88000000000068</v>
      </c>
      <c r="AP73" s="104"/>
      <c r="AQ73" s="43"/>
      <c r="AR73" s="44"/>
      <c r="AS73" s="45"/>
      <c r="AT73" s="45"/>
      <c r="AU73" s="45"/>
      <c r="AV73" s="45"/>
    </row>
    <row r="74" spans="1:48" x14ac:dyDescent="0.2">
      <c r="A74" s="183"/>
      <c r="B74" s="33">
        <v>3</v>
      </c>
      <c r="C74" s="46" t="s">
        <v>57</v>
      </c>
      <c r="D74" s="43">
        <v>12800</v>
      </c>
      <c r="E74" s="43">
        <v>0</v>
      </c>
      <c r="F74" s="43">
        <v>15614</v>
      </c>
      <c r="G74" s="37">
        <v>0.7</v>
      </c>
      <c r="H74" s="37">
        <v>6.3</v>
      </c>
      <c r="I74" s="43">
        <v>16905</v>
      </c>
      <c r="J74" s="37">
        <v>6</v>
      </c>
      <c r="K74" s="43">
        <v>15873</v>
      </c>
      <c r="L74" s="39">
        <v>6.7000000000000004E-2</v>
      </c>
      <c r="M74" s="37">
        <f>ROUND(K74*(1-L74),0)</f>
        <v>14810</v>
      </c>
      <c r="N74" s="28">
        <v>0.44400000000000001</v>
      </c>
      <c r="O74" s="25">
        <f>M74*N74</f>
        <v>6575.64</v>
      </c>
      <c r="P74" s="39">
        <v>0.52100000000000002</v>
      </c>
      <c r="Q74" s="25">
        <f>M74*P74</f>
        <v>7716.01</v>
      </c>
      <c r="R74" s="39">
        <v>3.5000000000000003E-2</v>
      </c>
      <c r="S74" s="25">
        <f>M74*R74</f>
        <v>518.35</v>
      </c>
      <c r="T74" s="28">
        <v>0.24199999999999999</v>
      </c>
      <c r="U74" s="25">
        <f>M74*T74</f>
        <v>3584.02</v>
      </c>
      <c r="V74" s="39">
        <v>0.49299999999999999</v>
      </c>
      <c r="W74" s="25">
        <f>M74*V74</f>
        <v>7301.33</v>
      </c>
      <c r="X74" s="39">
        <v>0.39</v>
      </c>
      <c r="Y74" s="25">
        <f>X74*M74</f>
        <v>5775.9000000000005</v>
      </c>
      <c r="Z74" s="47">
        <v>2.4399999999999999E-3</v>
      </c>
      <c r="AA74" s="18">
        <f>M74*Z74</f>
        <v>36.136400000000002</v>
      </c>
      <c r="AB74" s="27">
        <f>IF(M74&gt;0,(AD74+AL74)/M74,0)</f>
        <v>2.8384719513842001E-3</v>
      </c>
      <c r="AC74" s="47">
        <v>3.4000000000000002E-4</v>
      </c>
      <c r="AD74" s="37">
        <f>AC74*M74</f>
        <v>5.0354000000000001</v>
      </c>
      <c r="AE74" s="28">
        <v>0.19819999999999999</v>
      </c>
      <c r="AF74" s="41">
        <f>AI74*(1-AJ74)*AE74</f>
        <v>35.584035199999995</v>
      </c>
      <c r="AG74" s="28">
        <f>IF(AND(AE74&gt;0,AC74&gt;0,Z74&gt;0),((Z74-AC74)*AE74)/((AE74-AC74)*Z74),0)</f>
        <v>0.86213467711065783</v>
      </c>
      <c r="AH74" s="29">
        <f t="shared" si="1"/>
        <v>0.8816717218708704</v>
      </c>
      <c r="AI74" s="43">
        <v>196</v>
      </c>
      <c r="AJ74" s="39">
        <v>8.4000000000000005E-2</v>
      </c>
      <c r="AK74" s="28">
        <v>0.20610000000000001</v>
      </c>
      <c r="AL74" s="41">
        <f>AI74*(1-AJ74)*AK74</f>
        <v>37.002369600000002</v>
      </c>
      <c r="AM74" s="18">
        <v>1.65</v>
      </c>
      <c r="AN74" s="18"/>
      <c r="AO74" s="121">
        <f>AO73+AI74-AN74</f>
        <v>1178.8800000000006</v>
      </c>
      <c r="AP74" s="104"/>
      <c r="AQ74" s="43"/>
      <c r="AR74" s="48"/>
      <c r="AS74" s="41"/>
      <c r="AT74" s="41"/>
      <c r="AU74" s="41"/>
      <c r="AV74" s="41"/>
    </row>
    <row r="75" spans="1:48" s="22" customFormat="1" ht="13.5" thickBot="1" x14ac:dyDescent="0.25">
      <c r="A75" s="184"/>
      <c r="B75" s="49" t="s">
        <v>38</v>
      </c>
      <c r="C75" s="50"/>
      <c r="D75" s="51">
        <f>SUM(D72:D74)</f>
        <v>46740</v>
      </c>
      <c r="E75" s="51"/>
      <c r="F75" s="51">
        <f>SUM(F72:F74)</f>
        <v>48253</v>
      </c>
      <c r="G75" s="52"/>
      <c r="H75" s="52"/>
      <c r="I75" s="51">
        <f>SUM(I72:I74)</f>
        <v>50781</v>
      </c>
      <c r="J75" s="52"/>
      <c r="K75" s="51">
        <f>SUM(K72:K74)</f>
        <v>48329</v>
      </c>
      <c r="L75" s="21">
        <f>IF(K75&gt;0,(K72*L72+K73*L73+K74*L74)/K75,0)</f>
        <v>6.3980446522791695E-2</v>
      </c>
      <c r="M75" s="52">
        <f>M72+M73+M74</f>
        <v>45237</v>
      </c>
      <c r="N75" s="53">
        <f>IF(M75&gt;0,O75/M75,0)</f>
        <v>0.4106049693834693</v>
      </c>
      <c r="O75" s="54">
        <f>O72+O73+O74</f>
        <v>18574.537</v>
      </c>
      <c r="P75" s="21">
        <f>IF(M75&gt;0,Q75/M75,0)</f>
        <v>0.54634215354687532</v>
      </c>
      <c r="Q75" s="54">
        <f>Q72+Q73+Q74</f>
        <v>24714.879999999997</v>
      </c>
      <c r="R75" s="21">
        <f>IF(M75&gt;0,S75/M75,0)</f>
        <v>4.3052877069655375E-2</v>
      </c>
      <c r="S75" s="54">
        <f>S72+S73+S74</f>
        <v>1947.5830000000001</v>
      </c>
      <c r="T75" s="21">
        <f>IF(M75&gt;0,U75/M75,0)</f>
        <v>0.24234323673099453</v>
      </c>
      <c r="U75" s="54">
        <f>U72+U73+U74</f>
        <v>10962.880999999999</v>
      </c>
      <c r="V75" s="21">
        <f>IF(M75&gt;0,W75/M75,0)</f>
        <v>0.49669244202754381</v>
      </c>
      <c r="W75" s="54">
        <f>W72+W73+W74</f>
        <v>22468.876</v>
      </c>
      <c r="X75" s="21">
        <f>IF(M75&gt;0,Y75/M75,0)</f>
        <v>0.39338616619139199</v>
      </c>
      <c r="Y75" s="54">
        <f>Y72+Y73+Y74</f>
        <v>17795.61</v>
      </c>
      <c r="Z75" s="55">
        <f>IF(M75&gt;0,AA75/M75,0)</f>
        <v>2.490284280566793E-3</v>
      </c>
      <c r="AA75" s="56">
        <f>SUM(AA72:AA74)</f>
        <v>112.65299000000002</v>
      </c>
      <c r="AB75" s="55">
        <f>IF(M75&gt;0,(AB72*M72+AB73*M73+AB74*M74)/M75,0)</f>
        <v>2.6940969538209875E-3</v>
      </c>
      <c r="AC75" s="55">
        <f>IF(K75&gt;0,(K72*AC72+K73*AC73+K74*AC74)/K75,0)</f>
        <v>3.3328436342568651E-4</v>
      </c>
      <c r="AD75" s="52">
        <f>SUM(AD72:AD74)</f>
        <v>15.076309999999999</v>
      </c>
      <c r="AE75" s="53">
        <f>IF(K75&gt;0,(K72*AE72+K73*AE73+K74*AE74)/K75,0)</f>
        <v>0.20292235717685031</v>
      </c>
      <c r="AF75" s="58">
        <f>SUM(AF72:AF74)</f>
        <v>103.1565975</v>
      </c>
      <c r="AG75" s="53">
        <f>IF(AND(AA75&gt;0),((AA72*AG72+AA73*AG73+AA74*AG74)/AA75),0)</f>
        <v>0.86759506822268972</v>
      </c>
      <c r="AH75" s="57">
        <f t="shared" si="1"/>
        <v>0.8776831105846179</v>
      </c>
      <c r="AI75" s="51">
        <f>SUM(AI72:AI74)</f>
        <v>554</v>
      </c>
      <c r="AJ75" s="21">
        <f>IF(AI75&gt;0,(AJ72*AI72+AJ73*AI73+AJ74*AI74)/AI75,0)</f>
        <v>8.174187725631768E-2</v>
      </c>
      <c r="AK75" s="53">
        <f>IF(K75&gt;0,(AK72*K72+AK73*K73+AK74*K74)/K75,0)</f>
        <v>0.21010747377351074</v>
      </c>
      <c r="AL75" s="58">
        <f>SUM(AL72:AL74)</f>
        <v>106.79655390000002</v>
      </c>
      <c r="AM75" s="56"/>
      <c r="AN75" s="56">
        <f>SUM(AN72:AN74)</f>
        <v>0</v>
      </c>
      <c r="AO75" s="105"/>
      <c r="AP75" s="106">
        <f>AO74</f>
        <v>1178.8800000000006</v>
      </c>
      <c r="AQ75" s="51">
        <f>SUM(AQ72:AQ74)</f>
        <v>0</v>
      </c>
      <c r="AR75" s="59"/>
      <c r="AS75" s="58"/>
      <c r="AT75" s="58"/>
      <c r="AU75" s="58"/>
      <c r="AV75" s="58"/>
    </row>
    <row r="76" spans="1:48" x14ac:dyDescent="0.2">
      <c r="A76" s="182">
        <v>19</v>
      </c>
      <c r="B76" s="23">
        <v>1</v>
      </c>
      <c r="C76" s="11" t="s">
        <v>54</v>
      </c>
      <c r="D76" s="12">
        <v>14592</v>
      </c>
      <c r="E76" s="12">
        <v>0</v>
      </c>
      <c r="F76" s="12">
        <v>16701</v>
      </c>
      <c r="G76" s="13">
        <v>0.7</v>
      </c>
      <c r="H76" s="13">
        <v>5.5</v>
      </c>
      <c r="I76" s="12">
        <v>17490</v>
      </c>
      <c r="J76" s="13">
        <v>5.4</v>
      </c>
      <c r="K76" s="12">
        <v>15742</v>
      </c>
      <c r="L76" s="14">
        <v>6.5000000000000002E-2</v>
      </c>
      <c r="M76" s="24">
        <f>ROUND(K76*(1-L76),0)</f>
        <v>14719</v>
      </c>
      <c r="N76" s="15">
        <v>0.375</v>
      </c>
      <c r="O76" s="25">
        <f>M76*N76</f>
        <v>5519.625</v>
      </c>
      <c r="P76" s="14">
        <v>0.54500000000000004</v>
      </c>
      <c r="Q76" s="25">
        <f>M76*P76</f>
        <v>8021.8550000000005</v>
      </c>
      <c r="R76" s="16">
        <v>0.08</v>
      </c>
      <c r="S76" s="25">
        <f>M76*R76</f>
        <v>1177.52</v>
      </c>
      <c r="T76" s="26">
        <v>0.251</v>
      </c>
      <c r="U76" s="25">
        <f>M76*T76</f>
        <v>3694.4690000000001</v>
      </c>
      <c r="V76" s="16">
        <v>0.49099999999999999</v>
      </c>
      <c r="W76" s="25">
        <f>M76*V76</f>
        <v>7227.0289999999995</v>
      </c>
      <c r="X76" s="16">
        <v>0.4</v>
      </c>
      <c r="Y76" s="25">
        <f>X76*M76</f>
        <v>5887.6</v>
      </c>
      <c r="Z76" s="17">
        <v>2.33E-3</v>
      </c>
      <c r="AA76" s="18">
        <f>M76*Z76</f>
        <v>34.295270000000002</v>
      </c>
      <c r="AB76" s="27">
        <f>IF(M76&gt;0,(AD76+AL76)/M76,0)</f>
        <v>2.7005756369318564E-3</v>
      </c>
      <c r="AC76" s="17">
        <v>3.2000000000000003E-4</v>
      </c>
      <c r="AD76" s="24">
        <f>AC76*M76</f>
        <v>4.7100800000000005</v>
      </c>
      <c r="AE76" s="117">
        <v>0.19139999999999999</v>
      </c>
      <c r="AF76" s="30">
        <f>AI76*(1-AJ76)*AE76</f>
        <v>33.735398400000001</v>
      </c>
      <c r="AG76" s="28">
        <f>IF(AND(AE76&gt;0,AC76&gt;0,Z76&gt;0),((Z76-AC76)*AE76)/((AE76-AC76)*Z76),0)</f>
        <v>0.86410563492270276</v>
      </c>
      <c r="AH76" s="60">
        <f t="shared" si="1"/>
        <v>0.88292795611077557</v>
      </c>
      <c r="AI76" s="12">
        <v>192</v>
      </c>
      <c r="AJ76" s="14">
        <v>8.2000000000000003E-2</v>
      </c>
      <c r="AK76" s="15">
        <v>0.1988</v>
      </c>
      <c r="AL76" s="30">
        <f>AI76*(1-AJ76)*AK76</f>
        <v>35.039692799999997</v>
      </c>
      <c r="AM76" s="19">
        <v>1.6</v>
      </c>
      <c r="AN76" s="19"/>
      <c r="AO76" s="101">
        <f>AO74+AI76-AN76</f>
        <v>1370.8800000000006</v>
      </c>
      <c r="AP76" s="102"/>
      <c r="AQ76" s="12"/>
      <c r="AR76" s="31"/>
      <c r="AS76" s="20"/>
      <c r="AT76" s="20"/>
      <c r="AU76" s="20"/>
      <c r="AV76" s="20"/>
    </row>
    <row r="77" spans="1:48" x14ac:dyDescent="0.2">
      <c r="A77" s="183"/>
      <c r="B77" s="33">
        <v>2</v>
      </c>
      <c r="C77" s="11" t="s">
        <v>51</v>
      </c>
      <c r="D77" s="34">
        <v>18318</v>
      </c>
      <c r="E77" s="34">
        <v>1</v>
      </c>
      <c r="F77" s="34">
        <v>16282</v>
      </c>
      <c r="G77" s="35">
        <v>0.8</v>
      </c>
      <c r="H77" s="35">
        <v>4.3</v>
      </c>
      <c r="I77" s="34">
        <v>17169</v>
      </c>
      <c r="J77" s="35">
        <v>5</v>
      </c>
      <c r="K77" s="34">
        <v>15592</v>
      </c>
      <c r="L77" s="36">
        <v>6.4000000000000001E-2</v>
      </c>
      <c r="M77" s="37">
        <f>ROUND(K77*(1-L77),0)</f>
        <v>14594</v>
      </c>
      <c r="N77" s="38">
        <v>0.45600000000000002</v>
      </c>
      <c r="O77" s="25">
        <f>M77*N77</f>
        <v>6654.8640000000005</v>
      </c>
      <c r="P77" s="36">
        <v>0.496</v>
      </c>
      <c r="Q77" s="25">
        <f>M77*P77</f>
        <v>7238.6239999999998</v>
      </c>
      <c r="R77" s="39">
        <v>4.8000000000000001E-2</v>
      </c>
      <c r="S77" s="25">
        <f>M77*R77</f>
        <v>700.51200000000006</v>
      </c>
      <c r="T77" s="28">
        <v>0.247</v>
      </c>
      <c r="U77" s="25">
        <f>M77*T77</f>
        <v>3604.7179999999998</v>
      </c>
      <c r="V77" s="39">
        <v>0.49</v>
      </c>
      <c r="W77" s="25">
        <f>M77*V77</f>
        <v>7151.0599999999995</v>
      </c>
      <c r="X77" s="39">
        <v>0.4</v>
      </c>
      <c r="Y77" s="25">
        <f>X77*M77</f>
        <v>5837.6</v>
      </c>
      <c r="Z77" s="40">
        <v>2.32E-3</v>
      </c>
      <c r="AA77" s="18">
        <f>M77*Z77</f>
        <v>33.858080000000001</v>
      </c>
      <c r="AB77" s="27">
        <f>IF(M77&gt;0,(AD77+AL77)/M77,0)</f>
        <v>2.514365574893792E-3</v>
      </c>
      <c r="AC77" s="40">
        <v>2.9999999999999997E-4</v>
      </c>
      <c r="AD77" s="37">
        <f>AC77*M77</f>
        <v>4.3781999999999996</v>
      </c>
      <c r="AE77" s="28">
        <v>0.21299999999999999</v>
      </c>
      <c r="AF77" s="41">
        <f>AI77*(1-AJ77)*AE77</f>
        <v>34.451472000000003</v>
      </c>
      <c r="AG77" s="28">
        <f>IF(AND(AE77&gt;0,AC77&gt;0,Z77&gt;0),((Z77-AC77)*AE77)/((AE77-AC77)*Z77),0)</f>
        <v>0.87191770828267112</v>
      </c>
      <c r="AH77" s="29">
        <f t="shared" si="1"/>
        <v>0.88200994719410353</v>
      </c>
      <c r="AI77" s="34">
        <v>176</v>
      </c>
      <c r="AJ77" s="36">
        <v>8.1000000000000003E-2</v>
      </c>
      <c r="AK77" s="38">
        <v>0.19980000000000001</v>
      </c>
      <c r="AL77" s="41">
        <f>AI77*(1-AJ77)*AK77</f>
        <v>32.316451200000003</v>
      </c>
      <c r="AM77" s="42">
        <v>1.6</v>
      </c>
      <c r="AN77" s="42"/>
      <c r="AO77" s="121">
        <f>AO76+AI77-AN77</f>
        <v>1546.8800000000006</v>
      </c>
      <c r="AP77" s="104"/>
      <c r="AQ77" s="43"/>
      <c r="AR77" s="44"/>
      <c r="AS77" s="45"/>
      <c r="AT77" s="45"/>
      <c r="AU77" s="45"/>
      <c r="AV77" s="45"/>
    </row>
    <row r="78" spans="1:48" x14ac:dyDescent="0.2">
      <c r="A78" s="183"/>
      <c r="B78" s="33">
        <v>3</v>
      </c>
      <c r="C78" s="46" t="s">
        <v>57</v>
      </c>
      <c r="D78" s="43">
        <v>14500</v>
      </c>
      <c r="E78" s="43">
        <v>2</v>
      </c>
      <c r="F78" s="43">
        <v>16701</v>
      </c>
      <c r="G78" s="37">
        <v>0.8</v>
      </c>
      <c r="H78" s="37">
        <v>6</v>
      </c>
      <c r="I78" s="43">
        <v>17323</v>
      </c>
      <c r="J78" s="127">
        <v>5.0999999999999996</v>
      </c>
      <c r="K78" s="43">
        <v>15593</v>
      </c>
      <c r="L78" s="39">
        <v>6.8000000000000005E-2</v>
      </c>
      <c r="M78" s="37">
        <f>ROUND(K78*(1-L78),0)</f>
        <v>14533</v>
      </c>
      <c r="N78" s="28">
        <v>0.44900000000000001</v>
      </c>
      <c r="O78" s="25">
        <f>M78*N78</f>
        <v>6525.317</v>
      </c>
      <c r="P78" s="39">
        <v>0.50800000000000001</v>
      </c>
      <c r="Q78" s="25">
        <f>M78*P78</f>
        <v>7382.7640000000001</v>
      </c>
      <c r="R78" s="39">
        <v>4.2999999999999997E-2</v>
      </c>
      <c r="S78" s="25">
        <f>M78*R78</f>
        <v>624.91899999999998</v>
      </c>
      <c r="T78" s="28">
        <v>0.247</v>
      </c>
      <c r="U78" s="25">
        <f>M78*T78</f>
        <v>3589.6509999999998</v>
      </c>
      <c r="V78" s="39">
        <v>0.49299999999999999</v>
      </c>
      <c r="W78" s="25">
        <f>M78*V78</f>
        <v>7164.7690000000002</v>
      </c>
      <c r="X78" s="39">
        <v>0.39</v>
      </c>
      <c r="Y78" s="25">
        <f>X78*M78</f>
        <v>5667.87</v>
      </c>
      <c r="Z78" s="47">
        <v>2.4199999999999998E-3</v>
      </c>
      <c r="AA78" s="18">
        <f>M78*Z78</f>
        <v>35.16986</v>
      </c>
      <c r="AB78" s="27">
        <f>IF(M78&gt;0,(AD78+AL78)/M78,0)</f>
        <v>2.5367091447051539E-3</v>
      </c>
      <c r="AC78" s="47">
        <v>2.9E-4</v>
      </c>
      <c r="AD78" s="37">
        <f>AC78*M78</f>
        <v>4.2145700000000001</v>
      </c>
      <c r="AE78" s="28">
        <v>0.21229999999999999</v>
      </c>
      <c r="AF78" s="41">
        <f>AI78*(1-AJ78)*AE78</f>
        <v>33.326429400000002</v>
      </c>
      <c r="AG78" s="28">
        <f>IF(AND(AE78&gt;0,AC78&gt;0,Z78&gt;0),((Z78-AC78)*AE78)/((AE78-AC78)*Z78),0)</f>
        <v>0.88136923215457263</v>
      </c>
      <c r="AH78" s="29">
        <f t="shared" si="1"/>
        <v>0.88691522000051637</v>
      </c>
      <c r="AI78" s="43">
        <v>171</v>
      </c>
      <c r="AJ78" s="39">
        <v>8.2000000000000003E-2</v>
      </c>
      <c r="AK78" s="28">
        <v>0.20799999999999999</v>
      </c>
      <c r="AL78" s="41">
        <f>AI78*(1-AJ78)*AK78</f>
        <v>32.651423999999999</v>
      </c>
      <c r="AM78" s="18">
        <v>1.6</v>
      </c>
      <c r="AN78" s="18"/>
      <c r="AO78" s="121">
        <f>AO77+AI78-AN78</f>
        <v>1717.8800000000006</v>
      </c>
      <c r="AP78" s="104"/>
      <c r="AQ78" s="43"/>
      <c r="AR78" s="48"/>
      <c r="AS78" s="41"/>
      <c r="AT78" s="41"/>
      <c r="AU78" s="41"/>
      <c r="AV78" s="41"/>
    </row>
    <row r="79" spans="1:48" s="22" customFormat="1" ht="13.5" thickBot="1" x14ac:dyDescent="0.25">
      <c r="A79" s="184"/>
      <c r="B79" s="49" t="s">
        <v>38</v>
      </c>
      <c r="C79" s="50"/>
      <c r="D79" s="51">
        <f>SUM(D76:D78)</f>
        <v>47410</v>
      </c>
      <c r="E79" s="51"/>
      <c r="F79" s="51">
        <f>SUM(F76:F78)</f>
        <v>49684</v>
      </c>
      <c r="G79" s="52"/>
      <c r="H79" s="52"/>
      <c r="I79" s="51">
        <f>SUM(I76:I78)</f>
        <v>51982</v>
      </c>
      <c r="J79" s="52"/>
      <c r="K79" s="51">
        <f>SUM(K76:K78)</f>
        <v>46927</v>
      </c>
      <c r="L79" s="21">
        <f>IF(K79&gt;0,(K76*L76+K77*L77+K78*L78)/K79,0)</f>
        <v>6.5664585419907523E-2</v>
      </c>
      <c r="M79" s="52">
        <f>M76+M77+M78</f>
        <v>43846</v>
      </c>
      <c r="N79" s="53">
        <f>IF(M79&gt;0,O79/M79,0)</f>
        <v>0.42648829995894721</v>
      </c>
      <c r="O79" s="54">
        <f>O76+O77+O78</f>
        <v>18699.806</v>
      </c>
      <c r="P79" s="21">
        <f>IF(M79&gt;0,Q79/M79,0)</f>
        <v>0.51642665237421881</v>
      </c>
      <c r="Q79" s="54">
        <f>Q76+Q77+Q78</f>
        <v>22643.242999999999</v>
      </c>
      <c r="R79" s="21">
        <f>IF(M79&gt;0,S79/M79,0)</f>
        <v>5.7085047666833921E-2</v>
      </c>
      <c r="S79" s="54">
        <f>S76+S77+S78</f>
        <v>2502.951</v>
      </c>
      <c r="T79" s="21">
        <f>IF(M79&gt;0,U79/M79,0)</f>
        <v>0.24834279067645851</v>
      </c>
      <c r="U79" s="54">
        <f>U76+U77+U78</f>
        <v>10888.838</v>
      </c>
      <c r="V79" s="21">
        <f>IF(M79&gt;0,W79/M79,0)</f>
        <v>0.49133006431601517</v>
      </c>
      <c r="W79" s="54">
        <f>W76+W77+W78</f>
        <v>21542.858</v>
      </c>
      <c r="X79" s="21">
        <f>IF(M79&gt;0,Y79/M79,0)</f>
        <v>0.39668544451033161</v>
      </c>
      <c r="Y79" s="54">
        <f>Y76+Y77+Y78</f>
        <v>17393.07</v>
      </c>
      <c r="Z79" s="55">
        <f>IF(M79&gt;0,AA79/M79,0)</f>
        <v>2.3565025315878301E-3</v>
      </c>
      <c r="AA79" s="56">
        <f>SUM(AA76:AA78)</f>
        <v>103.32321</v>
      </c>
      <c r="AB79" s="55">
        <f>IF(M79&gt;0,(AB76*M76+AB77*M77+AB78*M78)/M79,0)</f>
        <v>2.5842817588833645E-3</v>
      </c>
      <c r="AC79" s="55">
        <f>IF(K79&gt;0,(K76*AC76+K77*AC77+K78*AC78)/K79,0)</f>
        <v>3.0338632343853219E-4</v>
      </c>
      <c r="AD79" s="52">
        <f>SUM(AD76:AD78)</f>
        <v>13.302850000000001</v>
      </c>
      <c r="AE79" s="53">
        <f>IF(K79&gt;0,(K76*AE76+K77*AE77+K78*AE78)/K79,0)</f>
        <v>0.20552152705265622</v>
      </c>
      <c r="AF79" s="58">
        <f>SUM(AF76:AF78)</f>
        <v>101.5132998</v>
      </c>
      <c r="AG79" s="53">
        <f>IF(AND(AA79&gt;0),((AA76*AG76+AA77*AG77+AA78*AG78)/AA79),0)</f>
        <v>0.87254188174980896</v>
      </c>
      <c r="AH79" s="57">
        <f t="shared" si="1"/>
        <v>0.88392957523680371</v>
      </c>
      <c r="AI79" s="51">
        <f>SUM(AI76:AI78)</f>
        <v>539</v>
      </c>
      <c r="AJ79" s="21">
        <f>IF(AI79&gt;0,(AJ76*AI76+AJ77*AI77+AJ78*AI78)/AI79,0)</f>
        <v>8.1673469387755104E-2</v>
      </c>
      <c r="AK79" s="53">
        <f>IF(K79&gt;0,(AK76*K76+AK77*K77+AK78*K78)/K79,0)</f>
        <v>0.20218925565239629</v>
      </c>
      <c r="AL79" s="58">
        <f>SUM(AL76:AL78)</f>
        <v>100.00756799999999</v>
      </c>
      <c r="AM79" s="56"/>
      <c r="AN79" s="56">
        <f>SUM(AN76:AN78)</f>
        <v>0</v>
      </c>
      <c r="AO79" s="105"/>
      <c r="AP79" s="106">
        <f>AO78</f>
        <v>1717.8800000000006</v>
      </c>
      <c r="AQ79" s="51">
        <f>SUM(AQ76:AQ78)</f>
        <v>0</v>
      </c>
      <c r="AR79" s="59"/>
      <c r="AS79" s="58"/>
      <c r="AT79" s="58"/>
      <c r="AU79" s="58"/>
      <c r="AV79" s="58"/>
    </row>
    <row r="80" spans="1:48" x14ac:dyDescent="0.2">
      <c r="A80" s="182">
        <v>20</v>
      </c>
      <c r="B80" s="23">
        <v>1</v>
      </c>
      <c r="C80" s="11" t="s">
        <v>54</v>
      </c>
      <c r="D80" s="12">
        <v>4727</v>
      </c>
      <c r="E80" s="12">
        <v>1</v>
      </c>
      <c r="F80" s="12">
        <v>13440</v>
      </c>
      <c r="G80" s="13">
        <v>0.9</v>
      </c>
      <c r="H80" s="13">
        <v>5.6</v>
      </c>
      <c r="I80" s="12">
        <v>14143</v>
      </c>
      <c r="J80" s="125">
        <v>5.5</v>
      </c>
      <c r="K80" s="12">
        <v>15527</v>
      </c>
      <c r="L80" s="14">
        <v>6.0999999999999999E-2</v>
      </c>
      <c r="M80" s="24">
        <f>ROUND(K80*(1-L80),0)</f>
        <v>14580</v>
      </c>
      <c r="N80" s="15">
        <v>0.254</v>
      </c>
      <c r="O80" s="25">
        <f>M80*N80</f>
        <v>3703.32</v>
      </c>
      <c r="P80" s="14">
        <v>0.70799999999999996</v>
      </c>
      <c r="Q80" s="25">
        <f>M80*P80</f>
        <v>10322.64</v>
      </c>
      <c r="R80" s="16">
        <v>3.7999999999999999E-2</v>
      </c>
      <c r="S80" s="25">
        <f>M80*R80</f>
        <v>554.04</v>
      </c>
      <c r="T80" s="26">
        <v>0.23599999999999999</v>
      </c>
      <c r="U80" s="25">
        <f>M80*T80</f>
        <v>3440.8799999999997</v>
      </c>
      <c r="V80" s="16">
        <v>0.497</v>
      </c>
      <c r="W80" s="25">
        <f>M80*V80</f>
        <v>7246.26</v>
      </c>
      <c r="X80" s="16">
        <v>0.4</v>
      </c>
      <c r="Y80" s="25">
        <f>X80*M80</f>
        <v>5832</v>
      </c>
      <c r="Z80" s="17">
        <v>2.3900000000000002E-3</v>
      </c>
      <c r="AA80" s="18">
        <f>M80*Z80</f>
        <v>34.846200000000003</v>
      </c>
      <c r="AB80" s="27">
        <f>IF(M80&gt;0,(AD80+AL80)/M80,0)</f>
        <v>2.5453910013717418E-3</v>
      </c>
      <c r="AC80" s="17">
        <v>2.7999999999999998E-4</v>
      </c>
      <c r="AD80" s="24">
        <f>AC80*M80</f>
        <v>4.0823999999999998</v>
      </c>
      <c r="AE80" s="117">
        <v>0.20610000000000001</v>
      </c>
      <c r="AF80" s="30">
        <f>AI80*(1-AJ80)*AE80</f>
        <v>32.400568800000002</v>
      </c>
      <c r="AG80" s="28">
        <f>IF(AND(AE80&gt;0,AC80&gt;0,Z80&gt;0),((Z80-AC80)*AE80)/((AE80-AC80)*Z80),0)</f>
        <v>0.88404622148206846</v>
      </c>
      <c r="AH80" s="60">
        <f t="shared" si="1"/>
        <v>0.89118493493682427</v>
      </c>
      <c r="AI80" s="12">
        <v>172</v>
      </c>
      <c r="AJ80" s="14">
        <v>8.5999999999999993E-2</v>
      </c>
      <c r="AK80" s="15">
        <v>0.21010000000000001</v>
      </c>
      <c r="AL80" s="30">
        <f>AI80*(1-AJ80)*AK80</f>
        <v>33.029400799999998</v>
      </c>
      <c r="AM80" s="19">
        <v>1.6</v>
      </c>
      <c r="AN80" s="19">
        <v>1003.48</v>
      </c>
      <c r="AO80" s="101">
        <f>AO78+AI80-AN80</f>
        <v>886.40000000000055</v>
      </c>
      <c r="AP80" s="102"/>
      <c r="AQ80" s="12"/>
      <c r="AR80" s="31"/>
      <c r="AS80" s="20"/>
      <c r="AT80" s="20"/>
      <c r="AU80" s="20"/>
      <c r="AV80" s="20"/>
    </row>
    <row r="81" spans="1:48" x14ac:dyDescent="0.2">
      <c r="A81" s="183"/>
      <c r="B81" s="33">
        <v>2</v>
      </c>
      <c r="C81" s="46" t="s">
        <v>52</v>
      </c>
      <c r="D81" s="34">
        <v>19528</v>
      </c>
      <c r="E81" s="34">
        <v>5</v>
      </c>
      <c r="F81" s="34">
        <v>15348</v>
      </c>
      <c r="G81" s="35">
        <v>0.8</v>
      </c>
      <c r="H81" s="35">
        <v>5.7</v>
      </c>
      <c r="I81" s="34">
        <v>16602</v>
      </c>
      <c r="J81" s="35">
        <v>5</v>
      </c>
      <c r="K81" s="34">
        <v>15472</v>
      </c>
      <c r="L81" s="36">
        <v>6.6000000000000003E-2</v>
      </c>
      <c r="M81" s="37">
        <f>ROUND(K81*(1-L81),0)</f>
        <v>14451</v>
      </c>
      <c r="N81" s="38">
        <v>0.372</v>
      </c>
      <c r="O81" s="25">
        <f>M81*N81</f>
        <v>5375.7719999999999</v>
      </c>
      <c r="P81" s="36">
        <v>0.51800000000000002</v>
      </c>
      <c r="Q81" s="25">
        <f>M81*P81</f>
        <v>7485.6180000000004</v>
      </c>
      <c r="R81" s="39">
        <v>0.11</v>
      </c>
      <c r="S81" s="25">
        <f>M81*R81</f>
        <v>1589.61</v>
      </c>
      <c r="T81" s="28">
        <v>0.23699999999999999</v>
      </c>
      <c r="U81" s="25">
        <f>M81*T81</f>
        <v>3424.8869999999997</v>
      </c>
      <c r="V81" s="39">
        <v>0.5</v>
      </c>
      <c r="W81" s="25">
        <f>M81*V81</f>
        <v>7225.5</v>
      </c>
      <c r="X81" s="39">
        <v>0.4</v>
      </c>
      <c r="Y81" s="25">
        <f>X81*M81</f>
        <v>5780.4000000000005</v>
      </c>
      <c r="Z81" s="40">
        <v>2.2399999999999998E-3</v>
      </c>
      <c r="AA81" s="18">
        <f>M81*Z81</f>
        <v>32.370239999999995</v>
      </c>
      <c r="AB81" s="27">
        <f>IF(M81&gt;0,(AD81+AL81)/M81,0)</f>
        <v>2.5387716836205109E-3</v>
      </c>
      <c r="AC81" s="40">
        <v>2.7999999999999998E-4</v>
      </c>
      <c r="AD81" s="37">
        <f>AC81*M81</f>
        <v>4.0462799999999994</v>
      </c>
      <c r="AE81" s="28">
        <v>0.20810000000000001</v>
      </c>
      <c r="AF81" s="41">
        <f>AI81*(1-AJ81)*AE81</f>
        <v>31.711942800000003</v>
      </c>
      <c r="AG81" s="28">
        <f>IF(AND(AE81&gt;0,AC81&gt;0,Z81&gt;0),((Z81-AC81)*AE81)/((AE81-AC81)*Z81),0)</f>
        <v>0.8761789048214802</v>
      </c>
      <c r="AH81" s="29">
        <f t="shared" si="1"/>
        <v>0.89087498716480962</v>
      </c>
      <c r="AI81" s="34">
        <v>166</v>
      </c>
      <c r="AJ81" s="36">
        <v>8.2000000000000003E-2</v>
      </c>
      <c r="AK81" s="38">
        <v>0.2142</v>
      </c>
      <c r="AL81" s="41">
        <f>AI81*(1-AJ81)*AK81</f>
        <v>32.641509599999999</v>
      </c>
      <c r="AM81" s="42">
        <v>1.6</v>
      </c>
      <c r="AN81" s="42"/>
      <c r="AO81" s="121">
        <f>AO80+AI81-AN81</f>
        <v>1052.4000000000005</v>
      </c>
      <c r="AP81" s="104"/>
      <c r="AQ81" s="43"/>
      <c r="AR81" s="44"/>
      <c r="AS81" s="45"/>
      <c r="AT81" s="45"/>
      <c r="AU81" s="45"/>
      <c r="AV81" s="45"/>
    </row>
    <row r="82" spans="1:48" x14ac:dyDescent="0.2">
      <c r="A82" s="183"/>
      <c r="B82" s="33">
        <v>3</v>
      </c>
      <c r="C82" s="46" t="s">
        <v>57</v>
      </c>
      <c r="D82" s="43">
        <v>23200</v>
      </c>
      <c r="E82" s="43">
        <v>1</v>
      </c>
      <c r="F82" s="43">
        <v>17630</v>
      </c>
      <c r="G82" s="37">
        <v>1</v>
      </c>
      <c r="H82" s="37">
        <v>5.9</v>
      </c>
      <c r="I82" s="43">
        <v>18226</v>
      </c>
      <c r="J82" s="37">
        <v>4.5999999999999996</v>
      </c>
      <c r="K82" s="43">
        <v>15386</v>
      </c>
      <c r="L82" s="39">
        <v>6.7000000000000004E-2</v>
      </c>
      <c r="M82" s="37">
        <f>ROUND(K82*(1-L82),0)</f>
        <v>14355</v>
      </c>
      <c r="N82" s="28">
        <v>0.35099999999999998</v>
      </c>
      <c r="O82" s="25">
        <f>M82*N82</f>
        <v>5038.6049999999996</v>
      </c>
      <c r="P82" s="39">
        <v>0.54700000000000004</v>
      </c>
      <c r="Q82" s="25">
        <f>M82*P82</f>
        <v>7852.1850000000004</v>
      </c>
      <c r="R82" s="39">
        <v>0.10199999999999999</v>
      </c>
      <c r="S82" s="25">
        <f>M82*R82</f>
        <v>1464.2099999999998</v>
      </c>
      <c r="T82" s="28">
        <v>0.246</v>
      </c>
      <c r="U82" s="25">
        <f>M82*T82</f>
        <v>3531.33</v>
      </c>
      <c r="V82" s="39">
        <v>0.49199999999999999</v>
      </c>
      <c r="W82" s="25">
        <f>M82*V82</f>
        <v>7062.66</v>
      </c>
      <c r="X82" s="39">
        <v>0.39</v>
      </c>
      <c r="Y82" s="25">
        <f>X82*M82</f>
        <v>5598.45</v>
      </c>
      <c r="Z82" s="47">
        <v>2.3700000000000001E-3</v>
      </c>
      <c r="AA82" s="18">
        <f>M82*Z82</f>
        <v>34.021350000000005</v>
      </c>
      <c r="AB82" s="27">
        <f>IF(M82&gt;0,(AD82+AL82)/M82,0)</f>
        <v>2.6220729919888544E-3</v>
      </c>
      <c r="AC82" s="47">
        <v>3.1E-4</v>
      </c>
      <c r="AD82" s="37">
        <f>AC82*M82</f>
        <v>4.4500500000000001</v>
      </c>
      <c r="AE82" s="28">
        <v>0.20649999999999999</v>
      </c>
      <c r="AF82" s="41">
        <f>AI82*(1-AJ82)*AE82</f>
        <v>32.652193000000004</v>
      </c>
      <c r="AG82" s="28">
        <f>IF(AND(AE82&gt;0,AC82&gt;0,Z82&gt;0),((Z82-AC82)*AE82)/((AE82-AC82)*Z82),0)</f>
        <v>0.87050512380228562</v>
      </c>
      <c r="AH82" s="29">
        <f t="shared" si="1"/>
        <v>0.88307714385650482</v>
      </c>
      <c r="AI82" s="43">
        <v>173</v>
      </c>
      <c r="AJ82" s="39">
        <v>8.5999999999999993E-2</v>
      </c>
      <c r="AK82" s="28">
        <v>0.2099</v>
      </c>
      <c r="AL82" s="41">
        <f>AI82*(1-AJ82)*AK82</f>
        <v>33.189807800000004</v>
      </c>
      <c r="AM82" s="18">
        <v>1.6</v>
      </c>
      <c r="AN82" s="18"/>
      <c r="AO82" s="121">
        <f>AO81+AI82-AN82</f>
        <v>1225.4000000000005</v>
      </c>
      <c r="AP82" s="104"/>
      <c r="AQ82" s="43"/>
      <c r="AR82" s="48"/>
      <c r="AS82" s="41"/>
      <c r="AT82" s="41"/>
      <c r="AU82" s="41"/>
      <c r="AV82" s="41"/>
    </row>
    <row r="83" spans="1:48" s="22" customFormat="1" ht="13.5" thickBot="1" x14ac:dyDescent="0.25">
      <c r="A83" s="184"/>
      <c r="B83" s="49" t="s">
        <v>38</v>
      </c>
      <c r="C83" s="50"/>
      <c r="D83" s="51">
        <f>SUM(D80:D82)</f>
        <v>47455</v>
      </c>
      <c r="E83" s="51"/>
      <c r="F83" s="51">
        <f>SUM(F80:F82)</f>
        <v>46418</v>
      </c>
      <c r="G83" s="52"/>
      <c r="H83" s="52"/>
      <c r="I83" s="51">
        <f>SUM(I80:I82)</f>
        <v>48971</v>
      </c>
      <c r="J83" s="52"/>
      <c r="K83" s="51">
        <f>SUM(K80:K82)</f>
        <v>46385</v>
      </c>
      <c r="L83" s="21">
        <f>IF(K83&gt;0,(K80*L80+K81*L81+K82*L82)/K83,0)</f>
        <v>6.4657992885631135E-2</v>
      </c>
      <c r="M83" s="52">
        <f>M80+M81+M82</f>
        <v>43386</v>
      </c>
      <c r="N83" s="53">
        <f>IF(M83&gt;0,O83/M83,0)</f>
        <v>0.32539752454708892</v>
      </c>
      <c r="O83" s="54">
        <f>O80+O81+O82</f>
        <v>14117.697</v>
      </c>
      <c r="P83" s="21">
        <f>IF(M83&gt;0,Q83/M83,0)</f>
        <v>0.59144523579034713</v>
      </c>
      <c r="Q83" s="54">
        <f>Q80+Q81+Q82</f>
        <v>25660.443000000003</v>
      </c>
      <c r="R83" s="21">
        <f>IF(M83&gt;0,S83/M83,0)</f>
        <v>8.3157239662563956E-2</v>
      </c>
      <c r="S83" s="54">
        <f>S80+S81+S82</f>
        <v>3607.8599999999997</v>
      </c>
      <c r="T83" s="21">
        <f>IF(M83&gt;0,U83/M83,0)</f>
        <v>0.23964175079518737</v>
      </c>
      <c r="U83" s="54">
        <f>U80+U81+U82</f>
        <v>10397.097</v>
      </c>
      <c r="V83" s="21">
        <f>IF(M83&gt;0,W83/M83,0)</f>
        <v>0.49634490388604613</v>
      </c>
      <c r="W83" s="54">
        <f>W80+W81+W82</f>
        <v>21534.42</v>
      </c>
      <c r="X83" s="21">
        <f>IF(M83&gt;0,Y83/M83,0)</f>
        <v>0.39669132900013837</v>
      </c>
      <c r="Y83" s="54">
        <f>Y80+Y81+Y82</f>
        <v>17210.850000000002</v>
      </c>
      <c r="Z83" s="55">
        <f>IF(M83&gt;0,AA83/M83,0)</f>
        <v>2.333420688701425E-3</v>
      </c>
      <c r="AA83" s="56">
        <f>SUM(AA80:AA82)</f>
        <v>101.23779000000002</v>
      </c>
      <c r="AB83" s="55">
        <f>IF(M83&gt;0,(AB80*M80+AB81*M81+AB82*M82)/M83,0)</f>
        <v>2.5685577882266167E-3</v>
      </c>
      <c r="AC83" s="55">
        <f>IF(K83&gt;0,(K80*AC80+K81*AC81+K82*AC82)/K83,0)</f>
        <v>2.8995106176565698E-4</v>
      </c>
      <c r="AD83" s="52">
        <f>SUM(AD80:AD82)</f>
        <v>12.57873</v>
      </c>
      <c r="AE83" s="53">
        <f>IF(K83&gt;0,(K80*AE80+K81*AE81+K82*AE82)/K83,0)</f>
        <v>0.20689979303654202</v>
      </c>
      <c r="AF83" s="58">
        <f>SUM(AF80:AF82)</f>
        <v>96.764704600000016</v>
      </c>
      <c r="AG83" s="53">
        <f>IF(AND(AA83&gt;0),((AA80*AG80+AA81*AG81+AA82*AG82)/AA83),0)</f>
        <v>0.87698015107488814</v>
      </c>
      <c r="AH83" s="57">
        <f t="shared" si="1"/>
        <v>0.88833363693869472</v>
      </c>
      <c r="AI83" s="51">
        <f>SUM(AI80:AI82)</f>
        <v>511</v>
      </c>
      <c r="AJ83" s="21">
        <f>IF(AI83&gt;0,(AJ80*AI80+AJ81*AI81+AJ82*AI82)/AI83,0)</f>
        <v>8.4700587084148724E-2</v>
      </c>
      <c r="AK83" s="53">
        <f>IF(K83&gt;0,(AK80*K80+AK81*K81+AK82*K82)/K83,0)</f>
        <v>0.21140123962487872</v>
      </c>
      <c r="AL83" s="58">
        <f>SUM(AL80:AL82)</f>
        <v>98.860718200000008</v>
      </c>
      <c r="AM83" s="56"/>
      <c r="AN83" s="56">
        <f>SUM(AN80:AN82)</f>
        <v>1003.48</v>
      </c>
      <c r="AO83" s="105"/>
      <c r="AP83" s="106">
        <f>AO82</f>
        <v>1225.4000000000005</v>
      </c>
      <c r="AQ83" s="51">
        <f>SUM(AQ80:AQ82)</f>
        <v>0</v>
      </c>
      <c r="AR83" s="59"/>
      <c r="AS83" s="58"/>
      <c r="AT83" s="58"/>
      <c r="AU83" s="58"/>
      <c r="AV83" s="58"/>
    </row>
    <row r="84" spans="1:48" x14ac:dyDescent="0.2">
      <c r="A84" s="182">
        <v>21</v>
      </c>
      <c r="B84" s="23">
        <v>1</v>
      </c>
      <c r="C84" s="11" t="s">
        <v>54</v>
      </c>
      <c r="D84" s="12">
        <v>5378</v>
      </c>
      <c r="E84" s="12">
        <v>0</v>
      </c>
      <c r="F84" s="12">
        <v>15434</v>
      </c>
      <c r="G84" s="13">
        <v>1.5</v>
      </c>
      <c r="H84" s="13">
        <v>4.5</v>
      </c>
      <c r="I84" s="12">
        <v>16034</v>
      </c>
      <c r="J84" s="13">
        <v>4.7</v>
      </c>
      <c r="K84" s="12">
        <v>15149</v>
      </c>
      <c r="L84" s="14">
        <v>5.7000000000000002E-2</v>
      </c>
      <c r="M84" s="24">
        <f>ROUND(K84*(1-L84),0)</f>
        <v>14286</v>
      </c>
      <c r="N84" s="15">
        <v>0.33900000000000002</v>
      </c>
      <c r="O84" s="25">
        <f>M84*N84</f>
        <v>4842.9540000000006</v>
      </c>
      <c r="P84" s="14">
        <v>0.6</v>
      </c>
      <c r="Q84" s="25">
        <f>M84*P84</f>
        <v>8571.6</v>
      </c>
      <c r="R84" s="16">
        <v>6.0999999999999999E-2</v>
      </c>
      <c r="S84" s="25">
        <f>M84*R84</f>
        <v>871.44600000000003</v>
      </c>
      <c r="T84" s="26">
        <v>0.23100000000000001</v>
      </c>
      <c r="U84" s="25">
        <f>M84*T84</f>
        <v>3300.0660000000003</v>
      </c>
      <c r="V84" s="16">
        <v>0.50900000000000001</v>
      </c>
      <c r="W84" s="25">
        <f>M84*V84</f>
        <v>7271.5740000000005</v>
      </c>
      <c r="X84" s="16">
        <v>0.4</v>
      </c>
      <c r="Y84" s="25">
        <f>X84*M84</f>
        <v>5714.4000000000005</v>
      </c>
      <c r="Z84" s="17">
        <v>2.32E-3</v>
      </c>
      <c r="AA84" s="18">
        <f>M84*Z84</f>
        <v>33.143520000000002</v>
      </c>
      <c r="AB84" s="27">
        <f>IF(M84&gt;0,(AD84+AL84)/M84,0)</f>
        <v>2.6590592188156241E-3</v>
      </c>
      <c r="AC84" s="17">
        <v>3.2000000000000003E-4</v>
      </c>
      <c r="AD84" s="24">
        <f>AC84*M84</f>
        <v>4.5715200000000005</v>
      </c>
      <c r="AE84" s="117">
        <v>0.2</v>
      </c>
      <c r="AF84" s="30">
        <f>AI84*(1-AJ84)*AE84</f>
        <v>32.208000000000006</v>
      </c>
      <c r="AG84" s="28">
        <f>IF(AND(AE84&gt;0,AC84&gt;0,Z84&gt;0),((Z84-AC84)*AE84)/((AE84-AC84)*Z84),0)</f>
        <v>0.86345048629531385</v>
      </c>
      <c r="AH84" s="60">
        <f t="shared" si="1"/>
        <v>0.88101535973105816</v>
      </c>
      <c r="AI84" s="12">
        <v>176</v>
      </c>
      <c r="AJ84" s="14">
        <v>8.5000000000000006E-2</v>
      </c>
      <c r="AK84" s="15">
        <v>0.20749999999999999</v>
      </c>
      <c r="AL84" s="30">
        <f>AI84*(1-AJ84)*AK84</f>
        <v>33.415800000000004</v>
      </c>
      <c r="AM84" s="19">
        <v>1.65</v>
      </c>
      <c r="AN84" s="19">
        <v>1003.84</v>
      </c>
      <c r="AO84" s="101">
        <f>AO82+AI84-AN84</f>
        <v>397.56000000000051</v>
      </c>
      <c r="AP84" s="102"/>
      <c r="AQ84" s="12"/>
      <c r="AR84" s="31"/>
      <c r="AS84" s="20"/>
      <c r="AT84" s="20"/>
      <c r="AU84" s="20"/>
      <c r="AV84" s="20"/>
    </row>
    <row r="85" spans="1:48" x14ac:dyDescent="0.2">
      <c r="A85" s="183"/>
      <c r="B85" s="33">
        <v>2</v>
      </c>
      <c r="C85" s="46" t="s">
        <v>52</v>
      </c>
      <c r="D85" s="34">
        <v>19607</v>
      </c>
      <c r="E85" s="34">
        <v>5</v>
      </c>
      <c r="F85" s="34">
        <v>16687</v>
      </c>
      <c r="G85" s="35">
        <v>1.9</v>
      </c>
      <c r="H85" s="35">
        <v>5.9</v>
      </c>
      <c r="I85" s="34">
        <v>18280</v>
      </c>
      <c r="J85" s="35">
        <v>3.3</v>
      </c>
      <c r="K85" s="34">
        <v>14979</v>
      </c>
      <c r="L85" s="36">
        <v>0.06</v>
      </c>
      <c r="M85" s="37">
        <f>ROUND(K85*(1-L85),0)</f>
        <v>14080</v>
      </c>
      <c r="N85" s="38">
        <v>0.432</v>
      </c>
      <c r="O85" s="25">
        <f>M85*N85</f>
        <v>6082.5599999999995</v>
      </c>
      <c r="P85" s="36">
        <v>0.36699999999999999</v>
      </c>
      <c r="Q85" s="25">
        <f>M85*P85</f>
        <v>5167.3599999999997</v>
      </c>
      <c r="R85" s="39">
        <v>0.20100000000000001</v>
      </c>
      <c r="S85" s="25">
        <f>M85*R85</f>
        <v>2830.0800000000004</v>
      </c>
      <c r="T85" s="28">
        <v>0.249</v>
      </c>
      <c r="U85" s="25">
        <f>M85*T85</f>
        <v>3505.92</v>
      </c>
      <c r="V85" s="39">
        <v>0.501</v>
      </c>
      <c r="W85" s="25">
        <f>M85*V85</f>
        <v>7054.08</v>
      </c>
      <c r="X85" s="39">
        <v>0.4</v>
      </c>
      <c r="Y85" s="25">
        <f>X85*M85</f>
        <v>5632</v>
      </c>
      <c r="Z85" s="40">
        <v>2.3999999999999998E-3</v>
      </c>
      <c r="AA85" s="18">
        <f>M85*Z85</f>
        <v>33.791999999999994</v>
      </c>
      <c r="AB85" s="27">
        <f>IF(M85&gt;0,(AD85+AL85)/M85,0)</f>
        <v>3.0485554261363637E-3</v>
      </c>
      <c r="AC85" s="40">
        <v>3.8000000000000002E-4</v>
      </c>
      <c r="AD85" s="37">
        <f>AC85*M85</f>
        <v>5.3504000000000005</v>
      </c>
      <c r="AE85" s="28">
        <v>0.1908</v>
      </c>
      <c r="AF85" s="41">
        <f>AI85*(1-AJ85)*AE85</f>
        <v>33.831892799999999</v>
      </c>
      <c r="AG85" s="28">
        <f>IF(AND(AE85&gt;0,AC85&gt;0,Z85&gt;0),((Z85-AC85)*AE85)/((AE85-AC85)*Z85),0)</f>
        <v>0.84334628715471049</v>
      </c>
      <c r="AH85" s="29">
        <f t="shared" si="1"/>
        <v>0.87692338395468861</v>
      </c>
      <c r="AI85" s="34">
        <v>194</v>
      </c>
      <c r="AJ85" s="36">
        <v>8.5999999999999993E-2</v>
      </c>
      <c r="AK85" s="38">
        <v>0.21190000000000001</v>
      </c>
      <c r="AL85" s="41">
        <f>AI85*(1-AJ85)*AK85</f>
        <v>37.573260400000002</v>
      </c>
      <c r="AM85" s="42">
        <v>1.6</v>
      </c>
      <c r="AN85" s="42"/>
      <c r="AO85" s="121">
        <f>AO84+AI85-AN85</f>
        <v>591.56000000000051</v>
      </c>
      <c r="AP85" s="104"/>
      <c r="AQ85" s="43"/>
      <c r="AR85" s="44"/>
      <c r="AS85" s="45"/>
      <c r="AT85" s="45"/>
      <c r="AU85" s="45"/>
      <c r="AV85" s="45"/>
    </row>
    <row r="86" spans="1:48" x14ac:dyDescent="0.2">
      <c r="A86" s="183"/>
      <c r="B86" s="33">
        <v>3</v>
      </c>
      <c r="C86" s="11" t="s">
        <v>53</v>
      </c>
      <c r="D86" s="43">
        <v>20400</v>
      </c>
      <c r="E86" s="43">
        <v>2</v>
      </c>
      <c r="F86" s="43">
        <v>17166</v>
      </c>
      <c r="G86" s="37">
        <v>1.9</v>
      </c>
      <c r="H86" s="37">
        <v>5</v>
      </c>
      <c r="I86" s="43">
        <v>18679</v>
      </c>
      <c r="J86" s="127">
        <v>3.1</v>
      </c>
      <c r="K86" s="43">
        <v>15138</v>
      </c>
      <c r="L86" s="39">
        <v>5.8999999999999997E-2</v>
      </c>
      <c r="M86" s="37">
        <f>ROUND(K86*(1-L86),0)</f>
        <v>14245</v>
      </c>
      <c r="N86" s="28">
        <v>0.33100000000000002</v>
      </c>
      <c r="O86" s="25">
        <f>M86*N86</f>
        <v>4715.0950000000003</v>
      </c>
      <c r="P86" s="39">
        <v>0.52200000000000002</v>
      </c>
      <c r="Q86" s="25">
        <f>M86*P86</f>
        <v>7435.89</v>
      </c>
      <c r="R86" s="39">
        <v>0.14699999999999999</v>
      </c>
      <c r="S86" s="25">
        <f>M86*R86</f>
        <v>2094.0149999999999</v>
      </c>
      <c r="T86" s="28">
        <v>0.23599999999999999</v>
      </c>
      <c r="U86" s="25">
        <f>M86*T86</f>
        <v>3361.8199999999997</v>
      </c>
      <c r="V86" s="39">
        <v>0.5</v>
      </c>
      <c r="W86" s="25">
        <f>M86*V86</f>
        <v>7122.5</v>
      </c>
      <c r="X86" s="39">
        <v>0.4</v>
      </c>
      <c r="Y86" s="25">
        <f>X86*M86</f>
        <v>5698</v>
      </c>
      <c r="Z86" s="47">
        <v>2.4499999999999999E-3</v>
      </c>
      <c r="AA86" s="18">
        <f>M86*Z86</f>
        <v>34.90025</v>
      </c>
      <c r="AB86" s="27">
        <f>IF(M86&gt;0,(AD86+AL86)/M86,0)</f>
        <v>2.6240388206388212E-3</v>
      </c>
      <c r="AC86" s="47">
        <v>3.8999999999999999E-4</v>
      </c>
      <c r="AD86" s="37">
        <f>AC86*M86</f>
        <v>5.5555500000000002</v>
      </c>
      <c r="AE86" s="28">
        <v>0.20119999999999999</v>
      </c>
      <c r="AF86" s="41">
        <f>AI86*(1-AJ86)*AE86</f>
        <v>31.112562000000004</v>
      </c>
      <c r="AG86" s="28">
        <f>IF(AND(AE86&gt;0,AC86&gt;0,Z86&gt;0),((Z86-AC86)*AE86)/((AE86-AC86)*Z86),0)</f>
        <v>0.84244930480533431</v>
      </c>
      <c r="AH86" s="29">
        <f t="shared" si="1"/>
        <v>0.85299060455576159</v>
      </c>
      <c r="AI86" s="43">
        <v>169</v>
      </c>
      <c r="AJ86" s="39">
        <v>8.5000000000000006E-2</v>
      </c>
      <c r="AK86" s="28">
        <v>0.20580000000000001</v>
      </c>
      <c r="AL86" s="41">
        <f>AI86*(1-AJ86)*AK86</f>
        <v>31.823883000000006</v>
      </c>
      <c r="AM86" s="18">
        <v>1.56</v>
      </c>
      <c r="AN86" s="18"/>
      <c r="AO86" s="121">
        <f>AO85+AI86-AN86</f>
        <v>760.56000000000051</v>
      </c>
      <c r="AP86" s="104"/>
      <c r="AQ86" s="43"/>
      <c r="AR86" s="48"/>
      <c r="AS86" s="41"/>
      <c r="AT86" s="41"/>
      <c r="AU86" s="41"/>
      <c r="AV86" s="41"/>
    </row>
    <row r="87" spans="1:48" s="22" customFormat="1" ht="13.5" thickBot="1" x14ac:dyDescent="0.25">
      <c r="A87" s="184"/>
      <c r="B87" s="49" t="s">
        <v>38</v>
      </c>
      <c r="C87" s="50"/>
      <c r="D87" s="51">
        <f>SUM(D84:D86)</f>
        <v>45385</v>
      </c>
      <c r="E87" s="51"/>
      <c r="F87" s="51">
        <f>SUM(F84:F86)</f>
        <v>49287</v>
      </c>
      <c r="G87" s="52"/>
      <c r="H87" s="52"/>
      <c r="I87" s="51">
        <f>SUM(I84:I86)</f>
        <v>52993</v>
      </c>
      <c r="J87" s="52"/>
      <c r="K87" s="51">
        <f>SUM(K84:K86)</f>
        <v>45266</v>
      </c>
      <c r="L87" s="21">
        <f>IF(K87&gt;0,(K84*L84+K85*L85+K86*L86)/K87,0)</f>
        <v>5.8661578226483456E-2</v>
      </c>
      <c r="M87" s="52">
        <f>M84+M85+M86</f>
        <v>42611</v>
      </c>
      <c r="N87" s="53">
        <f>IF(M87&gt;0,O87/M87,0)</f>
        <v>0.36705566637722653</v>
      </c>
      <c r="O87" s="54">
        <f>O84+O85+O86</f>
        <v>15640.609</v>
      </c>
      <c r="P87" s="21">
        <f>IF(M87&gt;0,Q87/M87,0)</f>
        <v>0.49693389031001384</v>
      </c>
      <c r="Q87" s="54">
        <f>Q84+Q85+Q86</f>
        <v>21174.85</v>
      </c>
      <c r="R87" s="21">
        <f>IF(M87&gt;0,S87/M87,0)</f>
        <v>0.13601044331275963</v>
      </c>
      <c r="S87" s="54">
        <f>S84+S85+S86</f>
        <v>5795.5410000000002</v>
      </c>
      <c r="T87" s="21">
        <f>IF(M87&gt;0,U87/M87,0)</f>
        <v>0.23861927671258595</v>
      </c>
      <c r="U87" s="54">
        <f>U84+U85+U86</f>
        <v>10167.806</v>
      </c>
      <c r="V87" s="21">
        <f>IF(M87&gt;0,W87/M87,0)</f>
        <v>0.50334782098519171</v>
      </c>
      <c r="W87" s="54">
        <f>W84+W85+W86</f>
        <v>21448.154000000002</v>
      </c>
      <c r="X87" s="21">
        <f>IF(M87&gt;0,Y87/M87,0)</f>
        <v>0.4</v>
      </c>
      <c r="Y87" s="54">
        <f>Y84+Y85+Y86</f>
        <v>17044.400000000001</v>
      </c>
      <c r="Z87" s="55">
        <f>IF(M87&gt;0,AA87/M87,0)</f>
        <v>2.3898939241041046E-3</v>
      </c>
      <c r="AA87" s="56">
        <f>SUM(AA84:AA86)</f>
        <v>101.83577</v>
      </c>
      <c r="AB87" s="55">
        <f>IF(M87&gt;0,(AB84*M84+AB85*M85+AB86*M86)/M87,0)</f>
        <v>2.7760534462932108E-3</v>
      </c>
      <c r="AC87" s="55">
        <f>IF(K87&gt;0,(K84*AC84+K85*AC85+K86*AC86)/K87,0)</f>
        <v>3.6326426015110679E-4</v>
      </c>
      <c r="AD87" s="52">
        <f>SUM(AD84:AD86)</f>
        <v>15.47747</v>
      </c>
      <c r="AE87" s="53">
        <f>IF(K87&gt;0,(K84*AE84+K85*AE85+K86*AE86)/K87,0)</f>
        <v>0.19735693014624661</v>
      </c>
      <c r="AF87" s="58">
        <f>SUM(AF84:AF86)</f>
        <v>97.152454800000015</v>
      </c>
      <c r="AG87" s="53">
        <f>IF(AND(AA87&gt;0),((AA84*AG84+AA85*AG85+AA86*AG86)/AA87),0)</f>
        <v>0.84958200391770788</v>
      </c>
      <c r="AH87" s="57">
        <f t="shared" si="1"/>
        <v>0.87066138630249112</v>
      </c>
      <c r="AI87" s="51">
        <f>SUM(AI84:AI86)</f>
        <v>539</v>
      </c>
      <c r="AJ87" s="21">
        <f>IF(AI87&gt;0,(AJ84*AI84+AJ85*AI85+AJ86*AI86)/AI87,0)</f>
        <v>8.5359925788497215E-2</v>
      </c>
      <c r="AK87" s="53">
        <f>IF(K87&gt;0,(AK84*K84+AK85*K85+AK86*K86)/K87,0)</f>
        <v>0.20838748729730924</v>
      </c>
      <c r="AL87" s="58">
        <f>SUM(AL84:AL86)</f>
        <v>102.81294340000001</v>
      </c>
      <c r="AM87" s="56"/>
      <c r="AN87" s="56">
        <f>SUM(AN84:AN86)</f>
        <v>1003.84</v>
      </c>
      <c r="AO87" s="105"/>
      <c r="AP87" s="106">
        <f>AO86</f>
        <v>760.56000000000051</v>
      </c>
      <c r="AQ87" s="51">
        <f>SUM(AQ84:AQ86)</f>
        <v>0</v>
      </c>
      <c r="AR87" s="59"/>
      <c r="AS87" s="58"/>
      <c r="AT87" s="58"/>
      <c r="AU87" s="58"/>
      <c r="AV87" s="58"/>
    </row>
    <row r="88" spans="1:48" x14ac:dyDescent="0.2">
      <c r="A88" s="182">
        <v>22</v>
      </c>
      <c r="B88" s="23">
        <v>1</v>
      </c>
      <c r="C88" s="11" t="s">
        <v>51</v>
      </c>
      <c r="D88" s="12">
        <v>5189</v>
      </c>
      <c r="E88" s="12">
        <v>1</v>
      </c>
      <c r="F88" s="12">
        <v>9720</v>
      </c>
      <c r="G88" s="13">
        <v>2.2000000000000002</v>
      </c>
      <c r="H88" s="13">
        <v>6.8</v>
      </c>
      <c r="I88" s="12">
        <v>10171</v>
      </c>
      <c r="J88" s="125">
        <v>4.9000000000000004</v>
      </c>
      <c r="K88" s="12">
        <v>15392</v>
      </c>
      <c r="L88" s="14">
        <v>7.0999999999999994E-2</v>
      </c>
      <c r="M88" s="24">
        <f>ROUND(K88*(1-L88),0)</f>
        <v>14299</v>
      </c>
      <c r="N88" s="15">
        <v>0.28699999999999998</v>
      </c>
      <c r="O88" s="25">
        <f>M88*N88</f>
        <v>4103.8130000000001</v>
      </c>
      <c r="P88" s="14">
        <v>0.60199999999999998</v>
      </c>
      <c r="Q88" s="25">
        <f>M88*P88</f>
        <v>8607.9979999999996</v>
      </c>
      <c r="R88" s="16">
        <v>0.111</v>
      </c>
      <c r="S88" s="25">
        <f>M88*R88</f>
        <v>1587.1890000000001</v>
      </c>
      <c r="T88" s="26">
        <v>0.23300000000000001</v>
      </c>
      <c r="U88" s="25">
        <f>M88*T88</f>
        <v>3331.6670000000004</v>
      </c>
      <c r="V88" s="16">
        <v>0.5</v>
      </c>
      <c r="W88" s="25">
        <f>M88*V88</f>
        <v>7149.5</v>
      </c>
      <c r="X88" s="16">
        <v>0.4</v>
      </c>
      <c r="Y88" s="25">
        <f>X88*M88</f>
        <v>5719.6</v>
      </c>
      <c r="Z88" s="17">
        <v>2.4599999999999999E-3</v>
      </c>
      <c r="AA88" s="18">
        <f>M88*Z88</f>
        <v>35.175539999999998</v>
      </c>
      <c r="AB88" s="27">
        <f>IF(M88&gt;0,(AD88+AL88)/M88,0)</f>
        <v>2.7761457304706621E-3</v>
      </c>
      <c r="AC88" s="17">
        <v>3.6000000000000002E-4</v>
      </c>
      <c r="AD88" s="24">
        <f>AC88*M88</f>
        <v>5.14764</v>
      </c>
      <c r="AE88" s="117">
        <v>0.2034</v>
      </c>
      <c r="AF88" s="30">
        <f>AI88*(1-AJ88)*AE88</f>
        <v>33.241051800000001</v>
      </c>
      <c r="AG88" s="28">
        <f>IF(AND(AE88&gt;0,AC88&gt;0,Z88&gt;0),((Z88-AC88)*AE88)/((AE88-AC88)*Z88),0)</f>
        <v>0.85517211555094275</v>
      </c>
      <c r="AH88" s="60">
        <f t="shared" si="1"/>
        <v>0.87180844165232985</v>
      </c>
      <c r="AI88" s="12">
        <v>179</v>
      </c>
      <c r="AJ88" s="14">
        <v>8.6999999999999994E-2</v>
      </c>
      <c r="AK88" s="15">
        <v>0.2114</v>
      </c>
      <c r="AL88" s="30">
        <f>AI88*(1-AJ88)*AK88</f>
        <v>34.548467799999997</v>
      </c>
      <c r="AM88" s="19">
        <v>1.65</v>
      </c>
      <c r="AN88" s="19">
        <v>930.08</v>
      </c>
      <c r="AO88" s="101">
        <f>AO86+AI88-AN88</f>
        <v>9.4800000000004729</v>
      </c>
      <c r="AP88" s="102"/>
      <c r="AQ88" s="12"/>
      <c r="AR88" s="31"/>
      <c r="AS88" s="20"/>
      <c r="AT88" s="20"/>
      <c r="AU88" s="20"/>
      <c r="AV88" s="20"/>
    </row>
    <row r="89" spans="1:48" x14ac:dyDescent="0.2">
      <c r="A89" s="183"/>
      <c r="B89" s="33">
        <v>2</v>
      </c>
      <c r="C89" s="46" t="s">
        <v>52</v>
      </c>
      <c r="D89" s="34">
        <v>21988</v>
      </c>
      <c r="E89" s="34">
        <v>4</v>
      </c>
      <c r="F89" s="34">
        <v>19038</v>
      </c>
      <c r="G89" s="35">
        <v>1.6</v>
      </c>
      <c r="H89" s="35">
        <v>3.7</v>
      </c>
      <c r="I89" s="34">
        <v>18413</v>
      </c>
      <c r="J89" s="35">
        <v>3.9</v>
      </c>
      <c r="K89" s="34">
        <v>15894</v>
      </c>
      <c r="L89" s="36">
        <v>6.8000000000000005E-2</v>
      </c>
      <c r="M89" s="37">
        <f>ROUND(K89*(1-L89),0)</f>
        <v>14813</v>
      </c>
      <c r="N89" s="38">
        <v>0.55300000000000005</v>
      </c>
      <c r="O89" s="25">
        <f>M89*N89</f>
        <v>8191.5890000000009</v>
      </c>
      <c r="P89" s="36">
        <v>0.32500000000000001</v>
      </c>
      <c r="Q89" s="25">
        <f>M89*P89</f>
        <v>4814.2250000000004</v>
      </c>
      <c r="R89" s="39">
        <v>0.122</v>
      </c>
      <c r="S89" s="25">
        <f>M89*R89</f>
        <v>1807.1859999999999</v>
      </c>
      <c r="T89" s="28">
        <v>0.24299999999999999</v>
      </c>
      <c r="U89" s="25">
        <f>M89*T89</f>
        <v>3599.5589999999997</v>
      </c>
      <c r="V89" s="39">
        <v>0.49199999999999999</v>
      </c>
      <c r="W89" s="25">
        <f>M89*V89</f>
        <v>7287.9960000000001</v>
      </c>
      <c r="X89" s="39">
        <v>0.4</v>
      </c>
      <c r="Y89" s="25">
        <f>X89*M89</f>
        <v>5925.2000000000007</v>
      </c>
      <c r="Z89" s="40">
        <v>2.6199999999999999E-3</v>
      </c>
      <c r="AA89" s="18">
        <f>M89*Z89</f>
        <v>38.81006</v>
      </c>
      <c r="AB89" s="27">
        <f>IF(M89&gt;0,(AD89+AL89)/M89,0)</f>
        <v>2.694061027475866E-3</v>
      </c>
      <c r="AC89" s="40">
        <v>3.5E-4</v>
      </c>
      <c r="AD89" s="37">
        <f>AC89*M89</f>
        <v>5.1845499999999998</v>
      </c>
      <c r="AE89" s="28">
        <v>0.20200000000000001</v>
      </c>
      <c r="AF89" s="41">
        <f>AI89*(1-AJ89)*AE89</f>
        <v>34.081440000000001</v>
      </c>
      <c r="AG89" s="28">
        <f>IF(AND(AE89&gt;0,AC89&gt;0,Z89&gt;0),((Z89-AC89)*AE89)/((AE89-AC89)*Z89),0)</f>
        <v>0.86791602864156958</v>
      </c>
      <c r="AH89" s="29">
        <f t="shared" si="1"/>
        <v>0.87156686251120374</v>
      </c>
      <c r="AI89" s="138">
        <v>185</v>
      </c>
      <c r="AJ89" s="36">
        <v>8.7999999999999995E-2</v>
      </c>
      <c r="AK89" s="38">
        <v>0.20580000000000001</v>
      </c>
      <c r="AL89" s="41">
        <f>AI89*(1-AJ89)*AK89</f>
        <v>34.722576000000004</v>
      </c>
      <c r="AM89" s="42">
        <v>1.6</v>
      </c>
      <c r="AN89" s="42"/>
      <c r="AO89" s="121">
        <f>AO88+AI89-AN89</f>
        <v>194.48000000000047</v>
      </c>
      <c r="AP89" s="104"/>
      <c r="AQ89" s="43"/>
      <c r="AR89" s="44"/>
      <c r="AS89" s="45"/>
      <c r="AT89" s="45"/>
      <c r="AU89" s="45"/>
      <c r="AV89" s="45"/>
    </row>
    <row r="90" spans="1:48" x14ac:dyDescent="0.2">
      <c r="A90" s="183"/>
      <c r="B90" s="33">
        <v>3</v>
      </c>
      <c r="C90" s="11" t="s">
        <v>53</v>
      </c>
      <c r="D90" s="43">
        <v>20700</v>
      </c>
      <c r="E90" s="43">
        <v>1</v>
      </c>
      <c r="F90" s="43">
        <v>17345</v>
      </c>
      <c r="G90" s="37">
        <v>1.8</v>
      </c>
      <c r="H90" s="37">
        <v>5.4</v>
      </c>
      <c r="I90" s="43">
        <v>17638</v>
      </c>
      <c r="J90" s="127">
        <v>3.4</v>
      </c>
      <c r="K90" s="43">
        <v>16302</v>
      </c>
      <c r="L90" s="39">
        <v>6.2E-2</v>
      </c>
      <c r="M90" s="37">
        <f>ROUND(K90*(1-L90),0)</f>
        <v>15291</v>
      </c>
      <c r="N90" s="28">
        <v>0.32</v>
      </c>
      <c r="O90" s="25">
        <f>M90*N90</f>
        <v>4893.12</v>
      </c>
      <c r="P90" s="39">
        <v>0.56000000000000005</v>
      </c>
      <c r="Q90" s="25">
        <f>M90*P90</f>
        <v>8562.9600000000009</v>
      </c>
      <c r="R90" s="39">
        <v>0.115</v>
      </c>
      <c r="S90" s="25">
        <f>M90*R90</f>
        <v>1758.4650000000001</v>
      </c>
      <c r="T90" s="28">
        <v>0.23899999999999999</v>
      </c>
      <c r="U90" s="25">
        <f>M90*T90</f>
        <v>3654.549</v>
      </c>
      <c r="V90" s="39">
        <v>0.5</v>
      </c>
      <c r="W90" s="25">
        <f>M90*V90</f>
        <v>7645.5</v>
      </c>
      <c r="X90" s="39">
        <v>0.4</v>
      </c>
      <c r="Y90" s="25">
        <f>X90*M90</f>
        <v>6116.4000000000005</v>
      </c>
      <c r="Z90" s="47">
        <v>2.7100000000000002E-3</v>
      </c>
      <c r="AA90" s="18">
        <f>M90*Z90</f>
        <v>41.438610000000004</v>
      </c>
      <c r="AB90" s="27">
        <f>IF(M90&gt;0,(AD90+AL90)/M90,0)</f>
        <v>2.7366754038323201E-3</v>
      </c>
      <c r="AC90" s="47">
        <v>3.3E-4</v>
      </c>
      <c r="AD90" s="37">
        <f>AC90*M90</f>
        <v>5.04603</v>
      </c>
      <c r="AE90" s="28">
        <v>0.21290000000000001</v>
      </c>
      <c r="AF90" s="41">
        <f>AI90*(1-AJ90)*AE90</f>
        <v>36.543007600000003</v>
      </c>
      <c r="AG90" s="28">
        <f>IF(AND(AE90&gt;0,AC90&gt;0,Z90&gt;0),((Z90-AC90)*AE90)/((AE90-AC90)*Z90),0)</f>
        <v>0.8795921708099802</v>
      </c>
      <c r="AH90" s="29">
        <f t="shared" si="1"/>
        <v>0.88077139704881569</v>
      </c>
      <c r="AI90" s="43">
        <v>188</v>
      </c>
      <c r="AJ90" s="39">
        <v>8.6999999999999994E-2</v>
      </c>
      <c r="AK90" s="28">
        <v>0.21440000000000001</v>
      </c>
      <c r="AL90" s="41">
        <f>AI90*(1-AJ90)*AK90</f>
        <v>36.800473600000004</v>
      </c>
      <c r="AM90" s="18">
        <v>1.6</v>
      </c>
      <c r="AN90" s="18"/>
      <c r="AO90" s="121">
        <f>AO89+AI90-AN90</f>
        <v>382.48000000000047</v>
      </c>
      <c r="AP90" s="104"/>
      <c r="AQ90" s="43"/>
      <c r="AR90" s="48"/>
      <c r="AS90" s="41"/>
      <c r="AT90" s="41"/>
      <c r="AU90" s="41"/>
      <c r="AV90" s="41"/>
    </row>
    <row r="91" spans="1:48" s="22" customFormat="1" ht="13.5" thickBot="1" x14ac:dyDescent="0.25">
      <c r="A91" s="184"/>
      <c r="B91" s="49" t="s">
        <v>38</v>
      </c>
      <c r="C91" s="50"/>
      <c r="D91" s="51">
        <f>SUM(D88:D90)</f>
        <v>47877</v>
      </c>
      <c r="E91" s="51"/>
      <c r="F91" s="51">
        <f>SUM(F88:F90)</f>
        <v>46103</v>
      </c>
      <c r="G91" s="52"/>
      <c r="H91" s="52"/>
      <c r="I91" s="51">
        <f>SUM(I88:I90)</f>
        <v>46222</v>
      </c>
      <c r="J91" s="52"/>
      <c r="K91" s="51">
        <f>SUM(K88:K90)</f>
        <v>47588</v>
      </c>
      <c r="L91" s="21">
        <f>IF(K91&gt;0,(K88*L88+K89*L89+K90*L90)/K91,0)</f>
        <v>6.6914936538623182E-2</v>
      </c>
      <c r="M91" s="52">
        <f>M88+M89+M90</f>
        <v>44403</v>
      </c>
      <c r="N91" s="53">
        <f>IF(M91&gt;0,O91/M91,0)</f>
        <v>0.38710271828480058</v>
      </c>
      <c r="O91" s="54">
        <f>O88+O89+O90</f>
        <v>17188.522000000001</v>
      </c>
      <c r="P91" s="21">
        <f>IF(M91&gt;0,Q91/M91,0)</f>
        <v>0.49512832466274803</v>
      </c>
      <c r="Q91" s="54">
        <f>Q88+Q89+Q90</f>
        <v>21985.183000000001</v>
      </c>
      <c r="R91" s="21">
        <f>IF(M91&gt;0,S91/M91,0)</f>
        <v>0.11604711393374322</v>
      </c>
      <c r="S91" s="54">
        <f>S88+S89+S90</f>
        <v>5152.84</v>
      </c>
      <c r="T91" s="21">
        <f>IF(M91&gt;0,U91/M91,0)</f>
        <v>0.23840224759588319</v>
      </c>
      <c r="U91" s="54">
        <f>U88+U89+U90</f>
        <v>10585.775000000001</v>
      </c>
      <c r="V91" s="21">
        <f>IF(M91&gt;0,W91/M91,0)</f>
        <v>0.4973311713172533</v>
      </c>
      <c r="W91" s="54">
        <f>W88+W89+W90</f>
        <v>22082.995999999999</v>
      </c>
      <c r="X91" s="21">
        <f>IF(M91&gt;0,Y91/M91,0)</f>
        <v>0.4</v>
      </c>
      <c r="Y91" s="54">
        <f>Y88+Y89+Y90</f>
        <v>17761.2</v>
      </c>
      <c r="Z91" s="55">
        <f>IF(M91&gt;0,AA91/M91,0)</f>
        <v>2.5994687295903432E-3</v>
      </c>
      <c r="AA91" s="56">
        <f>SUM(AA88:AA90)</f>
        <v>115.42421000000002</v>
      </c>
      <c r="AB91" s="55">
        <f>IF(M91&gt;0,(AB88*M88+AB89*M89+AB90*M90)/M91,0)</f>
        <v>2.7351696371866767E-3</v>
      </c>
      <c r="AC91" s="55">
        <f>IF(K91&gt;0,(K88*AC88+K89*AC89+K90*AC90)/K91,0)</f>
        <v>3.4638312179541058E-4</v>
      </c>
      <c r="AD91" s="52">
        <f>SUM(AD88:AD90)</f>
        <v>15.378220000000001</v>
      </c>
      <c r="AE91" s="53">
        <f>IF(K91&gt;0,(K88*AE88+K89*AE89+K90*AE90)/K91,0)</f>
        <v>0.2061867823821131</v>
      </c>
      <c r="AF91" s="58">
        <f>SUM(AF88:AF90)</f>
        <v>103.8654994</v>
      </c>
      <c r="AG91" s="53">
        <f>IF(AND(AA91&gt;0),((AA88*AG88+AA89*AG89+AA90*AG90)/AA91),0)</f>
        <v>0.86822418822910696</v>
      </c>
      <c r="AH91" s="57">
        <f t="shared" si="1"/>
        <v>0.87479865852203653</v>
      </c>
      <c r="AI91" s="51">
        <f>SUM(AI88:AI90)</f>
        <v>552</v>
      </c>
      <c r="AJ91" s="21">
        <f>IF(AI91&gt;0,(AJ88*AI88+AJ89*AI89+AJ90*AI90)/AI91,0)</f>
        <v>8.7335144927536218E-2</v>
      </c>
      <c r="AK91" s="53">
        <f>IF(K91&gt;0,(AK88*K88+AK89*K89+AK90*K90)/K91,0)</f>
        <v>0.21055734218710601</v>
      </c>
      <c r="AL91" s="58">
        <f>SUM(AL88:AL90)</f>
        <v>106.0715174</v>
      </c>
      <c r="AM91" s="56"/>
      <c r="AN91" s="56">
        <f>SUM(AN88:AN90)</f>
        <v>930.08</v>
      </c>
      <c r="AO91" s="105"/>
      <c r="AP91" s="106">
        <f>AO90</f>
        <v>382.48000000000047</v>
      </c>
      <c r="AQ91" s="51">
        <f>SUM(AQ88:AQ90)</f>
        <v>0</v>
      </c>
      <c r="AR91" s="59"/>
      <c r="AS91" s="58"/>
      <c r="AT91" s="58"/>
      <c r="AU91" s="58"/>
      <c r="AV91" s="58"/>
    </row>
    <row r="92" spans="1:48" x14ac:dyDescent="0.2">
      <c r="A92" s="182">
        <v>23</v>
      </c>
      <c r="B92" s="23">
        <v>1</v>
      </c>
      <c r="C92" s="11" t="s">
        <v>51</v>
      </c>
      <c r="D92" s="12">
        <v>5662</v>
      </c>
      <c r="E92" s="12">
        <v>1</v>
      </c>
      <c r="F92" s="12">
        <v>16763</v>
      </c>
      <c r="G92" s="13">
        <v>1.1000000000000001</v>
      </c>
      <c r="H92" s="13">
        <v>4.5999999999999996</v>
      </c>
      <c r="I92" s="12">
        <v>17109</v>
      </c>
      <c r="J92" s="13">
        <v>3.4</v>
      </c>
      <c r="K92" s="12">
        <v>16406</v>
      </c>
      <c r="L92" s="14">
        <v>6.5000000000000002E-2</v>
      </c>
      <c r="M92" s="24">
        <f>ROUND(K92*(1-L92),0)</f>
        <v>15340</v>
      </c>
      <c r="N92" s="15">
        <v>0.438</v>
      </c>
      <c r="O92" s="25">
        <f>M92*N92</f>
        <v>6718.92</v>
      </c>
      <c r="P92" s="14">
        <v>0.45600000000000002</v>
      </c>
      <c r="Q92" s="25">
        <f>M92*P92</f>
        <v>6995.04</v>
      </c>
      <c r="R92" s="16">
        <v>0.106</v>
      </c>
      <c r="S92" s="25">
        <f>M92*R92</f>
        <v>1626.04</v>
      </c>
      <c r="T92" s="26">
        <v>0.24</v>
      </c>
      <c r="U92" s="25">
        <f>M92*T92</f>
        <v>3681.6</v>
      </c>
      <c r="V92" s="16">
        <v>0.49099999999999999</v>
      </c>
      <c r="W92" s="25">
        <f>M92*V92</f>
        <v>7531.94</v>
      </c>
      <c r="X92" s="16">
        <v>0.4</v>
      </c>
      <c r="Y92" s="25">
        <f>X92*M92</f>
        <v>6136</v>
      </c>
      <c r="Z92" s="17">
        <v>2.7799999999999999E-3</v>
      </c>
      <c r="AA92" s="18">
        <f>M92*Z92</f>
        <v>42.645199999999996</v>
      </c>
      <c r="AB92" s="27">
        <f>IF(M92&gt;0,(AD92+AL92)/M92,0)</f>
        <v>3.1731217275097782E-3</v>
      </c>
      <c r="AC92" s="17">
        <v>3.3E-4</v>
      </c>
      <c r="AD92" s="24">
        <f>AC92*M92</f>
        <v>5.0621999999999998</v>
      </c>
      <c r="AE92" s="117">
        <v>0.21629999999999999</v>
      </c>
      <c r="AF92" s="30">
        <f>AI92*(1-AJ92)*AE92</f>
        <v>44.730191099999999</v>
      </c>
      <c r="AG92" s="28">
        <f>IF(AND(AE92&gt;0,AC92&gt;0,Z92&gt;0),((Z92-AC92)*AE92)/((AE92-AC92)*Z92),0)</f>
        <v>0.88264157391963904</v>
      </c>
      <c r="AH92" s="60">
        <f t="shared" si="1"/>
        <v>0.89740565941071604</v>
      </c>
      <c r="AI92" s="12">
        <v>227</v>
      </c>
      <c r="AJ92" s="14">
        <v>8.8999999999999996E-2</v>
      </c>
      <c r="AK92" s="15">
        <v>0.2109</v>
      </c>
      <c r="AL92" s="30">
        <f>AI92*(1-AJ92)*AK92</f>
        <v>43.613487300000003</v>
      </c>
      <c r="AM92" s="19">
        <v>1.65</v>
      </c>
      <c r="AN92" s="19">
        <v>621.29999999999995</v>
      </c>
      <c r="AO92" s="101">
        <f>AO90+AI92-AN92+AP92</f>
        <v>14.980000000000519</v>
      </c>
      <c r="AP92" s="133">
        <v>26.8</v>
      </c>
      <c r="AQ92" s="12"/>
      <c r="AR92" s="31"/>
      <c r="AS92" s="20"/>
      <c r="AT92" s="20"/>
      <c r="AU92" s="20"/>
      <c r="AV92" s="20"/>
    </row>
    <row r="93" spans="1:48" x14ac:dyDescent="0.2">
      <c r="A93" s="183"/>
      <c r="B93" s="33">
        <v>2</v>
      </c>
      <c r="C93" s="11" t="s">
        <v>50</v>
      </c>
      <c r="D93" s="34">
        <v>19200</v>
      </c>
      <c r="E93" s="34">
        <v>6</v>
      </c>
      <c r="F93" s="34">
        <v>15517</v>
      </c>
      <c r="G93" s="35">
        <v>1.2</v>
      </c>
      <c r="H93" s="35">
        <v>3.6</v>
      </c>
      <c r="I93" s="34">
        <v>16028</v>
      </c>
      <c r="J93" s="35">
        <v>3.3</v>
      </c>
      <c r="K93" s="34">
        <v>16432</v>
      </c>
      <c r="L93" s="36">
        <v>7.0000000000000007E-2</v>
      </c>
      <c r="M93" s="37">
        <f>ROUND(K93*(1-L93),0)</f>
        <v>15282</v>
      </c>
      <c r="N93" s="38">
        <v>0.49399999999999999</v>
      </c>
      <c r="O93" s="25">
        <f>M93*N93</f>
        <v>7549.308</v>
      </c>
      <c r="P93" s="36">
        <v>0.436</v>
      </c>
      <c r="Q93" s="25">
        <f>M93*P93</f>
        <v>6662.9520000000002</v>
      </c>
      <c r="R93" s="39">
        <v>7.0000000000000007E-2</v>
      </c>
      <c r="S93" s="25">
        <f>M93*R93</f>
        <v>1069.74</v>
      </c>
      <c r="T93" s="28">
        <v>0.251</v>
      </c>
      <c r="U93" s="25">
        <f>M93*T93</f>
        <v>3835.7820000000002</v>
      </c>
      <c r="V93" s="39">
        <v>0.48</v>
      </c>
      <c r="W93" s="25">
        <f>M93*V93</f>
        <v>7335.36</v>
      </c>
      <c r="X93" s="39">
        <v>0.4</v>
      </c>
      <c r="Y93" s="25">
        <f>X93*M93</f>
        <v>6112.8</v>
      </c>
      <c r="Z93" s="40">
        <v>2.7000000000000001E-3</v>
      </c>
      <c r="AA93" s="18">
        <f>M93*Z93</f>
        <v>41.261400000000002</v>
      </c>
      <c r="AB93" s="27">
        <f>IF(M93&gt;0,(AD93+AL93)/M93,0)</f>
        <v>2.9789585787200635E-3</v>
      </c>
      <c r="AC93" s="40">
        <v>2.9999999999999997E-4</v>
      </c>
      <c r="AD93" s="37">
        <f>AC93*M93</f>
        <v>4.5846</v>
      </c>
      <c r="AE93" s="28">
        <v>0.21529999999999999</v>
      </c>
      <c r="AF93" s="41">
        <f>AI93*(1-AJ93)*AE93</f>
        <v>39.793899000000003</v>
      </c>
      <c r="AG93" s="28">
        <f>IF(AND(AE93&gt;0,AC93&gt;0,Z93&gt;0),((Z93-AC93)*AE93)/((AE93-AC93)*Z93),0)</f>
        <v>0.89012919896640819</v>
      </c>
      <c r="AH93" s="29">
        <f t="shared" si="1"/>
        <v>0.90051332206421342</v>
      </c>
      <c r="AI93" s="34">
        <v>202</v>
      </c>
      <c r="AJ93" s="36">
        <v>8.5000000000000006E-2</v>
      </c>
      <c r="AK93" s="38">
        <v>0.2215</v>
      </c>
      <c r="AL93" s="41">
        <f>AI93*(1-AJ93)*AK93</f>
        <v>40.939845000000005</v>
      </c>
      <c r="AM93" s="42">
        <v>1.76</v>
      </c>
      <c r="AN93" s="42"/>
      <c r="AO93" s="121">
        <f>AO92+AI93-AN93</f>
        <v>216.98000000000053</v>
      </c>
      <c r="AP93" s="104"/>
      <c r="AQ93" s="43"/>
      <c r="AR93" s="44"/>
      <c r="AS93" s="45"/>
      <c r="AT93" s="45"/>
      <c r="AU93" s="45"/>
      <c r="AV93" s="45"/>
    </row>
    <row r="94" spans="1:48" x14ac:dyDescent="0.2">
      <c r="A94" s="183"/>
      <c r="B94" s="33">
        <v>3</v>
      </c>
      <c r="C94" s="11" t="s">
        <v>53</v>
      </c>
      <c r="D94" s="43">
        <v>18500</v>
      </c>
      <c r="E94" s="43">
        <v>3</v>
      </c>
      <c r="F94" s="43">
        <v>17372</v>
      </c>
      <c r="G94" s="37">
        <v>0.8</v>
      </c>
      <c r="H94" s="37">
        <v>3.9</v>
      </c>
      <c r="I94" s="43">
        <v>17535</v>
      </c>
      <c r="J94" s="37">
        <v>2.6</v>
      </c>
      <c r="K94" s="43">
        <v>16346</v>
      </c>
      <c r="L94" s="39">
        <v>6.0999999999999999E-2</v>
      </c>
      <c r="M94" s="37">
        <f>ROUND(K94*(1-L94),0)</f>
        <v>15349</v>
      </c>
      <c r="N94" s="28">
        <v>0.51500000000000001</v>
      </c>
      <c r="O94" s="25">
        <f>M94*N94</f>
        <v>7904.7350000000006</v>
      </c>
      <c r="P94" s="39">
        <v>0.36299999999999999</v>
      </c>
      <c r="Q94" s="25">
        <f>M94*P94</f>
        <v>5571.6869999999999</v>
      </c>
      <c r="R94" s="39">
        <v>0.122</v>
      </c>
      <c r="S94" s="25">
        <f>M94*R94</f>
        <v>1872.578</v>
      </c>
      <c r="T94" s="28">
        <v>0.24099999999999999</v>
      </c>
      <c r="U94" s="25">
        <f>M94*T94</f>
        <v>3699.1089999999999</v>
      </c>
      <c r="V94" s="39">
        <v>0.498</v>
      </c>
      <c r="W94" s="25">
        <f>M94*V94</f>
        <v>7643.8019999999997</v>
      </c>
      <c r="X94" s="39">
        <v>0.39</v>
      </c>
      <c r="Y94" s="25">
        <f>X94*M94</f>
        <v>5986.1100000000006</v>
      </c>
      <c r="Z94" s="47">
        <v>2.7000000000000001E-3</v>
      </c>
      <c r="AA94" s="18">
        <f>M94*Z94</f>
        <v>41.442300000000003</v>
      </c>
      <c r="AB94" s="27">
        <f>IF(M94&gt;0,(AD94+AL94)/M94,0)</f>
        <v>2.7403790344647859E-3</v>
      </c>
      <c r="AC94" s="47">
        <v>3.2000000000000003E-4</v>
      </c>
      <c r="AD94" s="37">
        <f>AC94*M94</f>
        <v>4.9116800000000005</v>
      </c>
      <c r="AE94" s="28">
        <v>0.22570000000000001</v>
      </c>
      <c r="AF94" s="41">
        <f>AI94*(1-AJ94)*AE94</f>
        <v>36.599060600000008</v>
      </c>
      <c r="AG94" s="28">
        <f>IF(AND(AE94&gt;0,AC94&gt;0,Z94&gt;0),((Z94-AC94)*AE94)/((AE94-AC94)*Z94),0)</f>
        <v>0.88273303030601813</v>
      </c>
      <c r="AH94" s="29">
        <f t="shared" si="1"/>
        <v>0.88446322403393607</v>
      </c>
      <c r="AI94" s="43">
        <v>178</v>
      </c>
      <c r="AJ94" s="39">
        <v>8.8999999999999996E-2</v>
      </c>
      <c r="AK94" s="28">
        <v>0.2291</v>
      </c>
      <c r="AL94" s="41">
        <f>AI94*(1-AJ94)*AK94</f>
        <v>37.1503978</v>
      </c>
      <c r="AM94" s="18">
        <v>1.6</v>
      </c>
      <c r="AN94" s="18"/>
      <c r="AO94" s="121">
        <f>AO93+AI94-AN94</f>
        <v>394.98000000000053</v>
      </c>
      <c r="AP94" s="104"/>
      <c r="AQ94" s="43"/>
      <c r="AR94" s="48"/>
      <c r="AS94" s="41"/>
      <c r="AT94" s="41"/>
      <c r="AU94" s="41"/>
      <c r="AV94" s="41"/>
    </row>
    <row r="95" spans="1:48" s="22" customFormat="1" ht="13.5" thickBot="1" x14ac:dyDescent="0.25">
      <c r="A95" s="184"/>
      <c r="B95" s="49" t="s">
        <v>38</v>
      </c>
      <c r="C95" s="50"/>
      <c r="D95" s="51">
        <f>SUM(D92:D94)</f>
        <v>43362</v>
      </c>
      <c r="E95" s="51"/>
      <c r="F95" s="51">
        <f>SUM(F92:F94)</f>
        <v>49652</v>
      </c>
      <c r="G95" s="52"/>
      <c r="H95" s="52"/>
      <c r="I95" s="51">
        <f>SUM(I92:I94)</f>
        <v>50672</v>
      </c>
      <c r="J95" s="52"/>
      <c r="K95" s="51">
        <f>SUM(K92:K94)</f>
        <v>49184</v>
      </c>
      <c r="L95" s="21">
        <f>IF(K95&gt;0,(K92*L92+K93*L93+K94*L94)/K95,0)</f>
        <v>6.5341086532205592E-2</v>
      </c>
      <c r="M95" s="52">
        <f>M92+M93+M94</f>
        <v>45971</v>
      </c>
      <c r="N95" s="53">
        <f>IF(M95&gt;0,O95/M95,0)</f>
        <v>0.48232500924495875</v>
      </c>
      <c r="O95" s="54">
        <f>O92+O93+O94</f>
        <v>22172.963</v>
      </c>
      <c r="P95" s="21">
        <f>IF(M95&gt;0,Q95/M95,0)</f>
        <v>0.41830021100258857</v>
      </c>
      <c r="Q95" s="54">
        <f>Q92+Q93+Q94</f>
        <v>19229.679</v>
      </c>
      <c r="R95" s="21">
        <f>IF(M95&gt;0,S95/M95,0)</f>
        <v>9.9374779752452638E-2</v>
      </c>
      <c r="S95" s="54">
        <f>S92+S93+S94</f>
        <v>4568.3580000000002</v>
      </c>
      <c r="T95" s="21">
        <f>IF(M95&gt;0,U95/M95,0)</f>
        <v>0.24399058101846816</v>
      </c>
      <c r="U95" s="54">
        <f>U92+U93+U94</f>
        <v>11216.491</v>
      </c>
      <c r="V95" s="21">
        <f>IF(M95&gt;0,W95/M95,0)</f>
        <v>0.48968049422461984</v>
      </c>
      <c r="W95" s="54">
        <f>W92+W93+W94</f>
        <v>22511.101999999999</v>
      </c>
      <c r="X95" s="21">
        <f>IF(M95&gt;0,Y95/M95,0)</f>
        <v>0.39666115594613993</v>
      </c>
      <c r="Y95" s="54">
        <f>Y92+Y93+Y94</f>
        <v>18234.91</v>
      </c>
      <c r="Z95" s="55">
        <f>IF(M95&gt;0,AA95/M95,0)</f>
        <v>2.7266950903830677E-3</v>
      </c>
      <c r="AA95" s="56">
        <f>SUM(AA92:AA94)</f>
        <v>125.3489</v>
      </c>
      <c r="AB95" s="55">
        <f>IF(M95&gt;0,(AB92*M92+AB93*M93+AB94*M94)/M95,0)</f>
        <v>2.9640906245241567E-3</v>
      </c>
      <c r="AC95" s="55">
        <f>IF(K95&gt;0,(K92*AC92+K93*AC93+K94*AC94)/K95,0)</f>
        <v>3.1665378985035788E-4</v>
      </c>
      <c r="AD95" s="52">
        <f>SUM(AD92:AD94)</f>
        <v>14.558479999999999</v>
      </c>
      <c r="AE95" s="53">
        <f>IF(K95&gt;0,(K92*AE92+K93*AE93+K94*AE94)/K95,0)</f>
        <v>0.21908993981782696</v>
      </c>
      <c r="AF95" s="58">
        <f>SUM(AF92:AF94)</f>
        <v>121.1231507</v>
      </c>
      <c r="AG95" s="53">
        <f>IF(AND(AA95&gt;0),((AA92*AG92+AA93*AG93+AA94*AG94)/AA95),0)</f>
        <v>0.88513653043785334</v>
      </c>
      <c r="AH95" s="57">
        <f t="shared" si="1"/>
        <v>0.8944545627446262</v>
      </c>
      <c r="AI95" s="51">
        <f>SUM(AI92:AI94)</f>
        <v>607</v>
      </c>
      <c r="AJ95" s="21">
        <f>IF(AI95&gt;0,(AJ92*AI92+AJ93*AI93+AJ94*AI94)/AI95,0)</f>
        <v>8.7668863261943994E-2</v>
      </c>
      <c r="AK95" s="53">
        <f>IF(K95&gt;0,(AK92*K92+AK93*K93+AK94*K94)/K95,0)</f>
        <v>0.22049003741054002</v>
      </c>
      <c r="AL95" s="58">
        <f>SUM(AL92:AL94)</f>
        <v>121.7037301</v>
      </c>
      <c r="AM95" s="56"/>
      <c r="AN95" s="56">
        <f>SUM(AN92:AN94)</f>
        <v>621.29999999999995</v>
      </c>
      <c r="AO95" s="105"/>
      <c r="AP95" s="106">
        <f>AO94</f>
        <v>394.98000000000053</v>
      </c>
      <c r="AQ95" s="51">
        <f>SUM(AQ92:AQ94)</f>
        <v>0</v>
      </c>
      <c r="AR95" s="59"/>
      <c r="AS95" s="58"/>
      <c r="AT95" s="58"/>
      <c r="AU95" s="58"/>
      <c r="AV95" s="58"/>
    </row>
    <row r="96" spans="1:48" x14ac:dyDescent="0.2">
      <c r="A96" s="182">
        <v>24</v>
      </c>
      <c r="B96" s="23">
        <v>1</v>
      </c>
      <c r="C96" s="11" t="s">
        <v>51</v>
      </c>
      <c r="D96" s="12">
        <v>5862</v>
      </c>
      <c r="E96" s="12">
        <v>2</v>
      </c>
      <c r="F96" s="12">
        <v>6478</v>
      </c>
      <c r="G96" s="13">
        <v>1.2</v>
      </c>
      <c r="H96" s="13">
        <v>3.8</v>
      </c>
      <c r="I96" s="12">
        <v>7196</v>
      </c>
      <c r="J96" s="13">
        <v>6.4</v>
      </c>
      <c r="K96" s="12">
        <v>16300</v>
      </c>
      <c r="L96" s="14">
        <v>6.4000000000000001E-2</v>
      </c>
      <c r="M96" s="24">
        <f>ROUND(K96*(1-L96),0)</f>
        <v>15257</v>
      </c>
      <c r="N96" s="15">
        <v>0.46</v>
      </c>
      <c r="O96" s="25">
        <f>M96*N96</f>
        <v>7018.22</v>
      </c>
      <c r="P96" s="14">
        <v>0.45700000000000002</v>
      </c>
      <c r="Q96" s="25">
        <f>M96*P96</f>
        <v>6972.4490000000005</v>
      </c>
      <c r="R96" s="16">
        <v>8.3000000000000004E-2</v>
      </c>
      <c r="S96" s="25">
        <f>M96*R96</f>
        <v>1266.3310000000001</v>
      </c>
      <c r="T96" s="26">
        <v>0.23200000000000001</v>
      </c>
      <c r="U96" s="25">
        <f>M96*T96</f>
        <v>3539.6240000000003</v>
      </c>
      <c r="V96" s="16">
        <v>0.505</v>
      </c>
      <c r="W96" s="25">
        <f>M96*V96</f>
        <v>7704.7849999999999</v>
      </c>
      <c r="X96" s="16">
        <v>0.4</v>
      </c>
      <c r="Y96" s="25">
        <f>X96*M96</f>
        <v>6102.8</v>
      </c>
      <c r="Z96" s="17">
        <v>2.7200000000000002E-3</v>
      </c>
      <c r="AA96" s="18">
        <f>M96*Z96</f>
        <v>41.499040000000001</v>
      </c>
      <c r="AB96" s="27">
        <f>IF(M96&gt;0,(AD96+AL96)/M96,0)</f>
        <v>3.0585338533132339E-3</v>
      </c>
      <c r="AC96" s="17">
        <v>3.5E-4</v>
      </c>
      <c r="AD96" s="24">
        <f>AC96*M96</f>
        <v>5.33995</v>
      </c>
      <c r="AE96" s="117">
        <v>0.21820000000000001</v>
      </c>
      <c r="AF96" s="30">
        <f>AI96*(1-AJ96)*AE96</f>
        <v>40.308086000000003</v>
      </c>
      <c r="AG96" s="28">
        <f>IF(AND(AE96&gt;0,AC96&gt;0,Z96&gt;0),((Z96-AC96)*AE96)/((AE96-AC96)*Z96),0)</f>
        <v>0.87272340655334879</v>
      </c>
      <c r="AH96" s="60">
        <f t="shared" si="1"/>
        <v>0.88695380986581129</v>
      </c>
      <c r="AI96" s="12">
        <v>203</v>
      </c>
      <c r="AJ96" s="14">
        <v>0.09</v>
      </c>
      <c r="AK96" s="15">
        <v>0.22370000000000001</v>
      </c>
      <c r="AL96" s="30">
        <f>AI96*(1-AJ96)*AK96</f>
        <v>41.324101000000006</v>
      </c>
      <c r="AM96" s="19">
        <v>1.65</v>
      </c>
      <c r="AN96" s="19">
        <v>593.41999999999996</v>
      </c>
      <c r="AO96" s="101">
        <f>AO94+AI96-AN96</f>
        <v>4.5600000000005139</v>
      </c>
      <c r="AP96" s="102"/>
      <c r="AQ96" s="12"/>
      <c r="AR96" s="31"/>
      <c r="AS96" s="20"/>
      <c r="AT96" s="20"/>
      <c r="AU96" s="20"/>
      <c r="AV96" s="20"/>
    </row>
    <row r="97" spans="1:48" x14ac:dyDescent="0.2">
      <c r="A97" s="183"/>
      <c r="B97" s="33">
        <v>2</v>
      </c>
      <c r="C97" s="11" t="s">
        <v>50</v>
      </c>
      <c r="D97" s="34">
        <v>18300</v>
      </c>
      <c r="E97" s="34">
        <v>5</v>
      </c>
      <c r="F97" s="34">
        <v>15374</v>
      </c>
      <c r="G97" s="35">
        <v>1.1000000000000001</v>
      </c>
      <c r="H97" s="35">
        <v>4.5</v>
      </c>
      <c r="I97" s="34">
        <v>16083</v>
      </c>
      <c r="J97" s="35">
        <v>5.8</v>
      </c>
      <c r="K97" s="34">
        <v>16171</v>
      </c>
      <c r="L97" s="36">
        <v>6.4000000000000001E-2</v>
      </c>
      <c r="M97" s="37">
        <f>ROUND(K97*(1-L97),0)</f>
        <v>15136</v>
      </c>
      <c r="N97" s="38">
        <v>0.52300000000000002</v>
      </c>
      <c r="O97" s="25">
        <f>M97*N97</f>
        <v>7916.1280000000006</v>
      </c>
      <c r="P97" s="36">
        <v>0.42299999999999999</v>
      </c>
      <c r="Q97" s="25">
        <f>M97*P97</f>
        <v>6402.5280000000002</v>
      </c>
      <c r="R97" s="39">
        <v>5.3999999999999999E-2</v>
      </c>
      <c r="S97" s="25">
        <f>M97*R97</f>
        <v>817.34399999999994</v>
      </c>
      <c r="T97" s="28">
        <v>0.23899999999999999</v>
      </c>
      <c r="U97" s="25">
        <f>M97*T97</f>
        <v>3617.5039999999999</v>
      </c>
      <c r="V97" s="39">
        <v>0.498</v>
      </c>
      <c r="W97" s="25">
        <f>M97*V97</f>
        <v>7537.7280000000001</v>
      </c>
      <c r="X97" s="39">
        <v>0.39</v>
      </c>
      <c r="Y97" s="25">
        <f>X97*M97</f>
        <v>5903.04</v>
      </c>
      <c r="Z97" s="40">
        <v>2.7599999999999999E-3</v>
      </c>
      <c r="AA97" s="18">
        <f>M97*Z97</f>
        <v>41.775359999999999</v>
      </c>
      <c r="AB97" s="27">
        <f>IF(M97&gt;0,(AD97+AL97)/M97,0)</f>
        <v>2.9011712011099366E-3</v>
      </c>
      <c r="AC97" s="40">
        <v>3.5E-4</v>
      </c>
      <c r="AD97" s="37">
        <f>AC97*M97</f>
        <v>5.2976000000000001</v>
      </c>
      <c r="AE97" s="28">
        <v>0.21809999999999999</v>
      </c>
      <c r="AF97" s="41">
        <f>AI97*(1-AJ97)*AE97</f>
        <v>37.782989699999995</v>
      </c>
      <c r="AG97" s="28">
        <f>IF(AND(AE97&gt;0,AC97&gt;0,Z97&gt;0),((Z97-AC97)*AE97)/((AE97-AC97)*Z97),0)</f>
        <v>0.87459192332651114</v>
      </c>
      <c r="AH97" s="29">
        <f t="shared" si="1"/>
        <v>0.88074201784903694</v>
      </c>
      <c r="AI97" s="34">
        <v>191</v>
      </c>
      <c r="AJ97" s="36">
        <v>9.2999999999999999E-2</v>
      </c>
      <c r="AK97" s="38">
        <v>0.22289999999999999</v>
      </c>
      <c r="AL97" s="41">
        <f>AI97*(1-AJ97)*AK97</f>
        <v>38.614527299999999</v>
      </c>
      <c r="AM97" s="42">
        <v>1.65</v>
      </c>
      <c r="AN97" s="42"/>
      <c r="AO97" s="121">
        <f>AO96+AI97-AN97</f>
        <v>195.56000000000051</v>
      </c>
      <c r="AP97" s="104"/>
      <c r="AQ97" s="43"/>
      <c r="AR97" s="44"/>
      <c r="AS97" s="45"/>
      <c r="AT97" s="45"/>
      <c r="AU97" s="45"/>
      <c r="AV97" s="45"/>
    </row>
    <row r="98" spans="1:48" x14ac:dyDescent="0.2">
      <c r="A98" s="183"/>
      <c r="B98" s="33">
        <v>3</v>
      </c>
      <c r="C98" s="11" t="s">
        <v>54</v>
      </c>
      <c r="D98" s="43">
        <v>17110</v>
      </c>
      <c r="E98" s="43">
        <v>3</v>
      </c>
      <c r="F98" s="43">
        <v>15974</v>
      </c>
      <c r="G98" s="37">
        <v>0.6</v>
      </c>
      <c r="H98" s="37">
        <v>3.8</v>
      </c>
      <c r="I98" s="43">
        <v>16381</v>
      </c>
      <c r="J98" s="37">
        <v>5.2</v>
      </c>
      <c r="K98" s="43">
        <v>16222</v>
      </c>
      <c r="L98" s="39">
        <v>6.7000000000000004E-2</v>
      </c>
      <c r="M98" s="37">
        <f>ROUND(K98*(1-L98),0)</f>
        <v>15135</v>
      </c>
      <c r="N98" s="28">
        <v>0.496</v>
      </c>
      <c r="O98" s="25">
        <f>M98*N98</f>
        <v>7506.96</v>
      </c>
      <c r="P98" s="39">
        <v>0.437</v>
      </c>
      <c r="Q98" s="25">
        <f>M98*P98</f>
        <v>6613.9949999999999</v>
      </c>
      <c r="R98" s="39">
        <v>6.7000000000000004E-2</v>
      </c>
      <c r="S98" s="25">
        <f>M98*R98</f>
        <v>1014.0450000000001</v>
      </c>
      <c r="T98" s="28">
        <v>0.23599999999999999</v>
      </c>
      <c r="U98" s="25">
        <f>M98*T98</f>
        <v>3571.8599999999997</v>
      </c>
      <c r="V98" s="39">
        <v>0.495</v>
      </c>
      <c r="W98" s="25">
        <f>M98*V98</f>
        <v>7491.8249999999998</v>
      </c>
      <c r="X98" s="39">
        <v>0.4</v>
      </c>
      <c r="Y98" s="25">
        <f>X98*M98</f>
        <v>6054</v>
      </c>
      <c r="Z98" s="47">
        <v>2.7599999999999999E-3</v>
      </c>
      <c r="AA98" s="18">
        <f>M98*Z98</f>
        <v>41.772599999999997</v>
      </c>
      <c r="AB98" s="27">
        <f>IF(M98&gt;0,(AD98+AL98)/M98,0)</f>
        <v>2.9276449554013879E-3</v>
      </c>
      <c r="AC98" s="47">
        <v>3.2000000000000003E-4</v>
      </c>
      <c r="AD98" s="37">
        <f>AC98*M98</f>
        <v>4.8432000000000004</v>
      </c>
      <c r="AE98" s="28">
        <v>0.216</v>
      </c>
      <c r="AF98" s="41">
        <f>AI98*(1-AJ98)*AE98</f>
        <v>38.961648000000004</v>
      </c>
      <c r="AG98" s="28">
        <f>IF(AND(AE98&gt;0,AC98&gt;0,Z98&gt;0),((Z98-AC98)*AE98)/((AE98-AC98)*Z98),0)</f>
        <v>0.88536962972519673</v>
      </c>
      <c r="AH98" s="29">
        <f t="shared" si="1"/>
        <v>0.8920017014946221</v>
      </c>
      <c r="AI98" s="43">
        <v>198</v>
      </c>
      <c r="AJ98" s="39">
        <v>8.8999999999999996E-2</v>
      </c>
      <c r="AK98" s="28">
        <v>0.21879999999999999</v>
      </c>
      <c r="AL98" s="41">
        <f>AI98*(1-AJ98)*AK98</f>
        <v>39.4667064</v>
      </c>
      <c r="AM98" s="18">
        <v>1.68</v>
      </c>
      <c r="AN98" s="18"/>
      <c r="AO98" s="121">
        <f>AO97+AI98-AN98</f>
        <v>393.56000000000051</v>
      </c>
      <c r="AP98" s="104"/>
      <c r="AQ98" s="43"/>
      <c r="AR98" s="48"/>
      <c r="AS98" s="41"/>
      <c r="AT98" s="41"/>
      <c r="AU98" s="41"/>
      <c r="AV98" s="41"/>
    </row>
    <row r="99" spans="1:48" s="22" customFormat="1" ht="13.5" thickBot="1" x14ac:dyDescent="0.25">
      <c r="A99" s="184"/>
      <c r="B99" s="49" t="s">
        <v>38</v>
      </c>
      <c r="C99" s="50"/>
      <c r="D99" s="51">
        <f>SUM(D96:D98)</f>
        <v>41272</v>
      </c>
      <c r="E99" s="51"/>
      <c r="F99" s="51">
        <f>SUM(F96:F98)</f>
        <v>37826</v>
      </c>
      <c r="G99" s="52"/>
      <c r="H99" s="52"/>
      <c r="I99" s="51">
        <f>SUM(I96:I98)</f>
        <v>39660</v>
      </c>
      <c r="J99" s="52"/>
      <c r="K99" s="51">
        <f>SUM(K96:K98)</f>
        <v>48693</v>
      </c>
      <c r="L99" s="21">
        <f>IF(K99&gt;0,(K96*L96+K97*L97+K98*L98)/K99,0)</f>
        <v>6.4999445505514133E-2</v>
      </c>
      <c r="M99" s="52">
        <f>M96+M97+M98</f>
        <v>45528</v>
      </c>
      <c r="N99" s="53">
        <f>IF(M99&gt;0,O99/M99,0)</f>
        <v>0.49291222983658411</v>
      </c>
      <c r="O99" s="54">
        <f>O96+O97+O98</f>
        <v>22441.308000000001</v>
      </c>
      <c r="P99" s="21">
        <f>IF(M99&gt;0,Q99/M99,0)</f>
        <v>0.43904788262168337</v>
      </c>
      <c r="Q99" s="54">
        <f>Q96+Q97+Q98</f>
        <v>19988.972000000002</v>
      </c>
      <c r="R99" s="21">
        <f>IF(M99&gt;0,S99/M99,0)</f>
        <v>6.8039887541732569E-2</v>
      </c>
      <c r="S99" s="54">
        <f>S96+S97+S98</f>
        <v>3097.7200000000003</v>
      </c>
      <c r="T99" s="21">
        <f>IF(M99&gt;0,U99/M99,0)</f>
        <v>0.23565691442628714</v>
      </c>
      <c r="U99" s="54">
        <f>U96+U97+U98</f>
        <v>10728.988000000001</v>
      </c>
      <c r="V99" s="21">
        <f>IF(M99&gt;0,W99/M99,0)</f>
        <v>0.49934848884203126</v>
      </c>
      <c r="W99" s="54">
        <f>W96+W97+W98</f>
        <v>22734.338</v>
      </c>
      <c r="X99" s="21">
        <f>IF(M99&gt;0,Y99/M99,0)</f>
        <v>0.39667545246881042</v>
      </c>
      <c r="Y99" s="54">
        <f>Y96+Y97+Y98</f>
        <v>18059.84</v>
      </c>
      <c r="Z99" s="55">
        <f>IF(M99&gt;0,AA99/M99,0)</f>
        <v>2.7465955016693021E-3</v>
      </c>
      <c r="AA99" s="56">
        <f>SUM(AA96:AA98)</f>
        <v>125.047</v>
      </c>
      <c r="AB99" s="55">
        <f>IF(M99&gt;0,(AB96*M96+AB97*M97+AB98*M98)/M99,0)</f>
        <v>2.9627061302934465E-3</v>
      </c>
      <c r="AC99" s="55">
        <f>IF(K99&gt;0,(K96*AC96+K97*AC97+K98*AC98)/K99,0)</f>
        <v>3.4000554494485866E-4</v>
      </c>
      <c r="AD99" s="52">
        <f>SUM(AD96:AD98)</f>
        <v>15.48075</v>
      </c>
      <c r="AE99" s="53">
        <f>IF(K99&gt;0,(K96*AE96+K97*AE97+K98*AE98)/K99,0)</f>
        <v>0.21743386318361979</v>
      </c>
      <c r="AF99" s="58">
        <f>SUM(AF96:AF98)</f>
        <v>117.0527237</v>
      </c>
      <c r="AG99" s="53">
        <f>IF(AND(AA99&gt;0),((AA96*AG96+AA97*AG97+AA98*AG98)/AA99),0)</f>
        <v>0.87757217208097626</v>
      </c>
      <c r="AH99" s="57">
        <f t="shared" si="1"/>
        <v>0.88659726754759693</v>
      </c>
      <c r="AI99" s="51">
        <f>SUM(AI96:AI98)</f>
        <v>592</v>
      </c>
      <c r="AJ99" s="21">
        <f>IF(AI99&gt;0,(AJ96*AI96+AJ97*AI97+AJ98*AI98)/AI99,0)</f>
        <v>9.0633445945945953E-2</v>
      </c>
      <c r="AK99" s="53">
        <f>IF(K99&gt;0,(AK96*K96+AK97*K97+AK98*K98)/K99,0)</f>
        <v>0.22180189144230175</v>
      </c>
      <c r="AL99" s="58">
        <f>SUM(AL96:AL98)</f>
        <v>119.4053347</v>
      </c>
      <c r="AM99" s="56"/>
      <c r="AN99" s="56">
        <f>SUM(AN96:AN98)</f>
        <v>593.41999999999996</v>
      </c>
      <c r="AO99" s="105"/>
      <c r="AP99" s="106">
        <f>AO98</f>
        <v>393.56000000000051</v>
      </c>
      <c r="AQ99" s="51">
        <f>SUM(AQ96:AQ98)</f>
        <v>0</v>
      </c>
      <c r="AR99" s="59"/>
      <c r="AS99" s="58"/>
      <c r="AT99" s="58"/>
      <c r="AU99" s="58"/>
      <c r="AV99" s="58"/>
    </row>
    <row r="100" spans="1:48" x14ac:dyDescent="0.2">
      <c r="A100" s="191">
        <v>25</v>
      </c>
      <c r="B100" s="33">
        <v>1</v>
      </c>
      <c r="C100" s="46" t="s">
        <v>52</v>
      </c>
      <c r="D100" s="12">
        <v>17412</v>
      </c>
      <c r="E100" s="12">
        <v>1</v>
      </c>
      <c r="F100" s="12">
        <v>16845</v>
      </c>
      <c r="G100" s="13">
        <v>0.9</v>
      </c>
      <c r="H100" s="13">
        <v>3.5</v>
      </c>
      <c r="I100" s="12">
        <v>17463</v>
      </c>
      <c r="J100" s="13">
        <v>4.8</v>
      </c>
      <c r="K100" s="12">
        <v>16278</v>
      </c>
      <c r="L100" s="14">
        <v>6.6000000000000003E-2</v>
      </c>
      <c r="M100" s="24">
        <f>ROUND(K100*(1-L100),0)</f>
        <v>15204</v>
      </c>
      <c r="N100" s="15">
        <v>0.59899999999999998</v>
      </c>
      <c r="O100" s="25">
        <f>M100*N100</f>
        <v>9107.1959999999999</v>
      </c>
      <c r="P100" s="14">
        <v>0.34899999999999998</v>
      </c>
      <c r="Q100" s="25">
        <f>M100*P100</f>
        <v>5306.1959999999999</v>
      </c>
      <c r="R100" s="16">
        <v>5.1999999999999998E-2</v>
      </c>
      <c r="S100" s="25">
        <f>M100*R100</f>
        <v>790.60799999999995</v>
      </c>
      <c r="T100" s="26">
        <v>0.219</v>
      </c>
      <c r="U100" s="25">
        <f>M100*T100</f>
        <v>3329.6759999999999</v>
      </c>
      <c r="V100" s="16">
        <v>0.51400000000000001</v>
      </c>
      <c r="W100" s="25">
        <f>M100*V100</f>
        <v>7814.8559999999998</v>
      </c>
      <c r="X100" s="16">
        <v>0.4</v>
      </c>
      <c r="Y100" s="25">
        <f>X100*M100</f>
        <v>6081.6</v>
      </c>
      <c r="Z100" s="17">
        <v>2.8500000000000001E-3</v>
      </c>
      <c r="AA100" s="18">
        <f>M100*Z100</f>
        <v>43.331400000000002</v>
      </c>
      <c r="AB100" s="27">
        <f>IF(M100&gt;0,(AD100+AL100)/M100,0)</f>
        <v>2.8821848855564327E-3</v>
      </c>
      <c r="AC100" s="17">
        <v>2.9999999999999997E-4</v>
      </c>
      <c r="AD100" s="24">
        <f>AC100*M100</f>
        <v>4.5611999999999995</v>
      </c>
      <c r="AE100" s="117">
        <v>0.2099</v>
      </c>
      <c r="AF100" s="30">
        <f>AI100*(1-AJ100)*AE100</f>
        <v>38.027583000000007</v>
      </c>
      <c r="AG100" s="28">
        <f>IF(AND(AE100&gt;0,AC100&gt;0,Z100&gt;0),((Z100-AC100)*AE100)/((AE100-AC100)*Z100),0)</f>
        <v>0.89601747689835287</v>
      </c>
      <c r="AH100" s="60">
        <f t="shared" si="1"/>
        <v>0.89715432110733528</v>
      </c>
      <c r="AI100" s="12">
        <v>198</v>
      </c>
      <c r="AJ100" s="14">
        <v>8.5000000000000006E-2</v>
      </c>
      <c r="AK100" s="15">
        <v>0.2167</v>
      </c>
      <c r="AL100" s="30">
        <f>AI100*(1-AJ100)*AK100</f>
        <v>39.259539000000004</v>
      </c>
      <c r="AM100" s="19">
        <v>1.6</v>
      </c>
      <c r="AN100" s="19"/>
      <c r="AO100" s="101">
        <f>AO98+AI100-AN100</f>
        <v>591.56000000000051</v>
      </c>
      <c r="AP100" s="120"/>
      <c r="AQ100" s="12"/>
      <c r="AR100" s="31"/>
      <c r="AS100" s="20"/>
      <c r="AT100" s="20"/>
      <c r="AU100" s="20"/>
      <c r="AV100" s="20"/>
    </row>
    <row r="101" spans="1:48" x14ac:dyDescent="0.2">
      <c r="A101" s="191"/>
      <c r="B101" s="33">
        <v>2</v>
      </c>
      <c r="C101" s="11" t="s">
        <v>50</v>
      </c>
      <c r="D101" s="34">
        <v>18500</v>
      </c>
      <c r="E101" s="34">
        <v>4</v>
      </c>
      <c r="F101" s="34">
        <v>17058</v>
      </c>
      <c r="G101" s="35">
        <v>0.8</v>
      </c>
      <c r="H101" s="35">
        <v>3.2</v>
      </c>
      <c r="I101" s="34">
        <v>17320</v>
      </c>
      <c r="J101" s="35">
        <v>4.8</v>
      </c>
      <c r="K101" s="34">
        <v>16257</v>
      </c>
      <c r="L101" s="36">
        <v>7.1999999999999995E-2</v>
      </c>
      <c r="M101" s="37">
        <f>ROUND(K101*(1-L101),0)</f>
        <v>15086</v>
      </c>
      <c r="N101" s="38">
        <v>0.56299999999999994</v>
      </c>
      <c r="O101" s="25">
        <f>M101*N101</f>
        <v>8493.4179999999997</v>
      </c>
      <c r="P101" s="36">
        <v>0.38500000000000001</v>
      </c>
      <c r="Q101" s="25">
        <f>M101*P101</f>
        <v>5808.1100000000006</v>
      </c>
      <c r="R101" s="39">
        <v>5.1999999999999998E-2</v>
      </c>
      <c r="S101" s="25">
        <f>M101*R101</f>
        <v>784.47199999999998</v>
      </c>
      <c r="T101" s="28">
        <v>0.22800000000000001</v>
      </c>
      <c r="U101" s="25">
        <f>M101*T101</f>
        <v>3439.6080000000002</v>
      </c>
      <c r="V101" s="39">
        <v>0.499</v>
      </c>
      <c r="W101" s="25">
        <f>M101*V101</f>
        <v>7527.9139999999998</v>
      </c>
      <c r="X101" s="39">
        <v>0.4</v>
      </c>
      <c r="Y101" s="25">
        <f>X101*M101</f>
        <v>6034.4000000000005</v>
      </c>
      <c r="Z101" s="40">
        <v>2.82E-3</v>
      </c>
      <c r="AA101" s="18">
        <f>M101*Z101</f>
        <v>42.542520000000003</v>
      </c>
      <c r="AB101" s="27">
        <f>IF(M101&gt;0,(AD101+AL101)/M101,0)</f>
        <v>2.7086548786954797E-3</v>
      </c>
      <c r="AC101" s="40">
        <v>2.9E-4</v>
      </c>
      <c r="AD101" s="37">
        <f>AC101*M101</f>
        <v>4.3749399999999996</v>
      </c>
      <c r="AE101" s="28">
        <v>0.2072</v>
      </c>
      <c r="AF101" s="41">
        <f>AI101*(1-AJ101)*AE101</f>
        <v>34.920451999999997</v>
      </c>
      <c r="AG101" s="28">
        <f>IF(AND(AE101&gt;0,AC101&gt;0,Z101&gt;0),((Z101-AC101)*AE101)/((AE101-AC101)*Z101),0)</f>
        <v>0.8984205624743139</v>
      </c>
      <c r="AH101" s="29">
        <f t="shared" si="1"/>
        <v>0.89413347262100318</v>
      </c>
      <c r="AI101" s="34">
        <v>185</v>
      </c>
      <c r="AJ101" s="36">
        <v>8.8999999999999996E-2</v>
      </c>
      <c r="AK101" s="38">
        <v>0.2165</v>
      </c>
      <c r="AL101" s="41">
        <f>AI101*(1-AJ101)*AK101</f>
        <v>36.487827500000002</v>
      </c>
      <c r="AM101" s="42">
        <v>1.6</v>
      </c>
      <c r="AN101" s="42"/>
      <c r="AO101" s="121">
        <f>AO100+AI101-AN101</f>
        <v>776.56000000000051</v>
      </c>
      <c r="AP101" s="104"/>
      <c r="AQ101" s="43"/>
      <c r="AR101" s="44"/>
      <c r="AS101" s="45"/>
      <c r="AT101" s="45"/>
      <c r="AU101" s="45"/>
      <c r="AV101" s="45"/>
    </row>
    <row r="102" spans="1:48" x14ac:dyDescent="0.2">
      <c r="A102" s="191"/>
      <c r="B102" s="33">
        <v>3</v>
      </c>
      <c r="C102" s="11" t="s">
        <v>54</v>
      </c>
      <c r="D102" s="43">
        <v>13800</v>
      </c>
      <c r="E102" s="43">
        <v>3</v>
      </c>
      <c r="F102" s="43">
        <v>14329</v>
      </c>
      <c r="G102" s="37">
        <v>1.3</v>
      </c>
      <c r="H102" s="37">
        <v>4.7</v>
      </c>
      <c r="I102" s="43">
        <v>14937</v>
      </c>
      <c r="J102" s="37">
        <v>4.4000000000000004</v>
      </c>
      <c r="K102" s="43">
        <v>14176</v>
      </c>
      <c r="L102" s="39">
        <v>7.6999999999999999E-2</v>
      </c>
      <c r="M102" s="37">
        <f>ROUND(K102*(1-L102),0)</f>
        <v>13084</v>
      </c>
      <c r="N102" s="28">
        <v>0.54600000000000004</v>
      </c>
      <c r="O102" s="25">
        <f>M102*N102</f>
        <v>7143.8640000000005</v>
      </c>
      <c r="P102" s="39">
        <v>0.375</v>
      </c>
      <c r="Q102" s="25">
        <f>M102*P102</f>
        <v>4906.5</v>
      </c>
      <c r="R102" s="39">
        <v>7.9000000000000001E-2</v>
      </c>
      <c r="S102" s="25">
        <f>M102*R102</f>
        <v>1033.636</v>
      </c>
      <c r="T102" s="28">
        <v>0.23300000000000001</v>
      </c>
      <c r="U102" s="25">
        <f>M102*T102</f>
        <v>3048.5720000000001</v>
      </c>
      <c r="V102" s="39">
        <v>0.503</v>
      </c>
      <c r="W102" s="25">
        <f>M102*V102</f>
        <v>6581.2520000000004</v>
      </c>
      <c r="X102" s="39">
        <v>0.4</v>
      </c>
      <c r="Y102" s="25">
        <f>X102*M102</f>
        <v>5233.6000000000004</v>
      </c>
      <c r="Z102" s="47">
        <v>2.7799999999999999E-3</v>
      </c>
      <c r="AA102" s="18">
        <f>M102*Z102</f>
        <v>36.373519999999999</v>
      </c>
      <c r="AB102" s="27">
        <f>IF(M102&gt;0,(AD102+AL102)/M102,0)</f>
        <v>2.8790843549373279E-3</v>
      </c>
      <c r="AC102" s="47">
        <v>2.7999999999999998E-4</v>
      </c>
      <c r="AD102" s="37">
        <f>AC102*M102</f>
        <v>3.6635199999999997</v>
      </c>
      <c r="AE102" s="28">
        <v>0.20430000000000001</v>
      </c>
      <c r="AF102" s="41">
        <f>AI102*(1-AJ102)*AE102</f>
        <v>32.268980700000007</v>
      </c>
      <c r="AG102" s="28">
        <f>IF(AND(AE102&gt;0,AC102&gt;0,Z102&gt;0),((Z102-AC102)*AE102)/((AE102-AC102)*Z102),0)</f>
        <v>0.90051476121328211</v>
      </c>
      <c r="AH102" s="29">
        <f t="shared" si="1"/>
        <v>0.90392241883331759</v>
      </c>
      <c r="AI102" s="43">
        <v>173</v>
      </c>
      <c r="AJ102" s="39">
        <v>8.6999999999999994E-2</v>
      </c>
      <c r="AK102" s="28">
        <v>0.21529999999999999</v>
      </c>
      <c r="AL102" s="41">
        <f>AI102*(1-AJ102)*AK102</f>
        <v>34.006419700000002</v>
      </c>
      <c r="AM102" s="18">
        <v>1.65</v>
      </c>
      <c r="AN102" s="18"/>
      <c r="AO102" s="121">
        <f>AO101+AI102-AN102</f>
        <v>949.56000000000051</v>
      </c>
      <c r="AP102" s="104"/>
      <c r="AQ102" s="43"/>
      <c r="AR102" s="48"/>
      <c r="AS102" s="41"/>
      <c r="AT102" s="41"/>
      <c r="AU102" s="41"/>
      <c r="AV102" s="41"/>
    </row>
    <row r="103" spans="1:48" s="22" customFormat="1" ht="13.5" thickBot="1" x14ac:dyDescent="0.25">
      <c r="A103" s="191"/>
      <c r="B103" s="66" t="s">
        <v>38</v>
      </c>
      <c r="C103" s="50"/>
      <c r="D103" s="51">
        <f>SUM(D100:D102)</f>
        <v>49712</v>
      </c>
      <c r="E103" s="51"/>
      <c r="F103" s="51">
        <f>SUM(F100:F102)</f>
        <v>48232</v>
      </c>
      <c r="G103" s="52"/>
      <c r="H103" s="52"/>
      <c r="I103" s="51">
        <f>SUM(I100:I102)</f>
        <v>49720</v>
      </c>
      <c r="J103" s="52"/>
      <c r="K103" s="51">
        <f>SUM(K100:K102)</f>
        <v>46711</v>
      </c>
      <c r="L103" s="21">
        <f>IF(K103&gt;0,(K100*L100+K101*L101+K102*L102)/K103,0)</f>
        <v>7.142651623814518E-2</v>
      </c>
      <c r="M103" s="52">
        <f>M100+M101+M102</f>
        <v>43374</v>
      </c>
      <c r="N103" s="53">
        <f>IF(M103&gt;0,O103/M103,0)</f>
        <v>0.57049103149352154</v>
      </c>
      <c r="O103" s="54">
        <f>O100+O101+O102</f>
        <v>24744.478000000003</v>
      </c>
      <c r="P103" s="21">
        <f>IF(M103&gt;0,Q103/M103,0)</f>
        <v>0.36936427352791995</v>
      </c>
      <c r="Q103" s="54">
        <f>Q100+Q101+Q102</f>
        <v>16020.806</v>
      </c>
      <c r="R103" s="21">
        <f>IF(M103&gt;0,S103/M103,0)</f>
        <v>6.014469497855858E-2</v>
      </c>
      <c r="S103" s="54">
        <f>S100+S101+S102</f>
        <v>2608.7159999999999</v>
      </c>
      <c r="T103" s="21">
        <f>IF(M103&gt;0,U103/M103,0)</f>
        <v>0.22635348365380181</v>
      </c>
      <c r="U103" s="54">
        <f>U100+U101+U102</f>
        <v>9817.8559999999998</v>
      </c>
      <c r="V103" s="21">
        <f>IF(M103&gt;0,W103/M103,0)</f>
        <v>0.50546461013510402</v>
      </c>
      <c r="W103" s="54">
        <f>W100+W101+W102</f>
        <v>21924.022000000001</v>
      </c>
      <c r="X103" s="21">
        <f>IF(M103&gt;0,Y103/M103,0)</f>
        <v>0.39999999999999997</v>
      </c>
      <c r="Y103" s="54">
        <f>Y100+Y101+Y102</f>
        <v>17349.599999999999</v>
      </c>
      <c r="Z103" s="55">
        <f>IF(M103&gt;0,AA103/M103,0)</f>
        <v>2.818449762530548E-3</v>
      </c>
      <c r="AA103" s="56">
        <f>SUM(AA100:AA102)</f>
        <v>122.24744</v>
      </c>
      <c r="AB103" s="55">
        <f>IF(M103&gt;0,(AB100*M100+AB101*M101+AB102*M102)/M103,0)</f>
        <v>2.8208937658505098E-3</v>
      </c>
      <c r="AC103" s="55">
        <f>IF(K103&gt;0,(K100*AC100+K101*AC101+K102*AC102)/K103,0)</f>
        <v>2.9045000107041165E-4</v>
      </c>
      <c r="AD103" s="52">
        <f>SUM(AD100:AD102)</f>
        <v>12.599659999999998</v>
      </c>
      <c r="AE103" s="53">
        <f>IF(K103&gt;0,(K100*AE100+K101*AE101+K102*AE102)/K103,0)</f>
        <v>0.20726080366508959</v>
      </c>
      <c r="AF103" s="58">
        <f>SUM(AF100:AF102)</f>
        <v>105.21701570000002</v>
      </c>
      <c r="AG103" s="53">
        <f>IF(AND(AA103&gt;0),((AA100*AG100+AA101*AG101+AA102*AG102)/AA103),0)</f>
        <v>0.898191881345201</v>
      </c>
      <c r="AH103" s="57">
        <f t="shared" si="1"/>
        <v>0.89824287633538968</v>
      </c>
      <c r="AI103" s="51">
        <f>SUM(AI100:AI102)</f>
        <v>556</v>
      </c>
      <c r="AJ103" s="21">
        <f>IF(AI103&gt;0,(AJ100*AI100+AJ101*AI101+AJ102*AI102)/AI103,0)</f>
        <v>8.6953237410071951E-2</v>
      </c>
      <c r="AK103" s="53">
        <f>IF(K103&gt;0,(AK100*K100+AK101*K101+AK102*K102)/K103,0)</f>
        <v>0.21620551690180043</v>
      </c>
      <c r="AL103" s="58">
        <f>SUM(AL100:AL102)</f>
        <v>109.75378620000001</v>
      </c>
      <c r="AM103" s="56"/>
      <c r="AN103" s="56">
        <f>SUM(AN100:AN102)</f>
        <v>0</v>
      </c>
      <c r="AO103" s="122"/>
      <c r="AP103" s="106">
        <f>AO102</f>
        <v>949.56000000000051</v>
      </c>
      <c r="AQ103" s="51">
        <f>SUM(AQ100:AQ102)</f>
        <v>0</v>
      </c>
      <c r="AR103" s="59"/>
      <c r="AS103" s="58"/>
      <c r="AT103" s="58"/>
      <c r="AU103" s="58"/>
      <c r="AV103" s="58"/>
    </row>
    <row r="104" spans="1:48" x14ac:dyDescent="0.2">
      <c r="A104" s="182">
        <v>26</v>
      </c>
      <c r="B104" s="23">
        <v>1</v>
      </c>
      <c r="C104" s="46" t="s">
        <v>52</v>
      </c>
      <c r="D104" s="12">
        <v>17817</v>
      </c>
      <c r="E104" s="12">
        <v>0</v>
      </c>
      <c r="F104" s="12">
        <v>18391</v>
      </c>
      <c r="G104" s="13">
        <v>1.2</v>
      </c>
      <c r="H104" s="13">
        <v>4</v>
      </c>
      <c r="I104" s="12">
        <v>18701</v>
      </c>
      <c r="J104" s="13">
        <v>3.8</v>
      </c>
      <c r="K104" s="12">
        <v>16205</v>
      </c>
      <c r="L104" s="14">
        <v>7.1999999999999995E-2</v>
      </c>
      <c r="M104" s="24">
        <f>ROUND(K104*(1-L104),0)</f>
        <v>15038</v>
      </c>
      <c r="N104" s="15">
        <v>0.55500000000000005</v>
      </c>
      <c r="O104" s="25">
        <f>M104*N104</f>
        <v>8346.09</v>
      </c>
      <c r="P104" s="14">
        <v>0.38700000000000001</v>
      </c>
      <c r="Q104" s="25">
        <f>M104*P104</f>
        <v>5819.7060000000001</v>
      </c>
      <c r="R104" s="16">
        <v>5.7000000000000002E-2</v>
      </c>
      <c r="S104" s="25">
        <f>M104*R104</f>
        <v>857.16600000000005</v>
      </c>
      <c r="T104" s="26">
        <v>0.223</v>
      </c>
      <c r="U104" s="25">
        <f>M104*T104</f>
        <v>3353.4740000000002</v>
      </c>
      <c r="V104" s="16">
        <v>0.51100000000000001</v>
      </c>
      <c r="W104" s="25">
        <f>M104*V104</f>
        <v>7684.4180000000006</v>
      </c>
      <c r="X104" s="16">
        <v>0.4</v>
      </c>
      <c r="Y104" s="25">
        <f>X104*M104</f>
        <v>6015.2000000000007</v>
      </c>
      <c r="Z104" s="17">
        <v>2.9199999999999999E-3</v>
      </c>
      <c r="AA104" s="18">
        <f>M104*Z104</f>
        <v>43.910959999999996</v>
      </c>
      <c r="AB104" s="27">
        <f>IF(M104&gt;0,(AD104+AL104)/M104,0)</f>
        <v>3.0361025535310545E-3</v>
      </c>
      <c r="AC104" s="17">
        <v>3.1E-4</v>
      </c>
      <c r="AD104" s="24">
        <f>AC104*M104</f>
        <v>4.6617800000000003</v>
      </c>
      <c r="AE104" s="117">
        <v>0.19900000000000001</v>
      </c>
      <c r="AF104" s="30">
        <f>AI104*(1-AJ104)*AE104</f>
        <v>38.445009000000006</v>
      </c>
      <c r="AG104" s="28">
        <f>IF(AND(AE104&gt;0,AC104&gt;0,Z104&gt;0),((Z104-AC104)*AE104)/((AE104-AC104)*Z104),0)</f>
        <v>0.89523019614088717</v>
      </c>
      <c r="AH104" s="60">
        <f t="shared" si="1"/>
        <v>0.89920905399567896</v>
      </c>
      <c r="AI104" s="12">
        <v>213</v>
      </c>
      <c r="AJ104" s="14">
        <v>9.2999999999999999E-2</v>
      </c>
      <c r="AK104" s="15">
        <v>0.2122</v>
      </c>
      <c r="AL104" s="30">
        <f>AI104*(1-AJ104)*AK104</f>
        <v>40.995130199999998</v>
      </c>
      <c r="AM104" s="19">
        <v>1.7</v>
      </c>
      <c r="AN104" s="19"/>
      <c r="AO104" s="101">
        <f>AO102+AI104-AN104</f>
        <v>1162.5600000000004</v>
      </c>
      <c r="AP104" s="102"/>
      <c r="AQ104" s="12"/>
      <c r="AR104" s="31"/>
      <c r="AS104" s="20"/>
      <c r="AT104" s="20"/>
      <c r="AU104" s="20"/>
      <c r="AV104" s="20"/>
    </row>
    <row r="105" spans="1:48" x14ac:dyDescent="0.2">
      <c r="A105" s="183"/>
      <c r="B105" s="33">
        <v>2</v>
      </c>
      <c r="C105" s="11" t="s">
        <v>53</v>
      </c>
      <c r="D105" s="34">
        <v>18100</v>
      </c>
      <c r="E105" s="34">
        <v>3</v>
      </c>
      <c r="F105" s="34">
        <v>14602</v>
      </c>
      <c r="G105" s="35">
        <v>1.4</v>
      </c>
      <c r="H105" s="35">
        <v>2.7</v>
      </c>
      <c r="I105" s="34">
        <v>15217</v>
      </c>
      <c r="J105" s="35">
        <v>3.9</v>
      </c>
      <c r="K105" s="34">
        <v>16233</v>
      </c>
      <c r="L105" s="36">
        <v>6.9000000000000006E-2</v>
      </c>
      <c r="M105" s="37">
        <f>ROUND(K105*(1-L105),0)</f>
        <v>15113</v>
      </c>
      <c r="N105" s="38">
        <v>0.48799999999999999</v>
      </c>
      <c r="O105" s="25">
        <f>M105*N105</f>
        <v>7375.1440000000002</v>
      </c>
      <c r="P105" s="36">
        <v>0.497</v>
      </c>
      <c r="Q105" s="25">
        <f>M105*P105</f>
        <v>7511.1610000000001</v>
      </c>
      <c r="R105" s="39">
        <v>1.4999999999999999E-2</v>
      </c>
      <c r="S105" s="25">
        <f>M105*R105</f>
        <v>226.69499999999999</v>
      </c>
      <c r="T105" s="28">
        <v>0.223</v>
      </c>
      <c r="U105" s="25">
        <f>M105*T105</f>
        <v>3370.1990000000001</v>
      </c>
      <c r="V105" s="39">
        <v>0.51200000000000001</v>
      </c>
      <c r="W105" s="25">
        <f>M105*V105</f>
        <v>7737.8559999999998</v>
      </c>
      <c r="X105" s="39">
        <v>0.39</v>
      </c>
      <c r="Y105" s="25">
        <f>X105*M105</f>
        <v>5894.0700000000006</v>
      </c>
      <c r="Z105" s="40">
        <v>2.7699999999999999E-3</v>
      </c>
      <c r="AA105" s="18">
        <f>M105*Z105</f>
        <v>41.863009999999996</v>
      </c>
      <c r="AB105" s="27">
        <f>IF(M105&gt;0,(AD105+AL105)/M105,0)</f>
        <v>2.7258288096340903E-3</v>
      </c>
      <c r="AC105" s="40">
        <v>2.9E-4</v>
      </c>
      <c r="AD105" s="37">
        <f>AC105*M105</f>
        <v>4.3827699999999998</v>
      </c>
      <c r="AE105" s="28">
        <v>0.20549999999999999</v>
      </c>
      <c r="AF105" s="41">
        <f>AI105*(1-AJ105)*AE105</f>
        <v>36.759017999999998</v>
      </c>
      <c r="AG105" s="28">
        <f>IF(AND(AE105&gt;0,AC105&gt;0,Z105&gt;0),((Z105-AC105)*AE105)/((AE105-AC105)*Z105),0)</f>
        <v>0.89657209476529909</v>
      </c>
      <c r="AH105" s="29">
        <f t="shared" si="1"/>
        <v>0.89487133469308433</v>
      </c>
      <c r="AI105" s="34">
        <v>197</v>
      </c>
      <c r="AJ105" s="36">
        <v>9.1999999999999998E-2</v>
      </c>
      <c r="AK105" s="38">
        <v>0.20580000000000001</v>
      </c>
      <c r="AL105" s="41">
        <f>AI105*(1-AJ105)*AK105</f>
        <v>36.812680800000003</v>
      </c>
      <c r="AM105" s="42">
        <v>1.67</v>
      </c>
      <c r="AN105" s="42"/>
      <c r="AO105" s="121">
        <f>AO104+AI105-AN105</f>
        <v>1359.5600000000004</v>
      </c>
      <c r="AP105" s="104"/>
      <c r="AQ105" s="43"/>
      <c r="AR105" s="44"/>
      <c r="AS105" s="45"/>
      <c r="AT105" s="45"/>
      <c r="AU105" s="45"/>
      <c r="AV105" s="45"/>
    </row>
    <row r="106" spans="1:48" x14ac:dyDescent="0.2">
      <c r="A106" s="183"/>
      <c r="B106" s="33">
        <v>3</v>
      </c>
      <c r="C106" s="11" t="s">
        <v>54</v>
      </c>
      <c r="D106" s="43">
        <v>16810</v>
      </c>
      <c r="E106" s="43">
        <v>2</v>
      </c>
      <c r="F106" s="43">
        <v>17806</v>
      </c>
      <c r="G106" s="37">
        <v>0.9</v>
      </c>
      <c r="H106" s="37">
        <v>3.1</v>
      </c>
      <c r="I106" s="43">
        <v>18105</v>
      </c>
      <c r="J106" s="37">
        <v>3.8</v>
      </c>
      <c r="K106" s="43">
        <v>16231</v>
      </c>
      <c r="L106" s="39">
        <v>6.5000000000000002E-2</v>
      </c>
      <c r="M106" s="37">
        <f>ROUND(K106*(1-L106),0)</f>
        <v>15176</v>
      </c>
      <c r="N106" s="28">
        <v>0.41099999999999998</v>
      </c>
      <c r="O106" s="25">
        <f>M106*N106</f>
        <v>6237.3359999999993</v>
      </c>
      <c r="P106" s="39">
        <v>0.54600000000000004</v>
      </c>
      <c r="Q106" s="25">
        <f>M106*P106</f>
        <v>8286.0960000000014</v>
      </c>
      <c r="R106" s="39">
        <v>4.2999999999999997E-2</v>
      </c>
      <c r="S106" s="25">
        <f>M106*R106</f>
        <v>652.56799999999998</v>
      </c>
      <c r="T106" s="28">
        <v>0.22900000000000001</v>
      </c>
      <c r="U106" s="25">
        <f>M106*T106</f>
        <v>3475.3040000000001</v>
      </c>
      <c r="V106" s="39">
        <v>0.51500000000000001</v>
      </c>
      <c r="W106" s="25">
        <f>M106*V106</f>
        <v>7815.64</v>
      </c>
      <c r="X106" s="39">
        <v>0.4</v>
      </c>
      <c r="Y106" s="25">
        <f>X106*M106</f>
        <v>6070.4000000000005</v>
      </c>
      <c r="Z106" s="47">
        <v>2.6700000000000001E-3</v>
      </c>
      <c r="AA106" s="18">
        <f>M106*Z106</f>
        <v>40.519919999999999</v>
      </c>
      <c r="AB106" s="27">
        <f>IF(M106&gt;0,(AD106+AL106)/M106,0)</f>
        <v>2.4435808118081184E-3</v>
      </c>
      <c r="AC106" s="47">
        <v>2.9999999999999997E-4</v>
      </c>
      <c r="AD106" s="37">
        <f>AC106*M106</f>
        <v>4.5527999999999995</v>
      </c>
      <c r="AE106" s="28">
        <v>0.19370000000000001</v>
      </c>
      <c r="AF106" s="41">
        <f>AI106*(1-AJ106)*AE106</f>
        <v>29.417606400000004</v>
      </c>
      <c r="AG106" s="28">
        <f>IF(AND(AE106&gt;0,AC106&gt;0,Z106&gt;0),((Z106-AC106)*AE106)/((AE106-AC106)*Z106),0)</f>
        <v>0.8890173477568758</v>
      </c>
      <c r="AH106" s="29">
        <f t="shared" si="1"/>
        <v>0.87845968757659088</v>
      </c>
      <c r="AI106" s="43">
        <v>168</v>
      </c>
      <c r="AJ106" s="39">
        <v>9.6000000000000002E-2</v>
      </c>
      <c r="AK106" s="28">
        <v>0.2142</v>
      </c>
      <c r="AL106" s="41">
        <f>AI106*(1-AJ106)*AK106</f>
        <v>32.530982400000006</v>
      </c>
      <c r="AM106" s="18">
        <v>1.6</v>
      </c>
      <c r="AN106" s="18"/>
      <c r="AO106" s="121">
        <f>AO105+AI106-AN106</f>
        <v>1527.5600000000004</v>
      </c>
      <c r="AP106" s="104"/>
      <c r="AQ106" s="43"/>
      <c r="AR106" s="48"/>
      <c r="AS106" s="41"/>
      <c r="AT106" s="41"/>
      <c r="AU106" s="41"/>
      <c r="AV106" s="41"/>
    </row>
    <row r="107" spans="1:48" s="22" customFormat="1" ht="13.5" thickBot="1" x14ac:dyDescent="0.25">
      <c r="A107" s="184"/>
      <c r="B107" s="49" t="s">
        <v>38</v>
      </c>
      <c r="C107" s="50"/>
      <c r="D107" s="51">
        <f>SUM(D104:D106)</f>
        <v>52727</v>
      </c>
      <c r="E107" s="51"/>
      <c r="F107" s="51">
        <f>SUM(F104:F106)</f>
        <v>50799</v>
      </c>
      <c r="G107" s="52"/>
      <c r="H107" s="52"/>
      <c r="I107" s="51">
        <f>SUM(I104:I106)</f>
        <v>52023</v>
      </c>
      <c r="J107" s="52"/>
      <c r="K107" s="51">
        <f>SUM(K104:K106)</f>
        <v>48669</v>
      </c>
      <c r="L107" s="21">
        <f>IF(K107&gt;0,(K104*L104+K105*L105+K106*L106)/K107,0)</f>
        <v>6.8664899628100018E-2</v>
      </c>
      <c r="M107" s="52">
        <f>M104+M105+M106</f>
        <v>45327</v>
      </c>
      <c r="N107" s="53">
        <f>IF(M107&gt;0,O107/M107,0)</f>
        <v>0.48444790080967193</v>
      </c>
      <c r="O107" s="54">
        <f>O104+O105+O106</f>
        <v>21958.57</v>
      </c>
      <c r="P107" s="21">
        <f>IF(M107&gt;0,Q107/M107,0)</f>
        <v>0.47691139938667909</v>
      </c>
      <c r="Q107" s="54">
        <f>Q104+Q105+Q106</f>
        <v>21616.963000000003</v>
      </c>
      <c r="R107" s="21">
        <f>IF(M107&gt;0,S107/M107,0)</f>
        <v>3.8308932865620933E-2</v>
      </c>
      <c r="S107" s="54">
        <f>S104+S105+S106</f>
        <v>1736.4290000000001</v>
      </c>
      <c r="T107" s="21">
        <f>IF(M107&gt;0,U107/M107,0)</f>
        <v>0.22500886888609439</v>
      </c>
      <c r="U107" s="54">
        <f>U104+U105+U106</f>
        <v>10198.977000000001</v>
      </c>
      <c r="V107" s="21">
        <f>IF(M107&gt;0,W107/M107,0)</f>
        <v>0.51267266750501905</v>
      </c>
      <c r="W107" s="54">
        <f>W104+W105+W106</f>
        <v>23237.914000000001</v>
      </c>
      <c r="X107" s="21">
        <f>IF(M107&gt;0,Y107/M107,0)</f>
        <v>0.39666578419043841</v>
      </c>
      <c r="Y107" s="54">
        <f>Y104+Y105+Y106</f>
        <v>17979.670000000002</v>
      </c>
      <c r="Z107" s="55">
        <f>IF(M107&gt;0,AA107/M107,0)</f>
        <v>2.7862838926026429E-3</v>
      </c>
      <c r="AA107" s="56">
        <f>SUM(AA104:AA106)</f>
        <v>126.29388999999999</v>
      </c>
      <c r="AB107" s="55">
        <f>IF(M107&gt;0,(AB104*M104+AB105*M105+AB106*M106)/M107,0)</f>
        <v>2.7342675094314648E-3</v>
      </c>
      <c r="AC107" s="55">
        <f>IF(K107&gt;0,(K104*AC104+K105*AC105+K106*AC106)/K107,0)</f>
        <v>2.9999424685117837E-4</v>
      </c>
      <c r="AD107" s="52">
        <f>SUM(AD104:AD106)</f>
        <v>13.59735</v>
      </c>
      <c r="AE107" s="53">
        <f>IF(K107&gt;0,(K104*AE104+K105*AE105+K106*AE106)/K107,0)</f>
        <v>0.19940046436129774</v>
      </c>
      <c r="AF107" s="58">
        <f>SUM(AF104:AF106)</f>
        <v>104.62163340000001</v>
      </c>
      <c r="AG107" s="53">
        <f>IF(AND(AA107&gt;0),((AA104*AG104+AA105*AG105+AA106*AG106)/AA107),0)</f>
        <v>0.89368167939190168</v>
      </c>
      <c r="AH107" s="57">
        <f t="shared" si="1"/>
        <v>0.89155270138578957</v>
      </c>
      <c r="AI107" s="51">
        <f>SUM(AI104:AI106)</f>
        <v>578</v>
      </c>
      <c r="AJ107" s="21">
        <f>IF(AI107&gt;0,(AJ104*AI104+AJ105*AI105+AJ106*AI106)/AI107,0)</f>
        <v>9.3531141868512108E-2</v>
      </c>
      <c r="AK107" s="53">
        <f>IF(K107&gt;0,(AK104*K104+AK105*K105+AK106*K106)/K107,0)</f>
        <v>0.21073234707924965</v>
      </c>
      <c r="AL107" s="58">
        <f>SUM(AL104:AL106)</f>
        <v>110.33879340000001</v>
      </c>
      <c r="AM107" s="56"/>
      <c r="AN107" s="56">
        <f>SUM(AN104:AN106)</f>
        <v>0</v>
      </c>
      <c r="AO107" s="105"/>
      <c r="AP107" s="106">
        <f>AO106</f>
        <v>1527.5600000000004</v>
      </c>
      <c r="AQ107" s="51">
        <f>SUM(AQ104:AQ106)</f>
        <v>0</v>
      </c>
      <c r="AR107" s="59"/>
      <c r="AS107" s="58"/>
      <c r="AT107" s="58"/>
      <c r="AU107" s="58"/>
      <c r="AV107" s="58"/>
    </row>
    <row r="108" spans="1:48" x14ac:dyDescent="0.2">
      <c r="A108" s="182">
        <v>27</v>
      </c>
      <c r="B108" s="23">
        <v>1</v>
      </c>
      <c r="C108" s="46" t="s">
        <v>52</v>
      </c>
      <c r="D108" s="12">
        <v>5423</v>
      </c>
      <c r="E108" s="12">
        <v>1</v>
      </c>
      <c r="F108" s="12">
        <v>12256</v>
      </c>
      <c r="G108" s="13">
        <v>0.2</v>
      </c>
      <c r="H108" s="13">
        <v>2.9</v>
      </c>
      <c r="I108" s="12">
        <v>12880</v>
      </c>
      <c r="J108" s="13">
        <v>2.9</v>
      </c>
      <c r="K108" s="12">
        <v>15617</v>
      </c>
      <c r="L108" s="14">
        <v>7.3999999999999996E-2</v>
      </c>
      <c r="M108" s="24">
        <f>ROUND(K108*(1-L108),0)</f>
        <v>14461</v>
      </c>
      <c r="N108" s="15">
        <v>0.51900000000000002</v>
      </c>
      <c r="O108" s="25">
        <f>M108*N108</f>
        <v>7505.259</v>
      </c>
      <c r="P108" s="14">
        <v>0.44800000000000001</v>
      </c>
      <c r="Q108" s="25">
        <f>M108*P108</f>
        <v>6478.5280000000002</v>
      </c>
      <c r="R108" s="16">
        <v>3.3000000000000002E-2</v>
      </c>
      <c r="S108" s="25">
        <f>M108*R108</f>
        <v>477.21300000000002</v>
      </c>
      <c r="T108" s="26">
        <v>0.217</v>
      </c>
      <c r="U108" s="25">
        <f>M108*T108</f>
        <v>3138.0369999999998</v>
      </c>
      <c r="V108" s="16">
        <v>0.51400000000000001</v>
      </c>
      <c r="W108" s="25">
        <f>M108*V108</f>
        <v>7432.9540000000006</v>
      </c>
      <c r="X108" s="16">
        <v>0.4</v>
      </c>
      <c r="Y108" s="25">
        <f>X108*M108</f>
        <v>5784.4000000000005</v>
      </c>
      <c r="Z108" s="17">
        <v>2.64E-3</v>
      </c>
      <c r="AA108" s="18">
        <f>M108*Z108</f>
        <v>38.177039999999998</v>
      </c>
      <c r="AB108" s="27">
        <f>IF(M108&gt;0,(AD108+AL108)/M108,0)</f>
        <v>3.1283345550100266E-3</v>
      </c>
      <c r="AC108" s="17">
        <v>3.1E-4</v>
      </c>
      <c r="AD108" s="24">
        <f>AC108*M108</f>
        <v>4.4829100000000004</v>
      </c>
      <c r="AE108" s="117">
        <v>0.19850000000000001</v>
      </c>
      <c r="AF108" s="30">
        <f>AI108*(1-AJ108)*AE108</f>
        <v>39.657124000000003</v>
      </c>
      <c r="AG108" s="28">
        <f>IF(AND(AE108&gt;0,AC108&gt;0,Z108&gt;0),((Z108-AC108)*AE108)/((AE108-AC108)*Z108),0)</f>
        <v>0.88395624339667933</v>
      </c>
      <c r="AH108" s="60">
        <f t="shared" si="1"/>
        <v>0.90227684625658366</v>
      </c>
      <c r="AI108" s="12">
        <v>221</v>
      </c>
      <c r="AJ108" s="14">
        <v>9.6000000000000002E-2</v>
      </c>
      <c r="AK108" s="15">
        <v>0.20399999999999999</v>
      </c>
      <c r="AL108" s="30">
        <f>AI108*(1-AJ108)*AK108</f>
        <v>40.755935999999998</v>
      </c>
      <c r="AM108" s="19">
        <v>1.65</v>
      </c>
      <c r="AN108" s="19">
        <v>1006.04</v>
      </c>
      <c r="AO108" s="101">
        <f>AO106+AI108-AN108</f>
        <v>742.52000000000044</v>
      </c>
      <c r="AP108" s="102"/>
      <c r="AQ108" s="12"/>
      <c r="AR108" s="31"/>
      <c r="AS108" s="20"/>
      <c r="AT108" s="20"/>
      <c r="AU108" s="20"/>
      <c r="AV108" s="20"/>
    </row>
    <row r="109" spans="1:48" x14ac:dyDescent="0.2">
      <c r="A109" s="183"/>
      <c r="B109" s="33">
        <v>2</v>
      </c>
      <c r="C109" s="11" t="s">
        <v>57</v>
      </c>
      <c r="D109" s="34">
        <v>18522</v>
      </c>
      <c r="E109" s="34">
        <v>7</v>
      </c>
      <c r="F109" s="34">
        <v>16470</v>
      </c>
      <c r="G109" s="35">
        <v>0.8</v>
      </c>
      <c r="H109" s="35">
        <v>3</v>
      </c>
      <c r="I109" s="34">
        <v>16794</v>
      </c>
      <c r="J109" s="35">
        <v>4.3</v>
      </c>
      <c r="K109" s="34">
        <v>15887</v>
      </c>
      <c r="L109" s="36">
        <v>6.5000000000000002E-2</v>
      </c>
      <c r="M109" s="37">
        <f>ROUND(K109*(1-L109),0)</f>
        <v>14854</v>
      </c>
      <c r="N109" s="38">
        <v>0.35299999999999998</v>
      </c>
      <c r="O109" s="25">
        <f>M109*N109</f>
        <v>5243.4619999999995</v>
      </c>
      <c r="P109" s="36">
        <v>0.61899999999999999</v>
      </c>
      <c r="Q109" s="25">
        <f>M109*P109</f>
        <v>9194.6260000000002</v>
      </c>
      <c r="R109" s="39">
        <v>2.8000000000000001E-2</v>
      </c>
      <c r="S109" s="25">
        <f>M109*R109</f>
        <v>415.91200000000003</v>
      </c>
      <c r="T109" s="28">
        <v>0.22900000000000001</v>
      </c>
      <c r="U109" s="25">
        <f>M109*T109</f>
        <v>3401.5660000000003</v>
      </c>
      <c r="V109" s="39">
        <v>0.51100000000000001</v>
      </c>
      <c r="W109" s="25">
        <f>M109*V109</f>
        <v>7590.3940000000002</v>
      </c>
      <c r="X109" s="39">
        <v>0.39</v>
      </c>
      <c r="Y109" s="25">
        <f>X109*M109</f>
        <v>5793.06</v>
      </c>
      <c r="Z109" s="40">
        <v>2.7699999999999999E-3</v>
      </c>
      <c r="AA109" s="18">
        <f>M109*Z109</f>
        <v>41.145579999999995</v>
      </c>
      <c r="AB109" s="27">
        <f>IF(M109&gt;0,(AD109+AL109)/M109,0)</f>
        <v>2.7639828194425749E-3</v>
      </c>
      <c r="AC109" s="40">
        <v>3.3E-4</v>
      </c>
      <c r="AD109" s="37">
        <f>AC109*M109</f>
        <v>4.9018199999999998</v>
      </c>
      <c r="AE109" s="28">
        <v>0.21579999999999999</v>
      </c>
      <c r="AF109" s="41">
        <f>AI109*(1-AJ109)*AE109</f>
        <v>36.054137599999997</v>
      </c>
      <c r="AG109" s="28">
        <f>IF(AND(AE109&gt;0,AC109&gt;0,Z109&gt;0),((Z109-AC109)*AE109)/((AE109-AC109)*Z109),0)</f>
        <v>0.88221550438224294</v>
      </c>
      <c r="AH109" s="29">
        <f t="shared" si="1"/>
        <v>0.8819520086925513</v>
      </c>
      <c r="AI109" s="34">
        <v>184</v>
      </c>
      <c r="AJ109" s="36">
        <v>9.1999999999999998E-2</v>
      </c>
      <c r="AK109" s="38">
        <v>0.21640000000000001</v>
      </c>
      <c r="AL109" s="41">
        <f>AI109*(1-AJ109)*AK109</f>
        <v>36.154380800000006</v>
      </c>
      <c r="AM109" s="42">
        <v>1.6</v>
      </c>
      <c r="AN109" s="42"/>
      <c r="AO109" s="121">
        <f>AO108+AI109-AN109</f>
        <v>926.52000000000044</v>
      </c>
      <c r="AP109" s="104"/>
      <c r="AQ109" s="43"/>
      <c r="AR109" s="44"/>
      <c r="AS109" s="45"/>
      <c r="AT109" s="45"/>
      <c r="AU109" s="45"/>
      <c r="AV109" s="45"/>
    </row>
    <row r="110" spans="1:48" x14ac:dyDescent="0.2">
      <c r="A110" s="183"/>
      <c r="B110" s="33">
        <v>3</v>
      </c>
      <c r="C110" s="11" t="s">
        <v>51</v>
      </c>
      <c r="D110" s="43">
        <v>17285</v>
      </c>
      <c r="E110" s="43">
        <v>6</v>
      </c>
      <c r="F110" s="43">
        <v>18365</v>
      </c>
      <c r="G110" s="37">
        <v>0.7</v>
      </c>
      <c r="H110" s="37">
        <v>3</v>
      </c>
      <c r="I110" s="43">
        <v>18681</v>
      </c>
      <c r="J110" s="37">
        <v>3.4</v>
      </c>
      <c r="K110" s="43">
        <v>16331</v>
      </c>
      <c r="L110" s="39">
        <v>7.1999999999999995E-2</v>
      </c>
      <c r="M110" s="37">
        <f>ROUND(K110*(1-L110),0)</f>
        <v>15155</v>
      </c>
      <c r="N110" s="28">
        <v>0.497</v>
      </c>
      <c r="O110" s="25">
        <f>M110*N110</f>
        <v>7532.0349999999999</v>
      </c>
      <c r="P110" s="39">
        <v>0.44700000000000001</v>
      </c>
      <c r="Q110" s="25">
        <f>M110*P110</f>
        <v>6774.2849999999999</v>
      </c>
      <c r="R110" s="39">
        <v>5.6000000000000001E-2</v>
      </c>
      <c r="S110" s="25">
        <f>M110*R110</f>
        <v>848.68000000000006</v>
      </c>
      <c r="T110" s="28">
        <v>0.22700000000000001</v>
      </c>
      <c r="U110" s="25">
        <f>M110*T110</f>
        <v>3440.1849999999999</v>
      </c>
      <c r="V110" s="39">
        <v>0.51700000000000002</v>
      </c>
      <c r="W110" s="25">
        <f>M110*V110</f>
        <v>7835.1350000000002</v>
      </c>
      <c r="X110" s="39">
        <v>0.4</v>
      </c>
      <c r="Y110" s="25">
        <f>X110*M110</f>
        <v>6062</v>
      </c>
      <c r="Z110" s="47">
        <v>2.7699999999999999E-3</v>
      </c>
      <c r="AA110" s="18">
        <f>M110*Z110</f>
        <v>41.979349999999997</v>
      </c>
      <c r="AB110" s="27">
        <f>IF(M110&gt;0,(AD110+AL110)/M110,0)</f>
        <v>2.7570924447377107E-3</v>
      </c>
      <c r="AC110" s="47">
        <v>3.2000000000000003E-4</v>
      </c>
      <c r="AD110" s="37">
        <f>AC110*M110</f>
        <v>4.8496000000000006</v>
      </c>
      <c r="AE110" s="28">
        <v>0.21709999999999999</v>
      </c>
      <c r="AF110" s="41">
        <f>AI110*(1-AJ110)*AE110</f>
        <v>36.151491999999998</v>
      </c>
      <c r="AG110" s="28">
        <f>IF(AND(AE110&gt;0,AC110&gt;0,Z110&gt;0),((Z110-AC110)*AE110)/((AE110-AC110)*Z110),0)</f>
        <v>0.88578215516038317</v>
      </c>
      <c r="AH110" s="29">
        <f t="shared" si="1"/>
        <v>0.88521283471542933</v>
      </c>
      <c r="AI110" s="43">
        <v>184</v>
      </c>
      <c r="AJ110" s="39">
        <v>9.5000000000000001E-2</v>
      </c>
      <c r="AK110" s="28">
        <v>0.2218</v>
      </c>
      <c r="AL110" s="41">
        <f>AI110*(1-AJ110)*AK110</f>
        <v>36.934136000000002</v>
      </c>
      <c r="AM110" s="18">
        <v>1.6</v>
      </c>
      <c r="AN110" s="18"/>
      <c r="AO110" s="121">
        <f>AO109+AI110-AN110</f>
        <v>1110.5200000000004</v>
      </c>
      <c r="AP110" s="104"/>
      <c r="AQ110" s="43"/>
      <c r="AR110" s="48"/>
      <c r="AS110" s="41"/>
      <c r="AT110" s="41"/>
      <c r="AU110" s="41"/>
      <c r="AV110" s="41"/>
    </row>
    <row r="111" spans="1:48" s="22" customFormat="1" ht="13.5" thickBot="1" x14ac:dyDescent="0.25">
      <c r="A111" s="184"/>
      <c r="B111" s="49" t="s">
        <v>38</v>
      </c>
      <c r="C111" s="50"/>
      <c r="D111" s="51">
        <f>SUM(D108:D110)</f>
        <v>41230</v>
      </c>
      <c r="E111" s="51"/>
      <c r="F111" s="51">
        <f>SUM(F108:F110)</f>
        <v>47091</v>
      </c>
      <c r="G111" s="52"/>
      <c r="H111" s="52"/>
      <c r="I111" s="51">
        <f>SUM(I108:I110)</f>
        <v>48355</v>
      </c>
      <c r="J111" s="52"/>
      <c r="K111" s="51">
        <f>SUM(K108:K110)</f>
        <v>47835</v>
      </c>
      <c r="L111" s="21">
        <f>IF(K111&gt;0,(K108*L108+K109*L109+K110*L110)/K111,0)</f>
        <v>7.0328107034598103E-2</v>
      </c>
      <c r="M111" s="52">
        <f>M108+M109+M110</f>
        <v>44470</v>
      </c>
      <c r="N111" s="53">
        <f>IF(M111&gt;0,O111/M111,0)</f>
        <v>0.45605477850236115</v>
      </c>
      <c r="O111" s="54">
        <f>O108+O109+O110</f>
        <v>20280.756000000001</v>
      </c>
      <c r="P111" s="21">
        <f>IF(M111&gt;0,Q111/M111,0)</f>
        <v>0.50477713064987628</v>
      </c>
      <c r="Q111" s="54">
        <f>Q108+Q109+Q110</f>
        <v>22447.438999999998</v>
      </c>
      <c r="R111" s="21">
        <f>IF(M111&gt;0,S111/M111,0)</f>
        <v>3.9168090847762536E-2</v>
      </c>
      <c r="S111" s="54">
        <f>S108+S109+S110</f>
        <v>1741.8050000000001</v>
      </c>
      <c r="T111" s="21">
        <f>IF(M111&gt;0,U111/M111,0)</f>
        <v>0.22441619069035307</v>
      </c>
      <c r="U111" s="54">
        <f>U108+U109+U110</f>
        <v>9979.7880000000005</v>
      </c>
      <c r="V111" s="21">
        <f>IF(M111&gt;0,W111/M111,0)</f>
        <v>0.51402030582415115</v>
      </c>
      <c r="W111" s="54">
        <f>W108+W109+W110</f>
        <v>22858.483</v>
      </c>
      <c r="X111" s="21">
        <f>IF(M111&gt;0,Y111/M111,0)</f>
        <v>0.39665977063188662</v>
      </c>
      <c r="Y111" s="54">
        <f>Y108+Y109+Y110</f>
        <v>17639.46</v>
      </c>
      <c r="Z111" s="55">
        <f>IF(M111&gt;0,AA111/M111,0)</f>
        <v>2.727725882617495E-3</v>
      </c>
      <c r="AA111" s="56">
        <f>SUM(AA108:AA110)</f>
        <v>121.30197</v>
      </c>
      <c r="AB111" s="55">
        <f>IF(M111&gt;0,(AB108*M108+AB109*M109+AB110*M110)/M111,0)</f>
        <v>2.8801165459860579E-3</v>
      </c>
      <c r="AC111" s="55">
        <f>IF(K111&gt;0,(K108*AC108+K109*AC109+K110*AC110)/K111,0)</f>
        <v>3.2005644402634058E-4</v>
      </c>
      <c r="AD111" s="52">
        <f>SUM(AD108:AD110)</f>
        <v>14.234330000000002</v>
      </c>
      <c r="AE111" s="53">
        <f>IF(K111&gt;0,(K108*AE108+K109*AE109+K110*AE110)/K111,0)</f>
        <v>0.21059578133166093</v>
      </c>
      <c r="AF111" s="58">
        <f>SUM(AF108:AF110)</f>
        <v>111.86275359999999</v>
      </c>
      <c r="AG111" s="53">
        <f>IF(AND(AA111&gt;0),((AA108*AG108+AA109*AG109+AA110*AG110)/AA111),0)</f>
        <v>0.88399768437756387</v>
      </c>
      <c r="AH111" s="57">
        <f t="shared" si="1"/>
        <v>0.89020395442217348</v>
      </c>
      <c r="AI111" s="51">
        <f>SUM(AI108:AI110)</f>
        <v>589</v>
      </c>
      <c r="AJ111" s="21">
        <f>IF(AI111&gt;0,(AJ108*AI108+AJ109*AI109+AJ110*AI110)/AI111,0)</f>
        <v>9.4438030560271669E-2</v>
      </c>
      <c r="AK111" s="53">
        <f>IF(K111&gt;0,(AK108*K108+AK109*K109+AK110*K110)/K111,0)</f>
        <v>0.21419526706386538</v>
      </c>
      <c r="AL111" s="58">
        <f>SUM(AL108:AL110)</f>
        <v>113.8444528</v>
      </c>
      <c r="AM111" s="56"/>
      <c r="AN111" s="56">
        <f>SUM(AN108:AN110)</f>
        <v>1006.04</v>
      </c>
      <c r="AO111" s="105"/>
      <c r="AP111" s="106">
        <f>AO110</f>
        <v>1110.5200000000004</v>
      </c>
      <c r="AQ111" s="51">
        <f>SUM(AQ108:AQ110)</f>
        <v>0</v>
      </c>
      <c r="AR111" s="59"/>
      <c r="AS111" s="58"/>
      <c r="AT111" s="58"/>
      <c r="AU111" s="58"/>
      <c r="AV111" s="58"/>
    </row>
    <row r="112" spans="1:48" x14ac:dyDescent="0.2">
      <c r="A112" s="182">
        <v>28</v>
      </c>
      <c r="B112" s="23">
        <v>1</v>
      </c>
      <c r="C112" s="11" t="s">
        <v>50</v>
      </c>
      <c r="D112" s="12">
        <v>5500</v>
      </c>
      <c r="E112" s="12">
        <v>4</v>
      </c>
      <c r="F112" s="12">
        <v>12328</v>
      </c>
      <c r="G112" s="13">
        <v>0.9</v>
      </c>
      <c r="H112" s="13">
        <v>3.4</v>
      </c>
      <c r="I112" s="12">
        <v>12556</v>
      </c>
      <c r="J112" s="13">
        <v>4.5</v>
      </c>
      <c r="K112" s="12">
        <v>16213</v>
      </c>
      <c r="L112" s="14">
        <v>7.1999999999999995E-2</v>
      </c>
      <c r="M112" s="24">
        <f>ROUND(K112*(1-L112),0)</f>
        <v>15046</v>
      </c>
      <c r="N112" s="15">
        <v>0.52700000000000002</v>
      </c>
      <c r="O112" s="25">
        <f>M112*N112</f>
        <v>7929.2420000000002</v>
      </c>
      <c r="P112" s="14">
        <v>0.443</v>
      </c>
      <c r="Q112" s="25">
        <f>M112*P112</f>
        <v>6665.3779999999997</v>
      </c>
      <c r="R112" s="16">
        <v>0.03</v>
      </c>
      <c r="S112" s="25">
        <f>M112*R112</f>
        <v>451.38</v>
      </c>
      <c r="T112" s="26">
        <v>0.22800000000000001</v>
      </c>
      <c r="U112" s="25">
        <f>M112*T112</f>
        <v>3430.4880000000003</v>
      </c>
      <c r="V112" s="16">
        <v>0.505</v>
      </c>
      <c r="W112" s="25">
        <f>M112*V112</f>
        <v>7598.2300000000005</v>
      </c>
      <c r="X112" s="16">
        <v>0.4</v>
      </c>
      <c r="Y112" s="25">
        <f>X112*M112</f>
        <v>6018.4000000000005</v>
      </c>
      <c r="Z112" s="17">
        <v>2.7699999999999999E-3</v>
      </c>
      <c r="AA112" s="18">
        <f>M112*Z112</f>
        <v>41.677419999999998</v>
      </c>
      <c r="AB112" s="27">
        <f>IF(M112&gt;0,(AD112+AL112)/M112,0)</f>
        <v>2.7233108467366743E-3</v>
      </c>
      <c r="AC112" s="17">
        <v>3.2000000000000003E-4</v>
      </c>
      <c r="AD112" s="24">
        <f>AC112*M112</f>
        <v>4.8147200000000003</v>
      </c>
      <c r="AE112" s="117">
        <v>0.21049999999999999</v>
      </c>
      <c r="AF112" s="30">
        <f>AI112*(1-AJ112)*AE112</f>
        <v>33.905234999999998</v>
      </c>
      <c r="AG112" s="28">
        <f>IF(AND(AE112&gt;0,AC112&gt;0,Z112&gt;0),((Z112-AC112)*AE112)/((AE112-AC112)*Z112),0)</f>
        <v>0.88582315381727117</v>
      </c>
      <c r="AH112" s="60">
        <f t="shared" si="1"/>
        <v>0.88375566606460598</v>
      </c>
      <c r="AI112" s="12">
        <v>177</v>
      </c>
      <c r="AJ112" s="14">
        <v>0.09</v>
      </c>
      <c r="AK112" s="15">
        <v>0.22450000000000001</v>
      </c>
      <c r="AL112" s="30">
        <f>AI112*(1-AJ112)*AK112</f>
        <v>36.160215000000001</v>
      </c>
      <c r="AM112" s="19">
        <v>1.56</v>
      </c>
      <c r="AN112" s="19">
        <v>532.76</v>
      </c>
      <c r="AO112" s="101">
        <f>AO110+AI112-AN112</f>
        <v>754.76000000000045</v>
      </c>
      <c r="AP112" s="102"/>
      <c r="AQ112" s="12"/>
      <c r="AR112" s="31"/>
      <c r="AS112" s="20"/>
      <c r="AT112" s="20"/>
      <c r="AU112" s="20"/>
      <c r="AV112" s="20"/>
    </row>
    <row r="113" spans="1:48" x14ac:dyDescent="0.2">
      <c r="A113" s="183"/>
      <c r="B113" s="33">
        <v>2</v>
      </c>
      <c r="C113" s="11" t="s">
        <v>57</v>
      </c>
      <c r="D113" s="34">
        <v>18267</v>
      </c>
      <c r="E113" s="34">
        <v>8</v>
      </c>
      <c r="F113" s="34">
        <v>16331</v>
      </c>
      <c r="G113" s="35">
        <v>1.2</v>
      </c>
      <c r="H113" s="35">
        <v>2.9</v>
      </c>
      <c r="I113" s="34">
        <v>16300</v>
      </c>
      <c r="J113" s="35">
        <v>4.0999999999999996</v>
      </c>
      <c r="K113" s="34">
        <v>16188</v>
      </c>
      <c r="L113" s="36">
        <v>6.9000000000000006E-2</v>
      </c>
      <c r="M113" s="37">
        <f>ROUND(K113*(1-L113),0)</f>
        <v>15071</v>
      </c>
      <c r="N113" s="38">
        <v>0.46600000000000003</v>
      </c>
      <c r="O113" s="25">
        <f>M113*N113</f>
        <v>7023.0860000000002</v>
      </c>
      <c r="P113" s="36">
        <v>0.47699999999999998</v>
      </c>
      <c r="Q113" s="25">
        <f>M113*P113</f>
        <v>7188.8669999999993</v>
      </c>
      <c r="R113" s="39">
        <v>5.7000000000000002E-2</v>
      </c>
      <c r="S113" s="25">
        <f>M113*R113</f>
        <v>859.04700000000003</v>
      </c>
      <c r="T113" s="28">
        <v>0.223</v>
      </c>
      <c r="U113" s="25">
        <f>M113*T113</f>
        <v>3360.8330000000001</v>
      </c>
      <c r="V113" s="39">
        <v>0.51</v>
      </c>
      <c r="W113" s="25">
        <f>M113*V113</f>
        <v>7686.21</v>
      </c>
      <c r="X113" s="39">
        <v>0.39</v>
      </c>
      <c r="Y113" s="25">
        <f>X113*M113</f>
        <v>5877.6900000000005</v>
      </c>
      <c r="Z113" s="40">
        <v>2.64E-3</v>
      </c>
      <c r="AA113" s="18">
        <f>M113*Z113</f>
        <v>39.787439999999997</v>
      </c>
      <c r="AB113" s="27">
        <f>IF(M113&gt;0,(AD113+AL113)/M113,0)</f>
        <v>2.7631882423196871E-3</v>
      </c>
      <c r="AC113" s="40">
        <v>3.1E-4</v>
      </c>
      <c r="AD113" s="37">
        <f>AC113*M113</f>
        <v>4.6720100000000002</v>
      </c>
      <c r="AE113" s="28">
        <v>0.1986</v>
      </c>
      <c r="AF113" s="41">
        <f>AI113*(1-AJ113)*AE113</f>
        <v>35.747999999999998</v>
      </c>
      <c r="AG113" s="28">
        <f>IF(AND(AE113&gt;0,AC113&gt;0,Z113&gt;0),((Z113-AC113)*AE113)/((AE113-AC113)*Z113),0)</f>
        <v>0.88395554720129854</v>
      </c>
      <c r="AH113" s="29">
        <f t="shared" si="1"/>
        <v>0.88915270992056183</v>
      </c>
      <c r="AI113" s="34">
        <v>200</v>
      </c>
      <c r="AJ113" s="36">
        <v>0.1</v>
      </c>
      <c r="AK113" s="38">
        <v>0.2054</v>
      </c>
      <c r="AL113" s="41">
        <f>AI113*(1-AJ113)*AK113</f>
        <v>36.972000000000001</v>
      </c>
      <c r="AM113" s="42">
        <v>1.56</v>
      </c>
      <c r="AN113" s="42"/>
      <c r="AO113" s="121">
        <f>AO112+AI113-AN113</f>
        <v>954.76000000000045</v>
      </c>
      <c r="AP113" s="104"/>
      <c r="AQ113" s="43"/>
      <c r="AR113" s="44"/>
      <c r="AS113" s="45"/>
      <c r="AT113" s="45"/>
      <c r="AU113" s="45"/>
      <c r="AV113" s="45"/>
    </row>
    <row r="114" spans="1:48" x14ac:dyDescent="0.2">
      <c r="A114" s="183"/>
      <c r="B114" s="33">
        <v>3</v>
      </c>
      <c r="C114" s="46" t="s">
        <v>51</v>
      </c>
      <c r="D114" s="43">
        <v>20833</v>
      </c>
      <c r="E114" s="43">
        <v>5</v>
      </c>
      <c r="F114" s="43">
        <v>16453</v>
      </c>
      <c r="G114" s="37">
        <v>0.5</v>
      </c>
      <c r="H114" s="37">
        <v>2.9</v>
      </c>
      <c r="I114" s="43">
        <v>16713</v>
      </c>
      <c r="J114" s="37">
        <v>4.5</v>
      </c>
      <c r="K114" s="43">
        <v>16384</v>
      </c>
      <c r="L114" s="39">
        <v>7.0000000000000007E-2</v>
      </c>
      <c r="M114" s="37">
        <f>ROUND(K114*(1-L114),0)</f>
        <v>15237</v>
      </c>
      <c r="N114" s="28">
        <v>0.499</v>
      </c>
      <c r="O114" s="25">
        <f>M114*N114</f>
        <v>7603.2629999999999</v>
      </c>
      <c r="P114" s="39">
        <v>0.53100000000000003</v>
      </c>
      <c r="Q114" s="25">
        <f>M114*P114</f>
        <v>8090.8470000000007</v>
      </c>
      <c r="R114" s="39">
        <v>0.04</v>
      </c>
      <c r="S114" s="25">
        <f>M114*R114</f>
        <v>609.48</v>
      </c>
      <c r="T114" s="28">
        <v>0.22</v>
      </c>
      <c r="U114" s="25">
        <f>M114*T114</f>
        <v>3352.14</v>
      </c>
      <c r="V114" s="39">
        <v>0.51900000000000002</v>
      </c>
      <c r="W114" s="25">
        <f>M114*V114</f>
        <v>7908.0030000000006</v>
      </c>
      <c r="X114" s="39">
        <v>0.39</v>
      </c>
      <c r="Y114" s="25">
        <f>X114*M114</f>
        <v>5942.43</v>
      </c>
      <c r="Z114" s="47">
        <v>2.7699999999999999E-3</v>
      </c>
      <c r="AA114" s="18">
        <f>M114*Z114</f>
        <v>42.206489999999995</v>
      </c>
      <c r="AB114" s="27">
        <f>IF(M114&gt;0,(AD114+AL114)/M114,0)</f>
        <v>2.7132261271903915E-3</v>
      </c>
      <c r="AC114" s="47">
        <v>3.2000000000000003E-4</v>
      </c>
      <c r="AD114" s="37">
        <f>AC114*M114</f>
        <v>4.8758400000000002</v>
      </c>
      <c r="AE114" s="28">
        <v>0.20180000000000001</v>
      </c>
      <c r="AF114" s="41">
        <f>AI114*(1-AJ114)*AE114</f>
        <v>36.375458999999999</v>
      </c>
      <c r="AG114" s="28">
        <f>IF(AND(AE114&gt;0,AC114&gt;0,Z114&gt;0),((Z114-AC114)*AE114)/((AE114-AC114)*Z114),0)</f>
        <v>0.88588130147378708</v>
      </c>
      <c r="AH114" s="29">
        <f t="shared" si="1"/>
        <v>0.88345668202426886</v>
      </c>
      <c r="AI114" s="43">
        <v>197</v>
      </c>
      <c r="AJ114" s="39">
        <v>8.5000000000000006E-2</v>
      </c>
      <c r="AK114" s="28">
        <v>0.20230000000000001</v>
      </c>
      <c r="AL114" s="41">
        <f>AI114*(1-AJ114)*AK114</f>
        <v>36.465586500000001</v>
      </c>
      <c r="AM114" s="18">
        <v>1.6</v>
      </c>
      <c r="AN114" s="18"/>
      <c r="AO114" s="121">
        <f>AO113+AI114-AN114</f>
        <v>1151.7600000000004</v>
      </c>
      <c r="AP114" s="104"/>
      <c r="AQ114" s="43"/>
      <c r="AR114" s="48"/>
      <c r="AS114" s="41"/>
      <c r="AT114" s="41"/>
      <c r="AU114" s="41"/>
      <c r="AV114" s="41"/>
    </row>
    <row r="115" spans="1:48" s="22" customFormat="1" ht="13.5" thickBot="1" x14ac:dyDescent="0.25">
      <c r="A115" s="184"/>
      <c r="B115" s="49" t="s">
        <v>38</v>
      </c>
      <c r="C115" s="50"/>
      <c r="D115" s="51">
        <f>SUM(D112:D114)</f>
        <v>44600</v>
      </c>
      <c r="E115" s="51"/>
      <c r="F115" s="51">
        <f>SUM(F112:F114)</f>
        <v>45112</v>
      </c>
      <c r="G115" s="52"/>
      <c r="H115" s="52"/>
      <c r="I115" s="51">
        <f>SUM(I112:I114)</f>
        <v>45569</v>
      </c>
      <c r="J115" s="52"/>
      <c r="K115" s="51">
        <f>SUM(K112:K114)</f>
        <v>48785</v>
      </c>
      <c r="L115" s="21">
        <f>IF(K115&gt;0,(K112*L112+K113*L113+K114*L114)/K115,0)</f>
        <v>7.0332848211540441E-2</v>
      </c>
      <c r="M115" s="52">
        <f>M112+M113+M114</f>
        <v>45354</v>
      </c>
      <c r="N115" s="53">
        <f>IF(M115&gt;0,O115/M115,0)</f>
        <v>0.49732308065440756</v>
      </c>
      <c r="O115" s="54">
        <f>O112+O113+O114</f>
        <v>22555.591</v>
      </c>
      <c r="P115" s="21">
        <f>IF(M115&gt;0,Q115/M115,0)</f>
        <v>0.48386232746836</v>
      </c>
      <c r="Q115" s="54">
        <f>Q112+Q113+Q114</f>
        <v>21945.092000000001</v>
      </c>
      <c r="R115" s="21">
        <f>IF(M115&gt;0,S115/M115,0)</f>
        <v>4.233159148035455E-2</v>
      </c>
      <c r="S115" s="54">
        <f>S112+S113+S114</f>
        <v>1919.9070000000002</v>
      </c>
      <c r="T115" s="21">
        <f>IF(M115&gt;0,U115/M115,0)</f>
        <v>0.22365085769722626</v>
      </c>
      <c r="U115" s="54">
        <f>U112+U113+U114</f>
        <v>10143.460999999999</v>
      </c>
      <c r="V115" s="21">
        <f>IF(M115&gt;0,W115/M115,0)</f>
        <v>0.51136488512589851</v>
      </c>
      <c r="W115" s="54">
        <f>W112+W113+W114</f>
        <v>23192.442999999999</v>
      </c>
      <c r="X115" s="21">
        <f>IF(M115&gt;0,Y115/M115,0)</f>
        <v>0.3933174582175773</v>
      </c>
      <c r="Y115" s="54">
        <f>Y112+Y113+Y114</f>
        <v>17838.52</v>
      </c>
      <c r="Z115" s="55">
        <f>IF(M115&gt;0,AA115/M115,0)</f>
        <v>2.7268013846628741E-3</v>
      </c>
      <c r="AA115" s="56">
        <f>SUM(AA112:AA114)</f>
        <v>123.67134999999999</v>
      </c>
      <c r="AB115" s="55">
        <f>IF(M115&gt;0,(AB112*M112+AB113*M113+AB114*M114)/M115,0)</f>
        <v>2.7331739537857741E-3</v>
      </c>
      <c r="AC115" s="55">
        <f>IF(K115&gt;0,(K112*AC112+K113*AC113+K114*AC114)/K115,0)</f>
        <v>3.166817669365584E-4</v>
      </c>
      <c r="AD115" s="52">
        <f>SUM(AD112:AD114)</f>
        <v>14.362570000000002</v>
      </c>
      <c r="AE115" s="53">
        <f>IF(K115&gt;0,(K112*AE112+K113*AE113+K114*AE114)/K115,0)</f>
        <v>0.20362948652249668</v>
      </c>
      <c r="AF115" s="58">
        <f>SUM(AF112:AF114)</f>
        <v>106.028694</v>
      </c>
      <c r="AG115" s="53">
        <f>IF(AND(AA115&gt;0),((AA112*AG112+AA113*AG113+AA114*AG114)/AA115),0)</f>
        <v>0.88524215362851799</v>
      </c>
      <c r="AH115" s="57">
        <f t="shared" si="1"/>
        <v>0.88546487208856883</v>
      </c>
      <c r="AI115" s="51">
        <f>SUM(AI112:AI114)</f>
        <v>574</v>
      </c>
      <c r="AJ115" s="21">
        <f>IF(AI115&gt;0,(AJ112*AI112+AJ113*AI113+AJ114*AI114)/AI115,0)</f>
        <v>9.1768292682926828E-2</v>
      </c>
      <c r="AK115" s="53">
        <f>IF(K115&gt;0,(AK112*K112+AK113*K113+AK114*K114)/K115,0)</f>
        <v>0.21070650609818592</v>
      </c>
      <c r="AL115" s="58">
        <f>SUM(AL112:AL114)</f>
        <v>109.5978015</v>
      </c>
      <c r="AM115" s="56"/>
      <c r="AN115" s="56">
        <f>SUM(AN112:AN114)</f>
        <v>532.76</v>
      </c>
      <c r="AO115" s="105"/>
      <c r="AP115" s="106">
        <f>AO114</f>
        <v>1151.7600000000004</v>
      </c>
      <c r="AQ115" s="51">
        <f>SUM(AQ112:AQ114)</f>
        <v>0</v>
      </c>
      <c r="AR115" s="59"/>
      <c r="AS115" s="58"/>
      <c r="AT115" s="58"/>
      <c r="AU115" s="58"/>
      <c r="AV115" s="58"/>
    </row>
    <row r="116" spans="1:48" x14ac:dyDescent="0.2">
      <c r="A116" s="183">
        <v>29</v>
      </c>
      <c r="B116" s="33">
        <v>1</v>
      </c>
      <c r="C116" s="11" t="s">
        <v>50</v>
      </c>
      <c r="D116" s="12">
        <v>4700</v>
      </c>
      <c r="E116" s="12">
        <v>4</v>
      </c>
      <c r="F116" s="12">
        <v>11486</v>
      </c>
      <c r="G116" s="13">
        <v>0.5</v>
      </c>
      <c r="H116" s="13">
        <v>3.8</v>
      </c>
      <c r="I116" s="12">
        <v>12402</v>
      </c>
      <c r="J116" s="13">
        <v>5.6</v>
      </c>
      <c r="K116" s="12">
        <v>16145</v>
      </c>
      <c r="L116" s="14">
        <v>7.0000000000000007E-2</v>
      </c>
      <c r="M116" s="24">
        <f>ROUND(K116*(1-L116),0)</f>
        <v>15015</v>
      </c>
      <c r="N116" s="15">
        <v>0.52400000000000002</v>
      </c>
      <c r="O116" s="25">
        <f>M116*N116</f>
        <v>7867.8600000000006</v>
      </c>
      <c r="P116" s="14">
        <v>0.44600000000000001</v>
      </c>
      <c r="Q116" s="25">
        <f>M116*P116</f>
        <v>6696.6900000000005</v>
      </c>
      <c r="R116" s="16">
        <v>0.03</v>
      </c>
      <c r="S116" s="25">
        <f>M116*R116</f>
        <v>450.45</v>
      </c>
      <c r="T116" s="26">
        <v>0.21</v>
      </c>
      <c r="U116" s="25">
        <f>M116*T116</f>
        <v>3153.15</v>
      </c>
      <c r="V116" s="16">
        <v>0.53300000000000003</v>
      </c>
      <c r="W116" s="25">
        <f>M116*V116</f>
        <v>8002.9950000000008</v>
      </c>
      <c r="X116" s="16">
        <v>0.39</v>
      </c>
      <c r="Y116" s="25">
        <f>X116*M116</f>
        <v>5855.85</v>
      </c>
      <c r="Z116" s="17">
        <v>2.8E-3</v>
      </c>
      <c r="AA116" s="18">
        <f>M116*Z116</f>
        <v>42.042000000000002</v>
      </c>
      <c r="AB116" s="27">
        <f>IF(M116&gt;0,(AD116+AL116)/M116,0)</f>
        <v>2.7637491575091579E-3</v>
      </c>
      <c r="AC116" s="17">
        <v>3.2000000000000003E-4</v>
      </c>
      <c r="AD116" s="24">
        <f>AC116*M116</f>
        <v>4.8048000000000002</v>
      </c>
      <c r="AE116" s="117">
        <v>0.19969999999999999</v>
      </c>
      <c r="AF116" s="30">
        <f>AI116*(1-AJ116)*AE116</f>
        <v>36.203413300000001</v>
      </c>
      <c r="AG116" s="28">
        <f>IF(AND(AE116&gt;0,AC116&gt;0,Z116&gt;0),((Z116-AC116)*AE116)/((AE116-AC116)*Z116),0)</f>
        <v>0.88713583537537788</v>
      </c>
      <c r="AH116" s="60">
        <f t="shared" si="1"/>
        <v>0.88561543440998358</v>
      </c>
      <c r="AI116" s="12">
        <v>199</v>
      </c>
      <c r="AJ116" s="14">
        <v>8.8999999999999996E-2</v>
      </c>
      <c r="AK116" s="15">
        <v>0.2024</v>
      </c>
      <c r="AL116" s="30">
        <f>AI116*(1-AJ116)*AK116</f>
        <v>36.692893600000005</v>
      </c>
      <c r="AM116" s="19">
        <v>1.6</v>
      </c>
      <c r="AN116" s="19">
        <v>532.24</v>
      </c>
      <c r="AO116" s="101">
        <f>AO114+AI116-AN116</f>
        <v>818.52000000000044</v>
      </c>
      <c r="AP116" s="120"/>
      <c r="AQ116" s="12"/>
      <c r="AR116" s="31"/>
      <c r="AS116" s="20"/>
      <c r="AT116" s="20"/>
      <c r="AU116" s="20"/>
      <c r="AV116" s="20"/>
    </row>
    <row r="117" spans="1:48" x14ac:dyDescent="0.2">
      <c r="A117" s="183"/>
      <c r="B117" s="33">
        <v>2</v>
      </c>
      <c r="C117" s="11" t="s">
        <v>54</v>
      </c>
      <c r="D117" s="34">
        <v>14915</v>
      </c>
      <c r="E117" s="34">
        <v>10</v>
      </c>
      <c r="F117" s="34">
        <v>15820</v>
      </c>
      <c r="G117" s="35">
        <v>0.7</v>
      </c>
      <c r="H117" s="35">
        <v>3.5</v>
      </c>
      <c r="I117" s="34">
        <v>15728</v>
      </c>
      <c r="J117" s="35">
        <v>5.6</v>
      </c>
      <c r="K117" s="34">
        <v>16197</v>
      </c>
      <c r="L117" s="36">
        <v>7.1999999999999995E-2</v>
      </c>
      <c r="M117" s="37">
        <f>ROUND(K117*(1-L117),0)</f>
        <v>15031</v>
      </c>
      <c r="N117" s="38">
        <v>0.42899999999999999</v>
      </c>
      <c r="O117" s="25">
        <f>M117*N117</f>
        <v>6448.299</v>
      </c>
      <c r="P117" s="36">
        <v>0.52200000000000002</v>
      </c>
      <c r="Q117" s="25">
        <f>M117*P117</f>
        <v>7846.1820000000007</v>
      </c>
      <c r="R117" s="39">
        <v>4.9000000000000002E-2</v>
      </c>
      <c r="S117" s="25">
        <f>M117*R117</f>
        <v>736.51900000000001</v>
      </c>
      <c r="T117" s="28">
        <v>0.221</v>
      </c>
      <c r="U117" s="25">
        <f>M117*T117</f>
        <v>3321.8510000000001</v>
      </c>
      <c r="V117" s="39">
        <v>0.51700000000000002</v>
      </c>
      <c r="W117" s="25">
        <f>M117*V117</f>
        <v>7771.027</v>
      </c>
      <c r="X117" s="39">
        <v>0.39</v>
      </c>
      <c r="Y117" s="25">
        <f>X117*M117</f>
        <v>5862.09</v>
      </c>
      <c r="Z117" s="40">
        <v>2.8E-3</v>
      </c>
      <c r="AA117" s="18">
        <f>M117*Z117</f>
        <v>42.086799999999997</v>
      </c>
      <c r="AB117" s="27">
        <f>IF(M117&gt;0,(AD117+AL117)/M117,0)</f>
        <v>2.9936286607677473E-3</v>
      </c>
      <c r="AC117" s="40">
        <v>3.1E-4</v>
      </c>
      <c r="AD117" s="37">
        <f>AC117*M117</f>
        <v>4.6596099999999998</v>
      </c>
      <c r="AE117" s="28">
        <v>0.21129999999999999</v>
      </c>
      <c r="AF117" s="41">
        <f>AI117*(1-AJ117)*AE117</f>
        <v>38.8838486</v>
      </c>
      <c r="AG117" s="28">
        <f>IF(AND(AE117&gt;0,AC117&gt;0,Z117&gt;0),((Z117-AC117)*AE117)/((AE117-AC117)*Z117),0)</f>
        <v>0.89059230972354819</v>
      </c>
      <c r="AH117" s="29">
        <f t="shared" si="1"/>
        <v>0.89771632292182368</v>
      </c>
      <c r="AI117" s="34">
        <v>202</v>
      </c>
      <c r="AJ117" s="36">
        <v>8.8999999999999996E-2</v>
      </c>
      <c r="AK117" s="38">
        <v>0.21920000000000001</v>
      </c>
      <c r="AL117" s="41">
        <f>AI117*(1-AJ117)*AK117</f>
        <v>40.337622400000008</v>
      </c>
      <c r="AM117" s="42">
        <v>1.68</v>
      </c>
      <c r="AN117" s="42"/>
      <c r="AO117" s="121">
        <f>AO116+AI117-AN117</f>
        <v>1020.5200000000004</v>
      </c>
      <c r="AP117" s="104"/>
      <c r="AQ117" s="43"/>
      <c r="AR117" s="44"/>
      <c r="AS117" s="45"/>
      <c r="AT117" s="45"/>
      <c r="AU117" s="45"/>
      <c r="AV117" s="45"/>
    </row>
    <row r="118" spans="1:48" x14ac:dyDescent="0.2">
      <c r="A118" s="183"/>
      <c r="B118" s="33">
        <v>3</v>
      </c>
      <c r="C118" s="46" t="s">
        <v>51</v>
      </c>
      <c r="D118" s="43">
        <v>17406</v>
      </c>
      <c r="E118" s="43">
        <v>7</v>
      </c>
      <c r="F118" s="43">
        <v>15230</v>
      </c>
      <c r="G118" s="37">
        <v>1.3</v>
      </c>
      <c r="H118" s="37">
        <v>3.9</v>
      </c>
      <c r="I118" s="43">
        <v>15684</v>
      </c>
      <c r="J118" s="37">
        <v>5.6</v>
      </c>
      <c r="K118" s="43">
        <v>16115</v>
      </c>
      <c r="L118" s="39">
        <v>6.9000000000000006E-2</v>
      </c>
      <c r="M118" s="37">
        <f>ROUND(K118*(1-L118),0)</f>
        <v>15003</v>
      </c>
      <c r="N118" s="28">
        <v>0.43099999999999999</v>
      </c>
      <c r="O118" s="25">
        <f>M118*N118</f>
        <v>6466.2929999999997</v>
      </c>
      <c r="P118" s="39">
        <v>0.49399999999999999</v>
      </c>
      <c r="Q118" s="25">
        <f>M118*P118</f>
        <v>7411.482</v>
      </c>
      <c r="R118" s="39">
        <v>7.4999999999999997E-2</v>
      </c>
      <c r="S118" s="25">
        <f>M118*R118</f>
        <v>1125.2249999999999</v>
      </c>
      <c r="T118" s="28">
        <v>0.23300000000000001</v>
      </c>
      <c r="U118" s="25">
        <f>M118*T118</f>
        <v>3495.6990000000001</v>
      </c>
      <c r="V118" s="39">
        <v>0.501</v>
      </c>
      <c r="W118" s="25">
        <f>M118*V118</f>
        <v>7516.5029999999997</v>
      </c>
      <c r="X118" s="39">
        <v>0.39</v>
      </c>
      <c r="Y118" s="25">
        <f>X118*M118</f>
        <v>5851.17</v>
      </c>
      <c r="Z118" s="47">
        <v>2.7000000000000001E-3</v>
      </c>
      <c r="AA118" s="18">
        <f>M118*Z118</f>
        <v>40.508099999999999</v>
      </c>
      <c r="AB118" s="27">
        <f>IF(M118&gt;0,(AD118+AL118)/M118,0)</f>
        <v>2.7641447310537892E-3</v>
      </c>
      <c r="AC118" s="47">
        <v>2.9999999999999997E-4</v>
      </c>
      <c r="AD118" s="37">
        <f>AC118*M118</f>
        <v>4.5008999999999997</v>
      </c>
      <c r="AE118" s="28">
        <v>0.20960000000000001</v>
      </c>
      <c r="AF118" s="41">
        <f>AI118*(1-AJ118)*AE118</f>
        <v>35.824412800000005</v>
      </c>
      <c r="AG118" s="28">
        <f>IF(AND(AE118&gt;0,AC118&gt;0,Z118&gt;0),((Z118-AC118)*AE118)/((AE118-AC118)*Z118),0)</f>
        <v>0.89016297711949888</v>
      </c>
      <c r="AH118" s="29">
        <f t="shared" si="1"/>
        <v>0.89270548194147581</v>
      </c>
      <c r="AI118" s="43">
        <v>187</v>
      </c>
      <c r="AJ118" s="39">
        <v>8.5999999999999993E-2</v>
      </c>
      <c r="AK118" s="28">
        <v>0.21629999999999999</v>
      </c>
      <c r="AL118" s="41">
        <f>AI118*(1-AJ118)*AK118</f>
        <v>36.969563399999998</v>
      </c>
      <c r="AM118" s="18">
        <v>1.55</v>
      </c>
      <c r="AN118" s="18"/>
      <c r="AO118" s="121">
        <f>AO117+AI118-AN118</f>
        <v>1207.5200000000004</v>
      </c>
      <c r="AP118" s="104"/>
      <c r="AQ118" s="43"/>
      <c r="AR118" s="48"/>
      <c r="AS118" s="41"/>
      <c r="AT118" s="41"/>
      <c r="AU118" s="41"/>
      <c r="AV118" s="41"/>
    </row>
    <row r="119" spans="1:48" s="22" customFormat="1" ht="13.5" thickBot="1" x14ac:dyDescent="0.25">
      <c r="A119" s="184"/>
      <c r="B119" s="49" t="s">
        <v>38</v>
      </c>
      <c r="C119" s="50"/>
      <c r="D119" s="51">
        <f>SUM(D116:D118)</f>
        <v>37021</v>
      </c>
      <c r="E119" s="51"/>
      <c r="F119" s="51">
        <f>SUM(F116:F118)</f>
        <v>42536</v>
      </c>
      <c r="G119" s="52"/>
      <c r="H119" s="52"/>
      <c r="I119" s="51">
        <f>SUM(I116:I118)</f>
        <v>43814</v>
      </c>
      <c r="J119" s="52"/>
      <c r="K119" s="51">
        <f>SUM(K116:K118)</f>
        <v>48457</v>
      </c>
      <c r="L119" s="21">
        <f>IF(K119&gt;0,(K116*L116+K117*L117+K118*L118)/K119,0)</f>
        <v>7.0335947334750404E-2</v>
      </c>
      <c r="M119" s="52">
        <f>M116+M117+M118</f>
        <v>45049</v>
      </c>
      <c r="N119" s="53">
        <f>IF(M119&gt;0,O119/M119,0)</f>
        <v>0.46132992963217823</v>
      </c>
      <c r="O119" s="54">
        <f>O116+O117+O118</f>
        <v>20782.451999999997</v>
      </c>
      <c r="P119" s="21">
        <f>IF(M119&gt;0,Q119/M119,0)</f>
        <v>0.48734387000821328</v>
      </c>
      <c r="Q119" s="54">
        <f>Q116+Q117+Q118</f>
        <v>21954.353999999999</v>
      </c>
      <c r="R119" s="21">
        <f>IF(M119&gt;0,S119/M119,0)</f>
        <v>5.1326200359608429E-2</v>
      </c>
      <c r="S119" s="54">
        <f>S116+S117+S118</f>
        <v>2312.194</v>
      </c>
      <c r="T119" s="21">
        <f>IF(M119&gt;0,U119/M119,0)</f>
        <v>0.22133010721658641</v>
      </c>
      <c r="U119" s="54">
        <f>U116+U117+U118</f>
        <v>9970.7000000000007</v>
      </c>
      <c r="V119" s="21">
        <f>IF(M119&gt;0,W119/M119,0)</f>
        <v>0.51700426202579419</v>
      </c>
      <c r="W119" s="54">
        <f>W116+W117+W118</f>
        <v>23290.525000000001</v>
      </c>
      <c r="X119" s="21">
        <f>IF(M119&gt;0,Y119/M119,0)</f>
        <v>0.39</v>
      </c>
      <c r="Y119" s="54">
        <f>Y116+Y117+Y118</f>
        <v>17569.11</v>
      </c>
      <c r="Z119" s="55">
        <f>IF(M119&gt;0,AA119/M119,0)</f>
        <v>2.7666962640680148E-3</v>
      </c>
      <c r="AA119" s="56">
        <f>SUM(AA116:AA118)</f>
        <v>124.6369</v>
      </c>
      <c r="AB119" s="55">
        <f>IF(M119&gt;0,(AB116*M116+AB117*M117+AB118*M118)/M119,0)</f>
        <v>2.8405822415591914E-3</v>
      </c>
      <c r="AC119" s="55">
        <f>IF(K119&gt;0,(K116*AC116+K117*AC117+K118*AC118)/K119,0)</f>
        <v>3.1000619105598775E-4</v>
      </c>
      <c r="AD119" s="52">
        <f>SUM(AD116:AD118)</f>
        <v>13.965310000000001</v>
      </c>
      <c r="AE119" s="53">
        <f>IF(K119&gt;0,(K116*AE116+K117*AE117+K118*AE118)/K119,0)</f>
        <v>0.20686973192727573</v>
      </c>
      <c r="AF119" s="58">
        <f>SUM(AF116:AF118)</f>
        <v>110.91167470000001</v>
      </c>
      <c r="AG119" s="53">
        <f>IF(AND(AA119&gt;0),((AA116*AG116+AA117*AG117+AA118*AG118)/AA119),0)</f>
        <v>0.88928684928122448</v>
      </c>
      <c r="AH119" s="57">
        <f t="shared" si="1"/>
        <v>0.89216595801608556</v>
      </c>
      <c r="AI119" s="51">
        <f>SUM(AI116:AI118)</f>
        <v>588</v>
      </c>
      <c r="AJ119" s="21">
        <f>IF(AI119&gt;0,(AJ116*AI116+AJ117*AI117+AJ118*AI118)/AI119,0)</f>
        <v>8.8045918367346918E-2</v>
      </c>
      <c r="AK119" s="53">
        <f>IF(K119&gt;0,(AK116*K116+AK117*K117+AK118*K118)/K119,0)</f>
        <v>0.21263811007697545</v>
      </c>
      <c r="AL119" s="58">
        <f>SUM(AL116:AL118)</f>
        <v>114.0000794</v>
      </c>
      <c r="AM119" s="56"/>
      <c r="AN119" s="56">
        <f>SUM(AN116:AN118)</f>
        <v>532.24</v>
      </c>
      <c r="AO119" s="105"/>
      <c r="AP119" s="106">
        <f>AO118</f>
        <v>1207.5200000000004</v>
      </c>
      <c r="AQ119" s="51">
        <f>SUM(AQ116:AQ118)</f>
        <v>0</v>
      </c>
      <c r="AR119" s="59"/>
      <c r="AS119" s="58"/>
      <c r="AT119" s="58"/>
      <c r="AU119" s="58"/>
      <c r="AV119" s="58"/>
    </row>
    <row r="120" spans="1:48" x14ac:dyDescent="0.2">
      <c r="A120" s="182">
        <v>30</v>
      </c>
      <c r="B120" s="23">
        <v>1</v>
      </c>
      <c r="C120" s="11" t="s">
        <v>50</v>
      </c>
      <c r="D120" s="12">
        <v>6800</v>
      </c>
      <c r="E120" s="12">
        <v>6</v>
      </c>
      <c r="F120" s="12">
        <v>11735</v>
      </c>
      <c r="G120" s="13">
        <v>0.9</v>
      </c>
      <c r="H120" s="13">
        <v>3.9</v>
      </c>
      <c r="I120" s="12">
        <v>12870</v>
      </c>
      <c r="J120" s="13">
        <v>6.5</v>
      </c>
      <c r="K120" s="12">
        <v>15374</v>
      </c>
      <c r="L120" s="14">
        <v>7.0000000000000007E-2</v>
      </c>
      <c r="M120" s="37">
        <f>ROUND(K120*(1-L120),0)</f>
        <v>14298</v>
      </c>
      <c r="N120" s="15">
        <v>0.3</v>
      </c>
      <c r="O120" s="25">
        <f>M120*N120</f>
        <v>4289.3999999999996</v>
      </c>
      <c r="P120" s="14">
        <v>0.65900000000000003</v>
      </c>
      <c r="Q120" s="25">
        <f>M120*P120</f>
        <v>9422.3819999999996</v>
      </c>
      <c r="R120" s="16">
        <v>4.1000000000000002E-2</v>
      </c>
      <c r="S120" s="25">
        <f>M120*R120</f>
        <v>586.21800000000007</v>
      </c>
      <c r="T120" s="26">
        <v>0.23300000000000001</v>
      </c>
      <c r="U120" s="25">
        <f>M120*T120</f>
        <v>3331.4340000000002</v>
      </c>
      <c r="V120" s="16">
        <v>0.51300000000000001</v>
      </c>
      <c r="W120" s="25">
        <f>M120*V120</f>
        <v>7334.8739999999998</v>
      </c>
      <c r="X120" s="16">
        <v>0.4</v>
      </c>
      <c r="Y120" s="25">
        <f>X120*M120</f>
        <v>5719.2000000000007</v>
      </c>
      <c r="Z120" s="17">
        <v>2.5999999999999999E-3</v>
      </c>
      <c r="AA120" s="18">
        <f>M120*Z120</f>
        <v>37.174799999999998</v>
      </c>
      <c r="AB120" s="27">
        <f>IF(M120&gt;0,(AD120+AL120)/M120,0)</f>
        <v>2.8422987830465799E-3</v>
      </c>
      <c r="AC120" s="17">
        <v>2.9E-4</v>
      </c>
      <c r="AD120" s="24">
        <f>AC120*M120</f>
        <v>4.14642</v>
      </c>
      <c r="AE120" s="117">
        <v>0.2011</v>
      </c>
      <c r="AF120" s="30">
        <f>AI120*(1-AJ120)*AE120</f>
        <v>35.763624</v>
      </c>
      <c r="AG120" s="28">
        <f>IF(AND(AE120&gt;0,AC120&gt;0,Z120&gt;0),((Z120-AC120)*AE120)/((AE120-AC120)*Z120),0)</f>
        <v>0.88974461124752457</v>
      </c>
      <c r="AH120" s="60">
        <f t="shared" si="1"/>
        <v>0.89924076706010758</v>
      </c>
      <c r="AI120" s="12">
        <v>195</v>
      </c>
      <c r="AJ120" s="14">
        <v>8.7999999999999995E-2</v>
      </c>
      <c r="AK120" s="15">
        <v>0.20519999999999999</v>
      </c>
      <c r="AL120" s="30">
        <f>AI120*(1-AJ120)*AK120</f>
        <v>36.492767999999998</v>
      </c>
      <c r="AM120" s="19">
        <v>1.6</v>
      </c>
      <c r="AN120" s="19">
        <v>509.14</v>
      </c>
      <c r="AO120" s="101">
        <f>AO118+AI120-AN120</f>
        <v>893.38000000000045</v>
      </c>
      <c r="AP120" s="102"/>
      <c r="AQ120" s="12"/>
      <c r="AR120" s="31"/>
      <c r="AS120" s="20"/>
      <c r="AT120" s="20"/>
      <c r="AU120" s="20"/>
      <c r="AV120" s="20"/>
    </row>
    <row r="121" spans="1:48" x14ac:dyDescent="0.2">
      <c r="A121" s="183"/>
      <c r="B121" s="33">
        <v>2</v>
      </c>
      <c r="C121" s="11" t="s">
        <v>54</v>
      </c>
      <c r="D121" s="34">
        <v>17516</v>
      </c>
      <c r="E121" s="34">
        <v>10</v>
      </c>
      <c r="F121" s="34">
        <v>15514</v>
      </c>
      <c r="G121" s="35">
        <v>1.5</v>
      </c>
      <c r="H121" s="35">
        <v>3.9</v>
      </c>
      <c r="I121" s="34">
        <v>15156</v>
      </c>
      <c r="J121" s="35">
        <v>6.3</v>
      </c>
      <c r="K121" s="34">
        <v>15169</v>
      </c>
      <c r="L121" s="36">
        <v>6.9000000000000006E-2</v>
      </c>
      <c r="M121" s="37">
        <f>ROUND(K121*(1-L121),0)</f>
        <v>14122</v>
      </c>
      <c r="N121" s="38">
        <v>0.42299999999999999</v>
      </c>
      <c r="O121" s="25">
        <f>M121*N121</f>
        <v>5973.6059999999998</v>
      </c>
      <c r="P121" s="36">
        <v>0.53300000000000003</v>
      </c>
      <c r="Q121" s="25">
        <f>M121*P121</f>
        <v>7527.0260000000007</v>
      </c>
      <c r="R121" s="39">
        <v>4.3999999999999997E-2</v>
      </c>
      <c r="S121" s="25">
        <f>M121*R121</f>
        <v>621.36799999999994</v>
      </c>
      <c r="T121" s="28">
        <v>0.23499999999999999</v>
      </c>
      <c r="U121" s="25">
        <f>M121*T121</f>
        <v>3318.6699999999996</v>
      </c>
      <c r="V121" s="39">
        <v>0.503</v>
      </c>
      <c r="W121" s="25">
        <f>M121*V121</f>
        <v>7103.366</v>
      </c>
      <c r="X121" s="39">
        <v>0.4</v>
      </c>
      <c r="Y121" s="25">
        <f>X121*M121</f>
        <v>5648.8</v>
      </c>
      <c r="Z121" s="40">
        <v>2.5000000000000001E-3</v>
      </c>
      <c r="AA121" s="18">
        <f>M121*Z121</f>
        <v>35.305</v>
      </c>
      <c r="AB121" s="27">
        <f>IF(M121&gt;0,(AD121+AL121)/M121,0)</f>
        <v>2.7928185101260441E-3</v>
      </c>
      <c r="AC121" s="40">
        <v>2.9E-4</v>
      </c>
      <c r="AD121" s="37">
        <f>AC121*M121</f>
        <v>4.0953800000000005</v>
      </c>
      <c r="AE121" s="28">
        <v>0.20880000000000001</v>
      </c>
      <c r="AF121" s="41">
        <f>AI121*(1-AJ121)*AE121</f>
        <v>34.198308000000004</v>
      </c>
      <c r="AG121" s="28">
        <f>IF(AND(AE121&gt;0,AC121&gt;0,Z121&gt;0),((Z121-AC121)*AE121)/((AE121-AC121)*Z121),0)</f>
        <v>0.88522948539638402</v>
      </c>
      <c r="AH121" s="29">
        <f t="shared" si="1"/>
        <v>0.89736816294654076</v>
      </c>
      <c r="AI121" s="34">
        <v>179</v>
      </c>
      <c r="AJ121" s="36">
        <v>8.5000000000000006E-2</v>
      </c>
      <c r="AK121" s="38">
        <v>0.21579999999999999</v>
      </c>
      <c r="AL121" s="41">
        <f>AI121*(1-AJ121)*AK121</f>
        <v>35.344802999999999</v>
      </c>
      <c r="AM121" s="42">
        <v>1.6</v>
      </c>
      <c r="AN121" s="42"/>
      <c r="AO121" s="121">
        <f>AO120+AI121-AN121</f>
        <v>1072.3800000000006</v>
      </c>
      <c r="AP121" s="104"/>
      <c r="AQ121" s="43"/>
      <c r="AR121" s="44"/>
      <c r="AS121" s="45"/>
      <c r="AT121" s="45"/>
      <c r="AU121" s="45"/>
      <c r="AV121" s="45"/>
    </row>
    <row r="122" spans="1:48" x14ac:dyDescent="0.2">
      <c r="A122" s="183"/>
      <c r="B122" s="33">
        <v>3</v>
      </c>
      <c r="C122" s="46" t="s">
        <v>52</v>
      </c>
      <c r="D122" s="43">
        <v>20288</v>
      </c>
      <c r="E122" s="43">
        <v>5</v>
      </c>
      <c r="F122" s="43">
        <v>15693</v>
      </c>
      <c r="G122" s="37">
        <v>0.8</v>
      </c>
      <c r="H122" s="37">
        <v>2.9</v>
      </c>
      <c r="I122" s="43">
        <v>16368</v>
      </c>
      <c r="J122" s="37">
        <v>6.2</v>
      </c>
      <c r="K122" s="43">
        <v>15690</v>
      </c>
      <c r="L122" s="39">
        <v>6.7000000000000004E-2</v>
      </c>
      <c r="M122" s="37">
        <f>ROUND(K122*(1-L122),0)</f>
        <v>14639</v>
      </c>
      <c r="N122" s="28">
        <v>0.32100000000000001</v>
      </c>
      <c r="O122" s="25">
        <f>M122*N122</f>
        <v>4699.1189999999997</v>
      </c>
      <c r="P122" s="39">
        <v>0.61799999999999999</v>
      </c>
      <c r="Q122" s="25">
        <f>M122*P122</f>
        <v>9046.902</v>
      </c>
      <c r="R122" s="39">
        <v>6.0999999999999999E-2</v>
      </c>
      <c r="S122" s="25">
        <f>M122*R122</f>
        <v>892.97899999999993</v>
      </c>
      <c r="T122" s="28">
        <v>0.22600000000000001</v>
      </c>
      <c r="U122" s="25">
        <f>M122*T122</f>
        <v>3308.4140000000002</v>
      </c>
      <c r="V122" s="39">
        <v>0.50600000000000001</v>
      </c>
      <c r="W122" s="25">
        <f>M122*V122</f>
        <v>7407.3339999999998</v>
      </c>
      <c r="X122" s="39">
        <v>0.4</v>
      </c>
      <c r="Y122" s="25">
        <f>X122*M122</f>
        <v>5855.6</v>
      </c>
      <c r="Z122" s="47">
        <v>2.5899999999999999E-3</v>
      </c>
      <c r="AA122" s="18">
        <f>M122*Z122</f>
        <v>37.915009999999995</v>
      </c>
      <c r="AB122" s="27">
        <f>IF(M122&gt;0,(AD122+AL122)/M122,0)</f>
        <v>2.810268939135187E-3</v>
      </c>
      <c r="AC122" s="47">
        <v>2.9999999999999997E-4</v>
      </c>
      <c r="AD122" s="37">
        <f>AC122*M122</f>
        <v>4.3916999999999993</v>
      </c>
      <c r="AE122" s="28">
        <v>0.2079</v>
      </c>
      <c r="AF122" s="41">
        <f>AI122*(1-AJ122)*AE122</f>
        <v>36.2939346</v>
      </c>
      <c r="AG122" s="28">
        <f>IF(AND(AE122&gt;0,AC122&gt;0,Z122&gt;0),((Z122-AC122)*AE122)/((AE122-AC122)*Z122),0)</f>
        <v>0.88544758631463838</v>
      </c>
      <c r="AH122" s="29">
        <f t="shared" si="1"/>
        <v>0.89452350646232959</v>
      </c>
      <c r="AI122" s="43">
        <v>191</v>
      </c>
      <c r="AJ122" s="39">
        <v>8.5999999999999993E-2</v>
      </c>
      <c r="AK122" s="28">
        <v>0.21049999999999999</v>
      </c>
      <c r="AL122" s="41">
        <f>AI122*(1-AJ122)*AK122</f>
        <v>36.747827000000001</v>
      </c>
      <c r="AM122" s="18">
        <v>1.6</v>
      </c>
      <c r="AN122" s="18"/>
      <c r="AO122" s="121">
        <f>AO121+AI122-AN122</f>
        <v>1263.3800000000006</v>
      </c>
      <c r="AP122" s="104"/>
      <c r="AQ122" s="43"/>
      <c r="AR122" s="48"/>
      <c r="AS122" s="41"/>
      <c r="AT122" s="41"/>
      <c r="AU122" s="41"/>
      <c r="AV122" s="41"/>
    </row>
    <row r="123" spans="1:48" s="22" customFormat="1" ht="13.5" thickBot="1" x14ac:dyDescent="0.25">
      <c r="A123" s="184"/>
      <c r="B123" s="49" t="s">
        <v>38</v>
      </c>
      <c r="C123" s="50"/>
      <c r="D123" s="51">
        <f>SUM(D120:D122)</f>
        <v>44604</v>
      </c>
      <c r="E123" s="51"/>
      <c r="F123" s="51">
        <f>SUM(F120:F122)</f>
        <v>42942</v>
      </c>
      <c r="G123" s="52"/>
      <c r="H123" s="52"/>
      <c r="I123" s="51">
        <f>SUM(I120:I122)</f>
        <v>44394</v>
      </c>
      <c r="J123" s="52"/>
      <c r="K123" s="51">
        <f>SUM(K120:K122)</f>
        <v>46233</v>
      </c>
      <c r="L123" s="21">
        <f>IF(K123&gt;0,(K120*L120+K121*L121+K122*L122)/K123,0)</f>
        <v>6.8653797071355965E-2</v>
      </c>
      <c r="M123" s="52">
        <f>M120+M121+M122</f>
        <v>43059</v>
      </c>
      <c r="N123" s="53">
        <f>IF(M123&gt;0,O123/M123,0)</f>
        <v>0.34747962098515989</v>
      </c>
      <c r="O123" s="54">
        <f>O120+O121+O122</f>
        <v>14962.125</v>
      </c>
      <c r="P123" s="21">
        <f>IF(M123&gt;0,Q123/M123,0)</f>
        <v>0.60373696555888423</v>
      </c>
      <c r="Q123" s="54">
        <f>Q120+Q121+Q122</f>
        <v>25996.309999999998</v>
      </c>
      <c r="R123" s="21">
        <f>IF(M123&gt;0,S123/M123,0)</f>
        <v>4.8783413455955785E-2</v>
      </c>
      <c r="S123" s="54">
        <f>S120+S121+S122</f>
        <v>2100.5650000000001</v>
      </c>
      <c r="T123" s="21">
        <f>IF(M123&gt;0,U123/M123,0)</f>
        <v>0.23127610952414129</v>
      </c>
      <c r="U123" s="54">
        <f>U120+U121+U122</f>
        <v>9958.518</v>
      </c>
      <c r="V123" s="21">
        <f>IF(M123&gt;0,W123/M123,0)</f>
        <v>0.50734048630948236</v>
      </c>
      <c r="W123" s="54">
        <f>W120+W121+W122</f>
        <v>21845.574000000001</v>
      </c>
      <c r="X123" s="21">
        <f>IF(M123&gt;0,Y123/M123,0)</f>
        <v>0.39999999999999997</v>
      </c>
      <c r="Y123" s="54">
        <f>Y120+Y121+Y122</f>
        <v>17223.599999999999</v>
      </c>
      <c r="Z123" s="55">
        <f>IF(M123&gt;0,AA123/M123,0)</f>
        <v>2.5638033860516962E-3</v>
      </c>
      <c r="AA123" s="56">
        <f>SUM(AA120:AA122)</f>
        <v>110.39480999999999</v>
      </c>
      <c r="AB123" s="55">
        <f>IF(M123&gt;0,(AB120*M120+AB121*M121+AB122*M122)/M123,0)</f>
        <v>2.8151814487099094E-3</v>
      </c>
      <c r="AC123" s="55">
        <f>IF(K123&gt;0,(K120*AC120+K121*AC121+K122*AC122)/K123,0)</f>
        <v>2.9339367983907596E-4</v>
      </c>
      <c r="AD123" s="52">
        <f>SUM(AD120:AD122)</f>
        <v>12.633500000000002</v>
      </c>
      <c r="AE123" s="53">
        <f>IF(K123&gt;0,(K120*AE120+K121*AE121+K122*AE122)/K123,0)</f>
        <v>0.20593406441286527</v>
      </c>
      <c r="AF123" s="58">
        <f>SUM(AF120:AF122)</f>
        <v>106.2558666</v>
      </c>
      <c r="AG123" s="53">
        <f>IF(AND(AA123&gt;0),((AA120*AG120+AA121*AG121+AA122*AG122)/AA123),0)</f>
        <v>0.88682483393666056</v>
      </c>
      <c r="AH123" s="57">
        <f t="shared" si="1"/>
        <v>0.89703202703542917</v>
      </c>
      <c r="AI123" s="51">
        <f>SUM(AI120:AI122)</f>
        <v>565</v>
      </c>
      <c r="AJ123" s="21">
        <f>IF(AI123&gt;0,(AJ120*AI120+AJ121*AI121+AJ122*AI122)/AI123,0)</f>
        <v>8.6373451327433626E-2</v>
      </c>
      <c r="AK123" s="53">
        <f>IF(K123&gt;0,(AK120*K120+AK121*K121+AK122*K122)/K123,0)</f>
        <v>0.21047649947007546</v>
      </c>
      <c r="AL123" s="58">
        <f>SUM(AL120:AL122)</f>
        <v>108.585398</v>
      </c>
      <c r="AM123" s="56"/>
      <c r="AN123" s="56">
        <f>SUM(AN120:AN122)</f>
        <v>509.14</v>
      </c>
      <c r="AO123" s="105"/>
      <c r="AP123" s="106">
        <f>AO122</f>
        <v>1263.3800000000006</v>
      </c>
      <c r="AQ123" s="51">
        <f>SUM(AQ120:AQ122)</f>
        <v>0</v>
      </c>
      <c r="AR123" s="59"/>
      <c r="AS123" s="58"/>
      <c r="AT123" s="58"/>
      <c r="AU123" s="58"/>
      <c r="AV123" s="58"/>
    </row>
    <row r="124" spans="1:48" x14ac:dyDescent="0.2">
      <c r="A124" s="182">
        <v>31</v>
      </c>
      <c r="B124" s="23">
        <v>1</v>
      </c>
      <c r="C124" s="11" t="s">
        <v>57</v>
      </c>
      <c r="D124" s="12">
        <v>7400</v>
      </c>
      <c r="E124" s="12">
        <v>4</v>
      </c>
      <c r="F124" s="12">
        <v>11261</v>
      </c>
      <c r="G124" s="13">
        <v>0.9</v>
      </c>
      <c r="H124" s="13">
        <v>3.3</v>
      </c>
      <c r="I124" s="12">
        <v>11394</v>
      </c>
      <c r="J124" s="13">
        <v>7.5</v>
      </c>
      <c r="K124" s="12">
        <v>15773</v>
      </c>
      <c r="L124" s="14">
        <v>6.4000000000000001E-2</v>
      </c>
      <c r="M124" s="24">
        <f>ROUND(K124*(1-L124),0)</f>
        <v>14764</v>
      </c>
      <c r="N124" s="15">
        <v>0.40600000000000003</v>
      </c>
      <c r="O124" s="25">
        <f>M124*N124</f>
        <v>5994.1840000000002</v>
      </c>
      <c r="P124" s="14">
        <v>0.57199999999999995</v>
      </c>
      <c r="Q124" s="25">
        <f>M124*P124</f>
        <v>8445.0079999999998</v>
      </c>
      <c r="R124" s="16">
        <v>2.1999999999999999E-2</v>
      </c>
      <c r="S124" s="25">
        <f>M124*R124</f>
        <v>324.80799999999999</v>
      </c>
      <c r="T124" s="26">
        <v>0.224</v>
      </c>
      <c r="U124" s="25">
        <f>M124*T124</f>
        <v>3307.136</v>
      </c>
      <c r="V124" s="16">
        <v>0.51500000000000001</v>
      </c>
      <c r="W124" s="25">
        <f>M124*V124</f>
        <v>7603.46</v>
      </c>
      <c r="X124" s="16">
        <v>0.4</v>
      </c>
      <c r="Y124" s="25">
        <f>X124*M124</f>
        <v>5905.6</v>
      </c>
      <c r="Z124" s="17">
        <v>2.7499999999999998E-3</v>
      </c>
      <c r="AA124" s="18">
        <f>M124*Z124</f>
        <v>40.600999999999999</v>
      </c>
      <c r="AB124" s="27">
        <f>IF(M124&gt;0,(AD124+AL124)/M124,0)</f>
        <v>2.8138466540233E-3</v>
      </c>
      <c r="AC124" s="17">
        <v>3.4000000000000002E-4</v>
      </c>
      <c r="AD124" s="24">
        <f>AC124*M124</f>
        <v>5.0197600000000007</v>
      </c>
      <c r="AE124" s="117">
        <v>0.20599999999999999</v>
      </c>
      <c r="AF124" s="30">
        <f>AI124*(1-AJ124)*AE124</f>
        <v>36.190080000000002</v>
      </c>
      <c r="AG124" s="28">
        <f>IF(AND(AE124&gt;0,AC124&gt;0,Z124&gt;0),((Z124-AC124)*AE124)/((AE124-AC124)*Z124),0)</f>
        <v>0.87781245303369182</v>
      </c>
      <c r="AH124" s="60">
        <f t="shared" si="1"/>
        <v>0.88060911584517332</v>
      </c>
      <c r="AI124" s="12">
        <v>192</v>
      </c>
      <c r="AJ124" s="14">
        <v>8.5000000000000006E-2</v>
      </c>
      <c r="AK124" s="15">
        <v>0.2079</v>
      </c>
      <c r="AL124" s="30">
        <f>AI124*(1-AJ124)*AK124</f>
        <v>36.523872000000004</v>
      </c>
      <c r="AM124" s="19">
        <v>1.56</v>
      </c>
      <c r="AN124" s="19">
        <v>303.24</v>
      </c>
      <c r="AO124" s="101">
        <f>AO122+AI124-AN124+AP124</f>
        <v>1129.1400000000006</v>
      </c>
      <c r="AP124" s="133">
        <v>-23</v>
      </c>
      <c r="AQ124" s="12"/>
      <c r="AR124" s="31"/>
      <c r="AS124" s="20"/>
      <c r="AT124" s="20"/>
      <c r="AU124" s="20"/>
      <c r="AV124" s="20"/>
    </row>
    <row r="125" spans="1:48" x14ac:dyDescent="0.2">
      <c r="A125" s="183"/>
      <c r="B125" s="33">
        <v>2</v>
      </c>
      <c r="C125" s="11" t="s">
        <v>54</v>
      </c>
      <c r="D125" s="34">
        <v>19044</v>
      </c>
      <c r="E125" s="34">
        <v>7</v>
      </c>
      <c r="F125" s="34">
        <v>15617</v>
      </c>
      <c r="G125" s="35">
        <v>1.4</v>
      </c>
      <c r="H125" s="35">
        <v>3.8</v>
      </c>
      <c r="I125" s="34">
        <v>16054</v>
      </c>
      <c r="J125" s="35">
        <v>6.5</v>
      </c>
      <c r="K125" s="34">
        <v>15690</v>
      </c>
      <c r="L125" s="36">
        <v>6.4000000000000001E-2</v>
      </c>
      <c r="M125" s="37">
        <f>ROUND(K125*(1-L125),0)</f>
        <v>14686</v>
      </c>
      <c r="N125" s="38">
        <v>0.36</v>
      </c>
      <c r="O125" s="25">
        <f>M125*N125</f>
        <v>5286.96</v>
      </c>
      <c r="P125" s="36">
        <v>0.61599999999999999</v>
      </c>
      <c r="Q125" s="25">
        <f>M125*P125</f>
        <v>9046.5759999999991</v>
      </c>
      <c r="R125" s="39">
        <v>2.4E-2</v>
      </c>
      <c r="S125" s="25">
        <f>M125*R125</f>
        <v>352.464</v>
      </c>
      <c r="T125" s="28">
        <v>0.22500000000000001</v>
      </c>
      <c r="U125" s="25">
        <f>M125*T125</f>
        <v>3304.35</v>
      </c>
      <c r="V125" s="39">
        <v>0.51200000000000001</v>
      </c>
      <c r="W125" s="25">
        <f>M125*V125</f>
        <v>7519.232</v>
      </c>
      <c r="X125" s="39">
        <v>0.4</v>
      </c>
      <c r="Y125" s="25">
        <f>X125*M125</f>
        <v>5874.4000000000005</v>
      </c>
      <c r="Z125" s="40">
        <v>2.6900000000000001E-3</v>
      </c>
      <c r="AA125" s="18">
        <f>M125*Z125</f>
        <v>39.505340000000004</v>
      </c>
      <c r="AB125" s="27">
        <f>IF(M125&gt;0,(AD125+AL125)/M125,0)</f>
        <v>2.6916607313087295E-3</v>
      </c>
      <c r="AC125" s="40">
        <v>3.3E-4</v>
      </c>
      <c r="AD125" s="37">
        <f>AC125*M125</f>
        <v>4.8463799999999999</v>
      </c>
      <c r="AE125" s="28">
        <v>0.21060000000000001</v>
      </c>
      <c r="AF125" s="41">
        <f>AI125*(1-AJ125)*AE125</f>
        <v>35.032678200000007</v>
      </c>
      <c r="AG125" s="28">
        <f>IF(AND(AE125&gt;0,AC125&gt;0,Z125&gt;0),((Z125-AC125)*AE125)/((AE125-AC125)*Z125),0)</f>
        <v>0.87870030088770634</v>
      </c>
      <c r="AH125" s="29">
        <f t="shared" si="1"/>
        <v>0.87879000110861893</v>
      </c>
      <c r="AI125" s="34">
        <v>183</v>
      </c>
      <c r="AJ125" s="36">
        <v>9.0999999999999998E-2</v>
      </c>
      <c r="AK125" s="38">
        <v>0.20849999999999999</v>
      </c>
      <c r="AL125" s="41">
        <f>AI125*(1-AJ125)*AK125</f>
        <v>34.683349499999998</v>
      </c>
      <c r="AM125" s="42">
        <v>1.65</v>
      </c>
      <c r="AN125" s="42"/>
      <c r="AO125" s="121">
        <f>AO124+AI125-AN125</f>
        <v>1312.1400000000006</v>
      </c>
      <c r="AP125" s="104"/>
      <c r="AQ125" s="43"/>
      <c r="AR125" s="44"/>
      <c r="AS125" s="45"/>
      <c r="AT125" s="45"/>
      <c r="AU125" s="45"/>
      <c r="AV125" s="45"/>
    </row>
    <row r="126" spans="1:48" x14ac:dyDescent="0.2">
      <c r="A126" s="183"/>
      <c r="B126" s="33">
        <v>3</v>
      </c>
      <c r="C126" s="46" t="s">
        <v>52</v>
      </c>
      <c r="D126" s="43">
        <v>19574</v>
      </c>
      <c r="E126" s="43">
        <v>4</v>
      </c>
      <c r="F126" s="43">
        <v>16379</v>
      </c>
      <c r="G126" s="37">
        <v>1</v>
      </c>
      <c r="H126" s="37">
        <v>3.5</v>
      </c>
      <c r="I126" s="43">
        <v>17240</v>
      </c>
      <c r="J126" s="37">
        <v>6.4</v>
      </c>
      <c r="K126" s="43">
        <v>15595</v>
      </c>
      <c r="L126" s="39">
        <v>6.9000000000000006E-2</v>
      </c>
      <c r="M126" s="37">
        <f>ROUND(K126*(1-L126),0)</f>
        <v>14519</v>
      </c>
      <c r="N126" s="28">
        <v>0.48599999999999999</v>
      </c>
      <c r="O126" s="25">
        <f>M126*N126</f>
        <v>7056.2339999999995</v>
      </c>
      <c r="P126" s="39">
        <v>0.45500000000000002</v>
      </c>
      <c r="Q126" s="25">
        <f>M126*P126</f>
        <v>6606.1450000000004</v>
      </c>
      <c r="R126" s="39">
        <v>5.8999999999999997E-2</v>
      </c>
      <c r="S126" s="25">
        <f>M126*R126</f>
        <v>856.62099999999998</v>
      </c>
      <c r="T126" s="28">
        <v>0.23499999999999999</v>
      </c>
      <c r="U126" s="25">
        <f>M126*T126</f>
        <v>3411.9649999999997</v>
      </c>
      <c r="V126" s="39">
        <v>0.504</v>
      </c>
      <c r="W126" s="25">
        <f>M126*V126</f>
        <v>7317.576</v>
      </c>
      <c r="X126" s="39">
        <v>0.4</v>
      </c>
      <c r="Y126" s="25">
        <f>X126*M126</f>
        <v>5807.6</v>
      </c>
      <c r="Z126" s="47">
        <v>2.66E-3</v>
      </c>
      <c r="AA126" s="18">
        <f>M126*Z126</f>
        <v>38.620539999999998</v>
      </c>
      <c r="AB126" s="27">
        <f>IF(M126&gt;0,(AD126+AL126)/M126,0)</f>
        <v>2.5851626696053449E-3</v>
      </c>
      <c r="AC126" s="47">
        <v>3.6000000000000002E-4</v>
      </c>
      <c r="AD126" s="37">
        <f>AC126*M126</f>
        <v>5.2268400000000002</v>
      </c>
      <c r="AE126" s="28">
        <v>0.19040000000000001</v>
      </c>
      <c r="AF126" s="41">
        <f>AI126*(1-AJ126)*AE126</f>
        <v>30.346713600000005</v>
      </c>
      <c r="AG126" s="28">
        <f>IF(AND(AE126&gt;0,AC126&gt;0,Z126&gt;0),((Z126-AC126)*AE126)/((AE126-AC126)*Z126),0)</f>
        <v>0.86629961559339308</v>
      </c>
      <c r="AH126" s="29">
        <f t="shared" si="1"/>
        <v>0.86227519398959285</v>
      </c>
      <c r="AI126" s="43">
        <v>174</v>
      </c>
      <c r="AJ126" s="39">
        <v>8.4000000000000005E-2</v>
      </c>
      <c r="AK126" s="28">
        <v>0.20269999999999999</v>
      </c>
      <c r="AL126" s="41">
        <f>AI126*(1-AJ126)*AK126</f>
        <v>32.307136800000002</v>
      </c>
      <c r="AM126" s="18">
        <v>1.62</v>
      </c>
      <c r="AN126" s="18"/>
      <c r="AO126" s="121">
        <f>AO125+AI126-AN126</f>
        <v>1486.1400000000006</v>
      </c>
      <c r="AP126" s="104"/>
      <c r="AQ126" s="43"/>
      <c r="AR126" s="48"/>
      <c r="AS126" s="41"/>
      <c r="AT126" s="41"/>
      <c r="AU126" s="41"/>
      <c r="AV126" s="41"/>
    </row>
    <row r="127" spans="1:48" s="22" customFormat="1" ht="13.5" thickBot="1" x14ac:dyDescent="0.25">
      <c r="A127" s="184"/>
      <c r="B127" s="49" t="s">
        <v>38</v>
      </c>
      <c r="C127" s="50"/>
      <c r="D127" s="51">
        <f>SUM(D124:D126)</f>
        <v>46018</v>
      </c>
      <c r="E127" s="61"/>
      <c r="F127" s="51">
        <f>SUM(F124:F126)</f>
        <v>43257</v>
      </c>
      <c r="G127" s="62"/>
      <c r="H127" s="62"/>
      <c r="I127" s="51">
        <f>SUM(I124:I126)</f>
        <v>44688</v>
      </c>
      <c r="J127" s="52"/>
      <c r="K127" s="51">
        <f>SUM(K124:K126)</f>
        <v>47058</v>
      </c>
      <c r="L127" s="21">
        <f>IF(K127&gt;0,(K124*L124+K125*L125+K126*L126)/K127,0)</f>
        <v>6.5656997747460574E-2</v>
      </c>
      <c r="M127" s="52">
        <f>M124+M125+M126</f>
        <v>43969</v>
      </c>
      <c r="N127" s="53">
        <f>IF(M127&gt;0,O127/M127,0)</f>
        <v>0.41705242329823283</v>
      </c>
      <c r="O127" s="54">
        <f>O124+O125+O126</f>
        <v>18337.378000000001</v>
      </c>
      <c r="P127" s="21">
        <f>IF(M127&gt;0,Q127/M127,0)</f>
        <v>0.54806179353635509</v>
      </c>
      <c r="Q127" s="54">
        <f>Q124+Q125+Q126</f>
        <v>24097.728999999999</v>
      </c>
      <c r="R127" s="21">
        <f>IF(M127&gt;0,S127/M127,0)</f>
        <v>3.4885783165411993E-2</v>
      </c>
      <c r="S127" s="54">
        <f>S124+S125+S126</f>
        <v>1533.893</v>
      </c>
      <c r="T127" s="21">
        <f>IF(M127&gt;0,U127/M127,0)</f>
        <v>0.22796631717801177</v>
      </c>
      <c r="U127" s="54">
        <f>U124+U125+U126</f>
        <v>10023.450999999999</v>
      </c>
      <c r="V127" s="21">
        <f>IF(M127&gt;0,W127/M127,0)</f>
        <v>0.51036566671973438</v>
      </c>
      <c r="W127" s="54">
        <f>W124+W125+W126</f>
        <v>22440.268</v>
      </c>
      <c r="X127" s="21">
        <f>IF(M127&gt;0,Y127/M127,0)</f>
        <v>0.39999999999999997</v>
      </c>
      <c r="Y127" s="54">
        <f>Y124+Y125+Y126</f>
        <v>17587.599999999999</v>
      </c>
      <c r="Z127" s="55">
        <f>IF(M127&gt;0,AA127/M127,0)</f>
        <v>2.7002406240760534E-3</v>
      </c>
      <c r="AA127" s="56">
        <f>SUM(AA124:AA126)</f>
        <v>118.72687999999999</v>
      </c>
      <c r="AB127" s="55">
        <f>IF(M127&gt;0,(AB124*M124+AB125*M125+AB126*M126)/M127,0)</f>
        <v>2.697521851759194E-3</v>
      </c>
      <c r="AC127" s="55">
        <f>IF(K127&gt;0,(K124*AC124+K125*AC125+K126*AC126)/K127,0)</f>
        <v>3.4329380764163374E-4</v>
      </c>
      <c r="AD127" s="52">
        <f>SUM(AD124:AD126)</f>
        <v>15.092980000000001</v>
      </c>
      <c r="AE127" s="53">
        <f>IF(K127&gt;0,(K124*AE124+K125*AE125+K126*AE126)/K127,0)</f>
        <v>0.20236389136809896</v>
      </c>
      <c r="AF127" s="58">
        <f>SUM(AF124:AF126)</f>
        <v>101.56947180000002</v>
      </c>
      <c r="AG127" s="53">
        <f>IF(AND(AA127&gt;0),((AA124*AG124+AA125*AG125+AA126*AG126)/AA127),0)</f>
        <v>0.87436287811404911</v>
      </c>
      <c r="AH127" s="57">
        <f t="shared" si="1"/>
        <v>0.87419149793452955</v>
      </c>
      <c r="AI127" s="51">
        <f>SUM(AI124:AI126)</f>
        <v>549</v>
      </c>
      <c r="AJ127" s="21">
        <f>IF(AI127&gt;0,(AJ124*AI124+AJ125*AI125+AJ126*AI126)/AI127,0)</f>
        <v>8.6683060109289611E-2</v>
      </c>
      <c r="AK127" s="53">
        <f>IF(K127&gt;0,(AK124*K124+AK125*K125+AK126*K126)/K127,0)</f>
        <v>0.20637677334353352</v>
      </c>
      <c r="AL127" s="58">
        <f>SUM(AL124:AL126)</f>
        <v>103.5143583</v>
      </c>
      <c r="AM127" s="63"/>
      <c r="AN127" s="56">
        <f>SUM(AN124:AN126)</f>
        <v>303.24</v>
      </c>
      <c r="AO127" s="105"/>
      <c r="AP127" s="106">
        <f>AO126</f>
        <v>1486.1400000000006</v>
      </c>
      <c r="AQ127" s="51">
        <f>SUM(AQ124:AQ126)</f>
        <v>0</v>
      </c>
      <c r="AR127" s="64"/>
      <c r="AS127" s="65"/>
      <c r="AT127" s="65"/>
      <c r="AU127" s="65"/>
      <c r="AV127" s="65"/>
    </row>
    <row r="128" spans="1:48" s="78" customFormat="1" ht="13.5" thickBot="1" x14ac:dyDescent="0.25">
      <c r="A128" s="67"/>
      <c r="B128" s="68" t="s">
        <v>39</v>
      </c>
      <c r="C128" s="68"/>
      <c r="D128" s="69">
        <f>SUM(D127,D123,D119,D115,D111,D107,D103,D99,D95,D91,D87,D83,D79,D75,D71,D67,D63,D59,D55,D51,D47,D43,D39,D35,D31,D27,D23,D19,D15,D11,D7)</f>
        <v>1415048</v>
      </c>
      <c r="E128" s="69"/>
      <c r="F128" s="69">
        <f>SUM(F127,F123,F119,F115,F111,F107,F103,F99,F95,F91,F87,F83,F79,F75,F71,F67,F63,F59,F55,F51,F47,F43,F39,F35,F31,F27,F23,F19,F15,F11,F7)</f>
        <v>1436362</v>
      </c>
      <c r="G128" s="75"/>
      <c r="H128" s="69"/>
      <c r="I128" s="69">
        <f>SUM(I127,I123,I119,I115,I111,I107,I103,I99,I95,I91,I87,I83,I79,I75,I71,I67,I63,I59,I55,I51,I47,I43,I39,I35,I31,I27,I23,I19,I15,I11,I7)</f>
        <v>1488774</v>
      </c>
      <c r="J128" s="75"/>
      <c r="K128" s="69">
        <f>SUM(K127,K123,K119,K115,K111,K107,K103,K99,K95,K91,K87,K83,K79,K75,K71,K67,K63,K59,K55,K51,K47,K43,K39,K35,K31,K27,K23,K19,K15,K11,K7)</f>
        <v>1466764</v>
      </c>
      <c r="L128" s="70">
        <f>1-M128/K128</f>
        <v>6.6515813041498117E-2</v>
      </c>
      <c r="M128" s="69">
        <f>SUM(M127,M123,M119,M115,M111,M107,M103,M99,M95,M91,M87,M83,M79,M75,M71,M67,M63,M59,M55,M51,M47,M43,M39,M35,M31,M27,M23,M19,M15,M11,M7)</f>
        <v>1369201</v>
      </c>
      <c r="N128" s="71">
        <f>IF(AND(M128&gt;0),(O128/M128),0)</f>
        <v>0.43650606886790178</v>
      </c>
      <c r="O128" s="69">
        <f>SUM(O127,O123,O119,O115,O111,O107,O103,O99,O95,O91,O87,O83,O79,O75,O71,O67,O63,O59,O55,O51,O47,O43,O39,O35,O31,O27,O23,O19,O15,O11,O7)</f>
        <v>597664.54599999997</v>
      </c>
      <c r="P128" s="71">
        <f>Q128/M128</f>
        <v>0.50857918158108262</v>
      </c>
      <c r="Q128" s="69">
        <f>SUM(Q127,Q123,Q119,Q115,Q111,Q107,Q103,Q99,Q95,Q91,Q87,Q83,Q79,Q75,Q71,Q67,Q63,Q59,Q55,Q51,Q47,Q43,Q39,Q35,Q31,Q27,Q23,Q19,Q15,Q11,Q7)</f>
        <v>696347.12399999995</v>
      </c>
      <c r="R128" s="71">
        <f>S128/M128</f>
        <v>5.5626914528984418E-2</v>
      </c>
      <c r="S128" s="69">
        <f>SUM(S127,S123,S119,S115,S111,S107,S103,S99,S95,S91,S87,S83,S79,S75,S71,S67,S63,S59,S55,S51,S47,S43,S39,S35,S31,S27,S23,S19,S15,S11,S7)</f>
        <v>76164.426999999996</v>
      </c>
      <c r="T128" s="71">
        <f>U128/M128</f>
        <v>0.22854623170739718</v>
      </c>
      <c r="U128" s="69">
        <f>SUM(U127,U123,U119,U115,U111,U107,U103,U99,U95,U91,U87,U83,U79,U75,U71,U67,U63,U59,U55,U51,U47,U43,U39,U35,U31,U27,U23,U19,U15,U11,U7)</f>
        <v>312925.72899999993</v>
      </c>
      <c r="V128" s="71">
        <f>W128/M128</f>
        <v>0.51451571610011981</v>
      </c>
      <c r="W128" s="69">
        <f>SUM(W127,W123,W119,W115,W111,W107,W103,W99,W95,W91,W87,W83,W79,W75,W71,W67,W63,W59,W55,W51,W47,W43,W39,W35,W31,W27,W23,W19,W15,W11,W7)</f>
        <v>704475.43300000008</v>
      </c>
      <c r="X128" s="71">
        <f>IF(AND(M128&gt;0),(Y128/M128),0)</f>
        <v>0.39697397971517689</v>
      </c>
      <c r="Y128" s="69">
        <f>SUM(Y127,Y123,Y119,Y115,Y111,Y107,Y103,Y99,Y95,Y91,Y87,Y83,Y79,Y75,Y71,Y67,Y63,Y59,Y55,Y51,Y47,Y43,Y39,Y35,Y31,Y27,Y23,Y19,Y15,Y11,Y7)</f>
        <v>543537.16999999993</v>
      </c>
      <c r="Z128" s="72">
        <f>IF(AND(M128&gt;0),(AA128/M128),0)</f>
        <v>2.6323173368994032E-3</v>
      </c>
      <c r="AA128" s="69">
        <f>SUM(AA127,AA123,AA119,AA115,AA111,AA107,AA103,AA99,AA95,AA91,AA87,AA83,AA79,AA75,AA71,AA67,AA63,AA59,AA55,AA51,AA47,AA43,AA39,AA35,AA31,AA27,AA23,AA19,AA15,AA11,AA7)</f>
        <v>3604.1715300000001</v>
      </c>
      <c r="AB128" s="73">
        <f>(AD128+AL128)/M128</f>
        <v>2.7712515902340125E-3</v>
      </c>
      <c r="AC128" s="74">
        <f>AD128/(M128-AI128)</f>
        <v>3.15575482172935E-4</v>
      </c>
      <c r="AD128" s="75">
        <f>SUM(AD127,AD123,AD119,AD115,AD111,AD107,AD103,AD99,AD95,AD91,AD87,AD83,AD79,AD75,AD71,AD67,AD63,AD59,AD55,AD51,AD47,AD43,AD39,AD35,AD31,AD27,AD23,AD19,AD15,AD11,AD7)</f>
        <v>426.61040000000003</v>
      </c>
      <c r="AE128" s="71">
        <f>AF128/AI128</f>
        <v>0.18947193369640394</v>
      </c>
      <c r="AF128" s="69">
        <f>SUM(AF127,AF123,AF119,AF115,AF111,AF107,AF103,AF99,AF95,AF91,AF87,AF83,AF79,AF75,AF71,AF67,AF63,AF59,AF55,AF51,AF47,AF43,AF39,AF35,AF31,AF27,AF23,AF19,AF15,AF11,AF7)</f>
        <v>3287.7169935000011</v>
      </c>
      <c r="AG128" s="76">
        <f>((Z128-AC128)*AE128)/((AE128-AC128)*Z128)</f>
        <v>0.88158327845170681</v>
      </c>
      <c r="AH128" s="77">
        <f>((AB128-AC128)*AK128)/((AK128-AC128)*AB128)</f>
        <v>0.88756842990638896</v>
      </c>
      <c r="AI128" s="69">
        <f>SUM(AI127,AI123,AI119,AI115,AI111,AI107,AI103,AI99,AI95,AI91,AI87,AI83,AI79,AI75,AI71,AI67,AI63,AI59,AI55,AI51,AI47,AI43,AI39,AI35,AI31,AI27,AI23,AI19,AI15,AI11,AI7)</f>
        <v>17352</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8.5804691101890262E-2</v>
      </c>
      <c r="AK128" s="71">
        <f>AL128/AI128</f>
        <v>0.19408656342784691</v>
      </c>
      <c r="AL128" s="69">
        <f>SUM(AL127,AL123,AL119,AL115,AL111,AL107,AL103,AL99,AL95,AL91,AL87,AL83,AL79,AL75,AL71,AL67,AL63,AL59,AL55,AL51,AL47,AL43,AL39,AL35,AL31,AL27,AL23,AL19,AL15,AL11,AL7)</f>
        <v>3367.7900485999999</v>
      </c>
      <c r="AM128" s="69"/>
      <c r="AN128" s="107">
        <f>SUM(AN127,AN123,AN119,AN115,AN111,AN107,AN103,AN99,AN95,AN91,AN87,AN83,AN79,AN75,AN71,AN67,AN63,AN59,AN55,AN51,AN47,AN43,AN39,AN35,AN31,AN27,AN23,AN19,AN15,AN11,AN7)</f>
        <v>17356.580000000002</v>
      </c>
      <c r="AO128" s="108"/>
      <c r="AP128" s="109"/>
      <c r="AQ128" s="69">
        <f>SUM(AQ127,AQ123,AQ119,AQ115,AQ111,AQ107,AQ103,AQ99,AQ95,AQ91,AQ87,AQ83,AQ79,AQ75,AQ71,AQ67,AQ63,AQ59,AQ55,AQ51,AQ47,AQ43,AQ39,AQ35,AQ31,AQ27,AQ23,AQ19,AQ15,AQ11,AQ7)</f>
        <v>0</v>
      </c>
      <c r="AR128" s="69"/>
      <c r="AS128" s="69"/>
      <c r="AT128" s="69"/>
      <c r="AU128" s="69"/>
      <c r="AV128" s="69"/>
    </row>
    <row r="131" spans="34:34" x14ac:dyDescent="0.2">
      <c r="AH131" s="80"/>
    </row>
    <row r="132" spans="34:34" x14ac:dyDescent="0.2">
      <c r="AH132" s="80"/>
    </row>
  </sheetData>
  <protectedRanges>
    <protectedRange sqref="Q1:Q3 U1:U3 W1:W3 Y1:Y3 AL1:AL1048576 O1:O3 S1:S3 AD1:AD3 AH1:AH1048576 AA1:AB3 AA128:AB1048576 O128:O1048576 Q128:Q1048576 S128:S1048576 U128:U1048576 W128:W1048576 Y128:Y1048576 AD128:AD1048576 M1:M1048576" name="Range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_2"/>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
    <protectedRange sqref="O4:O127" name="Range1_1_1_1_1_5_1"/>
    <protectedRange sqref="Q4:Q127" name="Range1_1_1_1_1_7_1"/>
    <protectedRange sqref="S4:S127" name="Range1_1_1_1_1_8_1"/>
    <protectedRange sqref="U4:U127" name="Range1_1_1_1_1_10_1"/>
    <protectedRange sqref="W4:W127" name="Range1_1_1_1_1_12_1"/>
    <protectedRange sqref="Y4:Y127" name="Range1_1_1_1_1_16_1"/>
    <protectedRange sqref="AD4:AD127" name="Range1_1_1_1_1_18_1"/>
    <protectedRange sqref="AB4:AB6" name="Range1_1_1_1_1_2_1_31_1"/>
    <protectedRange sqref="AB8:AB10" name="Range1_1_1_1_1_2_1_1_2_1"/>
    <protectedRange sqref="AB12:AB14" name="Range1_1_1_1_1_2_1_2_1_1"/>
    <protectedRange sqref="AB16:AB18" name="Range1_1_1_1_1_2_1_3_1_1"/>
    <protectedRange sqref="AB20:AB22" name="Range1_1_1_1_1_2_1_4_1_1"/>
    <protectedRange sqref="AB24:AB26" name="Range1_1_1_1_1_2_1_5_1_1"/>
    <protectedRange sqref="AB28:AB30" name="Range1_1_1_1_1_2_1_6_1_1"/>
    <protectedRange sqref="AB32:AB34" name="Range1_1_1_1_1_2_1_7_1_1"/>
    <protectedRange sqref="AB36:AB38" name="Range1_1_1_1_1_2_1_8_1_1"/>
    <protectedRange sqref="AB40:AB42" name="Range1_1_1_1_1_2_1_9_1_1"/>
    <protectedRange sqref="AB44:AB46" name="Range1_1_1_1_1_2_1_10_1_1"/>
    <protectedRange sqref="AB48:AB50" name="Range1_1_1_1_1_2_1_11_1_1"/>
    <protectedRange sqref="AB52:AB54" name="Range1_1_1_1_1_2_1_12_1_1"/>
    <protectedRange sqref="AB56:AB58" name="Range1_1_1_1_1_2_1_13_1_1"/>
    <protectedRange sqref="AB60:AB62" name="Range1_1_1_1_1_2_1_14_1_1"/>
    <protectedRange sqref="AB64:AB66" name="Range1_1_1_1_1_2_1_15_1_1"/>
    <protectedRange sqref="AB68:AB70" name="Range1_1_1_1_1_2_1_16_1_1"/>
    <protectedRange sqref="AB72:AB74" name="Range1_1_1_1_1_2_1_17_1_1"/>
    <protectedRange sqref="AB76:AB78" name="Range1_1_1_1_1_2_1_18_1_1"/>
    <protectedRange sqref="AB80:AB82" name="Range1_1_1_1_1_2_1_19_1_1"/>
    <protectedRange sqref="AB84:AB86" name="Range1_1_1_1_1_2_1_20_1_1"/>
    <protectedRange sqref="AB88:AB90" name="Range1_1_1_1_1_2_1_21_1_1"/>
    <protectedRange sqref="AB92:AB94" name="Range1_1_1_1_1_2_1_22_1_1"/>
    <protectedRange sqref="AB96:AB98" name="Range1_1_1_1_1_2_1_23_1_1"/>
    <protectedRange sqref="AB100:AB102" name="Range1_1_1_1_1_2_1_24_1_1"/>
    <protectedRange sqref="AB104:AB106" name="Range1_1_1_1_1_2_1_25_1_1"/>
    <protectedRange sqref="AB108:AB110" name="Range1_1_1_1_1_2_1_26_1_1"/>
    <protectedRange sqref="AB112:AB114" name="Range1_1_1_1_1_2_1_27_1_1"/>
    <protectedRange sqref="AB116:AB118" name="Range1_1_1_1_1_2_1_28_1_1"/>
    <protectedRange sqref="AB120:AB122" name="Range1_1_1_1_1_2_1_29_1_1"/>
    <protectedRange sqref="AB124:AB126" name="Range1_1_1_1_1_2_1_30_1_1"/>
  </protectedRanges>
  <mergeCells count="36">
    <mergeCell ref="A32:A35"/>
    <mergeCell ref="A36:A39"/>
    <mergeCell ref="A100:A103"/>
    <mergeCell ref="A40:A43"/>
    <mergeCell ref="A44:A47"/>
    <mergeCell ref="A88:A91"/>
    <mergeCell ref="A92:A95"/>
    <mergeCell ref="A96:A99"/>
    <mergeCell ref="A48:A51"/>
    <mergeCell ref="A52:A55"/>
    <mergeCell ref="A56:A59"/>
    <mergeCell ref="A60:A63"/>
    <mergeCell ref="A64:A67"/>
    <mergeCell ref="A68:A71"/>
    <mergeCell ref="A84:A87"/>
    <mergeCell ref="A16:A19"/>
    <mergeCell ref="A1:A2"/>
    <mergeCell ref="B1:B2"/>
    <mergeCell ref="A24:A27"/>
    <mergeCell ref="A28:A31"/>
    <mergeCell ref="AS1:AT1"/>
    <mergeCell ref="AU1:AV1"/>
    <mergeCell ref="A124:A127"/>
    <mergeCell ref="A104:A107"/>
    <mergeCell ref="A108:A111"/>
    <mergeCell ref="A112:A115"/>
    <mergeCell ref="A116:A119"/>
    <mergeCell ref="A120:A123"/>
    <mergeCell ref="A72:A75"/>
    <mergeCell ref="A76:A79"/>
    <mergeCell ref="A80:A83"/>
    <mergeCell ref="C1:C2"/>
    <mergeCell ref="A20:A23"/>
    <mergeCell ref="A4:A7"/>
    <mergeCell ref="A8:A11"/>
    <mergeCell ref="A12:A1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32"/>
  <sheetViews>
    <sheetView zoomScale="110" zoomScaleNormal="110" workbookViewId="0">
      <pane xSplit="3" ySplit="2" topLeftCell="D13" activePane="bottomRight" state="frozen"/>
      <selection pane="topRight" activeCell="D1" sqref="D1"/>
      <selection pane="bottomLeft" activeCell="A3" sqref="A3"/>
      <selection pane="bottomRight" activeCell="T16" sqref="T16"/>
    </sheetView>
  </sheetViews>
  <sheetFormatPr defaultColWidth="9.140625" defaultRowHeight="12.75" x14ac:dyDescent="0.2"/>
  <cols>
    <col min="1" max="1" width="3.28515625" style="79" bestFit="1" customWidth="1"/>
    <col min="2" max="2" width="3.42578125" style="22" customWidth="1"/>
    <col min="3" max="3" width="13.85546875" style="32" customWidth="1"/>
    <col min="4" max="4" width="11.5703125" style="32" customWidth="1"/>
    <col min="5" max="5" width="7.28515625" style="32"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8.42578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3.7109375" style="82" customWidth="1"/>
    <col min="39" max="39" width="11.7109375" style="32" bestFit="1" customWidth="1"/>
    <col min="40" max="40" width="11.7109375" style="32" customWidth="1"/>
    <col min="41" max="41" width="11.85546875" style="32" customWidth="1"/>
    <col min="42" max="42" width="12" style="110" customWidth="1"/>
    <col min="43" max="43" width="11.5703125" style="111" customWidth="1"/>
    <col min="44" max="44" width="11.5703125" style="112" customWidth="1"/>
    <col min="45" max="45" width="12.140625" style="83" customWidth="1"/>
    <col min="46" max="46" width="14.85546875" style="32" customWidth="1"/>
    <col min="47" max="47" width="6.42578125" style="32" bestFit="1" customWidth="1"/>
    <col min="48" max="48" width="10.42578125" style="32" customWidth="1"/>
    <col min="49" max="49" width="6.42578125" style="32" bestFit="1" customWidth="1"/>
    <col min="50" max="50" width="11.140625" style="32" customWidth="1"/>
    <col min="51" max="16384" width="9.140625" style="32"/>
  </cols>
  <sheetData>
    <row r="1" spans="1:50" s="22" customFormat="1" ht="66" customHeight="1" x14ac:dyDescent="0.2">
      <c r="A1" s="185" t="s">
        <v>47</v>
      </c>
      <c r="B1" s="187" t="s">
        <v>46</v>
      </c>
      <c r="C1" s="189" t="s">
        <v>45</v>
      </c>
      <c r="D1" s="129" t="s">
        <v>0</v>
      </c>
      <c r="E1" s="129" t="s">
        <v>1</v>
      </c>
      <c r="F1" s="129" t="s">
        <v>2</v>
      </c>
      <c r="G1" s="2" t="s">
        <v>48</v>
      </c>
      <c r="H1" s="129" t="s">
        <v>3</v>
      </c>
      <c r="I1" s="129" t="s">
        <v>4</v>
      </c>
      <c r="J1" s="124" t="s">
        <v>49</v>
      </c>
      <c r="K1" s="129" t="s">
        <v>5</v>
      </c>
      <c r="L1" s="129" t="s">
        <v>6</v>
      </c>
      <c r="M1" s="129" t="s">
        <v>7</v>
      </c>
      <c r="N1" s="129" t="s">
        <v>8</v>
      </c>
      <c r="O1" s="129"/>
      <c r="P1" s="1" t="s">
        <v>9</v>
      </c>
      <c r="Q1" s="1"/>
      <c r="R1" s="1" t="s">
        <v>10</v>
      </c>
      <c r="S1" s="1"/>
      <c r="T1" s="129" t="s">
        <v>11</v>
      </c>
      <c r="U1" s="129"/>
      <c r="V1" s="129" t="s">
        <v>12</v>
      </c>
      <c r="W1" s="129"/>
      <c r="X1" s="129" t="s">
        <v>13</v>
      </c>
      <c r="Y1" s="129"/>
      <c r="Z1" s="129" t="s">
        <v>14</v>
      </c>
      <c r="AA1" s="129" t="s">
        <v>15</v>
      </c>
      <c r="AB1" s="129" t="s">
        <v>16</v>
      </c>
      <c r="AC1" s="129" t="s">
        <v>17</v>
      </c>
      <c r="AD1" s="129" t="s">
        <v>18</v>
      </c>
      <c r="AE1" s="114" t="s">
        <v>43</v>
      </c>
      <c r="AF1" s="3" t="s">
        <v>44</v>
      </c>
      <c r="AG1" s="129" t="s">
        <v>19</v>
      </c>
      <c r="AH1" s="129" t="s">
        <v>20</v>
      </c>
      <c r="AI1" s="129" t="s">
        <v>21</v>
      </c>
      <c r="AJ1" s="2" t="s">
        <v>22</v>
      </c>
      <c r="AK1" s="3" t="s">
        <v>23</v>
      </c>
      <c r="AL1" s="149" t="s">
        <v>59</v>
      </c>
      <c r="AM1" s="129" t="s">
        <v>24</v>
      </c>
      <c r="AN1" s="148" t="s">
        <v>58</v>
      </c>
      <c r="AO1" s="129" t="s">
        <v>25</v>
      </c>
      <c r="AP1" s="93" t="s">
        <v>40</v>
      </c>
      <c r="AQ1" s="94" t="s">
        <v>41</v>
      </c>
      <c r="AR1" s="95" t="s">
        <v>41</v>
      </c>
      <c r="AS1" s="4" t="s">
        <v>26</v>
      </c>
      <c r="AT1" s="129" t="s">
        <v>27</v>
      </c>
      <c r="AU1" s="181" t="s">
        <v>28</v>
      </c>
      <c r="AV1" s="181"/>
      <c r="AW1" s="181" t="s">
        <v>29</v>
      </c>
      <c r="AX1" s="181"/>
    </row>
    <row r="2" spans="1:50"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9"/>
      <c r="AM2" s="5" t="s">
        <v>30</v>
      </c>
      <c r="AN2" s="5"/>
      <c r="AO2" s="5" t="s">
        <v>34</v>
      </c>
      <c r="AP2" s="96" t="s">
        <v>42</v>
      </c>
      <c r="AQ2" s="97" t="s">
        <v>42</v>
      </c>
      <c r="AR2" s="98" t="s">
        <v>42</v>
      </c>
      <c r="AS2" s="10" t="s">
        <v>35</v>
      </c>
      <c r="AT2" s="5" t="s">
        <v>32</v>
      </c>
      <c r="AU2" s="5" t="s">
        <v>36</v>
      </c>
      <c r="AV2" s="5" t="s">
        <v>37</v>
      </c>
      <c r="AW2" s="5" t="s">
        <v>36</v>
      </c>
      <c r="AX2" s="5" t="s">
        <v>37</v>
      </c>
    </row>
    <row r="3" spans="1:50" s="22" customFormat="1" ht="13.5" thickBot="1" x14ac:dyDescent="0.25">
      <c r="A3" s="84"/>
      <c r="B3" s="85"/>
      <c r="C3" s="91"/>
      <c r="D3" s="128"/>
      <c r="E3" s="128"/>
      <c r="F3" s="128"/>
      <c r="G3" s="88"/>
      <c r="H3" s="128"/>
      <c r="I3" s="128"/>
      <c r="J3" s="88"/>
      <c r="K3" s="128"/>
      <c r="L3" s="128"/>
      <c r="M3" s="128"/>
      <c r="N3" s="128"/>
      <c r="O3" s="6"/>
      <c r="P3" s="128"/>
      <c r="Q3" s="6"/>
      <c r="R3" s="128"/>
      <c r="S3" s="6"/>
      <c r="T3" s="139"/>
      <c r="U3" s="140"/>
      <c r="V3" s="141"/>
      <c r="W3" s="6"/>
      <c r="X3" s="128"/>
      <c r="Y3" s="91"/>
      <c r="Z3" s="86"/>
      <c r="AA3" s="87"/>
      <c r="AB3" s="92"/>
      <c r="AC3" s="86"/>
      <c r="AD3" s="86"/>
      <c r="AE3" s="116"/>
      <c r="AF3" s="119"/>
      <c r="AG3" s="92"/>
      <c r="AH3" s="92"/>
      <c r="AI3" s="128"/>
      <c r="AJ3" s="88"/>
      <c r="AK3" s="89"/>
      <c r="AL3" s="89"/>
      <c r="AM3" s="128"/>
      <c r="AN3" s="146"/>
      <c r="AO3" s="128"/>
      <c r="AP3" s="99"/>
      <c r="AQ3" s="123">
        <f>Март!AP127</f>
        <v>1486.1400000000006</v>
      </c>
      <c r="AR3" s="100"/>
      <c r="AS3" s="90"/>
      <c r="AT3" s="128"/>
      <c r="AU3" s="128"/>
      <c r="AV3" s="128"/>
      <c r="AW3" s="128"/>
      <c r="AX3" s="128"/>
    </row>
    <row r="4" spans="1:50" x14ac:dyDescent="0.2">
      <c r="A4" s="182">
        <v>1</v>
      </c>
      <c r="B4" s="23">
        <v>1</v>
      </c>
      <c r="C4" s="11" t="s">
        <v>57</v>
      </c>
      <c r="D4" s="12">
        <v>19472</v>
      </c>
      <c r="E4" s="12">
        <v>2</v>
      </c>
      <c r="F4" s="12">
        <v>15619</v>
      </c>
      <c r="G4" s="13">
        <v>0.9</v>
      </c>
      <c r="H4" s="13">
        <v>3.4</v>
      </c>
      <c r="I4" s="12">
        <v>16529</v>
      </c>
      <c r="J4" s="13">
        <v>6.6</v>
      </c>
      <c r="K4" s="12">
        <v>15706</v>
      </c>
      <c r="L4" s="14">
        <v>6.4000000000000001E-2</v>
      </c>
      <c r="M4" s="24">
        <f>ROUND(K4*(1-L4),0)</f>
        <v>14701</v>
      </c>
      <c r="N4" s="15">
        <v>0.16800000000000001</v>
      </c>
      <c r="O4" s="25">
        <f>M4*N4</f>
        <v>2469.768</v>
      </c>
      <c r="P4" s="14">
        <v>0.71799999999999997</v>
      </c>
      <c r="Q4" s="25">
        <f>M4*P4</f>
        <v>10555.317999999999</v>
      </c>
      <c r="R4" s="16">
        <v>0.114</v>
      </c>
      <c r="S4" s="25">
        <f>M4*R4</f>
        <v>1675.914</v>
      </c>
      <c r="T4" s="142">
        <v>0.23699999999999999</v>
      </c>
      <c r="U4" s="143">
        <f>M4*T4</f>
        <v>3484.1369999999997</v>
      </c>
      <c r="V4" s="144">
        <v>0.499</v>
      </c>
      <c r="W4" s="25">
        <f>M4*V4</f>
        <v>7335.799</v>
      </c>
      <c r="X4" s="16">
        <v>0.4</v>
      </c>
      <c r="Y4" s="130">
        <f>X4*M4</f>
        <v>5880.4000000000005</v>
      </c>
      <c r="Z4" s="17">
        <v>2.7499999999999998E-3</v>
      </c>
      <c r="AA4" s="19">
        <f>M4*Z4</f>
        <v>40.427749999999996</v>
      </c>
      <c r="AB4" s="27">
        <f>IF(M4&gt;0,(AD4+AM4)/M4,0)</f>
        <v>2.8218282021631185E-3</v>
      </c>
      <c r="AC4" s="17">
        <v>3.6000000000000002E-4</v>
      </c>
      <c r="AD4" s="24">
        <f>AC4*M4</f>
        <v>5.2923600000000004</v>
      </c>
      <c r="AE4" s="117">
        <v>0.18590000000000001</v>
      </c>
      <c r="AF4" s="30">
        <f>AI4*(1-AJ4)*AE4</f>
        <v>33.928237200000005</v>
      </c>
      <c r="AG4" s="28">
        <f>IF(AND(AE4&gt;0,AC4&gt;0,Z4&gt;0),((Z4-AC4)*AE4)/((AE4-AC4)*Z4),0)</f>
        <v>0.87077719090223116</v>
      </c>
      <c r="AH4" s="60">
        <f>IF(AND(AB4&gt;0,AK4&gt;0,AC4&gt;0),((AK4*(AB4-AC4))/(AB4*(AK4-AC4))),0)</f>
        <v>0.87400983813951372</v>
      </c>
      <c r="AI4" s="12">
        <v>201</v>
      </c>
      <c r="AJ4" s="14">
        <v>9.1999999999999998E-2</v>
      </c>
      <c r="AK4" s="15">
        <v>0.1983</v>
      </c>
      <c r="AL4" s="150">
        <v>0.2046</v>
      </c>
      <c r="AM4" s="30">
        <f>AI4*(1-AJ4)*AK4</f>
        <v>36.191336400000004</v>
      </c>
      <c r="AN4" s="153">
        <f>AI4*(1-AJ4)*AL4</f>
        <v>37.341136800000001</v>
      </c>
      <c r="AO4" s="19">
        <v>1.6</v>
      </c>
      <c r="AP4" s="19"/>
      <c r="AQ4" s="113">
        <f>AQ3+AI4-AP4</f>
        <v>1687.1400000000006</v>
      </c>
      <c r="AR4" s="102"/>
      <c r="AS4" s="12"/>
      <c r="AT4" s="31"/>
      <c r="AU4" s="20"/>
      <c r="AV4" s="20"/>
      <c r="AW4" s="20"/>
      <c r="AX4" s="20"/>
    </row>
    <row r="5" spans="1:50" x14ac:dyDescent="0.2">
      <c r="A5" s="183"/>
      <c r="B5" s="33">
        <v>2</v>
      </c>
      <c r="C5" s="11" t="s">
        <v>51</v>
      </c>
      <c r="D5" s="34">
        <v>19100</v>
      </c>
      <c r="E5" s="34">
        <v>5</v>
      </c>
      <c r="F5" s="34">
        <v>17473</v>
      </c>
      <c r="G5" s="35">
        <v>0.7</v>
      </c>
      <c r="H5" s="35">
        <v>3.8</v>
      </c>
      <c r="I5" s="34">
        <v>17171</v>
      </c>
      <c r="J5" s="35">
        <v>5.8</v>
      </c>
      <c r="K5" s="34">
        <v>15800</v>
      </c>
      <c r="L5" s="36">
        <v>6.9000000000000006E-2</v>
      </c>
      <c r="M5" s="37">
        <f>ROUND(K5*(1-L5),0)</f>
        <v>14710</v>
      </c>
      <c r="N5" s="38">
        <v>0.13400000000000001</v>
      </c>
      <c r="O5" s="25">
        <f>M5*N5</f>
        <v>1971.14</v>
      </c>
      <c r="P5" s="36">
        <v>0.81599999999999995</v>
      </c>
      <c r="Q5" s="25">
        <f>M5*P5</f>
        <v>12003.359999999999</v>
      </c>
      <c r="R5" s="39">
        <v>0.05</v>
      </c>
      <c r="S5" s="25">
        <f>M5*R5</f>
        <v>735.5</v>
      </c>
      <c r="T5" s="29">
        <v>0.23499999999999999</v>
      </c>
      <c r="U5" s="143">
        <f>M5*T5</f>
        <v>3456.85</v>
      </c>
      <c r="V5" s="145">
        <v>0.503</v>
      </c>
      <c r="W5" s="25">
        <f>M5*V5</f>
        <v>7399.13</v>
      </c>
      <c r="X5" s="39">
        <v>0.39</v>
      </c>
      <c r="Y5" s="25">
        <f>X5*M5</f>
        <v>5736.9000000000005</v>
      </c>
      <c r="Z5" s="40">
        <v>2.8900000000000002E-3</v>
      </c>
      <c r="AA5" s="18">
        <f>M5*Z5</f>
        <v>42.511900000000004</v>
      </c>
      <c r="AB5" s="27">
        <f>IF(M5&gt;0,(AD5+AM5)/M5,0)</f>
        <v>2.6274280897348743E-3</v>
      </c>
      <c r="AC5" s="40">
        <v>3.4000000000000002E-4</v>
      </c>
      <c r="AD5" s="37">
        <f>AC5*M5</f>
        <v>5.0014000000000003</v>
      </c>
      <c r="AE5" s="28">
        <v>0.20899999999999999</v>
      </c>
      <c r="AF5" s="41">
        <f>AI5*(1-AJ5)*AE5</f>
        <v>33.583792000000003</v>
      </c>
      <c r="AG5" s="28">
        <f>IF(AND(AE5&gt;0,AC5&gt;0,Z5&gt;0),((Z5-AC5)*AE5)/((AE5-AC5)*Z5),0)</f>
        <v>0.88379068679134642</v>
      </c>
      <c r="AH5" s="29">
        <f t="shared" ref="AH5:AH68" si="0">IF(AND(AB5&gt;0,AK5&gt;0,AC5&gt;0),((AK5*(AB5-AC5))/(AB5*(AK5-AC5))),0)</f>
        <v>0.87201176146199078</v>
      </c>
      <c r="AI5" s="34">
        <v>176</v>
      </c>
      <c r="AJ5" s="36">
        <v>8.6999999999999994E-2</v>
      </c>
      <c r="AK5" s="38">
        <v>0.2094</v>
      </c>
      <c r="AL5" s="151">
        <v>0.21659999999999999</v>
      </c>
      <c r="AM5" s="41">
        <f>AI5*(1-AJ5)*AK5</f>
        <v>33.648067200000007</v>
      </c>
      <c r="AN5" s="154">
        <f>AI5*(1-AJ5)*AL5</f>
        <v>34.805020800000001</v>
      </c>
      <c r="AO5" s="42">
        <v>1.6</v>
      </c>
      <c r="AP5" s="42"/>
      <c r="AQ5" s="113">
        <f>AQ4+AI5-AP5</f>
        <v>1863.1400000000006</v>
      </c>
      <c r="AR5" s="103"/>
      <c r="AS5" s="43"/>
      <c r="AT5" s="44"/>
      <c r="AU5" s="45"/>
      <c r="AV5" s="45"/>
      <c r="AW5" s="45"/>
      <c r="AX5" s="45"/>
    </row>
    <row r="6" spans="1:50" x14ac:dyDescent="0.2">
      <c r="A6" s="183"/>
      <c r="B6" s="33">
        <v>3</v>
      </c>
      <c r="C6" s="46" t="s">
        <v>52</v>
      </c>
      <c r="D6" s="43">
        <v>20579</v>
      </c>
      <c r="E6" s="43">
        <v>1</v>
      </c>
      <c r="F6" s="43">
        <v>15118</v>
      </c>
      <c r="G6" s="37">
        <v>1</v>
      </c>
      <c r="H6" s="37">
        <v>4.7</v>
      </c>
      <c r="I6" s="43">
        <v>15591</v>
      </c>
      <c r="J6" s="37">
        <v>6</v>
      </c>
      <c r="K6" s="43">
        <v>15842</v>
      </c>
      <c r="L6" s="39">
        <v>6.6000000000000003E-2</v>
      </c>
      <c r="M6" s="37">
        <f>ROUND(K6*(1-L6),0)</f>
        <v>14796</v>
      </c>
      <c r="N6" s="28">
        <v>0.30199999999999999</v>
      </c>
      <c r="O6" s="25">
        <f>M6*N6</f>
        <v>4468.3919999999998</v>
      </c>
      <c r="P6" s="39">
        <v>0.63700000000000001</v>
      </c>
      <c r="Q6" s="25">
        <f>M6*P6</f>
        <v>9425.0519999999997</v>
      </c>
      <c r="R6" s="39">
        <v>6.0999999999999999E-2</v>
      </c>
      <c r="S6" s="25">
        <f>M6*R6</f>
        <v>902.55599999999993</v>
      </c>
      <c r="T6" s="29">
        <v>0.245</v>
      </c>
      <c r="U6" s="143">
        <f>M6*T6</f>
        <v>3625.02</v>
      </c>
      <c r="V6" s="145">
        <v>0.49299999999999999</v>
      </c>
      <c r="W6" s="25">
        <f>M6*V6</f>
        <v>7294.4279999999999</v>
      </c>
      <c r="X6" s="39">
        <v>0.39</v>
      </c>
      <c r="Y6" s="25">
        <f>X6*M6</f>
        <v>5770.4400000000005</v>
      </c>
      <c r="Z6" s="47">
        <v>2.7299999999999998E-3</v>
      </c>
      <c r="AA6" s="18">
        <f>M6*Z6</f>
        <v>40.393079999999998</v>
      </c>
      <c r="AB6" s="27">
        <f>IF(M6&gt;0,(AD6+AM6)/M6,0)</f>
        <v>2.8389845836712625E-3</v>
      </c>
      <c r="AC6" s="47">
        <v>2.9999999999999997E-4</v>
      </c>
      <c r="AD6" s="37">
        <f>AC6*M6</f>
        <v>4.4387999999999996</v>
      </c>
      <c r="AE6" s="28">
        <v>0.21</v>
      </c>
      <c r="AF6" s="41">
        <f>AI6*(1-AJ6)*AE6</f>
        <v>36.540210000000002</v>
      </c>
      <c r="AG6" s="28">
        <f>IF(AND(AE6&gt;0,AC6&gt;0,Z6&gt;0),((Z6-AC6)*AE6)/((AE6-AC6)*Z6),0)</f>
        <v>0.89138329481677137</v>
      </c>
      <c r="AH6" s="29">
        <f t="shared" si="0"/>
        <v>0.89557284255712555</v>
      </c>
      <c r="AI6" s="43">
        <v>191</v>
      </c>
      <c r="AJ6" s="39">
        <v>8.8999999999999996E-2</v>
      </c>
      <c r="AK6" s="28">
        <v>0.21590000000000001</v>
      </c>
      <c r="AL6" s="152">
        <v>0.22359999999999999</v>
      </c>
      <c r="AM6" s="41">
        <f>AI6*(1-AJ6)*AK6</f>
        <v>37.566815900000002</v>
      </c>
      <c r="AN6" s="154">
        <f>AI6*(1-AJ6)*AL6</f>
        <v>38.906623600000003</v>
      </c>
      <c r="AO6" s="18">
        <v>1.6</v>
      </c>
      <c r="AP6" s="18"/>
      <c r="AQ6" s="113">
        <f>AQ5+AI6-AP6</f>
        <v>2054.1400000000003</v>
      </c>
      <c r="AR6" s="104"/>
      <c r="AS6" s="43"/>
      <c r="AT6" s="48"/>
      <c r="AU6" s="41"/>
      <c r="AV6" s="41"/>
      <c r="AW6" s="41"/>
      <c r="AX6" s="41"/>
    </row>
    <row r="7" spans="1:50" s="22" customFormat="1" ht="13.5" thickBot="1" x14ac:dyDescent="0.25">
      <c r="A7" s="184"/>
      <c r="B7" s="49" t="s">
        <v>38</v>
      </c>
      <c r="C7" s="50"/>
      <c r="D7" s="51">
        <f>SUM(D4:D6)</f>
        <v>59151</v>
      </c>
      <c r="E7" s="51"/>
      <c r="F7" s="51">
        <f>SUM(F4:F6)</f>
        <v>48210</v>
      </c>
      <c r="G7" s="52"/>
      <c r="H7" s="52"/>
      <c r="I7" s="51">
        <f>SUM(I4:I6)</f>
        <v>49291</v>
      </c>
      <c r="J7" s="52"/>
      <c r="K7" s="51">
        <f>SUM(K4:K6)</f>
        <v>47348</v>
      </c>
      <c r="L7" s="21">
        <f>IF(K7&gt;0,(K4*L4+K5*L5+K6*L6)/K7,0)</f>
        <v>6.6337670017740991E-2</v>
      </c>
      <c r="M7" s="52">
        <f>M4+M5+M6</f>
        <v>44207</v>
      </c>
      <c r="N7" s="53">
        <f>IF(M7&gt;0,O7/M7,0)</f>
        <v>0.20153595584409706</v>
      </c>
      <c r="O7" s="54">
        <f>O4+O5+O6</f>
        <v>8909.2999999999993</v>
      </c>
      <c r="P7" s="21">
        <f>IF(M7&gt;0,Q7/M7,0)</f>
        <v>0.72349921958060937</v>
      </c>
      <c r="Q7" s="54">
        <f>Q4+Q5+Q6</f>
        <v>31983.73</v>
      </c>
      <c r="R7" s="21">
        <f>IF(M7&gt;0,S7/M7,0)</f>
        <v>7.4964824575293507E-2</v>
      </c>
      <c r="S7" s="54">
        <f>S4+S5+S6</f>
        <v>3313.97</v>
      </c>
      <c r="T7" s="21">
        <f>IF(M7&gt;0,U7/M7,0)</f>
        <v>0.23901207953491527</v>
      </c>
      <c r="U7" s="54">
        <f>U4+U5+U6</f>
        <v>10566.007</v>
      </c>
      <c r="V7" s="21">
        <f>IF(M7&gt;0,W7/M7,0)</f>
        <v>0.49832282217748319</v>
      </c>
      <c r="W7" s="54">
        <f>W4+W5+W6</f>
        <v>22029.357</v>
      </c>
      <c r="X7" s="21">
        <f>IF(M7&gt;0,Y7/M7,0)</f>
        <v>0.3933254914380076</v>
      </c>
      <c r="Y7" s="54">
        <f>Y4+Y5+Y6</f>
        <v>17387.740000000002</v>
      </c>
      <c r="Z7" s="55">
        <f>IF(M7&gt;0,AA7/M7,0)</f>
        <v>2.7898914199108739E-3</v>
      </c>
      <c r="AA7" s="56">
        <f>SUM(AA4:AA6)</f>
        <v>123.33273</v>
      </c>
      <c r="AB7" s="55">
        <f>IF(M7&gt;0,(AB4*M4+AB5*M5+AB6*M6)/M7,0)</f>
        <v>2.7628832424729122E-3</v>
      </c>
      <c r="AC7" s="55">
        <f>IF(K7&gt;0,(K4*AC4+K5*AC5+K6*AC6)/K7,0)</f>
        <v>3.3325082368843457E-4</v>
      </c>
      <c r="AD7" s="52">
        <f>SUM(AD4:AD6)</f>
        <v>14.732559999999999</v>
      </c>
      <c r="AE7" s="53">
        <f>IF(K7&gt;0,(K4*AE4+K5*AE5+K6*AE6)/K7,0)</f>
        <v>0.20167199036918138</v>
      </c>
      <c r="AF7" s="58">
        <f>SUM(AF4:AF6)</f>
        <v>104.0522392</v>
      </c>
      <c r="AG7" s="53">
        <f>IF(AND(AA7&gt;0),((AA4*AG4+AA5*AG5+AA6*AG6)/AA7),0)</f>
        <v>0.88201161699331676</v>
      </c>
      <c r="AH7" s="57">
        <f t="shared" si="0"/>
        <v>0.88079485951412018</v>
      </c>
      <c r="AI7" s="51">
        <f>SUM(AI4:AI6)</f>
        <v>568</v>
      </c>
      <c r="AJ7" s="21">
        <f>IF(AI7&gt;0,(AJ4*AI4+AJ5*AI5+AJ6*AI6)/AI7,0)</f>
        <v>8.9441901408450694E-2</v>
      </c>
      <c r="AK7" s="53">
        <f>IF(K7&gt;0,(AK4*K4+AK5*K5+AK6*K6)/K7,0)</f>
        <v>0.20789278533412181</v>
      </c>
      <c r="AL7" s="155">
        <f>IF(L7&gt;0,(AL4*K4+AL5*K5+AL6*K6)/K7,0)</f>
        <v>0.21496153586212721</v>
      </c>
      <c r="AM7" s="58">
        <f>SUM(AM4:AM6)</f>
        <v>107.40621950000002</v>
      </c>
      <c r="AN7" s="156">
        <f>SUM(AN4:AN6)</f>
        <v>111.05278120000001</v>
      </c>
      <c r="AO7" s="56"/>
      <c r="AP7" s="56">
        <f>SUM(AP4:AP6)</f>
        <v>0</v>
      </c>
      <c r="AQ7" s="105"/>
      <c r="AR7" s="106">
        <f>AQ6</f>
        <v>2054.1400000000003</v>
      </c>
      <c r="AS7" s="51">
        <f>SUM(AS4:AS6)</f>
        <v>0</v>
      </c>
      <c r="AT7" s="59"/>
      <c r="AU7" s="58"/>
      <c r="AV7" s="58"/>
      <c r="AW7" s="58"/>
      <c r="AX7" s="58"/>
    </row>
    <row r="8" spans="1:50" x14ac:dyDescent="0.2">
      <c r="A8" s="182">
        <v>2</v>
      </c>
      <c r="B8" s="23">
        <v>1</v>
      </c>
      <c r="C8" s="11" t="s">
        <v>57</v>
      </c>
      <c r="D8" s="12">
        <v>15704</v>
      </c>
      <c r="E8" s="12">
        <v>0</v>
      </c>
      <c r="F8" s="12">
        <v>14888</v>
      </c>
      <c r="G8" s="13">
        <v>1.6</v>
      </c>
      <c r="H8" s="13">
        <v>4.0999999999999996</v>
      </c>
      <c r="I8" s="12">
        <v>15466</v>
      </c>
      <c r="J8" s="13">
        <v>5.8</v>
      </c>
      <c r="K8" s="12">
        <v>15550</v>
      </c>
      <c r="L8" s="14">
        <v>6.4000000000000001E-2</v>
      </c>
      <c r="M8" s="24">
        <f>ROUND(K8*(1-L8),0)</f>
        <v>14555</v>
      </c>
      <c r="N8" s="15">
        <v>0.28199999999999997</v>
      </c>
      <c r="O8" s="25">
        <f>M8*N8</f>
        <v>4104.5099999999993</v>
      </c>
      <c r="P8" s="14">
        <v>0.59199999999999997</v>
      </c>
      <c r="Q8" s="25">
        <f>M8*P8</f>
        <v>8616.56</v>
      </c>
      <c r="R8" s="16">
        <v>0.126</v>
      </c>
      <c r="S8" s="25">
        <f>M8*R8</f>
        <v>1833.93</v>
      </c>
      <c r="T8" s="142">
        <v>0.23799999999999999</v>
      </c>
      <c r="U8" s="143">
        <f>M8*T8</f>
        <v>3464.0899999999997</v>
      </c>
      <c r="V8" s="144">
        <v>0.505</v>
      </c>
      <c r="W8" s="25">
        <f>M8*V8</f>
        <v>7350.2749999999996</v>
      </c>
      <c r="X8" s="16">
        <v>0.4</v>
      </c>
      <c r="Y8" s="25">
        <f>X8*M8</f>
        <v>5822</v>
      </c>
      <c r="Z8" s="17">
        <v>2.5999999999999999E-3</v>
      </c>
      <c r="AA8" s="18">
        <f>M8*Z8</f>
        <v>37.842999999999996</v>
      </c>
      <c r="AB8" s="27">
        <f>IF(M8&gt;0,(AD8+AM8)/M8,0)</f>
        <v>2.4960507042253522E-3</v>
      </c>
      <c r="AC8" s="17">
        <v>3.1E-4</v>
      </c>
      <c r="AD8" s="24">
        <f>AC8*M8</f>
        <v>4.5120500000000003</v>
      </c>
      <c r="AE8" s="117">
        <v>0.2046</v>
      </c>
      <c r="AF8" s="30">
        <f>AI8*(1-AJ8)*AE8</f>
        <v>30.534504000000002</v>
      </c>
      <c r="AG8" s="28">
        <f>IF(AND(AE8&gt;0,AC8&gt;0,Z8&gt;0),((Z8-AC8)*AE8)/((AE8-AC8)*Z8),0)</f>
        <v>0.88210575463989738</v>
      </c>
      <c r="AH8" s="60">
        <f t="shared" si="0"/>
        <v>0.87707910763917829</v>
      </c>
      <c r="AI8" s="12">
        <v>164</v>
      </c>
      <c r="AJ8" s="14">
        <v>0.09</v>
      </c>
      <c r="AK8" s="15">
        <v>0.2132</v>
      </c>
      <c r="AL8" s="150">
        <v>0.2218</v>
      </c>
      <c r="AM8" s="30">
        <f>AI8*(1-AJ8)*AK8</f>
        <v>31.817968</v>
      </c>
      <c r="AN8" s="153">
        <f>AI8*(1-AJ8)*AL8</f>
        <v>33.101432000000003</v>
      </c>
      <c r="AO8" s="19">
        <v>1.56</v>
      </c>
      <c r="AP8" s="19"/>
      <c r="AQ8" s="101">
        <f>AQ6+AI8-AP8</f>
        <v>2218.1400000000003</v>
      </c>
      <c r="AR8" s="102"/>
      <c r="AS8" s="12"/>
      <c r="AT8" s="31"/>
      <c r="AU8" s="20"/>
      <c r="AV8" s="20"/>
      <c r="AW8" s="20"/>
      <c r="AX8" s="20"/>
    </row>
    <row r="9" spans="1:50" x14ac:dyDescent="0.2">
      <c r="A9" s="183"/>
      <c r="B9" s="33">
        <v>2</v>
      </c>
      <c r="C9" s="11" t="s">
        <v>51</v>
      </c>
      <c r="D9" s="34">
        <v>18771</v>
      </c>
      <c r="E9" s="34">
        <v>1</v>
      </c>
      <c r="F9" s="34">
        <v>16295</v>
      </c>
      <c r="G9" s="35">
        <v>0.6</v>
      </c>
      <c r="H9" s="35">
        <v>4.0999999999999996</v>
      </c>
      <c r="I9" s="34">
        <v>16402</v>
      </c>
      <c r="J9" s="35">
        <v>5.9</v>
      </c>
      <c r="K9" s="34">
        <v>15315</v>
      </c>
      <c r="L9" s="36">
        <v>6.7000000000000004E-2</v>
      </c>
      <c r="M9" s="37">
        <f>ROUND(K9*(1-L9),0)</f>
        <v>14289</v>
      </c>
      <c r="N9" s="38">
        <v>0.223</v>
      </c>
      <c r="O9" s="25">
        <f>M9*N9</f>
        <v>3186.4470000000001</v>
      </c>
      <c r="P9" s="36">
        <v>0.64100000000000001</v>
      </c>
      <c r="Q9" s="25">
        <f>M9*P9</f>
        <v>9159.2489999999998</v>
      </c>
      <c r="R9" s="39">
        <v>0.13600000000000001</v>
      </c>
      <c r="S9" s="25">
        <f>M9*R9</f>
        <v>1943.3040000000001</v>
      </c>
      <c r="T9" s="29">
        <v>0.246</v>
      </c>
      <c r="U9" s="143">
        <f>M9*T9</f>
        <v>3515.0940000000001</v>
      </c>
      <c r="V9" s="145">
        <v>0.503</v>
      </c>
      <c r="W9" s="25">
        <f>M9*V9</f>
        <v>7187.3670000000002</v>
      </c>
      <c r="X9" s="39">
        <v>0.39</v>
      </c>
      <c r="Y9" s="25">
        <f>X9*M9</f>
        <v>5572.71</v>
      </c>
      <c r="Z9" s="40">
        <v>2.5500000000000002E-3</v>
      </c>
      <c r="AA9" s="18">
        <f>M9*Z9</f>
        <v>36.436950000000003</v>
      </c>
      <c r="AB9" s="27">
        <f>IF(M9&gt;0,(AD9+AM9)/M9,0)</f>
        <v>2.7452220869200088E-3</v>
      </c>
      <c r="AC9" s="40">
        <v>2.9999999999999997E-4</v>
      </c>
      <c r="AD9" s="37">
        <f>AC9*M9</f>
        <v>4.2866999999999997</v>
      </c>
      <c r="AE9" s="28">
        <v>0.2036</v>
      </c>
      <c r="AF9" s="41">
        <f>AI9*(1-AJ9)*AE9</f>
        <v>34.053321600000004</v>
      </c>
      <c r="AG9" s="28">
        <f>IF(AND(AE9&gt;0,AC9&gt;0,Z9&gt;0),((Z9-AC9)*AE9)/((AE9-AC9)*Z9),0)</f>
        <v>0.88365498683487176</v>
      </c>
      <c r="AH9" s="29">
        <f t="shared" si="0"/>
        <v>0.89200021998977996</v>
      </c>
      <c r="AI9" s="34">
        <v>184</v>
      </c>
      <c r="AJ9" s="36">
        <v>9.0999999999999998E-2</v>
      </c>
      <c r="AK9" s="38">
        <v>0.2089</v>
      </c>
      <c r="AL9" s="151">
        <v>0.21190000000000001</v>
      </c>
      <c r="AM9" s="41">
        <f>AI9*(1-AJ9)*AK9</f>
        <v>34.939778400000002</v>
      </c>
      <c r="AN9" s="154">
        <f>AI9*(1-AJ9)*AL9</f>
        <v>35.4415464</v>
      </c>
      <c r="AO9" s="42">
        <v>1.6</v>
      </c>
      <c r="AP9" s="42"/>
      <c r="AQ9" s="113">
        <f>AQ8+AI9-AP9</f>
        <v>2402.1400000000003</v>
      </c>
      <c r="AR9" s="104"/>
      <c r="AS9" s="43"/>
      <c r="AT9" s="44"/>
      <c r="AU9" s="45"/>
      <c r="AV9" s="45"/>
      <c r="AW9" s="45"/>
      <c r="AX9" s="45"/>
    </row>
    <row r="10" spans="1:50" x14ac:dyDescent="0.2">
      <c r="A10" s="183"/>
      <c r="B10" s="33">
        <v>3</v>
      </c>
      <c r="C10" s="11" t="s">
        <v>50</v>
      </c>
      <c r="D10" s="43">
        <v>17441</v>
      </c>
      <c r="E10" s="43">
        <v>1</v>
      </c>
      <c r="F10" s="43">
        <v>16546</v>
      </c>
      <c r="G10" s="37">
        <v>0.8</v>
      </c>
      <c r="H10" s="37">
        <v>4.2</v>
      </c>
      <c r="I10" s="43">
        <v>16890</v>
      </c>
      <c r="J10" s="37">
        <v>5</v>
      </c>
      <c r="K10" s="43">
        <v>15169</v>
      </c>
      <c r="L10" s="39">
        <v>6.0999999999999999E-2</v>
      </c>
      <c r="M10" s="37">
        <f>ROUND(K10*(1-L10),0)</f>
        <v>14244</v>
      </c>
      <c r="N10" s="28">
        <v>0.35</v>
      </c>
      <c r="O10" s="25">
        <f>M10*N10</f>
        <v>4985.3999999999996</v>
      </c>
      <c r="P10" s="39">
        <v>0.58399999999999996</v>
      </c>
      <c r="Q10" s="25">
        <f>M10*P10</f>
        <v>8318.4959999999992</v>
      </c>
      <c r="R10" s="39">
        <v>6.6000000000000003E-2</v>
      </c>
      <c r="S10" s="25">
        <f>M10*R10</f>
        <v>940.10400000000004</v>
      </c>
      <c r="T10" s="29">
        <v>0.22500000000000001</v>
      </c>
      <c r="U10" s="143">
        <f>M10*T10</f>
        <v>3204.9</v>
      </c>
      <c r="V10" s="145">
        <v>0.51100000000000001</v>
      </c>
      <c r="W10" s="25">
        <f>M10*V10</f>
        <v>7278.6840000000002</v>
      </c>
      <c r="X10" s="39">
        <v>0.4</v>
      </c>
      <c r="Y10" s="25">
        <f>X10*M10</f>
        <v>5697.6</v>
      </c>
      <c r="Z10" s="47">
        <v>2.5300000000000001E-3</v>
      </c>
      <c r="AA10" s="18">
        <f>M10*Z10</f>
        <v>36.037320000000001</v>
      </c>
      <c r="AB10" s="27">
        <f>IF(M10&gt;0,(AD10+AM10)/M10,0)</f>
        <v>2.6453017059814661E-3</v>
      </c>
      <c r="AC10" s="47">
        <v>2.9E-4</v>
      </c>
      <c r="AD10" s="37">
        <f>AC10*M10</f>
        <v>4.1307600000000004</v>
      </c>
      <c r="AE10" s="28">
        <v>0.20549999999999999</v>
      </c>
      <c r="AF10" s="41">
        <f>AI10*(1-AJ10)*AE10</f>
        <v>32.689912499999998</v>
      </c>
      <c r="AG10" s="28">
        <f>IF(AND(AE10&gt;0,AC10&gt;0,Z10&gt;0),((Z10-AC10)*AE10)/((AE10-AC10)*Z10),0)</f>
        <v>0.88662669475961486</v>
      </c>
      <c r="AH10" s="29">
        <f t="shared" si="0"/>
        <v>0.89159767281012259</v>
      </c>
      <c r="AI10" s="43">
        <v>175</v>
      </c>
      <c r="AJ10" s="39">
        <v>9.0999999999999998E-2</v>
      </c>
      <c r="AK10" s="28">
        <v>0.2109</v>
      </c>
      <c r="AL10" s="152">
        <v>0.2137</v>
      </c>
      <c r="AM10" s="41">
        <f>AI10*(1-AJ10)*AK10</f>
        <v>33.548917500000002</v>
      </c>
      <c r="AN10" s="154">
        <f>AI10*(1-AJ10)*AL10</f>
        <v>33.994327500000004</v>
      </c>
      <c r="AO10" s="18">
        <v>1.6</v>
      </c>
      <c r="AP10" s="18"/>
      <c r="AQ10" s="113">
        <f>AQ9+AI10-AP10</f>
        <v>2577.1400000000003</v>
      </c>
      <c r="AR10" s="104"/>
      <c r="AS10" s="43"/>
      <c r="AT10" s="48"/>
      <c r="AU10" s="41"/>
      <c r="AV10" s="41"/>
      <c r="AW10" s="41"/>
      <c r="AX10" s="41"/>
    </row>
    <row r="11" spans="1:50" s="22" customFormat="1" ht="13.5" thickBot="1" x14ac:dyDescent="0.25">
      <c r="A11" s="184"/>
      <c r="B11" s="49" t="s">
        <v>38</v>
      </c>
      <c r="C11" s="50"/>
      <c r="D11" s="51">
        <f>SUM(D8:D10)</f>
        <v>51916</v>
      </c>
      <c r="E11" s="51"/>
      <c r="F11" s="51">
        <f>SUM(F8:F10)</f>
        <v>47729</v>
      </c>
      <c r="G11" s="52"/>
      <c r="H11" s="52"/>
      <c r="I11" s="51">
        <f>SUM(I8:I10)</f>
        <v>48758</v>
      </c>
      <c r="J11" s="52"/>
      <c r="K11" s="51">
        <f>SUM(K8:K10)</f>
        <v>46034</v>
      </c>
      <c r="L11" s="21">
        <f>IF(K11&gt;0,(K8*L8+K9*L9+K10*L10)/K11,0)</f>
        <v>6.4009514706521262E-2</v>
      </c>
      <c r="M11" s="52">
        <f>M8+M9+M10</f>
        <v>43088</v>
      </c>
      <c r="N11" s="53">
        <f>IF(M11&gt;0,O11/M11,0)</f>
        <v>0.28491359543260303</v>
      </c>
      <c r="O11" s="54">
        <f>O8+O9+O10</f>
        <v>12276.357</v>
      </c>
      <c r="P11" s="21">
        <f>IF(M11&gt;0,Q11/M11,0)</f>
        <v>0.60560492480505013</v>
      </c>
      <c r="Q11" s="54">
        <f>Q8+Q9+Q10</f>
        <v>26094.305</v>
      </c>
      <c r="R11" s="21">
        <f>IF(M11&gt;0,S11/M11,0)</f>
        <v>0.10948147976234684</v>
      </c>
      <c r="S11" s="54">
        <f>S8+S9+S10</f>
        <v>4717.3380000000006</v>
      </c>
      <c r="T11" s="21">
        <f>IF(M11&gt;0,U11/M11,0)</f>
        <v>0.23635545859636092</v>
      </c>
      <c r="U11" s="54">
        <f>U8+U9+U10</f>
        <v>10184.083999999999</v>
      </c>
      <c r="V11" s="21">
        <f>IF(M11&gt;0,W11/M11,0)</f>
        <v>0.5063202283698478</v>
      </c>
      <c r="W11" s="54">
        <f>W8+W9+W10</f>
        <v>21816.326000000001</v>
      </c>
      <c r="X11" s="21">
        <f>IF(M11&gt;0,Y11/M11,0)</f>
        <v>0.39668376346082429</v>
      </c>
      <c r="Y11" s="54">
        <f>Y8+Y9+Y10</f>
        <v>17092.309999999998</v>
      </c>
      <c r="Z11" s="55">
        <f>IF(M11&gt;0,AA11/M11,0)</f>
        <v>2.560278267731155E-3</v>
      </c>
      <c r="AA11" s="56">
        <f>SUM(AA8:AA10)</f>
        <v>110.31727000000001</v>
      </c>
      <c r="AB11" s="55">
        <f>IF(M11&gt;0,(AB8*M8+AB9*M9+AB10*M10)/M11,0)</f>
        <v>2.6280211172484223E-3</v>
      </c>
      <c r="AC11" s="55">
        <f>IF(K11&gt;0,(K8*AC8+K9*AC9+K10*AC10)/K11,0)</f>
        <v>3.0008276491289048E-4</v>
      </c>
      <c r="AD11" s="52">
        <f>SUM(AD8:AD10)</f>
        <v>12.929510000000001</v>
      </c>
      <c r="AE11" s="53">
        <f>IF(K11&gt;0,(K8*AE8+K9*AE9+K10*AE10)/K11,0)</f>
        <v>0.20456387669983056</v>
      </c>
      <c r="AF11" s="58">
        <f>SUM(AF8:AF10)</f>
        <v>97.277738099999993</v>
      </c>
      <c r="AG11" s="53">
        <f>IF(AND(AA11&gt;0),((AA8*AG8+AA9*AG9+AA10*AG10)/AA11),0)</f>
        <v>0.88409430876040584</v>
      </c>
      <c r="AH11" s="57">
        <f t="shared" si="0"/>
        <v>0.88707569687845778</v>
      </c>
      <c r="AI11" s="51">
        <f>SUM(AI8:AI10)</f>
        <v>523</v>
      </c>
      <c r="AJ11" s="21">
        <f>IF(AI11&gt;0,(AJ8*AI8+AJ9*AI9+AJ10*AI10)/AI11,0)</f>
        <v>9.0686424474187372E-2</v>
      </c>
      <c r="AK11" s="53">
        <f>IF(K11&gt;0,(AK8*K8+AK9*K9+AK10*K10)/K11,0)</f>
        <v>0.21101154798627103</v>
      </c>
      <c r="AL11" s="155">
        <f>IF(L11&gt;0,(AL8*K8+AL9*K9+AL10*K10)/K11,0)</f>
        <v>0.21583728982925662</v>
      </c>
      <c r="AM11" s="58">
        <f>SUM(AM8:AM10)</f>
        <v>100.3066639</v>
      </c>
      <c r="AN11" s="156">
        <f>SUM(AN8:AN10)</f>
        <v>102.53730590000001</v>
      </c>
      <c r="AO11" s="56"/>
      <c r="AP11" s="56">
        <f>SUM(AP8:AP10)</f>
        <v>0</v>
      </c>
      <c r="AQ11" s="105"/>
      <c r="AR11" s="106">
        <f>AQ10</f>
        <v>2577.1400000000003</v>
      </c>
      <c r="AS11" s="51">
        <f>SUM(AS8:AS10)</f>
        <v>0</v>
      </c>
      <c r="AT11" s="59"/>
      <c r="AU11" s="58"/>
      <c r="AV11" s="58"/>
      <c r="AW11" s="58"/>
      <c r="AX11" s="58"/>
    </row>
    <row r="12" spans="1:50" x14ac:dyDescent="0.2">
      <c r="A12" s="182">
        <v>3</v>
      </c>
      <c r="B12" s="23">
        <v>1</v>
      </c>
      <c r="C12" s="11" t="s">
        <v>54</v>
      </c>
      <c r="D12" s="12">
        <v>3617</v>
      </c>
      <c r="E12" s="12">
        <v>0</v>
      </c>
      <c r="F12" s="12">
        <v>11784</v>
      </c>
      <c r="G12" s="13">
        <v>0.9</v>
      </c>
      <c r="H12" s="13">
        <v>4.9000000000000004</v>
      </c>
      <c r="I12" s="12">
        <v>12146</v>
      </c>
      <c r="J12" s="13">
        <v>5.6</v>
      </c>
      <c r="K12" s="12">
        <v>13955</v>
      </c>
      <c r="L12" s="14">
        <v>6.2E-2</v>
      </c>
      <c r="M12" s="24">
        <f>ROUND(K12*(1-L12),0)</f>
        <v>13090</v>
      </c>
      <c r="N12" s="15">
        <v>0.26600000000000001</v>
      </c>
      <c r="O12" s="25">
        <f>M12*N12</f>
        <v>3481.94</v>
      </c>
      <c r="P12" s="14">
        <v>0.56299999999999994</v>
      </c>
      <c r="Q12" s="25">
        <f>M12*P12</f>
        <v>7369.6699999999992</v>
      </c>
      <c r="R12" s="16">
        <v>0.17100000000000001</v>
      </c>
      <c r="S12" s="25">
        <f>M12*R12</f>
        <v>2238.3900000000003</v>
      </c>
      <c r="T12" s="142">
        <v>0.249</v>
      </c>
      <c r="U12" s="143">
        <f>M12*T12</f>
        <v>3259.41</v>
      </c>
      <c r="V12" s="144">
        <v>0.5</v>
      </c>
      <c r="W12" s="25">
        <f>M12*V12</f>
        <v>6545</v>
      </c>
      <c r="X12" s="16">
        <v>0.4</v>
      </c>
      <c r="Y12" s="25">
        <f>X12*M12</f>
        <v>5236</v>
      </c>
      <c r="Z12" s="17">
        <v>2.6800000000000001E-3</v>
      </c>
      <c r="AA12" s="18">
        <f>M12*Z12</f>
        <v>35.081200000000003</v>
      </c>
      <c r="AB12" s="27">
        <f>IF(M12&gt;0,(AD12+AM12)/M12,0)</f>
        <v>2.8199116883116885E-3</v>
      </c>
      <c r="AC12" s="17">
        <v>2.9E-4</v>
      </c>
      <c r="AD12" s="24">
        <f>AC12*M12</f>
        <v>3.7961</v>
      </c>
      <c r="AE12" s="117">
        <v>0.19819999999999999</v>
      </c>
      <c r="AF12" s="30">
        <f>AI12*(1-AJ12)*AE12</f>
        <v>32.174995199999998</v>
      </c>
      <c r="AG12" s="28">
        <f>IF(AND(AE12&gt;0,AC12&gt;0,Z12&gt;0),((Z12-AC12)*AE12)/((AE12-AC12)*Z12),0)</f>
        <v>0.89309779735549943</v>
      </c>
      <c r="AH12" s="60">
        <f t="shared" si="0"/>
        <v>0.89843708998694316</v>
      </c>
      <c r="AI12" s="12">
        <v>178</v>
      </c>
      <c r="AJ12" s="14">
        <v>8.7999999999999995E-2</v>
      </c>
      <c r="AK12" s="15">
        <v>0.20399999999999999</v>
      </c>
      <c r="AL12" s="150">
        <v>0.19980000000000001</v>
      </c>
      <c r="AM12" s="30">
        <f>AI12*(1-AJ12)*AK12</f>
        <v>33.116543999999998</v>
      </c>
      <c r="AN12" s="153">
        <f>AI12*(1-AJ12)*AL12</f>
        <v>32.434732800000006</v>
      </c>
      <c r="AO12" s="19">
        <v>1.6</v>
      </c>
      <c r="AP12" s="19">
        <v>1128.6600000000001</v>
      </c>
      <c r="AQ12" s="101">
        <f>AQ10+AI12-AP12</f>
        <v>1626.4800000000002</v>
      </c>
      <c r="AR12" s="102"/>
      <c r="AS12" s="12"/>
      <c r="AT12" s="31"/>
      <c r="AU12" s="20"/>
      <c r="AV12" s="20"/>
      <c r="AW12" s="20"/>
      <c r="AX12" s="20"/>
    </row>
    <row r="13" spans="1:50" x14ac:dyDescent="0.2">
      <c r="A13" s="183"/>
      <c r="B13" s="33">
        <v>2</v>
      </c>
      <c r="C13" s="11" t="s">
        <v>51</v>
      </c>
      <c r="D13" s="34">
        <v>18539</v>
      </c>
      <c r="E13" s="34">
        <v>3</v>
      </c>
      <c r="F13" s="34">
        <v>15392</v>
      </c>
      <c r="G13" s="35">
        <v>1.8</v>
      </c>
      <c r="H13" s="35">
        <v>3.9</v>
      </c>
      <c r="I13" s="34">
        <v>15672</v>
      </c>
      <c r="J13" s="35">
        <v>5.2</v>
      </c>
      <c r="K13" s="34">
        <v>13873</v>
      </c>
      <c r="L13" s="36">
        <v>6.2E-2</v>
      </c>
      <c r="M13" s="37">
        <f>ROUND(K13*(1-L13),0)</f>
        <v>13013</v>
      </c>
      <c r="N13" s="38">
        <v>0.30199999999999999</v>
      </c>
      <c r="O13" s="25">
        <f>M13*N13</f>
        <v>3929.9259999999999</v>
      </c>
      <c r="P13" s="36">
        <v>0.53200000000000003</v>
      </c>
      <c r="Q13" s="25">
        <f>M13*P13</f>
        <v>6922.9160000000002</v>
      </c>
      <c r="R13" s="39">
        <v>0.16600000000000001</v>
      </c>
      <c r="S13" s="25">
        <f>M13*R13</f>
        <v>2160.1579999999999</v>
      </c>
      <c r="T13" s="29">
        <v>0.25600000000000001</v>
      </c>
      <c r="U13" s="143">
        <f>M13*T13</f>
        <v>3331.328</v>
      </c>
      <c r="V13" s="145">
        <v>0.48099999999999998</v>
      </c>
      <c r="W13" s="25">
        <f>M13*V13</f>
        <v>6259.2529999999997</v>
      </c>
      <c r="X13" s="39">
        <v>0.39</v>
      </c>
      <c r="Y13" s="25">
        <f>X13*M13</f>
        <v>5075.0700000000006</v>
      </c>
      <c r="Z13" s="40">
        <v>2.66E-3</v>
      </c>
      <c r="AA13" s="18">
        <f>M13*Z13</f>
        <v>34.614580000000004</v>
      </c>
      <c r="AB13" s="27">
        <f>IF(M13&gt;0,(AD13+AM13)/M13,0)</f>
        <v>2.6390044417121342E-3</v>
      </c>
      <c r="AC13" s="40">
        <v>2.7999999999999998E-4</v>
      </c>
      <c r="AD13" s="37">
        <f>AC13*M13</f>
        <v>3.6436399999999995</v>
      </c>
      <c r="AE13" s="28">
        <v>0.20630000000000001</v>
      </c>
      <c r="AF13" s="41">
        <f>AI13*(1-AJ13)*AE13</f>
        <v>30.802240399999999</v>
      </c>
      <c r="AG13" s="28">
        <f>IF(AND(AE13&gt;0,AC13&gt;0,Z13&gt;0),((Z13-AC13)*AE13)/((AE13-AC13)*Z13),0)</f>
        <v>0.89595287120821177</v>
      </c>
      <c r="AH13" s="29">
        <f t="shared" si="0"/>
        <v>0.89511841568425921</v>
      </c>
      <c r="AI13" s="34">
        <v>163</v>
      </c>
      <c r="AJ13" s="36">
        <v>8.4000000000000005E-2</v>
      </c>
      <c r="AK13" s="38">
        <v>0.2056</v>
      </c>
      <c r="AL13" s="151">
        <v>0.2094</v>
      </c>
      <c r="AM13" s="41">
        <f>AI13*(1-AJ13)*AK13</f>
        <v>30.6977248</v>
      </c>
      <c r="AN13" s="154">
        <f>AI13*(1-AJ13)*AL13</f>
        <v>31.265095199999998</v>
      </c>
      <c r="AO13" s="42">
        <v>1.6</v>
      </c>
      <c r="AP13" s="42"/>
      <c r="AQ13" s="113">
        <f>AQ12+AI13-AP13</f>
        <v>1789.4800000000002</v>
      </c>
      <c r="AR13" s="104"/>
      <c r="AS13" s="43"/>
      <c r="AT13" s="44"/>
      <c r="AU13" s="45"/>
      <c r="AV13" s="45"/>
      <c r="AW13" s="45"/>
      <c r="AX13" s="45"/>
    </row>
    <row r="14" spans="1:50" x14ac:dyDescent="0.2">
      <c r="A14" s="183"/>
      <c r="B14" s="33">
        <v>3</v>
      </c>
      <c r="C14" s="11" t="s">
        <v>50</v>
      </c>
      <c r="D14" s="43">
        <v>18800</v>
      </c>
      <c r="E14" s="43">
        <v>1</v>
      </c>
      <c r="F14" s="43">
        <v>16659</v>
      </c>
      <c r="G14" s="37">
        <v>0.8</v>
      </c>
      <c r="H14" s="37">
        <v>3.8</v>
      </c>
      <c r="I14" s="43">
        <v>17072</v>
      </c>
      <c r="J14" s="37">
        <v>4.8</v>
      </c>
      <c r="K14" s="43">
        <v>13835</v>
      </c>
      <c r="L14" s="39">
        <v>6.6000000000000003E-2</v>
      </c>
      <c r="M14" s="37">
        <f>ROUND(K14*(1-L14),0)</f>
        <v>12922</v>
      </c>
      <c r="N14" s="28">
        <v>0.39500000000000002</v>
      </c>
      <c r="O14" s="25">
        <f>M14*N14</f>
        <v>5104.1900000000005</v>
      </c>
      <c r="P14" s="39">
        <v>0.49299999999999999</v>
      </c>
      <c r="Q14" s="25">
        <f>M14*P14</f>
        <v>6370.5460000000003</v>
      </c>
      <c r="R14" s="39">
        <v>0.112</v>
      </c>
      <c r="S14" s="25">
        <f>M14*R14</f>
        <v>1447.2640000000001</v>
      </c>
      <c r="T14" s="29">
        <v>0.24299999999999999</v>
      </c>
      <c r="U14" s="143">
        <f>M14*T14</f>
        <v>3140.0459999999998</v>
      </c>
      <c r="V14" s="145">
        <v>0.49</v>
      </c>
      <c r="W14" s="25">
        <f>M14*V14</f>
        <v>6331.78</v>
      </c>
      <c r="X14" s="39">
        <v>0.39</v>
      </c>
      <c r="Y14" s="25">
        <f>X14*M14</f>
        <v>5039.58</v>
      </c>
      <c r="Z14" s="47">
        <v>2.5899999999999999E-3</v>
      </c>
      <c r="AA14" s="18">
        <f>M14*Z14</f>
        <v>33.467979999999997</v>
      </c>
      <c r="AB14" s="27">
        <f>IF(M14&gt;0,(AD14+AM14)/M14,0)</f>
        <v>2.6331666924624673E-3</v>
      </c>
      <c r="AC14" s="47">
        <v>2.9E-4</v>
      </c>
      <c r="AD14" s="37">
        <f>AC14*M14</f>
        <v>3.7473800000000002</v>
      </c>
      <c r="AE14" s="28">
        <v>0.20660000000000001</v>
      </c>
      <c r="AF14" s="41">
        <f>AI14*(1-AJ14)*AE14</f>
        <v>30.147072000000005</v>
      </c>
      <c r="AG14" s="28">
        <f>IF(AND(AE14&gt;0,AC14&gt;0,Z14&gt;0),((Z14-AC14)*AE14)/((AE14-AC14)*Z14),0)</f>
        <v>0.8892791501487155</v>
      </c>
      <c r="AH14" s="29">
        <f t="shared" si="0"/>
        <v>0.8911118576656627</v>
      </c>
      <c r="AI14" s="43">
        <v>160</v>
      </c>
      <c r="AJ14" s="39">
        <v>8.7999999999999995E-2</v>
      </c>
      <c r="AK14" s="28">
        <v>0.20749999999999999</v>
      </c>
      <c r="AL14" s="152">
        <v>0.20979999999999999</v>
      </c>
      <c r="AM14" s="41">
        <f>AI14*(1-AJ14)*AK14</f>
        <v>30.278400000000001</v>
      </c>
      <c r="AN14" s="154">
        <f>AI14*(1-AJ14)*AL14</f>
        <v>30.614016000000003</v>
      </c>
      <c r="AO14" s="18">
        <v>1.6</v>
      </c>
      <c r="AP14" s="18"/>
      <c r="AQ14" s="113">
        <f>AQ13+AI14-AP14</f>
        <v>1949.4800000000002</v>
      </c>
      <c r="AR14" s="104"/>
      <c r="AS14" s="43"/>
      <c r="AT14" s="48"/>
      <c r="AU14" s="41"/>
      <c r="AV14" s="41"/>
      <c r="AW14" s="41"/>
      <c r="AX14" s="41"/>
    </row>
    <row r="15" spans="1:50" s="22" customFormat="1" ht="13.5" thickBot="1" x14ac:dyDescent="0.25">
      <c r="A15" s="184"/>
      <c r="B15" s="49" t="s">
        <v>38</v>
      </c>
      <c r="C15" s="50"/>
      <c r="D15" s="51">
        <f>SUM(D12:D14)</f>
        <v>40956</v>
      </c>
      <c r="E15" s="51"/>
      <c r="F15" s="51">
        <f>SUM(F12:F14)</f>
        <v>43835</v>
      </c>
      <c r="G15" s="52"/>
      <c r="H15" s="52"/>
      <c r="I15" s="51">
        <f>SUM(I12:I14)</f>
        <v>44890</v>
      </c>
      <c r="J15" s="52"/>
      <c r="K15" s="51">
        <f>SUM(K12:K14)</f>
        <v>41663</v>
      </c>
      <c r="L15" s="21">
        <f>IF(K15&gt;0,(K12*L12+K13*L13+K14*L14)/K15,0)</f>
        <v>6.3328276888366175E-2</v>
      </c>
      <c r="M15" s="52">
        <f>M12+M13+M14</f>
        <v>39025</v>
      </c>
      <c r="N15" s="53">
        <f>IF(M15&gt;0,O15/M15,0)</f>
        <v>0.32071892376681616</v>
      </c>
      <c r="O15" s="54">
        <f>O12+O13+O14</f>
        <v>12516.056</v>
      </c>
      <c r="P15" s="21">
        <f>IF(M15&gt;0,Q15/M15,0)</f>
        <v>0.52948448430493267</v>
      </c>
      <c r="Q15" s="54">
        <f>Q12+Q13+Q14</f>
        <v>20663.131999999998</v>
      </c>
      <c r="R15" s="21">
        <f>IF(M15&gt;0,S15/M15,0)</f>
        <v>0.14979659192825115</v>
      </c>
      <c r="S15" s="54">
        <f>S12+S13+S14</f>
        <v>5845.8120000000008</v>
      </c>
      <c r="T15" s="21">
        <f>IF(M15&gt;0,U15/M15,0)</f>
        <v>0.24934744394618832</v>
      </c>
      <c r="U15" s="54">
        <f>U12+U13+U14</f>
        <v>9730.7839999999997</v>
      </c>
      <c r="V15" s="21">
        <f>IF(M15&gt;0,W15/M15,0)</f>
        <v>0.49035318385650223</v>
      </c>
      <c r="W15" s="54">
        <f>W12+W13+W14</f>
        <v>19136.032999999999</v>
      </c>
      <c r="X15" s="21">
        <f>IF(M15&gt;0,Y15/M15,0)</f>
        <v>0.3933542600896861</v>
      </c>
      <c r="Y15" s="54">
        <f>Y12+Y13+Y14</f>
        <v>15350.65</v>
      </c>
      <c r="Z15" s="55">
        <f>IF(M15&gt;0,AA15/M15,0)</f>
        <v>2.6435300448430497E-3</v>
      </c>
      <c r="AA15" s="56">
        <f>SUM(AA12:AA14)</f>
        <v>103.16376000000001</v>
      </c>
      <c r="AB15" s="55">
        <f>IF(M15&gt;0,(AB12*M12+AB13*M13+AB14*M14)/M15,0)</f>
        <v>2.6977524356181937E-3</v>
      </c>
      <c r="AC15" s="55">
        <f>IF(K15&gt;0,(K12*AC12+K13*AC13+K14*AC14)/K15,0)</f>
        <v>2.866701869764539E-4</v>
      </c>
      <c r="AD15" s="52">
        <f>SUM(AD12:AD14)</f>
        <v>11.18712</v>
      </c>
      <c r="AE15" s="53">
        <f>IF(K15&gt;0,(K12*AE12+K13*AE13+K14*AE14)/K15,0)</f>
        <v>0.20368653001464129</v>
      </c>
      <c r="AF15" s="58">
        <f>SUM(AF12:AF14)</f>
        <v>93.124307600000009</v>
      </c>
      <c r="AG15" s="53">
        <f>IF(AND(AA15&gt;0),((AA12*AG12+AA13*AG13+AA14*AG14)/AA15),0)</f>
        <v>0.89281693103128745</v>
      </c>
      <c r="AH15" s="57">
        <f t="shared" si="0"/>
        <v>0.89498471030997484</v>
      </c>
      <c r="AI15" s="51">
        <f>SUM(AI12:AI14)</f>
        <v>501</v>
      </c>
      <c r="AJ15" s="21">
        <f>IF(AI15&gt;0,(AJ12*AI12+AJ13*AI13+AJ14*AI14)/AI15,0)</f>
        <v>8.6698602794411175E-2</v>
      </c>
      <c r="AK15" s="53">
        <f>IF(K15&gt;0,(AK12*K12+AK13*K13+AK14*K14)/K15,0)</f>
        <v>0.20569501236108775</v>
      </c>
      <c r="AL15" s="155">
        <f>IF(L15&gt;0,(AL12*K12+AL13*K13+AL14*K14)/K15,0)</f>
        <v>0.20631731272351969</v>
      </c>
      <c r="AM15" s="58">
        <f>SUM(AM12:AM14)</f>
        <v>94.092668799999998</v>
      </c>
      <c r="AN15" s="156">
        <f>SUM(AN12:AN14)</f>
        <v>94.313844000000003</v>
      </c>
      <c r="AO15" s="56"/>
      <c r="AP15" s="56">
        <f>SUM(AP12:AP14)</f>
        <v>1128.6600000000001</v>
      </c>
      <c r="AQ15" s="105"/>
      <c r="AR15" s="106">
        <f>AQ14</f>
        <v>1949.4800000000002</v>
      </c>
      <c r="AS15" s="51">
        <f>SUM(AS12:AS14)</f>
        <v>0</v>
      </c>
      <c r="AT15" s="59"/>
      <c r="AU15" s="58"/>
      <c r="AV15" s="58"/>
      <c r="AW15" s="58"/>
      <c r="AX15" s="58"/>
    </row>
    <row r="16" spans="1:50" x14ac:dyDescent="0.2">
      <c r="A16" s="182">
        <v>4</v>
      </c>
      <c r="B16" s="23">
        <v>1</v>
      </c>
      <c r="C16" s="11" t="s">
        <v>54</v>
      </c>
      <c r="D16" s="12">
        <v>4807</v>
      </c>
      <c r="E16" s="12">
        <v>0</v>
      </c>
      <c r="F16" s="12">
        <v>15888</v>
      </c>
      <c r="G16" s="13">
        <v>0.7</v>
      </c>
      <c r="H16" s="13">
        <v>3.8</v>
      </c>
      <c r="I16" s="12">
        <v>16304</v>
      </c>
      <c r="J16" s="13">
        <v>3.6</v>
      </c>
      <c r="K16" s="12">
        <v>14188</v>
      </c>
      <c r="L16" s="14">
        <v>6.0999999999999999E-2</v>
      </c>
      <c r="M16" s="24">
        <f>ROUND(K16*(1-L16),0)</f>
        <v>13323</v>
      </c>
      <c r="N16" s="15">
        <v>0.28799999999999998</v>
      </c>
      <c r="O16" s="25">
        <f>M16*N16</f>
        <v>3837.0239999999999</v>
      </c>
      <c r="P16" s="14">
        <v>0.627</v>
      </c>
      <c r="Q16" s="25">
        <f>M16*P16</f>
        <v>8353.5210000000006</v>
      </c>
      <c r="R16" s="16">
        <v>8.5000000000000006E-2</v>
      </c>
      <c r="S16" s="25">
        <f>M16*R16</f>
        <v>1132.4550000000002</v>
      </c>
      <c r="T16" s="142">
        <v>0.22700000000000001</v>
      </c>
      <c r="U16" s="143">
        <f>M16*T16</f>
        <v>3024.3209999999999</v>
      </c>
      <c r="V16" s="144">
        <v>0.503</v>
      </c>
      <c r="W16" s="25">
        <f>M16*V16</f>
        <v>6701.4690000000001</v>
      </c>
      <c r="X16" s="16">
        <v>0.39</v>
      </c>
      <c r="Y16" s="25">
        <f>X16*M16</f>
        <v>5195.97</v>
      </c>
      <c r="Z16" s="17">
        <v>2.5500000000000002E-3</v>
      </c>
      <c r="AA16" s="18">
        <f>M16*Z16</f>
        <v>33.973649999999999</v>
      </c>
      <c r="AB16" s="27">
        <f>IF(M16&gt;0,(AD16+AM16)/M16,0)</f>
        <v>2.5561957442017569E-3</v>
      </c>
      <c r="AC16" s="17">
        <v>2.9E-4</v>
      </c>
      <c r="AD16" s="24">
        <f>AC16*M16</f>
        <v>3.8636699999999999</v>
      </c>
      <c r="AE16" s="117">
        <v>0.1986</v>
      </c>
      <c r="AF16" s="30">
        <f>AI16*(1-AJ16)*AE16</f>
        <v>28.703856600000002</v>
      </c>
      <c r="AG16" s="28">
        <f>IF(AND(AE16&gt;0,AC16&gt;0,Z16&gt;0),((Z16-AC16)*AE16)/((AE16-AC16)*Z16),0)</f>
        <v>0.88757055946275443</v>
      </c>
      <c r="AH16" s="60">
        <f t="shared" si="0"/>
        <v>0.88778260043117874</v>
      </c>
      <c r="AI16" s="12">
        <v>159</v>
      </c>
      <c r="AJ16" s="14">
        <v>9.0999999999999998E-2</v>
      </c>
      <c r="AK16" s="15">
        <v>0.2089</v>
      </c>
      <c r="AL16" s="150">
        <v>0.21160000000000001</v>
      </c>
      <c r="AM16" s="30">
        <f>AI16*(1-AJ16)*AK16</f>
        <v>30.192525900000003</v>
      </c>
      <c r="AN16" s="153">
        <f>AI16*(1-AJ16)*AL16</f>
        <v>30.582759600000003</v>
      </c>
      <c r="AO16" s="19">
        <v>1.6</v>
      </c>
      <c r="AP16" s="19">
        <v>481.46</v>
      </c>
      <c r="AQ16" s="101">
        <f>AQ14+AI16-AP16</f>
        <v>1627.0200000000004</v>
      </c>
      <c r="AR16" s="102"/>
      <c r="AS16" s="12"/>
      <c r="AT16" s="31"/>
      <c r="AU16" s="20"/>
      <c r="AV16" s="20"/>
      <c r="AW16" s="20"/>
      <c r="AX16" s="20"/>
    </row>
    <row r="17" spans="1:50" x14ac:dyDescent="0.2">
      <c r="A17" s="183"/>
      <c r="B17" s="33">
        <v>2</v>
      </c>
      <c r="C17" s="46" t="s">
        <v>52</v>
      </c>
      <c r="D17" s="34">
        <v>18197</v>
      </c>
      <c r="E17" s="34">
        <v>7</v>
      </c>
      <c r="F17" s="34">
        <v>16154</v>
      </c>
      <c r="G17" s="35">
        <v>0.5</v>
      </c>
      <c r="H17" s="35">
        <v>3.6</v>
      </c>
      <c r="I17" s="34">
        <v>16136</v>
      </c>
      <c r="J17" s="35">
        <v>3.2</v>
      </c>
      <c r="K17" s="34">
        <v>14547</v>
      </c>
      <c r="L17" s="36">
        <v>6.7000000000000004E-2</v>
      </c>
      <c r="M17" s="37">
        <f>ROUND(K17*(1-L17),0)</f>
        <v>13572</v>
      </c>
      <c r="N17" s="38">
        <v>0.35599999999999998</v>
      </c>
      <c r="O17" s="25">
        <f>M17*N17</f>
        <v>4831.6319999999996</v>
      </c>
      <c r="P17" s="36">
        <v>0.48</v>
      </c>
      <c r="Q17" s="25">
        <f>M17*P17</f>
        <v>6514.5599999999995</v>
      </c>
      <c r="R17" s="39">
        <v>0.16500000000000001</v>
      </c>
      <c r="S17" s="25">
        <f>M17*R17</f>
        <v>2239.38</v>
      </c>
      <c r="T17" s="28">
        <v>0.224</v>
      </c>
      <c r="U17" s="25">
        <f>M17*T17</f>
        <v>3040.1280000000002</v>
      </c>
      <c r="V17" s="39">
        <v>0.51700000000000002</v>
      </c>
      <c r="W17" s="25">
        <f>M17*V17</f>
        <v>7016.7240000000002</v>
      </c>
      <c r="X17" s="39">
        <v>0.4</v>
      </c>
      <c r="Y17" s="25">
        <f>X17*M17</f>
        <v>5428.8</v>
      </c>
      <c r="Z17" s="40">
        <v>2.4499999999999999E-3</v>
      </c>
      <c r="AA17" s="18">
        <f>M17*Z17</f>
        <v>33.251399999999997</v>
      </c>
      <c r="AB17" s="27">
        <f>IF(M17&gt;0,(AD17+AM17)/M17,0)</f>
        <v>2.4610492042440322E-3</v>
      </c>
      <c r="AC17" s="40">
        <v>2.9999999999999997E-4</v>
      </c>
      <c r="AD17" s="37">
        <f>AC17*M17</f>
        <v>4.0715999999999992</v>
      </c>
      <c r="AE17" s="28">
        <v>0.20130000000000001</v>
      </c>
      <c r="AF17" s="41">
        <f>AI17*(1-AJ17)*AE17</f>
        <v>29.773477800000002</v>
      </c>
      <c r="AG17" s="28">
        <f>IF(AND(AE17&gt;0,AC17&gt;0,Z17&gt;0),((Z17-AC17)*AE17)/((AE17-AC17)*Z17),0)</f>
        <v>0.87886079805056361</v>
      </c>
      <c r="AH17" s="29">
        <f t="shared" si="0"/>
        <v>0.87943122692867126</v>
      </c>
      <c r="AI17" s="34">
        <v>162</v>
      </c>
      <c r="AJ17" s="36">
        <v>8.6999999999999994E-2</v>
      </c>
      <c r="AK17" s="38">
        <v>0.1983</v>
      </c>
      <c r="AL17" s="151">
        <v>0.21360000000000001</v>
      </c>
      <c r="AM17" s="41">
        <f>AI17*(1-AJ17)*AK17</f>
        <v>29.329759800000001</v>
      </c>
      <c r="AN17" s="154">
        <f>AI17*(1-AJ17)*AL17</f>
        <v>31.592721600000004</v>
      </c>
      <c r="AO17" s="42">
        <v>1.6</v>
      </c>
      <c r="AP17" s="42"/>
      <c r="AQ17" s="113">
        <f>AQ16+AI17-AP17</f>
        <v>1789.0200000000004</v>
      </c>
      <c r="AR17" s="104"/>
      <c r="AS17" s="43"/>
      <c r="AT17" s="44"/>
      <c r="AU17" s="45"/>
      <c r="AV17" s="45"/>
      <c r="AW17" s="45"/>
      <c r="AX17" s="45"/>
    </row>
    <row r="18" spans="1:50" x14ac:dyDescent="0.2">
      <c r="A18" s="183"/>
      <c r="B18" s="33">
        <v>3</v>
      </c>
      <c r="C18" s="11" t="s">
        <v>50</v>
      </c>
      <c r="D18" s="43">
        <v>20600</v>
      </c>
      <c r="E18" s="43">
        <v>3</v>
      </c>
      <c r="F18" s="43">
        <v>16926</v>
      </c>
      <c r="G18" s="37">
        <v>1.5</v>
      </c>
      <c r="H18" s="37">
        <v>4.5999999999999996</v>
      </c>
      <c r="I18" s="43">
        <v>17565</v>
      </c>
      <c r="J18" s="37">
        <v>2.5</v>
      </c>
      <c r="K18" s="43">
        <v>14694</v>
      </c>
      <c r="L18" s="39">
        <v>6.5000000000000002E-2</v>
      </c>
      <c r="M18" s="37">
        <f>ROUND(K18*(1-L18),0)</f>
        <v>13739</v>
      </c>
      <c r="N18" s="28">
        <v>0.375</v>
      </c>
      <c r="O18" s="25">
        <f>M18*N18</f>
        <v>5152.125</v>
      </c>
      <c r="P18" s="39">
        <v>0.58399999999999996</v>
      </c>
      <c r="Q18" s="25">
        <f>M18*P18</f>
        <v>8023.5759999999991</v>
      </c>
      <c r="R18" s="39">
        <v>4.1000000000000002E-2</v>
      </c>
      <c r="S18" s="25">
        <f>M18*R18</f>
        <v>563.29899999999998</v>
      </c>
      <c r="T18" s="28">
        <v>0.22600000000000001</v>
      </c>
      <c r="U18" s="25">
        <f>M18*T18</f>
        <v>3105.0140000000001</v>
      </c>
      <c r="V18" s="39">
        <v>0.51100000000000001</v>
      </c>
      <c r="W18" s="25">
        <f>M18*V18</f>
        <v>7020.6289999999999</v>
      </c>
      <c r="X18" s="39">
        <v>0.39</v>
      </c>
      <c r="Y18" s="25">
        <f>X18*M18</f>
        <v>5358.21</v>
      </c>
      <c r="Z18" s="47">
        <v>2.5400000000000002E-3</v>
      </c>
      <c r="AA18" s="18">
        <f>M18*Z18</f>
        <v>34.897060000000003</v>
      </c>
      <c r="AB18" s="27">
        <f>IF(M18&gt;0,(AD18+AM18)/M18,0)</f>
        <v>2.4857441953562852E-3</v>
      </c>
      <c r="AC18" s="47">
        <v>2.9999999999999997E-4</v>
      </c>
      <c r="AD18" s="37">
        <f>AC18*M18</f>
        <v>4.1216999999999997</v>
      </c>
      <c r="AE18" s="28">
        <v>0.2064</v>
      </c>
      <c r="AF18" s="41">
        <f>AI18*(1-AJ18)*AE18</f>
        <v>29.585582400000003</v>
      </c>
      <c r="AG18" s="28">
        <f>IF(AND(AE18&gt;0,AC18&gt;0,Z18&gt;0),((Z18-AC18)*AE18)/((AE18-AC18)*Z18),0)</f>
        <v>0.88317344611399562</v>
      </c>
      <c r="AH18" s="29">
        <f t="shared" si="0"/>
        <v>0.88057276040227017</v>
      </c>
      <c r="AI18" s="43">
        <v>157</v>
      </c>
      <c r="AJ18" s="39">
        <v>8.6999999999999994E-2</v>
      </c>
      <c r="AK18" s="28">
        <v>0.20949999999999999</v>
      </c>
      <c r="AL18" s="152">
        <v>0.2122</v>
      </c>
      <c r="AM18" s="41">
        <f>AI18*(1-AJ18)*AK18</f>
        <v>30.029939500000001</v>
      </c>
      <c r="AN18" s="154">
        <f>AI18*(1-AJ18)*AL18</f>
        <v>30.416960200000002</v>
      </c>
      <c r="AO18" s="18">
        <v>1.6</v>
      </c>
      <c r="AP18" s="18"/>
      <c r="AQ18" s="113">
        <f>AQ17+AI18-AP18</f>
        <v>1946.0200000000004</v>
      </c>
      <c r="AR18" s="104"/>
      <c r="AS18" s="43"/>
      <c r="AT18" s="48"/>
      <c r="AU18" s="41"/>
      <c r="AV18" s="41"/>
      <c r="AW18" s="41"/>
      <c r="AX18" s="41"/>
    </row>
    <row r="19" spans="1:50" s="22" customFormat="1" ht="13.5" thickBot="1" x14ac:dyDescent="0.25">
      <c r="A19" s="184"/>
      <c r="B19" s="49" t="s">
        <v>38</v>
      </c>
      <c r="C19" s="50"/>
      <c r="D19" s="51">
        <f>SUM(D16:D18)</f>
        <v>43604</v>
      </c>
      <c r="E19" s="51"/>
      <c r="F19" s="51">
        <f>SUM(F16:F18)</f>
        <v>48968</v>
      </c>
      <c r="G19" s="52"/>
      <c r="H19" s="52"/>
      <c r="I19" s="51">
        <f>SUM(I16:I18)</f>
        <v>50005</v>
      </c>
      <c r="J19" s="52"/>
      <c r="K19" s="51">
        <f>SUM(K16:K18)</f>
        <v>43429</v>
      </c>
      <c r="L19" s="21">
        <f>IF(K19&gt;0,(K16*L16+K17*L17+K18*L18)/K19,0)</f>
        <v>6.4363144442653536E-2</v>
      </c>
      <c r="M19" s="52">
        <f>M16+M17+M18</f>
        <v>40634</v>
      </c>
      <c r="N19" s="53">
        <f>IF(M19&gt;0,O19/M19,0)</f>
        <v>0.34012848845794158</v>
      </c>
      <c r="O19" s="54">
        <f>O16+O17+O18</f>
        <v>13820.780999999999</v>
      </c>
      <c r="P19" s="21">
        <f>IF(M19&gt;0,Q19/M19,0)</f>
        <v>0.56336213515774969</v>
      </c>
      <c r="Q19" s="54">
        <f>Q16+Q17+Q18</f>
        <v>22891.656999999999</v>
      </c>
      <c r="R19" s="21">
        <f>IF(M19&gt;0,S19/M19,0)</f>
        <v>9.684338238913226E-2</v>
      </c>
      <c r="S19" s="54">
        <f>S16+S17+S18</f>
        <v>3935.134</v>
      </c>
      <c r="T19" s="21">
        <f>IF(M19&gt;0,U19/M19,0)</f>
        <v>0.22565986612196681</v>
      </c>
      <c r="U19" s="54">
        <f>U16+U17+U18</f>
        <v>9169.4629999999997</v>
      </c>
      <c r="V19" s="21">
        <f>IF(M19&gt;0,W19/M19,0)</f>
        <v>0.51038101097602995</v>
      </c>
      <c r="W19" s="54">
        <f>W16+W17+W18</f>
        <v>20738.822</v>
      </c>
      <c r="X19" s="21">
        <f>IF(M19&gt;0,Y19/M19,0)</f>
        <v>0.39334006004823546</v>
      </c>
      <c r="Y19" s="54">
        <f>Y16+Y17+Y18</f>
        <v>15982.98</v>
      </c>
      <c r="Z19" s="55">
        <f>IF(M19&gt;0,AA19/M19,0)</f>
        <v>2.5132182408820198E-3</v>
      </c>
      <c r="AA19" s="56">
        <f>SUM(AA16:AA18)</f>
        <v>102.12210999999999</v>
      </c>
      <c r="AB19" s="55">
        <f>IF(M19&gt;0,(AB16*M16+AB17*M17+AB18*M18)/M19,0)</f>
        <v>2.5005954422404881E-3</v>
      </c>
      <c r="AC19" s="55">
        <f>IF(K19&gt;0,(K16*AC16+K17*AC17+K18*AC18)/K19,0)</f>
        <v>2.9673305855534323E-4</v>
      </c>
      <c r="AD19" s="52">
        <f>SUM(AD16:AD18)</f>
        <v>12.05697</v>
      </c>
      <c r="AE19" s="53">
        <f>IF(K19&gt;0,(K16*AE16+K17*AE17+K18*AE18)/K19,0)</f>
        <v>0.20214348707085125</v>
      </c>
      <c r="AF19" s="58">
        <f>SUM(AF16:AF18)</f>
        <v>88.062916800000011</v>
      </c>
      <c r="AG19" s="53">
        <f>IF(AND(AA19&gt;0),((AA16*AG16+AA17*AG17+AA18*AG18)/AA19),0)</f>
        <v>0.8832320465885124</v>
      </c>
      <c r="AH19" s="57">
        <f t="shared" si="0"/>
        <v>0.88260916401355438</v>
      </c>
      <c r="AI19" s="51">
        <f>SUM(AI16:AI18)</f>
        <v>478</v>
      </c>
      <c r="AJ19" s="21">
        <f>IF(AI19&gt;0,(AJ16*AI16+AJ17*AI17+AJ18*AI18)/AI19,0)</f>
        <v>8.8330543933054381E-2</v>
      </c>
      <c r="AK19" s="53">
        <f>IF(K19&gt;0,(AK16*K16+AK17*K17+AK18*K18)/K19,0)</f>
        <v>0.20555242579842964</v>
      </c>
      <c r="AL19" s="155">
        <f>IF(L19&gt;0,(AL16*K16+AL17*K17+AL18*K18)/K19,0)</f>
        <v>0.21247292822768199</v>
      </c>
      <c r="AM19" s="58">
        <f>SUM(AM16:AM18)</f>
        <v>89.552225200000009</v>
      </c>
      <c r="AN19" s="156">
        <f>SUM(AN16:AN18)</f>
        <v>92.592441400000013</v>
      </c>
      <c r="AO19" s="56"/>
      <c r="AP19" s="56">
        <f>SUM(AP16:AP18)</f>
        <v>481.46</v>
      </c>
      <c r="AQ19" s="105"/>
      <c r="AR19" s="106">
        <f>AQ18</f>
        <v>1946.0200000000004</v>
      </c>
      <c r="AS19" s="51">
        <f>SUM(AS16:AS18)</f>
        <v>0</v>
      </c>
      <c r="AT19" s="59"/>
      <c r="AU19" s="58"/>
      <c r="AV19" s="58"/>
      <c r="AW19" s="58"/>
      <c r="AX19" s="58"/>
    </row>
    <row r="20" spans="1:50" x14ac:dyDescent="0.2">
      <c r="A20" s="182">
        <v>5</v>
      </c>
      <c r="B20" s="23">
        <v>1</v>
      </c>
      <c r="C20" s="11" t="s">
        <v>54</v>
      </c>
      <c r="D20" s="12">
        <v>6054</v>
      </c>
      <c r="E20" s="12">
        <v>1</v>
      </c>
      <c r="F20" s="12">
        <v>8993</v>
      </c>
      <c r="G20" s="13">
        <v>0.9</v>
      </c>
      <c r="H20" s="13">
        <v>3.8</v>
      </c>
      <c r="I20" s="12">
        <v>9302</v>
      </c>
      <c r="J20" s="13">
        <v>4.9000000000000004</v>
      </c>
      <c r="K20" s="12">
        <v>14942</v>
      </c>
      <c r="L20" s="14">
        <v>6.8000000000000005E-2</v>
      </c>
      <c r="M20" s="24">
        <f>ROUND(K20*(1-L20),0)</f>
        <v>13926</v>
      </c>
      <c r="N20" s="15">
        <v>0.34699999999999998</v>
      </c>
      <c r="O20" s="25">
        <f>M20*N20</f>
        <v>4832.3219999999992</v>
      </c>
      <c r="P20" s="14">
        <v>0.61099999999999999</v>
      </c>
      <c r="Q20" s="25">
        <f>M20*P20</f>
        <v>8508.7860000000001</v>
      </c>
      <c r="R20" s="16">
        <v>4.2000000000000003E-2</v>
      </c>
      <c r="S20" s="25">
        <f>M20*R20</f>
        <v>584.89200000000005</v>
      </c>
      <c r="T20" s="26">
        <v>0.22700000000000001</v>
      </c>
      <c r="U20" s="25">
        <f>M20*T20</f>
        <v>3161.2020000000002</v>
      </c>
      <c r="V20" s="16">
        <v>0.50800000000000001</v>
      </c>
      <c r="W20" s="25">
        <f>M20*V20</f>
        <v>7074.4080000000004</v>
      </c>
      <c r="X20" s="16">
        <v>0.4</v>
      </c>
      <c r="Y20" s="25">
        <f>X20*M20</f>
        <v>5570.4000000000005</v>
      </c>
      <c r="Z20" s="17">
        <v>2.63E-3</v>
      </c>
      <c r="AA20" s="18">
        <f>M20*Z20</f>
        <v>36.62538</v>
      </c>
      <c r="AB20" s="27">
        <f>IF(M20&gt;0,(AD20+AM20)/M20,0)</f>
        <v>2.6994026712623869E-3</v>
      </c>
      <c r="AC20" s="17">
        <v>3.1E-4</v>
      </c>
      <c r="AD20" s="24">
        <f>AC20*M20</f>
        <v>4.3170599999999997</v>
      </c>
      <c r="AE20" s="117">
        <v>0.2112</v>
      </c>
      <c r="AF20" s="30">
        <f>AI20*(1-AJ20)*AE20</f>
        <v>32.900947200000004</v>
      </c>
      <c r="AG20" s="28">
        <f>IF(AND(AE20&gt;0,AC20&gt;0,Z20&gt;0),((Z20-AC20)*AE20)/((AE20-AC20)*Z20),0)</f>
        <v>0.8834259728865913</v>
      </c>
      <c r="AH20" s="60">
        <f t="shared" si="0"/>
        <v>0.88644628787959967</v>
      </c>
      <c r="AI20" s="12">
        <v>171</v>
      </c>
      <c r="AJ20" s="14">
        <v>8.8999999999999996E-2</v>
      </c>
      <c r="AK20" s="15">
        <v>0.21360000000000001</v>
      </c>
      <c r="AL20" s="150">
        <v>0.22239999999999999</v>
      </c>
      <c r="AM20" s="30">
        <f>AI20*(1-AJ20)*AK20</f>
        <v>33.274821600000003</v>
      </c>
      <c r="AN20" s="153">
        <f>AI20*(1-AJ20)*AL20</f>
        <v>34.645694399999996</v>
      </c>
      <c r="AO20" s="19">
        <v>1.6</v>
      </c>
      <c r="AP20" s="19">
        <v>1141.46</v>
      </c>
      <c r="AQ20" s="101">
        <f>AQ18+AI20-AP20</f>
        <v>975.5600000000004</v>
      </c>
      <c r="AR20" s="102"/>
      <c r="AS20" s="12"/>
      <c r="AT20" s="31"/>
      <c r="AU20" s="20"/>
      <c r="AV20" s="20"/>
      <c r="AW20" s="20"/>
      <c r="AX20" s="20"/>
    </row>
    <row r="21" spans="1:50" x14ac:dyDescent="0.2">
      <c r="A21" s="183"/>
      <c r="B21" s="33">
        <v>2</v>
      </c>
      <c r="C21" s="46" t="s">
        <v>52</v>
      </c>
      <c r="D21" s="34">
        <v>20496</v>
      </c>
      <c r="E21" s="34">
        <v>2</v>
      </c>
      <c r="F21" s="34">
        <v>16649</v>
      </c>
      <c r="G21" s="35">
        <v>0.4</v>
      </c>
      <c r="H21" s="35">
        <v>2.9</v>
      </c>
      <c r="I21" s="34">
        <v>16670</v>
      </c>
      <c r="J21" s="35">
        <v>4</v>
      </c>
      <c r="K21" s="34">
        <v>15210</v>
      </c>
      <c r="L21" s="36">
        <v>6.7000000000000004E-2</v>
      </c>
      <c r="M21" s="37">
        <f>ROUND(K21*(1-L21),0)</f>
        <v>14191</v>
      </c>
      <c r="N21" s="38">
        <v>0.441</v>
      </c>
      <c r="O21" s="25">
        <f>M21*N21</f>
        <v>6258.2309999999998</v>
      </c>
      <c r="P21" s="36">
        <v>0.45600000000000002</v>
      </c>
      <c r="Q21" s="25">
        <f>M21*P21</f>
        <v>6471.0960000000005</v>
      </c>
      <c r="R21" s="39">
        <v>0.10299999999999999</v>
      </c>
      <c r="S21" s="25">
        <f>M21*R21</f>
        <v>1461.673</v>
      </c>
      <c r="T21" s="28">
        <v>0.24199999999999999</v>
      </c>
      <c r="U21" s="25">
        <f>M21*T21</f>
        <v>3434.2219999999998</v>
      </c>
      <c r="V21" s="39">
        <v>0.499</v>
      </c>
      <c r="W21" s="25">
        <f>M21*V21</f>
        <v>7081.3090000000002</v>
      </c>
      <c r="X21" s="39">
        <v>0.4</v>
      </c>
      <c r="Y21" s="25">
        <f>X21*M21</f>
        <v>5676.4000000000005</v>
      </c>
      <c r="Z21" s="40">
        <v>2.5999999999999999E-3</v>
      </c>
      <c r="AA21" s="18">
        <f>M21*Z21</f>
        <v>36.896599999999999</v>
      </c>
      <c r="AB21" s="27">
        <f>IF(M21&gt;0,(AD21+AM21)/M21,0)</f>
        <v>2.7605382284546544E-3</v>
      </c>
      <c r="AC21" s="40">
        <v>2.9999999999999997E-4</v>
      </c>
      <c r="AD21" s="37">
        <f>AC21*M21</f>
        <v>4.2572999999999999</v>
      </c>
      <c r="AE21" s="28">
        <v>0.20549999999999999</v>
      </c>
      <c r="AF21" s="41">
        <f>AI21*(1-AJ21)*AE21</f>
        <v>33.281752500000003</v>
      </c>
      <c r="AG21" s="28">
        <f>IF(AND(AE21&gt;0,AC21&gt;0,Z21&gt;0),((Z21-AC21)*AE21)/((AE21-AC21)*Z21),0)</f>
        <v>0.88590868196131345</v>
      </c>
      <c r="AH21" s="29">
        <f t="shared" si="0"/>
        <v>0.89256751753130303</v>
      </c>
      <c r="AI21" s="34">
        <v>177</v>
      </c>
      <c r="AJ21" s="36">
        <v>8.5000000000000006E-2</v>
      </c>
      <c r="AK21" s="38">
        <v>0.21560000000000001</v>
      </c>
      <c r="AL21" s="151">
        <v>0.216</v>
      </c>
      <c r="AM21" s="41">
        <f>AI21*(1-AJ21)*AK21</f>
        <v>34.917498000000002</v>
      </c>
      <c r="AN21" s="154">
        <f>AI21*(1-AJ21)*AL21</f>
        <v>34.982280000000003</v>
      </c>
      <c r="AO21" s="42">
        <v>1.6</v>
      </c>
      <c r="AP21" s="42"/>
      <c r="AQ21" s="121">
        <f>AQ20+AI21-AP21</f>
        <v>1152.5600000000004</v>
      </c>
      <c r="AR21" s="104"/>
      <c r="AS21" s="43"/>
      <c r="AT21" s="44"/>
      <c r="AU21" s="45"/>
      <c r="AV21" s="45"/>
      <c r="AW21" s="45"/>
      <c r="AX21" s="45"/>
    </row>
    <row r="22" spans="1:50" x14ac:dyDescent="0.2">
      <c r="A22" s="183"/>
      <c r="B22" s="33">
        <v>3</v>
      </c>
      <c r="C22" s="11" t="s">
        <v>57</v>
      </c>
      <c r="D22" s="43">
        <v>20100</v>
      </c>
      <c r="E22" s="43">
        <v>1</v>
      </c>
      <c r="F22" s="43">
        <v>16919</v>
      </c>
      <c r="G22" s="37">
        <v>0.6</v>
      </c>
      <c r="H22" s="37">
        <v>4.0999999999999996</v>
      </c>
      <c r="I22" s="43">
        <v>16978</v>
      </c>
      <c r="J22" s="37">
        <v>3</v>
      </c>
      <c r="K22" s="43">
        <v>15423</v>
      </c>
      <c r="L22" s="39">
        <v>6.5000000000000002E-2</v>
      </c>
      <c r="M22" s="37">
        <f>ROUND(K22*(1-L22),0)</f>
        <v>14421</v>
      </c>
      <c r="N22" s="28">
        <v>0.28999999999999998</v>
      </c>
      <c r="O22" s="25">
        <f>M22*N22</f>
        <v>4182.09</v>
      </c>
      <c r="P22" s="39">
        <v>0.63900000000000001</v>
      </c>
      <c r="Q22" s="25">
        <f>M22*P22</f>
        <v>9215.0190000000002</v>
      </c>
      <c r="R22" s="39">
        <v>7.0999999999999994E-2</v>
      </c>
      <c r="S22" s="25">
        <f>M22*R22</f>
        <v>1023.891</v>
      </c>
      <c r="T22" s="28">
        <v>0.249</v>
      </c>
      <c r="U22" s="25">
        <f>M22*T22</f>
        <v>3590.8290000000002</v>
      </c>
      <c r="V22" s="39">
        <v>0.49399999999999999</v>
      </c>
      <c r="W22" s="25">
        <f>M22*V22</f>
        <v>7123.9740000000002</v>
      </c>
      <c r="X22" s="39">
        <v>0.4</v>
      </c>
      <c r="Y22" s="25">
        <f>X22*M22</f>
        <v>5768.4000000000005</v>
      </c>
      <c r="Z22" s="47">
        <v>2.7100000000000002E-3</v>
      </c>
      <c r="AA22" s="18">
        <f>M22*Z22</f>
        <v>39.080910000000003</v>
      </c>
      <c r="AB22" s="27">
        <f>IF(M22&gt;0,(AD22+AM22)/M22,0)</f>
        <v>2.5488573122529642E-3</v>
      </c>
      <c r="AC22" s="47">
        <v>3.1E-4</v>
      </c>
      <c r="AD22" s="37">
        <f>AC22*M22</f>
        <v>4.47051</v>
      </c>
      <c r="AE22" s="28">
        <v>0.21</v>
      </c>
      <c r="AF22" s="41">
        <f>AI22*(1-AJ22)*AE22</f>
        <v>32.929470000000002</v>
      </c>
      <c r="AG22" s="28">
        <f>IF(AND(AE22&gt;0,AC22&gt;0,Z22&gt;0),((Z22-AC22)*AE22)/((AE22-AC22)*Z22),0)</f>
        <v>0.8869181161648042</v>
      </c>
      <c r="AH22" s="29">
        <f t="shared" si="0"/>
        <v>0.87970133700802466</v>
      </c>
      <c r="AI22" s="43">
        <v>171</v>
      </c>
      <c r="AJ22" s="39">
        <v>8.3000000000000004E-2</v>
      </c>
      <c r="AK22" s="28">
        <v>0.2059</v>
      </c>
      <c r="AL22" s="152">
        <v>0.21240000000000001</v>
      </c>
      <c r="AM22" s="41">
        <f>AI22*(1-AJ22)*AK22</f>
        <v>32.286561300000002</v>
      </c>
      <c r="AN22" s="154">
        <f>AI22*(1-AJ22)*AL22</f>
        <v>33.305806800000006</v>
      </c>
      <c r="AO22" s="18">
        <v>1.56</v>
      </c>
      <c r="AP22" s="18"/>
      <c r="AQ22" s="121">
        <f>AQ21+AI22-AP22</f>
        <v>1323.5600000000004</v>
      </c>
      <c r="AR22" s="104"/>
      <c r="AS22" s="43"/>
      <c r="AT22" s="48"/>
      <c r="AU22" s="41"/>
      <c r="AV22" s="41"/>
      <c r="AW22" s="41"/>
      <c r="AX22" s="41"/>
    </row>
    <row r="23" spans="1:50" s="22" customFormat="1" ht="13.5" thickBot="1" x14ac:dyDescent="0.25">
      <c r="A23" s="184"/>
      <c r="B23" s="49" t="s">
        <v>38</v>
      </c>
      <c r="C23" s="50"/>
      <c r="D23" s="51">
        <f>SUM(D20:D22)</f>
        <v>46650</v>
      </c>
      <c r="E23" s="51"/>
      <c r="F23" s="51">
        <f>SUM(F20:F22)</f>
        <v>42561</v>
      </c>
      <c r="G23" s="52"/>
      <c r="H23" s="52"/>
      <c r="I23" s="51">
        <f>SUM(I20:I22)</f>
        <v>42950</v>
      </c>
      <c r="J23" s="52"/>
      <c r="K23" s="51">
        <f>SUM(K20:K22)</f>
        <v>45575</v>
      </c>
      <c r="L23" s="21">
        <f>IF(K23&gt;0,(K20*L20+K21*L21+K22*L22)/K23,0)</f>
        <v>6.66510367526056E-2</v>
      </c>
      <c r="M23" s="52">
        <f>M20+M21+M22</f>
        <v>42538</v>
      </c>
      <c r="N23" s="53">
        <f>IF(M23&gt;0,O23/M23,0)</f>
        <v>0.3590352860971367</v>
      </c>
      <c r="O23" s="54">
        <f>O20+O21+O22</f>
        <v>15272.643</v>
      </c>
      <c r="P23" s="21">
        <f>IF(M23&gt;0,Q23/M23,0)</f>
        <v>0.56878322911279333</v>
      </c>
      <c r="Q23" s="54">
        <f>Q20+Q21+Q22</f>
        <v>24194.901000000002</v>
      </c>
      <c r="R23" s="21">
        <f>IF(M23&gt;0,S23/M23,0)</f>
        <v>7.2181484790070055E-2</v>
      </c>
      <c r="S23" s="54">
        <f>S20+S21+S22</f>
        <v>3070.4560000000001</v>
      </c>
      <c r="T23" s="21">
        <f>IF(M23&gt;0,U23/M23,0)</f>
        <v>0.23946243358879121</v>
      </c>
      <c r="U23" s="54">
        <f>U20+U21+U22</f>
        <v>10186.253000000001</v>
      </c>
      <c r="V23" s="21">
        <f>IF(M23&gt;0,W23/M23,0)</f>
        <v>0.50025132822417595</v>
      </c>
      <c r="W23" s="54">
        <f>W20+W21+W22</f>
        <v>21279.690999999999</v>
      </c>
      <c r="X23" s="21">
        <f>IF(M23&gt;0,Y23/M23,0)</f>
        <v>0.4</v>
      </c>
      <c r="Y23" s="54">
        <f>Y20+Y21+Y22</f>
        <v>17015.2</v>
      </c>
      <c r="Z23" s="55">
        <f>IF(M23&gt;0,AA23/M23,0)</f>
        <v>2.6471129343175514E-3</v>
      </c>
      <c r="AA23" s="56">
        <f>SUM(AA20:AA22)</f>
        <v>112.60289</v>
      </c>
      <c r="AB23" s="55">
        <f>IF(M23&gt;0,(AB20*M20+AB21*M21+AB22*M22)/M23,0)</f>
        <v>2.6687608937890827E-3</v>
      </c>
      <c r="AC23" s="55">
        <f>IF(K23&gt;0,(K20*AC20+K21*AC21+K22*AC22)/K23,0)</f>
        <v>3.0666264399341743E-4</v>
      </c>
      <c r="AD23" s="52">
        <f>SUM(AD20:AD22)</f>
        <v>13.04487</v>
      </c>
      <c r="AE23" s="53">
        <f>IF(K23&gt;0,(K20*AE20+K21*AE21+K22*AE22)/K23,0)</f>
        <v>0.20889161601755346</v>
      </c>
      <c r="AF23" s="58">
        <f>SUM(AF20:AF22)</f>
        <v>99.11216970000001</v>
      </c>
      <c r="AG23" s="53">
        <f>IF(AND(AA23&gt;0),((AA20*AG20+AA21*AG21+AA22*AG22)/AA23),0)</f>
        <v>0.88545149515168897</v>
      </c>
      <c r="AH23" s="57">
        <f t="shared" si="0"/>
        <v>0.88637596140121555</v>
      </c>
      <c r="AI23" s="51">
        <f>SUM(AI20:AI22)</f>
        <v>519</v>
      </c>
      <c r="AJ23" s="21">
        <f>IF(AI23&gt;0,(AJ20*AI20+AJ21*AI21+AJ22*AI22)/AI23,0)</f>
        <v>8.5658959537572271E-2</v>
      </c>
      <c r="AK23" s="53">
        <f>IF(K23&gt;0,(AK20*K20+AK21*K21+AK22*K22)/K23,0)</f>
        <v>0.2116617202413604</v>
      </c>
      <c r="AL23" s="155">
        <f>IF(L23&gt;0,(AL20*K20+AL21*K21+AL22*K22)/K23,0)</f>
        <v>0.21688000000000002</v>
      </c>
      <c r="AM23" s="58">
        <f>SUM(AM20:AM22)</f>
        <v>100.47888090000001</v>
      </c>
      <c r="AN23" s="156">
        <f>SUM(AN20:AN22)</f>
        <v>102.9337812</v>
      </c>
      <c r="AO23" s="56"/>
      <c r="AP23" s="56">
        <f>SUM(AP20:AP22)</f>
        <v>1141.46</v>
      </c>
      <c r="AQ23" s="105"/>
      <c r="AR23" s="106">
        <f>AQ22</f>
        <v>1323.5600000000004</v>
      </c>
      <c r="AS23" s="51">
        <f>SUM(AS20:AS22)</f>
        <v>0</v>
      </c>
      <c r="AT23" s="59"/>
      <c r="AU23" s="58"/>
      <c r="AV23" s="58"/>
      <c r="AW23" s="58"/>
      <c r="AX23" s="58"/>
    </row>
    <row r="24" spans="1:50" x14ac:dyDescent="0.2">
      <c r="A24" s="182">
        <v>6</v>
      </c>
      <c r="B24" s="23">
        <v>1</v>
      </c>
      <c r="C24" s="11" t="s">
        <v>53</v>
      </c>
      <c r="D24" s="12">
        <v>5546</v>
      </c>
      <c r="E24" s="12">
        <v>0</v>
      </c>
      <c r="F24" s="12">
        <v>15189</v>
      </c>
      <c r="G24" s="13">
        <v>1</v>
      </c>
      <c r="H24" s="13">
        <v>2.4</v>
      </c>
      <c r="I24" s="12">
        <v>15203</v>
      </c>
      <c r="J24" s="13">
        <v>3.7</v>
      </c>
      <c r="K24" s="12">
        <v>15275</v>
      </c>
      <c r="L24" s="14">
        <v>7.1999999999999995E-2</v>
      </c>
      <c r="M24" s="24">
        <f>ROUND(K24*(1-L24),0)</f>
        <v>14175</v>
      </c>
      <c r="N24" s="15">
        <v>0.28199999999999997</v>
      </c>
      <c r="O24" s="25">
        <f>M24*N24</f>
        <v>3997.3499999999995</v>
      </c>
      <c r="P24" s="14">
        <v>0.64800000000000002</v>
      </c>
      <c r="Q24" s="25">
        <f>M24*P24</f>
        <v>9185.4</v>
      </c>
      <c r="R24" s="16">
        <v>7.0000000000000007E-2</v>
      </c>
      <c r="S24" s="25">
        <f>M24*R24</f>
        <v>992.25000000000011</v>
      </c>
      <c r="T24" s="26">
        <v>0.25</v>
      </c>
      <c r="U24" s="25">
        <f>M24*T24</f>
        <v>3543.75</v>
      </c>
      <c r="V24" s="16">
        <v>0.497</v>
      </c>
      <c r="W24" s="25">
        <f>M24*V24</f>
        <v>7044.9750000000004</v>
      </c>
      <c r="X24" s="16">
        <v>0.39</v>
      </c>
      <c r="Y24" s="25">
        <f>X24*M24</f>
        <v>5528.25</v>
      </c>
      <c r="Z24" s="17">
        <v>2.6800000000000001E-3</v>
      </c>
      <c r="AA24" s="18">
        <f>M24*Z24</f>
        <v>37.989000000000004</v>
      </c>
      <c r="AB24" s="27">
        <f>IF(M24&gt;0,(AD24+AM24)/M24,0)</f>
        <v>2.7143330511463842E-3</v>
      </c>
      <c r="AC24" s="17">
        <v>3.1E-4</v>
      </c>
      <c r="AD24" s="24">
        <f>AC24*M24</f>
        <v>4.3942500000000004</v>
      </c>
      <c r="AE24" s="117">
        <v>0.2122</v>
      </c>
      <c r="AF24" s="30">
        <f>AI24*(1-AJ24)*AE24</f>
        <v>34.603241800000006</v>
      </c>
      <c r="AG24" s="28">
        <f>IF(AND(AE24&gt;0,AC24&gt;0,Z24&gt;0),((Z24-AC24)*AE24)/((AE24-AC24)*Z24),0)</f>
        <v>0.88562215117249654</v>
      </c>
      <c r="AH24" s="60">
        <f t="shared" si="0"/>
        <v>0.88710727051156479</v>
      </c>
      <c r="AI24" s="12">
        <v>179</v>
      </c>
      <c r="AJ24" s="14">
        <v>8.8999999999999996E-2</v>
      </c>
      <c r="AK24" s="15">
        <v>0.20899999999999999</v>
      </c>
      <c r="AL24" s="150">
        <v>0.21179999999999999</v>
      </c>
      <c r="AM24" s="30">
        <f>AI24*(1-AJ24)*AK24</f>
        <v>34.081420999999999</v>
      </c>
      <c r="AN24" s="153">
        <f>AI24*(1-AJ24)*AL24</f>
        <v>34.538014199999999</v>
      </c>
      <c r="AO24" s="19">
        <v>1.6</v>
      </c>
      <c r="AP24" s="19">
        <v>488.24</v>
      </c>
      <c r="AQ24" s="101">
        <f>AQ22+AI24-AP24</f>
        <v>1014.3200000000004</v>
      </c>
      <c r="AR24" s="102"/>
      <c r="AS24" s="12"/>
      <c r="AT24" s="31"/>
      <c r="AU24" s="20"/>
      <c r="AV24" s="20"/>
      <c r="AW24" s="20"/>
      <c r="AX24" s="20"/>
    </row>
    <row r="25" spans="1:50" x14ac:dyDescent="0.2">
      <c r="A25" s="183"/>
      <c r="B25" s="33">
        <v>2</v>
      </c>
      <c r="C25" s="46" t="s">
        <v>52</v>
      </c>
      <c r="D25" s="34">
        <v>18224</v>
      </c>
      <c r="E25" s="34">
        <v>4</v>
      </c>
      <c r="F25" s="34">
        <v>16078</v>
      </c>
      <c r="G25" s="35">
        <v>0.6</v>
      </c>
      <c r="H25" s="35">
        <v>2.5</v>
      </c>
      <c r="I25" s="34">
        <v>16219</v>
      </c>
      <c r="J25" s="35">
        <v>3.3</v>
      </c>
      <c r="K25" s="34">
        <v>15374</v>
      </c>
      <c r="L25" s="36">
        <v>6.3E-2</v>
      </c>
      <c r="M25" s="37">
        <f>ROUND(K25*(1-L25),0)</f>
        <v>14405</v>
      </c>
      <c r="N25" s="38">
        <v>0.49399999999999999</v>
      </c>
      <c r="O25" s="25">
        <f>M25*N25</f>
        <v>7116.07</v>
      </c>
      <c r="P25" s="36">
        <v>0.434</v>
      </c>
      <c r="Q25" s="25">
        <f>M25*P25</f>
        <v>6251.7699999999995</v>
      </c>
      <c r="R25" s="39">
        <v>7.1999999999999995E-2</v>
      </c>
      <c r="S25" s="25">
        <f>M25*R25</f>
        <v>1037.1599999999999</v>
      </c>
      <c r="T25" s="28">
        <v>0.26500000000000001</v>
      </c>
      <c r="U25" s="25">
        <f>M25*T25</f>
        <v>3817.3250000000003</v>
      </c>
      <c r="V25" s="39">
        <v>0.47899999999999998</v>
      </c>
      <c r="W25" s="25">
        <f>M25*V25</f>
        <v>6899.9949999999999</v>
      </c>
      <c r="X25" s="39">
        <v>0.4</v>
      </c>
      <c r="Y25" s="25">
        <f>X25*M25</f>
        <v>5762</v>
      </c>
      <c r="Z25" s="40">
        <v>2.5500000000000002E-3</v>
      </c>
      <c r="AA25" s="18">
        <f>M25*Z25</f>
        <v>36.732750000000003</v>
      </c>
      <c r="AB25" s="27">
        <f>IF(M25&gt;0,(AD25+AM25)/M25,0)</f>
        <v>2.6453436445678584E-3</v>
      </c>
      <c r="AC25" s="40">
        <v>2.9999999999999997E-4</v>
      </c>
      <c r="AD25" s="37">
        <f>AC25*M25</f>
        <v>4.3214999999999995</v>
      </c>
      <c r="AE25" s="28">
        <v>0.2107</v>
      </c>
      <c r="AF25" s="41">
        <f>AI25*(1-AJ25)*AE25</f>
        <v>33.4355616</v>
      </c>
      <c r="AG25" s="28">
        <f>IF(AND(AE25&gt;0,AC25&gt;0,Z25&gt;0),((Z25-AC25)*AE25)/((AE25-AC25)*Z25),0)</f>
        <v>0.88361104898233056</v>
      </c>
      <c r="AH25" s="29">
        <f t="shared" si="0"/>
        <v>0.88784425620922447</v>
      </c>
      <c r="AI25" s="34">
        <v>174</v>
      </c>
      <c r="AJ25" s="36">
        <v>8.7999999999999995E-2</v>
      </c>
      <c r="AK25" s="38">
        <v>0.21290000000000001</v>
      </c>
      <c r="AL25" s="151">
        <v>0.21260000000000001</v>
      </c>
      <c r="AM25" s="41">
        <f>AI25*(1-AJ25)*AK25</f>
        <v>33.784675200000002</v>
      </c>
      <c r="AN25" s="154">
        <f>AI25*(1-AJ25)*AL25</f>
        <v>33.737068800000003</v>
      </c>
      <c r="AO25" s="42">
        <v>1.6</v>
      </c>
      <c r="AP25" s="42"/>
      <c r="AQ25" s="121">
        <f>AQ24+AI25-AP25</f>
        <v>1188.3200000000004</v>
      </c>
      <c r="AR25" s="104"/>
      <c r="AS25" s="43"/>
      <c r="AT25" s="44"/>
      <c r="AU25" s="45"/>
      <c r="AV25" s="45"/>
      <c r="AW25" s="45"/>
      <c r="AX25" s="45"/>
    </row>
    <row r="26" spans="1:50" x14ac:dyDescent="0.2">
      <c r="A26" s="183"/>
      <c r="B26" s="33">
        <v>3</v>
      </c>
      <c r="C26" s="11" t="s">
        <v>57</v>
      </c>
      <c r="D26" s="43">
        <v>22000</v>
      </c>
      <c r="E26" s="43">
        <v>2</v>
      </c>
      <c r="F26" s="43">
        <v>16661</v>
      </c>
      <c r="G26" s="37">
        <v>1.1000000000000001</v>
      </c>
      <c r="H26" s="37">
        <v>3.9</v>
      </c>
      <c r="I26" s="43">
        <v>17937</v>
      </c>
      <c r="J26" s="37">
        <v>2.9</v>
      </c>
      <c r="K26" s="43">
        <v>16309</v>
      </c>
      <c r="L26" s="39">
        <v>6.0999999999999999E-2</v>
      </c>
      <c r="M26" s="37">
        <f>ROUND(K26*(1-L26),0)</f>
        <v>15314</v>
      </c>
      <c r="N26" s="28">
        <v>0.34599999999999997</v>
      </c>
      <c r="O26" s="25">
        <f>M26*N26</f>
        <v>5298.6439999999993</v>
      </c>
      <c r="P26" s="39">
        <v>0.61499999999999999</v>
      </c>
      <c r="Q26" s="25">
        <f>M26*P26</f>
        <v>9418.11</v>
      </c>
      <c r="R26" s="39">
        <v>3.9E-2</v>
      </c>
      <c r="S26" s="25">
        <f>M26*R26</f>
        <v>597.24599999999998</v>
      </c>
      <c r="T26" s="28">
        <v>0.252</v>
      </c>
      <c r="U26" s="25">
        <f>M26*T26</f>
        <v>3859.1280000000002</v>
      </c>
      <c r="V26" s="39">
        <v>0.495</v>
      </c>
      <c r="W26" s="25">
        <f>M26*V26</f>
        <v>7580.43</v>
      </c>
      <c r="X26" s="39">
        <v>0.4</v>
      </c>
      <c r="Y26" s="25">
        <f>X26*M26</f>
        <v>6125.6</v>
      </c>
      <c r="Z26" s="47">
        <v>2.5000000000000001E-3</v>
      </c>
      <c r="AA26" s="18">
        <f>M26*Z26</f>
        <v>38.285000000000004</v>
      </c>
      <c r="AB26" s="27">
        <f>IF(M26&gt;0,(AD26+AM26)/M26,0)</f>
        <v>2.5071611597231292E-3</v>
      </c>
      <c r="AC26" s="47">
        <v>2.9999999999999997E-4</v>
      </c>
      <c r="AD26" s="37">
        <f>AC26*M26</f>
        <v>4.5941999999999998</v>
      </c>
      <c r="AE26" s="28">
        <v>0.2165</v>
      </c>
      <c r="AF26" s="41">
        <f>AI26*(1-AJ26)*AE26</f>
        <v>33.082282499999998</v>
      </c>
      <c r="AG26" s="28">
        <f>IF(AND(AE26&gt;0,AC26&gt;0,Z26&gt;0),((Z26-AC26)*AE26)/((AE26-AC26)*Z26),0)</f>
        <v>0.88122109158186857</v>
      </c>
      <c r="AH26" s="29">
        <f t="shared" si="0"/>
        <v>0.88153833025792916</v>
      </c>
      <c r="AI26" s="43">
        <v>167</v>
      </c>
      <c r="AJ26" s="39">
        <v>8.5000000000000006E-2</v>
      </c>
      <c r="AK26" s="28">
        <v>0.22120000000000001</v>
      </c>
      <c r="AL26" s="152">
        <v>0.22209999999999999</v>
      </c>
      <c r="AM26" s="41">
        <f>AI26*(1-AJ26)*AK26</f>
        <v>33.800466</v>
      </c>
      <c r="AN26" s="154">
        <f>AI26*(1-AJ26)*AL26</f>
        <v>33.937990499999998</v>
      </c>
      <c r="AO26" s="18">
        <v>1.55</v>
      </c>
      <c r="AP26" s="18"/>
      <c r="AQ26" s="121">
        <f>AQ25+AI26-AP26</f>
        <v>1355.3200000000004</v>
      </c>
      <c r="AR26" s="104"/>
      <c r="AS26" s="43"/>
      <c r="AT26" s="48"/>
      <c r="AU26" s="41"/>
      <c r="AV26" s="41"/>
      <c r="AW26" s="41"/>
      <c r="AX26" s="41"/>
    </row>
    <row r="27" spans="1:50" s="22" customFormat="1" ht="13.5" thickBot="1" x14ac:dyDescent="0.25">
      <c r="A27" s="184"/>
      <c r="B27" s="49" t="s">
        <v>38</v>
      </c>
      <c r="C27" s="50"/>
      <c r="D27" s="51">
        <f>SUM(D24:D26)</f>
        <v>45770</v>
      </c>
      <c r="E27" s="51"/>
      <c r="F27" s="51">
        <f>SUM(F24:F26)</f>
        <v>47928</v>
      </c>
      <c r="G27" s="52"/>
      <c r="H27" s="52"/>
      <c r="I27" s="51">
        <f>SUM(I24:I26)</f>
        <v>49359</v>
      </c>
      <c r="J27" s="52"/>
      <c r="K27" s="51">
        <f>SUM(K24:K26)</f>
        <v>46958</v>
      </c>
      <c r="L27" s="21">
        <f>IF(K27&gt;0,(K24*L24+K25*L25+K26*L26)/K27,0)</f>
        <v>6.5232995442736072E-2</v>
      </c>
      <c r="M27" s="52">
        <f>M24+M25+M26</f>
        <v>43894</v>
      </c>
      <c r="N27" s="53">
        <f>IF(M27&gt;0,O27/M27,0)</f>
        <v>0.37390221898209319</v>
      </c>
      <c r="O27" s="54">
        <f>O24+O25+O26</f>
        <v>16412.063999999998</v>
      </c>
      <c r="P27" s="21">
        <f>IF(M27&gt;0,Q27/M27,0)</f>
        <v>0.56625689160249693</v>
      </c>
      <c r="Q27" s="54">
        <f>Q24+Q25+Q26</f>
        <v>24855.279999999999</v>
      </c>
      <c r="R27" s="21">
        <f>IF(M27&gt;0,S27/M27,0)</f>
        <v>5.9840889415409847E-2</v>
      </c>
      <c r="S27" s="54">
        <f>S24+S25+S26</f>
        <v>2626.6559999999999</v>
      </c>
      <c r="T27" s="21">
        <f>IF(M27&gt;0,U27/M27,0)</f>
        <v>0.25562042648197936</v>
      </c>
      <c r="U27" s="54">
        <f>U24+U25+U26</f>
        <v>11220.203000000001</v>
      </c>
      <c r="V27" s="21">
        <f>IF(M27&gt;0,W27/M27,0)</f>
        <v>0.49039504260263367</v>
      </c>
      <c r="W27" s="54">
        <f>W24+W25+W26</f>
        <v>21525.4</v>
      </c>
      <c r="X27" s="21">
        <f>IF(M27&gt;0,Y27/M27,0)</f>
        <v>0.39677062924317669</v>
      </c>
      <c r="Y27" s="54">
        <f>Y24+Y25+Y26</f>
        <v>17415.849999999999</v>
      </c>
      <c r="Z27" s="55">
        <f>IF(M27&gt;0,AA27/M27,0)</f>
        <v>2.5745375222126035E-3</v>
      </c>
      <c r="AA27" s="56">
        <f>SUM(AA24:AA26)</f>
        <v>113.00675000000001</v>
      </c>
      <c r="AB27" s="55">
        <f>IF(M27&gt;0,(AB24*M24+AB25*M25+AB26*M26)/M27,0)</f>
        <v>2.6194129539344785E-3</v>
      </c>
      <c r="AC27" s="55">
        <f>IF(K27&gt;0,(K24*AC24+K25*AC25+K26*AC26)/K27,0)</f>
        <v>3.0325290685293238E-4</v>
      </c>
      <c r="AD27" s="52">
        <f>SUM(AD24:AD26)</f>
        <v>13.309950000000001</v>
      </c>
      <c r="AE27" s="53">
        <f>IF(K27&gt;0,(K24*AE24+K25*AE25+K26*AE26)/K27,0)</f>
        <v>0.21320233613015888</v>
      </c>
      <c r="AF27" s="58">
        <f>SUM(AF24:AF26)</f>
        <v>101.1210859</v>
      </c>
      <c r="AG27" s="53">
        <f>IF(AND(AA27&gt;0),((AA24*AG24+AA25*AG25+AA26*AG26)/AA27),0)</f>
        <v>0.8834774307871831</v>
      </c>
      <c r="AH27" s="57">
        <f t="shared" si="0"/>
        <v>0.88548045621680027</v>
      </c>
      <c r="AI27" s="51">
        <f>SUM(AI24:AI26)</f>
        <v>520</v>
      </c>
      <c r="AJ27" s="21">
        <f>IF(AI27&gt;0,(AJ24*AI24+AJ25*AI25+AJ26*AI26)/AI27,0)</f>
        <v>8.7380769230769234E-2</v>
      </c>
      <c r="AK27" s="53">
        <f>IF(K27&gt;0,(AK24*K24+AK25*K25+AK26*K26)/K27,0)</f>
        <v>0.21451404233570423</v>
      </c>
      <c r="AL27" s="155">
        <f>IF(L27&gt;0,(AL24*K24+AL25*K25+AL26*K26)/K27,0)</f>
        <v>0.21563921589505516</v>
      </c>
      <c r="AM27" s="58">
        <f>SUM(AM24:AM26)</f>
        <v>101.6665622</v>
      </c>
      <c r="AN27" s="156">
        <f>SUM(AN24:AN26)</f>
        <v>102.21307349999999</v>
      </c>
      <c r="AO27" s="56"/>
      <c r="AP27" s="56">
        <f>SUM(AP24:AP26)</f>
        <v>488.24</v>
      </c>
      <c r="AQ27" s="105"/>
      <c r="AR27" s="106">
        <f>AQ26</f>
        <v>1355.3200000000004</v>
      </c>
      <c r="AS27" s="51">
        <f>SUM(AS24:AS26)</f>
        <v>0</v>
      </c>
      <c r="AT27" s="59"/>
      <c r="AU27" s="58"/>
      <c r="AV27" s="58"/>
      <c r="AW27" s="58"/>
      <c r="AX27" s="58"/>
    </row>
    <row r="28" spans="1:50" x14ac:dyDescent="0.2">
      <c r="A28" s="182">
        <v>7</v>
      </c>
      <c r="B28" s="23">
        <v>1</v>
      </c>
      <c r="C28" s="11" t="s">
        <v>53</v>
      </c>
      <c r="D28" s="12">
        <v>4799</v>
      </c>
      <c r="E28" s="12">
        <v>3</v>
      </c>
      <c r="F28" s="12">
        <v>6761</v>
      </c>
      <c r="G28" s="13">
        <v>1.1000000000000001</v>
      </c>
      <c r="H28" s="13">
        <v>2.9</v>
      </c>
      <c r="I28" s="12">
        <v>7298</v>
      </c>
      <c r="J28" s="13">
        <v>6.3</v>
      </c>
      <c r="K28" s="12">
        <v>15967</v>
      </c>
      <c r="L28" s="14">
        <v>6.2E-2</v>
      </c>
      <c r="M28" s="24">
        <f>ROUND(K28*(1-L28),0)</f>
        <v>14977</v>
      </c>
      <c r="N28" s="15">
        <v>0.48299999999999998</v>
      </c>
      <c r="O28" s="25">
        <f>M28*N28</f>
        <v>7233.8909999999996</v>
      </c>
      <c r="P28" s="14">
        <v>0.47199999999999998</v>
      </c>
      <c r="Q28" s="25">
        <f>M28*P28</f>
        <v>7069.1439999999993</v>
      </c>
      <c r="R28" s="16">
        <v>4.4999999999999998E-2</v>
      </c>
      <c r="S28" s="25">
        <f>M28*R28</f>
        <v>673.96500000000003</v>
      </c>
      <c r="T28" s="26">
        <v>0.23799999999999999</v>
      </c>
      <c r="U28" s="25">
        <f>M28*T28</f>
        <v>3564.5259999999998</v>
      </c>
      <c r="V28" s="16">
        <v>0.502</v>
      </c>
      <c r="W28" s="25">
        <f>M28*V28</f>
        <v>7518.4539999999997</v>
      </c>
      <c r="X28" s="16">
        <v>0.39</v>
      </c>
      <c r="Y28" s="25">
        <f>X28*M28</f>
        <v>5841.03</v>
      </c>
      <c r="Z28" s="17">
        <v>2.5000000000000001E-3</v>
      </c>
      <c r="AA28" s="18">
        <f>M28*Z28</f>
        <v>37.442500000000003</v>
      </c>
      <c r="AB28" s="27">
        <f>IF(M28&gt;0,(AD28+AM28)/M28,0)</f>
        <v>2.7128193897309207E-3</v>
      </c>
      <c r="AC28" s="17">
        <v>3.2000000000000003E-4</v>
      </c>
      <c r="AD28" s="24">
        <f>AC28*M28</f>
        <v>4.7926400000000005</v>
      </c>
      <c r="AE28" s="117">
        <v>0.215</v>
      </c>
      <c r="AF28" s="30">
        <f>AI28*(1-AJ28)*AE28</f>
        <v>35.80395</v>
      </c>
      <c r="AG28" s="28">
        <f>IF(AND(AE28&gt;0,AC28&gt;0,Z28&gt;0),((Z28-AC28)*AE28)/((AE28-AC28)*Z28),0)</f>
        <v>0.87329979504378596</v>
      </c>
      <c r="AH28" s="60">
        <f t="shared" si="0"/>
        <v>0.88335507821745129</v>
      </c>
      <c r="AI28" s="12">
        <v>182</v>
      </c>
      <c r="AJ28" s="14">
        <v>8.5000000000000006E-2</v>
      </c>
      <c r="AK28" s="15">
        <v>0.2152</v>
      </c>
      <c r="AL28" s="150">
        <v>0.21329999999999999</v>
      </c>
      <c r="AM28" s="30">
        <f>AI28*(1-AJ28)*AK28</f>
        <v>35.837256000000004</v>
      </c>
      <c r="AN28" s="153">
        <f>AI28*(1-AJ28)*AL28</f>
        <v>35.520848999999998</v>
      </c>
      <c r="AO28" s="19">
        <v>1.68</v>
      </c>
      <c r="AP28" s="19">
        <v>1152.02</v>
      </c>
      <c r="AQ28" s="101">
        <f>AQ26+AI28-AP28</f>
        <v>385.30000000000041</v>
      </c>
      <c r="AR28" s="102"/>
      <c r="AS28" s="12"/>
      <c r="AT28" s="31"/>
      <c r="AU28" s="20"/>
      <c r="AV28" s="20"/>
      <c r="AW28" s="20"/>
      <c r="AX28" s="20"/>
    </row>
    <row r="29" spans="1:50" x14ac:dyDescent="0.2">
      <c r="A29" s="183"/>
      <c r="B29" s="33">
        <v>2</v>
      </c>
      <c r="C29" s="11" t="s">
        <v>50</v>
      </c>
      <c r="D29" s="34">
        <v>19700</v>
      </c>
      <c r="E29" s="34">
        <v>3</v>
      </c>
      <c r="F29" s="34">
        <v>16577</v>
      </c>
      <c r="G29" s="35">
        <v>0.8</v>
      </c>
      <c r="H29" s="35">
        <v>3.6</v>
      </c>
      <c r="I29" s="34">
        <v>16924</v>
      </c>
      <c r="J29" s="35">
        <v>5.2</v>
      </c>
      <c r="K29" s="34">
        <v>15930</v>
      </c>
      <c r="L29" s="36">
        <v>6.6000000000000003E-2</v>
      </c>
      <c r="M29" s="37">
        <f>ROUND(K29*(1-L29),0)</f>
        <v>14879</v>
      </c>
      <c r="N29" s="38">
        <v>0.48499999999999999</v>
      </c>
      <c r="O29" s="25">
        <f>M29*N29</f>
        <v>7216.3149999999996</v>
      </c>
      <c r="P29" s="36">
        <v>0.47199999999999998</v>
      </c>
      <c r="Q29" s="25">
        <f>M29*P29</f>
        <v>7022.8879999999999</v>
      </c>
      <c r="R29" s="39">
        <v>4.2999999999999997E-2</v>
      </c>
      <c r="S29" s="25">
        <f>M29*R29</f>
        <v>639.79699999999991</v>
      </c>
      <c r="T29" s="28">
        <v>0.23</v>
      </c>
      <c r="U29" s="25">
        <f>M29*T29</f>
        <v>3422.17</v>
      </c>
      <c r="V29" s="39">
        <v>0.505</v>
      </c>
      <c r="W29" s="25">
        <f>M29*V29</f>
        <v>7513.8950000000004</v>
      </c>
      <c r="X29" s="39">
        <v>0.39</v>
      </c>
      <c r="Y29" s="25">
        <f>X29*M29</f>
        <v>5802.81</v>
      </c>
      <c r="Z29" s="40">
        <v>2.4599999999999999E-3</v>
      </c>
      <c r="AA29" s="18">
        <f>M29*Z29</f>
        <v>36.602339999999998</v>
      </c>
      <c r="AB29" s="27">
        <f>IF(M29&gt;0,(AD29+AM29)/M29,0)</f>
        <v>2.812942099603468E-3</v>
      </c>
      <c r="AC29" s="40">
        <v>3.1E-4</v>
      </c>
      <c r="AD29" s="37">
        <f>AC29*M29</f>
        <v>4.6124900000000002</v>
      </c>
      <c r="AE29" s="28">
        <v>0.2114</v>
      </c>
      <c r="AF29" s="41">
        <f>AI29*(1-AJ29)*AE29</f>
        <v>36.703056600000004</v>
      </c>
      <c r="AG29" s="28">
        <f>IF(AND(AE29&gt;0,AC29&gt;0,Z29&gt;0),((Z29-AC29)*AE29)/((AE29-AC29)*Z29),0)</f>
        <v>0.87526724431108072</v>
      </c>
      <c r="AH29" s="29">
        <f t="shared" si="0"/>
        <v>0.89108291312828836</v>
      </c>
      <c r="AI29" s="34">
        <v>191</v>
      </c>
      <c r="AJ29" s="36">
        <v>9.0999999999999998E-2</v>
      </c>
      <c r="AK29" s="38">
        <v>0.2145</v>
      </c>
      <c r="AL29" s="151">
        <v>0.21060000000000001</v>
      </c>
      <c r="AM29" s="41">
        <f>AI29*(1-AJ29)*AK29</f>
        <v>37.2412755</v>
      </c>
      <c r="AN29" s="154">
        <f>AI29*(1-AJ29)*AL29</f>
        <v>36.564161400000003</v>
      </c>
      <c r="AO29" s="42">
        <v>1.68</v>
      </c>
      <c r="AP29" s="42"/>
      <c r="AQ29" s="121">
        <f>AQ28+AI29-AP29</f>
        <v>576.30000000000041</v>
      </c>
      <c r="AR29" s="104"/>
      <c r="AS29" s="43"/>
      <c r="AT29" s="44"/>
      <c r="AU29" s="45"/>
      <c r="AV29" s="45"/>
      <c r="AW29" s="45"/>
      <c r="AX29" s="45"/>
    </row>
    <row r="30" spans="1:50" x14ac:dyDescent="0.2">
      <c r="A30" s="183"/>
      <c r="B30" s="33">
        <v>3</v>
      </c>
      <c r="C30" s="11" t="s">
        <v>57</v>
      </c>
      <c r="D30" s="43">
        <v>15341</v>
      </c>
      <c r="E30" s="43">
        <v>4</v>
      </c>
      <c r="F30" s="43">
        <v>17329</v>
      </c>
      <c r="G30" s="37">
        <v>1</v>
      </c>
      <c r="H30" s="37">
        <v>2.5</v>
      </c>
      <c r="I30" s="43">
        <v>17072</v>
      </c>
      <c r="J30" s="37">
        <v>5</v>
      </c>
      <c r="K30" s="43">
        <v>15942</v>
      </c>
      <c r="L30" s="39">
        <v>6.3E-2</v>
      </c>
      <c r="M30" s="37">
        <f>ROUND(K30*(1-L30),0)</f>
        <v>14938</v>
      </c>
      <c r="N30" s="28">
        <v>0.38900000000000001</v>
      </c>
      <c r="O30" s="25">
        <f>M30*N30</f>
        <v>5810.8820000000005</v>
      </c>
      <c r="P30" s="39">
        <v>0.54700000000000004</v>
      </c>
      <c r="Q30" s="25">
        <f>M30*P30</f>
        <v>8171.0860000000002</v>
      </c>
      <c r="R30" s="39">
        <v>6.4000000000000001E-2</v>
      </c>
      <c r="S30" s="25">
        <f>M30*R30</f>
        <v>956.03200000000004</v>
      </c>
      <c r="T30" s="28">
        <v>0.222</v>
      </c>
      <c r="U30" s="25">
        <f>M30*T30</f>
        <v>3316.2359999999999</v>
      </c>
      <c r="V30" s="39">
        <v>0.50700000000000001</v>
      </c>
      <c r="W30" s="25">
        <f>M30*V30</f>
        <v>7573.5659999999998</v>
      </c>
      <c r="X30" s="39">
        <v>0.4</v>
      </c>
      <c r="Y30" s="25">
        <f>X30*M30</f>
        <v>5975.2000000000007</v>
      </c>
      <c r="Z30" s="47">
        <v>2.5500000000000002E-3</v>
      </c>
      <c r="AA30" s="18">
        <f>M30*Z30</f>
        <v>38.091900000000003</v>
      </c>
      <c r="AB30" s="27">
        <f>IF(M30&gt;0,(AD30+AM30)/M30,0)</f>
        <v>2.6838165751774E-3</v>
      </c>
      <c r="AC30" s="47">
        <v>3.1E-4</v>
      </c>
      <c r="AD30" s="37">
        <f>AC30*M30</f>
        <v>4.6307799999999997</v>
      </c>
      <c r="AE30" s="28">
        <v>0.21410000000000001</v>
      </c>
      <c r="AF30" s="41">
        <f>AI30*(1-AJ30)*AE30</f>
        <v>35.148154699999999</v>
      </c>
      <c r="AG30" s="28">
        <f>IF(AND(AE30&gt;0,AC30&gt;0,Z30&gt;0),((Z30-AC30)*AE30)/((AE30-AC30)*Z30),0)</f>
        <v>0.8797051165290477</v>
      </c>
      <c r="AH30" s="29">
        <f t="shared" si="0"/>
        <v>0.88576408688170716</v>
      </c>
      <c r="AI30" s="43">
        <v>181</v>
      </c>
      <c r="AJ30" s="39">
        <v>9.2999999999999999E-2</v>
      </c>
      <c r="AK30" s="28">
        <v>0.216</v>
      </c>
      <c r="AL30" s="152">
        <v>0.21479999999999999</v>
      </c>
      <c r="AM30" s="41">
        <f>AI30*(1-AJ30)*AK30</f>
        <v>35.460071999999997</v>
      </c>
      <c r="AN30" s="154">
        <f>AI30*(1-AJ30)*AL30</f>
        <v>35.263071599999996</v>
      </c>
      <c r="AO30" s="18">
        <v>1.52</v>
      </c>
      <c r="AP30" s="18"/>
      <c r="AQ30" s="121">
        <f>AQ29+AI30-AP30</f>
        <v>757.30000000000041</v>
      </c>
      <c r="AR30" s="104"/>
      <c r="AS30" s="43"/>
      <c r="AT30" s="48"/>
      <c r="AU30" s="41"/>
      <c r="AV30" s="41"/>
      <c r="AW30" s="41"/>
      <c r="AX30" s="41"/>
    </row>
    <row r="31" spans="1:50" s="22" customFormat="1" ht="13.5" thickBot="1" x14ac:dyDescent="0.25">
      <c r="A31" s="184"/>
      <c r="B31" s="49" t="s">
        <v>38</v>
      </c>
      <c r="C31" s="50"/>
      <c r="D31" s="51">
        <f>SUM(D28:D30)</f>
        <v>39840</v>
      </c>
      <c r="E31" s="51"/>
      <c r="F31" s="51">
        <f>SUM(F28:F30)</f>
        <v>40667</v>
      </c>
      <c r="G31" s="52"/>
      <c r="H31" s="52"/>
      <c r="I31" s="51">
        <f>SUM(I28:I30)</f>
        <v>41294</v>
      </c>
      <c r="J31" s="52"/>
      <c r="K31" s="51">
        <f>SUM(K28:K30)</f>
        <v>47839</v>
      </c>
      <c r="L31" s="21">
        <f>IF(K31&gt;0,(K28*L28+K29*L29+K30*L30)/K31,0)</f>
        <v>6.3665210393193838E-2</v>
      </c>
      <c r="M31" s="52">
        <f>M28+M29+M30</f>
        <v>44794</v>
      </c>
      <c r="N31" s="53">
        <f>IF(M31&gt;0,O31/M31,0)</f>
        <v>0.45231700674197439</v>
      </c>
      <c r="O31" s="54">
        <f>O28+O29+O30</f>
        <v>20261.088</v>
      </c>
      <c r="P31" s="21">
        <f>IF(M31&gt;0,Q31/M31,0)</f>
        <v>0.49701116220922442</v>
      </c>
      <c r="Q31" s="54">
        <f>Q28+Q29+Q30</f>
        <v>22263.117999999999</v>
      </c>
      <c r="R31" s="21">
        <f>IF(M31&gt;0,S31/M31,0)</f>
        <v>5.0671831048801179E-2</v>
      </c>
      <c r="S31" s="54">
        <f>S28+S29+S30</f>
        <v>2269.7939999999999</v>
      </c>
      <c r="T31" s="21">
        <f>IF(M31&gt;0,U31/M31,0)</f>
        <v>0.23000696521855607</v>
      </c>
      <c r="U31" s="54">
        <f>U28+U29+U30</f>
        <v>10302.932000000001</v>
      </c>
      <c r="V31" s="21">
        <f>IF(M31&gt;0,W31/M31,0)</f>
        <v>0.50466390588025178</v>
      </c>
      <c r="W31" s="54">
        <f>W28+W29+W30</f>
        <v>22605.915000000001</v>
      </c>
      <c r="X31" s="21">
        <f>IF(M31&gt;0,Y31/M31,0)</f>
        <v>0.39333482162789662</v>
      </c>
      <c r="Y31" s="54">
        <f>Y28+Y29+Y30</f>
        <v>17619.04</v>
      </c>
      <c r="Z31" s="55">
        <f>IF(M31&gt;0,AA31/M31,0)</f>
        <v>2.5033875072554362E-3</v>
      </c>
      <c r="AA31" s="56">
        <f>SUM(AA28:AA30)</f>
        <v>112.13674</v>
      </c>
      <c r="AB31" s="55">
        <f>IF(M31&gt;0,(AB28*M28+AB29*M29+AB30*M30)/M31,0)</f>
        <v>2.7364047305442696E-3</v>
      </c>
      <c r="AC31" s="55">
        <f>IF(K31&gt;0,(K28*AC28+K29*AC29+K30*AC30)/K31,0)</f>
        <v>3.1333765337904223E-4</v>
      </c>
      <c r="AD31" s="52">
        <f>SUM(AD28:AD30)</f>
        <v>14.035909999999999</v>
      </c>
      <c r="AE31" s="53">
        <f>IF(K31&gt;0,(K28*AE28+K29*AE29+K30*AE30)/K31,0)</f>
        <v>0.21350131064612557</v>
      </c>
      <c r="AF31" s="58">
        <f>SUM(AF28:AF30)</f>
        <v>107.6551613</v>
      </c>
      <c r="AG31" s="53">
        <f>IF(AND(AA31&gt;0),((AA28*AG28+AA29*AG29+AA30*AG30)/AA31),0)</f>
        <v>0.87611781982762327</v>
      </c>
      <c r="AH31" s="57">
        <f t="shared" si="0"/>
        <v>0.88678392568560627</v>
      </c>
      <c r="AI31" s="51">
        <f>SUM(AI28:AI30)</f>
        <v>554</v>
      </c>
      <c r="AJ31" s="21">
        <f>IF(AI31&gt;0,(AJ28*AI28+AJ29*AI29+AJ30*AI30)/AI31,0)</f>
        <v>8.9682310469314075E-2</v>
      </c>
      <c r="AK31" s="53">
        <f>IF(K31&gt;0,(AK28*K28+AK29*K29+AK30*K30)/K31,0)</f>
        <v>0.21523349986412757</v>
      </c>
      <c r="AL31" s="155">
        <f>IF(L31&gt;0,(AL28*K28+AL29*K29+AL30*K30)/K31,0)</f>
        <v>0.21290078596960638</v>
      </c>
      <c r="AM31" s="58">
        <f>SUM(AM28:AM30)</f>
        <v>108.53860349999999</v>
      </c>
      <c r="AN31" s="156">
        <f>SUM(AN28:AN30)</f>
        <v>107.34808200000001</v>
      </c>
      <c r="AO31" s="56"/>
      <c r="AP31" s="56">
        <f>SUM(AP28:AP30)</f>
        <v>1152.02</v>
      </c>
      <c r="AQ31" s="105"/>
      <c r="AR31" s="106">
        <f>AQ30</f>
        <v>757.30000000000041</v>
      </c>
      <c r="AS31" s="51">
        <f>SUM(AS28:AS30)</f>
        <v>0</v>
      </c>
      <c r="AT31" s="59"/>
      <c r="AU31" s="58"/>
      <c r="AV31" s="58"/>
      <c r="AW31" s="58"/>
      <c r="AX31" s="58"/>
    </row>
    <row r="32" spans="1:50" x14ac:dyDescent="0.2">
      <c r="A32" s="182">
        <v>8</v>
      </c>
      <c r="B32" s="23">
        <v>1</v>
      </c>
      <c r="C32" s="11" t="s">
        <v>53</v>
      </c>
      <c r="D32" s="12">
        <v>18280</v>
      </c>
      <c r="E32" s="12">
        <v>0</v>
      </c>
      <c r="F32" s="12">
        <v>17406</v>
      </c>
      <c r="G32" s="13">
        <v>1.1000000000000001</v>
      </c>
      <c r="H32" s="13">
        <v>3.2</v>
      </c>
      <c r="I32" s="12">
        <v>17704</v>
      </c>
      <c r="J32" s="13">
        <v>4.5</v>
      </c>
      <c r="K32" s="12">
        <v>16139</v>
      </c>
      <c r="L32" s="14">
        <v>6.4000000000000001E-2</v>
      </c>
      <c r="M32" s="24">
        <f>ROUND(K32*(1-L32),0)</f>
        <v>15106</v>
      </c>
      <c r="N32" s="15">
        <v>0.45200000000000001</v>
      </c>
      <c r="O32" s="25">
        <f>M32*N32</f>
        <v>6827.9120000000003</v>
      </c>
      <c r="P32" s="14">
        <v>0.5</v>
      </c>
      <c r="Q32" s="25">
        <f>M32*P32</f>
        <v>7553</v>
      </c>
      <c r="R32" s="16">
        <v>4.8000000000000001E-2</v>
      </c>
      <c r="S32" s="25">
        <f>M32*R32</f>
        <v>725.08799999999997</v>
      </c>
      <c r="T32" s="26">
        <v>0.21099999999999999</v>
      </c>
      <c r="U32" s="25">
        <f>M32*T32</f>
        <v>3187.366</v>
      </c>
      <c r="V32" s="16">
        <v>0.52100000000000002</v>
      </c>
      <c r="W32" s="25">
        <f>M32*V32</f>
        <v>7870.2260000000006</v>
      </c>
      <c r="X32" s="16">
        <v>0.39</v>
      </c>
      <c r="Y32" s="25">
        <f>X32*M32</f>
        <v>5891.34</v>
      </c>
      <c r="Z32" s="17">
        <v>2.5699999999999998E-3</v>
      </c>
      <c r="AA32" s="18">
        <f>M32*Z32</f>
        <v>38.822419999999994</v>
      </c>
      <c r="AB32" s="27">
        <f>IF(M32&gt;0,(AD32+AM32)/M32,0)</f>
        <v>2.6938253012048193E-3</v>
      </c>
      <c r="AC32" s="17">
        <v>2.9999999999999997E-4</v>
      </c>
      <c r="AD32" s="24">
        <f>AC32*M32</f>
        <v>4.5317999999999996</v>
      </c>
      <c r="AE32" s="117">
        <v>0.21429999999999999</v>
      </c>
      <c r="AF32" s="30">
        <f>AI32*(1-AJ32)*AE32</f>
        <v>36.467431000000005</v>
      </c>
      <c r="AG32" s="28">
        <f>IF(AND(AE32&gt;0,AC32&gt;0,Z32&gt;0),((Z32-AC32)*AE32)/((AE32-AC32)*Z32),0)</f>
        <v>0.88450670933488484</v>
      </c>
      <c r="AH32" s="60">
        <f t="shared" si="0"/>
        <v>0.88989051963928745</v>
      </c>
      <c r="AI32" s="12">
        <v>187</v>
      </c>
      <c r="AJ32" s="14">
        <v>0.09</v>
      </c>
      <c r="AK32" s="15">
        <v>0.21249999999999999</v>
      </c>
      <c r="AL32" s="150">
        <v>0.214</v>
      </c>
      <c r="AM32" s="30">
        <f>AI32*(1-AJ32)*AK32</f>
        <v>36.161125000000006</v>
      </c>
      <c r="AN32" s="153">
        <f>AI32*(1-AJ32)*AL32</f>
        <v>36.416380000000004</v>
      </c>
      <c r="AO32" s="19">
        <v>1.65</v>
      </c>
      <c r="AP32" s="19"/>
      <c r="AQ32" s="101">
        <f>AQ30+AI32-AP32</f>
        <v>944.30000000000041</v>
      </c>
      <c r="AR32" s="102"/>
      <c r="AS32" s="12"/>
      <c r="AT32" s="31"/>
      <c r="AU32" s="20"/>
      <c r="AV32" s="20"/>
      <c r="AW32" s="20"/>
      <c r="AX32" s="20"/>
    </row>
    <row r="33" spans="1:50" x14ac:dyDescent="0.2">
      <c r="A33" s="183"/>
      <c r="B33" s="33">
        <v>2</v>
      </c>
      <c r="C33" s="11" t="s">
        <v>50</v>
      </c>
      <c r="D33" s="34">
        <v>19600</v>
      </c>
      <c r="E33" s="34">
        <v>4</v>
      </c>
      <c r="F33" s="34">
        <v>17134</v>
      </c>
      <c r="G33" s="35">
        <v>0.8</v>
      </c>
      <c r="H33" s="35">
        <v>3</v>
      </c>
      <c r="I33" s="34">
        <v>17983</v>
      </c>
      <c r="J33" s="35">
        <v>4</v>
      </c>
      <c r="K33" s="34">
        <v>16340</v>
      </c>
      <c r="L33" s="36">
        <v>6.6000000000000003E-2</v>
      </c>
      <c r="M33" s="37">
        <f>ROUND(K33*(1-L33),0)</f>
        <v>15262</v>
      </c>
      <c r="N33" s="38">
        <v>0.54300000000000004</v>
      </c>
      <c r="O33" s="25">
        <f>M33*N33</f>
        <v>8287.2660000000014</v>
      </c>
      <c r="P33" s="36">
        <v>0.39</v>
      </c>
      <c r="Q33" s="25">
        <f>M33*P33</f>
        <v>5952.18</v>
      </c>
      <c r="R33" s="39">
        <v>6.7000000000000004E-2</v>
      </c>
      <c r="S33" s="25">
        <f>M33*R33</f>
        <v>1022.5540000000001</v>
      </c>
      <c r="T33" s="28">
        <v>0.224</v>
      </c>
      <c r="U33" s="25">
        <f>M33*T33</f>
        <v>3418.6880000000001</v>
      </c>
      <c r="V33" s="39">
        <v>0.50600000000000001</v>
      </c>
      <c r="W33" s="25">
        <f>M33*V33</f>
        <v>7722.5720000000001</v>
      </c>
      <c r="X33" s="39">
        <v>0.39</v>
      </c>
      <c r="Y33" s="25">
        <f>X33*M33</f>
        <v>5952.18</v>
      </c>
      <c r="Z33" s="40">
        <v>2.5200000000000001E-3</v>
      </c>
      <c r="AA33" s="18">
        <f>M33*Z33</f>
        <v>38.460239999999999</v>
      </c>
      <c r="AB33" s="27">
        <f>IF(M33&gt;0,(AD33+AM33)/M33,0)</f>
        <v>2.5938875638841564E-3</v>
      </c>
      <c r="AC33" s="40">
        <v>2.7999999999999998E-4</v>
      </c>
      <c r="AD33" s="37">
        <f>AC33*M33</f>
        <v>4.2733599999999994</v>
      </c>
      <c r="AE33" s="28">
        <v>0.2145</v>
      </c>
      <c r="AF33" s="41">
        <f>AI33*(1-AJ33)*AE33</f>
        <v>34.939905000000003</v>
      </c>
      <c r="AG33" s="28">
        <f>IF(AND(AE33&gt;0,AC33&gt;0,Z33&gt;0),((Z33-AC33)*AE33)/((AE33-AC33)*Z33),0)</f>
        <v>0.89005072666728913</v>
      </c>
      <c r="AH33" s="29">
        <f t="shared" si="0"/>
        <v>0.89320750690376483</v>
      </c>
      <c r="AI33" s="34">
        <v>179</v>
      </c>
      <c r="AJ33" s="36">
        <v>0.09</v>
      </c>
      <c r="AK33" s="38">
        <v>0.21679999999999999</v>
      </c>
      <c r="AL33" s="151">
        <v>0.21779999999999999</v>
      </c>
      <c r="AM33" s="41">
        <f>AI33*(1-AJ33)*AK33</f>
        <v>35.314551999999999</v>
      </c>
      <c r="AN33" s="154">
        <f>AI33*(1-AJ33)*AL33</f>
        <v>35.477442000000003</v>
      </c>
      <c r="AO33" s="42">
        <v>1.65</v>
      </c>
      <c r="AP33" s="42"/>
      <c r="AQ33" s="121">
        <f>AQ32+AI33-AP33</f>
        <v>1123.3000000000004</v>
      </c>
      <c r="AR33" s="104"/>
      <c r="AS33" s="43"/>
      <c r="AT33" s="44"/>
      <c r="AU33" s="45"/>
      <c r="AV33" s="45"/>
      <c r="AW33" s="45"/>
      <c r="AX33" s="45"/>
    </row>
    <row r="34" spans="1:50" x14ac:dyDescent="0.2">
      <c r="A34" s="183"/>
      <c r="B34" s="33">
        <v>3</v>
      </c>
      <c r="C34" s="11" t="s">
        <v>54</v>
      </c>
      <c r="D34" s="43">
        <v>16400</v>
      </c>
      <c r="E34" s="43">
        <v>4</v>
      </c>
      <c r="F34" s="43">
        <v>17365</v>
      </c>
      <c r="G34" s="37">
        <v>0.7</v>
      </c>
      <c r="H34" s="37">
        <v>3.8</v>
      </c>
      <c r="I34" s="43">
        <v>17291</v>
      </c>
      <c r="J34" s="37">
        <v>4</v>
      </c>
      <c r="K34" s="43">
        <v>16425</v>
      </c>
      <c r="L34" s="39">
        <v>6.8000000000000005E-2</v>
      </c>
      <c r="M34" s="37">
        <f>ROUND(K34*(1-L34),0)</f>
        <v>15308</v>
      </c>
      <c r="N34" s="28">
        <v>0.58199999999999996</v>
      </c>
      <c r="O34" s="25">
        <f>M34*N34</f>
        <v>8909.2559999999994</v>
      </c>
      <c r="P34" s="39">
        <v>0.34799999999999998</v>
      </c>
      <c r="Q34" s="25">
        <f>M34*P34</f>
        <v>5327.1839999999993</v>
      </c>
      <c r="R34" s="39">
        <v>7.0000000000000007E-2</v>
      </c>
      <c r="S34" s="25">
        <f>M34*R34</f>
        <v>1071.5600000000002</v>
      </c>
      <c r="T34" s="28">
        <v>0.23200000000000001</v>
      </c>
      <c r="U34" s="25">
        <f>M34*T34</f>
        <v>3551.4560000000001</v>
      </c>
      <c r="V34" s="39">
        <v>0.499</v>
      </c>
      <c r="W34" s="25">
        <f>M34*V34</f>
        <v>7638.692</v>
      </c>
      <c r="X34" s="39">
        <v>0.39</v>
      </c>
      <c r="Y34" s="25">
        <f>X34*M34</f>
        <v>5970.12</v>
      </c>
      <c r="Z34" s="47">
        <v>2.5000000000000001E-3</v>
      </c>
      <c r="AA34" s="18">
        <f>M34*Z34</f>
        <v>38.270000000000003</v>
      </c>
      <c r="AB34" s="27">
        <f>IF(M34&gt;0,(AD34+AM34)/M34,0)</f>
        <v>2.6694983015416781E-3</v>
      </c>
      <c r="AC34" s="47">
        <v>2.7E-4</v>
      </c>
      <c r="AD34" s="37">
        <f>AC34*M34</f>
        <v>4.1331600000000002</v>
      </c>
      <c r="AE34" s="28">
        <v>0.2114</v>
      </c>
      <c r="AF34" s="41">
        <f>AI34*(1-AJ34)*AE34</f>
        <v>36.976396800000003</v>
      </c>
      <c r="AG34" s="28">
        <f>IF(AND(AE34&gt;0,AC34&gt;0,Z34&gt;0),((Z34-AC34)*AE34)/((AE34-AC34)*Z34),0)</f>
        <v>0.89314071898830116</v>
      </c>
      <c r="AH34" s="29">
        <f t="shared" si="0"/>
        <v>0.90001456117164735</v>
      </c>
      <c r="AI34" s="43">
        <v>192</v>
      </c>
      <c r="AJ34" s="39">
        <v>8.8999999999999996E-2</v>
      </c>
      <c r="AK34" s="28">
        <v>0.21</v>
      </c>
      <c r="AL34" s="152">
        <v>0.21029999999999999</v>
      </c>
      <c r="AM34" s="41">
        <f>AI34*(1-AJ34)*AK34</f>
        <v>36.731520000000003</v>
      </c>
      <c r="AN34" s="154">
        <f>AI34*(1-AJ34)*AL34</f>
        <v>36.783993600000002</v>
      </c>
      <c r="AO34" s="18">
        <v>1.65</v>
      </c>
      <c r="AP34" s="18"/>
      <c r="AQ34" s="121">
        <f>AQ33+AI34-AP34</f>
        <v>1315.3000000000004</v>
      </c>
      <c r="AR34" s="104"/>
      <c r="AS34" s="43"/>
      <c r="AT34" s="48"/>
      <c r="AU34" s="41"/>
      <c r="AV34" s="41"/>
      <c r="AW34" s="41"/>
      <c r="AX34" s="41"/>
    </row>
    <row r="35" spans="1:50" s="22" customFormat="1" ht="13.5" thickBot="1" x14ac:dyDescent="0.25">
      <c r="A35" s="184"/>
      <c r="B35" s="49" t="s">
        <v>38</v>
      </c>
      <c r="C35" s="50"/>
      <c r="D35" s="51">
        <f>SUM(D32:D34)</f>
        <v>54280</v>
      </c>
      <c r="E35" s="51"/>
      <c r="F35" s="51">
        <f>SUM(F32:F34)</f>
        <v>51905</v>
      </c>
      <c r="G35" s="52"/>
      <c r="H35" s="52"/>
      <c r="I35" s="51">
        <f>SUM(I32:I34)</f>
        <v>52978</v>
      </c>
      <c r="J35" s="52"/>
      <c r="K35" s="51">
        <f>SUM(K32:K34)</f>
        <v>48904</v>
      </c>
      <c r="L35" s="21">
        <f>IF(K35&gt;0,(K32*L32+K33*L33+K34*L34)/K35,0)</f>
        <v>6.6011696384753807E-2</v>
      </c>
      <c r="M35" s="52">
        <f>M32+M33+M34</f>
        <v>45676</v>
      </c>
      <c r="N35" s="53">
        <f>IF(M35&gt;0,O35/M35,0)</f>
        <v>0.52597499781066648</v>
      </c>
      <c r="O35" s="54">
        <f>O32+O33+O34</f>
        <v>24024.434000000001</v>
      </c>
      <c r="P35" s="21">
        <f>IF(M35&gt;0,Q35/M35,0)</f>
        <v>0.41230326648568177</v>
      </c>
      <c r="Q35" s="54">
        <f>Q32+Q33+Q34</f>
        <v>18832.364000000001</v>
      </c>
      <c r="R35" s="21">
        <f>IF(M35&gt;0,S35/M35,0)</f>
        <v>6.172173570365181E-2</v>
      </c>
      <c r="S35" s="54">
        <f>S32+S33+S34</f>
        <v>2819.2020000000002</v>
      </c>
      <c r="T35" s="21">
        <f>IF(M35&gt;0,U35/M35,0)</f>
        <v>0.22238177598738945</v>
      </c>
      <c r="U35" s="54">
        <f>U32+U33+U34</f>
        <v>10157.51</v>
      </c>
      <c r="V35" s="21">
        <f>IF(M35&gt;0,W35/M35,0)</f>
        <v>0.50861480865224629</v>
      </c>
      <c r="W35" s="54">
        <f>W32+W33+W34</f>
        <v>23231.49</v>
      </c>
      <c r="X35" s="21">
        <f>IF(M35&gt;0,Y35/M35,0)</f>
        <v>0.39</v>
      </c>
      <c r="Y35" s="54">
        <f>Y32+Y33+Y34</f>
        <v>17813.64</v>
      </c>
      <c r="Z35" s="55">
        <f>IF(M35&gt;0,AA35/M35,0)</f>
        <v>2.5298331727822052E-3</v>
      </c>
      <c r="AA35" s="56">
        <f>SUM(AA32:AA34)</f>
        <v>115.55266</v>
      </c>
      <c r="AB35" s="55">
        <f>IF(M35&gt;0,(AB32*M32+AB33*M33+AB34*M34)/M35,0)</f>
        <v>2.6522794684298101E-3</v>
      </c>
      <c r="AC35" s="55">
        <f>IF(K35&gt;0,(K32*AC32+K33*AC33+K34*AC34)/K35,0)</f>
        <v>2.8324165712416161E-4</v>
      </c>
      <c r="AD35" s="52">
        <f>SUM(AD32:AD34)</f>
        <v>12.938319999999999</v>
      </c>
      <c r="AE35" s="53">
        <f>IF(K35&gt;0,(K32*AE32+K33*AE33+K34*AE34)/K35,0)</f>
        <v>0.21339282471781448</v>
      </c>
      <c r="AF35" s="58">
        <f>SUM(AF32:AF34)</f>
        <v>108.38373280000002</v>
      </c>
      <c r="AG35" s="53">
        <f>IF(AND(AA35&gt;0),((AA32*AG32+AA33*AG33+AA34*AG34)/AA35),0)</f>
        <v>0.88921147153252411</v>
      </c>
      <c r="AH35" s="57">
        <f t="shared" si="0"/>
        <v>0.89439701884005329</v>
      </c>
      <c r="AI35" s="51">
        <f>SUM(AI32:AI34)</f>
        <v>558</v>
      </c>
      <c r="AJ35" s="21">
        <f>IF(AI35&gt;0,(AJ32*AI32+AJ33*AI33+AJ34*AI34)/AI35,0)</f>
        <v>8.9655913978494622E-2</v>
      </c>
      <c r="AK35" s="53">
        <f>IF(K35&gt;0,(AK32*K32+AK33*K33+AK34*K34)/K35,0)</f>
        <v>0.21309707794863403</v>
      </c>
      <c r="AL35" s="155">
        <f>IF(L35&gt;0,(AL32*K32+AL33*K33+AL34*K34)/K35,0)</f>
        <v>0.2140269814330116</v>
      </c>
      <c r="AM35" s="58">
        <f>SUM(AM32:AM34)</f>
        <v>108.20719700000001</v>
      </c>
      <c r="AN35" s="156">
        <f>SUM(AN32:AN34)</f>
        <v>108.6778156</v>
      </c>
      <c r="AO35" s="56"/>
      <c r="AP35" s="56">
        <f>SUM(AP32:AP34)</f>
        <v>0</v>
      </c>
      <c r="AQ35" s="105"/>
      <c r="AR35" s="106">
        <f>AQ34</f>
        <v>1315.3000000000004</v>
      </c>
      <c r="AS35" s="51">
        <f>SUM(AS32:AS34)</f>
        <v>0</v>
      </c>
      <c r="AT35" s="59"/>
      <c r="AU35" s="58"/>
      <c r="AV35" s="58"/>
      <c r="AW35" s="58"/>
      <c r="AX35" s="58"/>
    </row>
    <row r="36" spans="1:50" x14ac:dyDescent="0.2">
      <c r="A36" s="182">
        <v>9</v>
      </c>
      <c r="B36" s="23">
        <v>1</v>
      </c>
      <c r="C36" s="46" t="s">
        <v>52</v>
      </c>
      <c r="D36" s="12">
        <v>17466</v>
      </c>
      <c r="E36" s="12">
        <v>0</v>
      </c>
      <c r="F36" s="12">
        <v>17788</v>
      </c>
      <c r="G36" s="13">
        <v>0.6</v>
      </c>
      <c r="H36" s="13">
        <v>3.2</v>
      </c>
      <c r="I36" s="12">
        <v>18533</v>
      </c>
      <c r="J36" s="13">
        <v>3.5</v>
      </c>
      <c r="K36" s="12">
        <v>16388</v>
      </c>
      <c r="L36" s="14">
        <v>6.2E-2</v>
      </c>
      <c r="M36" s="24">
        <f>ROUND(K36*(1-L36),0)</f>
        <v>15372</v>
      </c>
      <c r="N36" s="15">
        <v>0.59299999999999997</v>
      </c>
      <c r="O36" s="25">
        <f>M36*N36</f>
        <v>9115.5959999999995</v>
      </c>
      <c r="P36" s="14">
        <v>0.38300000000000001</v>
      </c>
      <c r="Q36" s="25">
        <f>M36*P36</f>
        <v>5887.4759999999997</v>
      </c>
      <c r="R36" s="16">
        <v>2.4E-2</v>
      </c>
      <c r="S36" s="25">
        <f>M36*R36</f>
        <v>368.928</v>
      </c>
      <c r="T36" s="26">
        <v>0.23699999999999999</v>
      </c>
      <c r="U36" s="25">
        <f>M36*T36</f>
        <v>3643.1639999999998</v>
      </c>
      <c r="V36" s="16">
        <v>0.49099999999999999</v>
      </c>
      <c r="W36" s="25">
        <f>M36*V36</f>
        <v>7547.652</v>
      </c>
      <c r="X36" s="16">
        <v>0.39</v>
      </c>
      <c r="Y36" s="25">
        <f>X36*M36</f>
        <v>5995.08</v>
      </c>
      <c r="Z36" s="17">
        <v>2.66E-3</v>
      </c>
      <c r="AA36" s="18">
        <f>M36*Z36</f>
        <v>40.889519999999997</v>
      </c>
      <c r="AB36" s="27">
        <f>IF(M36&gt;0,(AD36+AM36)/M36,0)</f>
        <v>2.4847916666666668E-3</v>
      </c>
      <c r="AC36" s="17">
        <v>2.5999999999999998E-4</v>
      </c>
      <c r="AD36" s="24">
        <f>AC36*M36</f>
        <v>3.9967199999999998</v>
      </c>
      <c r="AE36" s="117">
        <v>0.2117</v>
      </c>
      <c r="AF36" s="30">
        <f>AI36*(1-AJ36)*AE36</f>
        <v>33.911164499999998</v>
      </c>
      <c r="AG36" s="28">
        <f>IF(AND(AE36&gt;0,AC36&gt;0,Z36&gt;0),((Z36-AC36)*AE36)/((AE36-AC36)*Z36),0)</f>
        <v>0.90336510970957484</v>
      </c>
      <c r="AH36" s="60">
        <f t="shared" si="0"/>
        <v>0.8964551628924643</v>
      </c>
      <c r="AI36" s="12">
        <v>177</v>
      </c>
      <c r="AJ36" s="14">
        <v>9.5000000000000001E-2</v>
      </c>
      <c r="AK36" s="15">
        <v>0.2135</v>
      </c>
      <c r="AL36" s="150">
        <v>0.21629999999999999</v>
      </c>
      <c r="AM36" s="30">
        <f>AI36*(1-AJ36)*AK36</f>
        <v>34.1994975</v>
      </c>
      <c r="AN36" s="153">
        <f>AI36*(1-AJ36)*AL36</f>
        <v>34.6480155</v>
      </c>
      <c r="AO36" s="19">
        <v>1.65</v>
      </c>
      <c r="AP36" s="19"/>
      <c r="AQ36" s="101">
        <f>AQ34+AI36-AP36</f>
        <v>1492.3000000000004</v>
      </c>
      <c r="AR36" s="102"/>
      <c r="AS36" s="12"/>
      <c r="AT36" s="31"/>
      <c r="AU36" s="20"/>
      <c r="AV36" s="20"/>
      <c r="AW36" s="20"/>
      <c r="AX36" s="20"/>
    </row>
    <row r="37" spans="1:50" x14ac:dyDescent="0.2">
      <c r="A37" s="183"/>
      <c r="B37" s="33">
        <v>2</v>
      </c>
      <c r="C37" s="11" t="s">
        <v>53</v>
      </c>
      <c r="D37" s="34">
        <v>19194</v>
      </c>
      <c r="E37" s="34">
        <v>2</v>
      </c>
      <c r="F37" s="34">
        <v>16489</v>
      </c>
      <c r="G37" s="35">
        <v>0.8</v>
      </c>
      <c r="H37" s="35">
        <v>3</v>
      </c>
      <c r="I37" s="34">
        <v>16919</v>
      </c>
      <c r="J37" s="35">
        <v>3.8</v>
      </c>
      <c r="K37" s="34">
        <v>16388</v>
      </c>
      <c r="L37" s="36">
        <v>6.3E-2</v>
      </c>
      <c r="M37" s="37">
        <f>ROUND(K37*(1-L37),0)</f>
        <v>15356</v>
      </c>
      <c r="N37" s="38">
        <v>0.55300000000000005</v>
      </c>
      <c r="O37" s="25">
        <f>M37*N37</f>
        <v>8491.8680000000004</v>
      </c>
      <c r="P37" s="36">
        <v>0.41299999999999998</v>
      </c>
      <c r="Q37" s="25">
        <f>M37*P37</f>
        <v>6342.0279999999993</v>
      </c>
      <c r="R37" s="39">
        <v>3.4000000000000002E-2</v>
      </c>
      <c r="S37" s="25">
        <f>M37*R37</f>
        <v>522.10400000000004</v>
      </c>
      <c r="T37" s="28">
        <v>0.22600000000000001</v>
      </c>
      <c r="U37" s="25">
        <f>M37*T37</f>
        <v>3470.4560000000001</v>
      </c>
      <c r="V37" s="39">
        <v>0.503</v>
      </c>
      <c r="W37" s="25">
        <f>M37*V37</f>
        <v>7724.0680000000002</v>
      </c>
      <c r="X37" s="39">
        <v>0.39</v>
      </c>
      <c r="Y37" s="25">
        <f>X37*M37</f>
        <v>5988.84</v>
      </c>
      <c r="Z37" s="40">
        <v>2.6199999999999999E-3</v>
      </c>
      <c r="AA37" s="18">
        <f>M37*Z37</f>
        <v>40.23272</v>
      </c>
      <c r="AB37" s="27">
        <f>IF(M37&gt;0,(AD37+AM37)/M37,0)</f>
        <v>2.6731310237040895E-3</v>
      </c>
      <c r="AC37" s="40">
        <v>2.5000000000000001E-4</v>
      </c>
      <c r="AD37" s="37">
        <f>AC37*M37</f>
        <v>3.839</v>
      </c>
      <c r="AE37" s="28">
        <v>0.20979999999999999</v>
      </c>
      <c r="AF37" s="41">
        <f>AI37*(1-AJ37)*AE37</f>
        <v>36.736819199999999</v>
      </c>
      <c r="AG37" s="28">
        <f>IF(AND(AE37&gt;0,AC37&gt;0,Z37&gt;0),((Z37-AC37)*AE37)/((AE37-AC37)*Z37),0)</f>
        <v>0.9056593463638003</v>
      </c>
      <c r="AH37" s="29">
        <f t="shared" si="0"/>
        <v>0.90754441227806659</v>
      </c>
      <c r="AI37" s="34">
        <v>192</v>
      </c>
      <c r="AJ37" s="36">
        <v>8.7999999999999995E-2</v>
      </c>
      <c r="AK37" s="38">
        <v>0.21249999999999999</v>
      </c>
      <c r="AL37" s="151">
        <v>0.21579999999999999</v>
      </c>
      <c r="AM37" s="41">
        <f>AI37*(1-AJ37)*AK37</f>
        <v>37.209600000000002</v>
      </c>
      <c r="AN37" s="154">
        <f>AI37*(1-AJ37)*AL37</f>
        <v>37.787443199999998</v>
      </c>
      <c r="AO37" s="42">
        <v>1.7</v>
      </c>
      <c r="AP37" s="42"/>
      <c r="AQ37" s="121">
        <f>AQ36+AI37-AP37</f>
        <v>1684.3000000000004</v>
      </c>
      <c r="AR37" s="104"/>
      <c r="AS37" s="43"/>
      <c r="AT37" s="44"/>
      <c r="AU37" s="45"/>
      <c r="AV37" s="45"/>
      <c r="AW37" s="45"/>
      <c r="AX37" s="45"/>
    </row>
    <row r="38" spans="1:50" x14ac:dyDescent="0.2">
      <c r="A38" s="183"/>
      <c r="B38" s="33">
        <v>3</v>
      </c>
      <c r="C38" s="11" t="s">
        <v>54</v>
      </c>
      <c r="D38" s="43">
        <v>16360</v>
      </c>
      <c r="E38" s="43">
        <v>2</v>
      </c>
      <c r="F38" s="43">
        <v>17238</v>
      </c>
      <c r="G38" s="37">
        <v>0.8</v>
      </c>
      <c r="H38" s="37">
        <v>3.5</v>
      </c>
      <c r="I38" s="43">
        <v>17520</v>
      </c>
      <c r="J38" s="37">
        <v>3.4</v>
      </c>
      <c r="K38" s="43">
        <v>16407</v>
      </c>
      <c r="L38" s="39">
        <v>6.8000000000000005E-2</v>
      </c>
      <c r="M38" s="37">
        <f>ROUND(K38*(1-L38),0)</f>
        <v>15291</v>
      </c>
      <c r="N38" s="28">
        <v>0.61299999999999999</v>
      </c>
      <c r="O38" s="25">
        <f>M38*N38</f>
        <v>9373.3829999999998</v>
      </c>
      <c r="P38" s="39">
        <v>0.35899999999999999</v>
      </c>
      <c r="Q38" s="25">
        <f>M38*P38</f>
        <v>5489.4690000000001</v>
      </c>
      <c r="R38" s="39">
        <v>2.8000000000000001E-2</v>
      </c>
      <c r="S38" s="25">
        <f>M38*R38</f>
        <v>428.14800000000002</v>
      </c>
      <c r="T38" s="28">
        <v>0.23899999999999999</v>
      </c>
      <c r="U38" s="25">
        <f>M38*T38</f>
        <v>3654.549</v>
      </c>
      <c r="V38" s="39">
        <v>0.48799999999999999</v>
      </c>
      <c r="W38" s="25">
        <f>M38*V38</f>
        <v>7462.0079999999998</v>
      </c>
      <c r="X38" s="39">
        <v>0.4</v>
      </c>
      <c r="Y38" s="25">
        <f>X38*M38</f>
        <v>6116.4000000000005</v>
      </c>
      <c r="Z38" s="47">
        <v>2.64E-3</v>
      </c>
      <c r="AA38" s="18">
        <f>M38*Z38</f>
        <v>40.36824</v>
      </c>
      <c r="AB38" s="27">
        <f>IF(M38&gt;0,(AD38+AM38)/M38,0)</f>
        <v>2.6144842063959188E-3</v>
      </c>
      <c r="AC38" s="47">
        <v>2.5000000000000001E-4</v>
      </c>
      <c r="AD38" s="37">
        <f>AC38*M38</f>
        <v>3.8227500000000001</v>
      </c>
      <c r="AE38" s="28">
        <v>0.2059</v>
      </c>
      <c r="AF38" s="41">
        <f>AI38*(1-AJ38)*AE38</f>
        <v>35.248021000000001</v>
      </c>
      <c r="AG38" s="28">
        <f>IF(AND(AE38&gt;0,AC38&gt;0,Z38&gt;0),((Z38-AC38)*AE38)/((AE38-AC38)*Z38),0)</f>
        <v>0.90640356887621665</v>
      </c>
      <c r="AH38" s="29">
        <f t="shared" si="0"/>
        <v>0.90545063772093626</v>
      </c>
      <c r="AI38" s="43">
        <v>190</v>
      </c>
      <c r="AJ38" s="39">
        <v>9.9000000000000005E-2</v>
      </c>
      <c r="AK38" s="28">
        <v>0.2112</v>
      </c>
      <c r="AL38" s="152">
        <v>0.2122</v>
      </c>
      <c r="AM38" s="41">
        <f>AI38*(1-AJ38)*AK38</f>
        <v>36.155327999999997</v>
      </c>
      <c r="AN38" s="154">
        <f>AI38*(1-AJ38)*AL38</f>
        <v>36.326518</v>
      </c>
      <c r="AO38" s="18">
        <v>1.75</v>
      </c>
      <c r="AP38" s="18"/>
      <c r="AQ38" s="121">
        <f>AQ37+AI38-AP38</f>
        <v>1874.3000000000004</v>
      </c>
      <c r="AR38" s="104"/>
      <c r="AS38" s="43"/>
      <c r="AT38" s="48"/>
      <c r="AU38" s="41"/>
      <c r="AV38" s="41"/>
      <c r="AW38" s="41"/>
      <c r="AX38" s="41"/>
    </row>
    <row r="39" spans="1:50" s="22" customFormat="1" ht="13.5" thickBot="1" x14ac:dyDescent="0.25">
      <c r="A39" s="184"/>
      <c r="B39" s="49" t="s">
        <v>38</v>
      </c>
      <c r="C39" s="50"/>
      <c r="D39" s="51">
        <f>SUM(D36:D38)</f>
        <v>53020</v>
      </c>
      <c r="E39" s="51"/>
      <c r="F39" s="51">
        <f>SUM(F36:F38)</f>
        <v>51515</v>
      </c>
      <c r="G39" s="52"/>
      <c r="H39" s="52"/>
      <c r="I39" s="51">
        <f>SUM(I36:I38)</f>
        <v>52972</v>
      </c>
      <c r="J39" s="52"/>
      <c r="K39" s="51">
        <f>SUM(K36:K38)</f>
        <v>49183</v>
      </c>
      <c r="L39" s="21">
        <f>IF(K39&gt;0,(K36*L36+K37*L37+K38*L38)/K39,0)</f>
        <v>6.4334749811926897E-2</v>
      </c>
      <c r="M39" s="52">
        <f>M36+M37+M38</f>
        <v>46019</v>
      </c>
      <c r="N39" s="53">
        <f>IF(M39&gt;0,O39/M39,0)</f>
        <v>0.58629798561463742</v>
      </c>
      <c r="O39" s="54">
        <f>O36+O37+O38</f>
        <v>26980.847000000002</v>
      </c>
      <c r="P39" s="21">
        <f>IF(M39&gt;0,Q39/M39,0)</f>
        <v>0.38503602859688385</v>
      </c>
      <c r="Q39" s="54">
        <f>Q36+Q37+Q38</f>
        <v>17718.972999999998</v>
      </c>
      <c r="R39" s="21">
        <f>IF(M39&gt;0,S39/M39,0)</f>
        <v>2.8665985788478673E-2</v>
      </c>
      <c r="S39" s="54">
        <f>S36+S37+S38</f>
        <v>1319.18</v>
      </c>
      <c r="T39" s="21">
        <f>IF(M39&gt;0,U39/M39,0)</f>
        <v>0.23399398074708272</v>
      </c>
      <c r="U39" s="54">
        <f>U36+U37+U38</f>
        <v>10768.169</v>
      </c>
      <c r="V39" s="21">
        <f>IF(M39&gt;0,W39/M39,0)</f>
        <v>0.49400743171298817</v>
      </c>
      <c r="W39" s="54">
        <f>W36+W37+W38</f>
        <v>22733.728000000003</v>
      </c>
      <c r="X39" s="21">
        <f>IF(M39&gt;0,Y39/M39,0)</f>
        <v>0.39332275799126448</v>
      </c>
      <c r="Y39" s="54">
        <f>Y36+Y37+Y38</f>
        <v>18100.32</v>
      </c>
      <c r="Z39" s="55">
        <f>IF(M39&gt;0,AA39/M39,0)</f>
        <v>2.6400069536495797E-3</v>
      </c>
      <c r="AA39" s="56">
        <f>SUM(AA36:AA38)</f>
        <v>121.49048000000001</v>
      </c>
      <c r="AB39" s="55">
        <f>IF(M39&gt;0,(AB36*M36+AB37*M37+AB38*M38)/M39,0)</f>
        <v>2.5907319911340969E-3</v>
      </c>
      <c r="AC39" s="55">
        <f>IF(K39&gt;0,(K36*AC36+K37*AC37+K38*AC38)/K39,0)</f>
        <v>2.5333204562552104E-4</v>
      </c>
      <c r="AD39" s="52">
        <f>SUM(AD36:AD38)</f>
        <v>11.658470000000001</v>
      </c>
      <c r="AE39" s="53">
        <f>IF(K39&gt;0,(K36*AE36+K37*AE37+K38*AE38)/K39,0)</f>
        <v>0.20913208425675539</v>
      </c>
      <c r="AF39" s="58">
        <f>SUM(AF36:AF38)</f>
        <v>105.89600469999999</v>
      </c>
      <c r="AG39" s="53">
        <f>IF(AND(AA39&gt;0),((AA36*AG36+AA37*AG37+AA38*AG38)/AA39),0)</f>
        <v>0.90513447163647132</v>
      </c>
      <c r="AH39" s="57">
        <f t="shared" si="0"/>
        <v>0.90329340658641588</v>
      </c>
      <c r="AI39" s="51">
        <f>SUM(AI36:AI38)</f>
        <v>559</v>
      </c>
      <c r="AJ39" s="21">
        <f>IF(AI39&gt;0,(AJ36*AI36+AJ37*AI37+AJ38*AI38)/AI39,0)</f>
        <v>9.3955277280858673E-2</v>
      </c>
      <c r="AK39" s="53">
        <f>IF(K39&gt;0,(AK36*K36+AK37*K37+AK38*K38)/K39,0)</f>
        <v>0.21239953642518755</v>
      </c>
      <c r="AL39" s="155">
        <f>IF(L39&gt;0,(AL36*K36+AL37*K37+AL38*K38)/K39,0)</f>
        <v>0.21476567513165118</v>
      </c>
      <c r="AM39" s="58">
        <f>SUM(AM36:AM38)</f>
        <v>107.5644255</v>
      </c>
      <c r="AN39" s="156">
        <f>SUM(AN36:AN38)</f>
        <v>108.76197669999999</v>
      </c>
      <c r="AO39" s="56"/>
      <c r="AP39" s="56">
        <f>SUM(AP36:AP38)</f>
        <v>0</v>
      </c>
      <c r="AQ39" s="105"/>
      <c r="AR39" s="106">
        <f>AQ38</f>
        <v>1874.3000000000004</v>
      </c>
      <c r="AS39" s="51">
        <f>SUM(AS36:AS38)</f>
        <v>0</v>
      </c>
      <c r="AT39" s="59"/>
      <c r="AU39" s="58"/>
      <c r="AV39" s="58"/>
      <c r="AW39" s="58"/>
      <c r="AX39" s="58"/>
    </row>
    <row r="40" spans="1:50" x14ac:dyDescent="0.2">
      <c r="A40" s="182">
        <v>10</v>
      </c>
      <c r="B40" s="23">
        <v>1</v>
      </c>
      <c r="C40" s="46" t="s">
        <v>52</v>
      </c>
      <c r="D40" s="12">
        <v>6836</v>
      </c>
      <c r="E40" s="12">
        <v>0</v>
      </c>
      <c r="F40" s="12">
        <v>7449</v>
      </c>
      <c r="G40" s="13">
        <v>0.7</v>
      </c>
      <c r="H40" s="13">
        <v>3.6</v>
      </c>
      <c r="I40" s="12">
        <v>8478</v>
      </c>
      <c r="J40" s="13">
        <v>6.4</v>
      </c>
      <c r="K40" s="12">
        <v>16073</v>
      </c>
      <c r="L40" s="14">
        <v>6.6000000000000003E-2</v>
      </c>
      <c r="M40" s="24">
        <f>ROUND(K40*(1-L40),0)</f>
        <v>15012</v>
      </c>
      <c r="N40" s="15">
        <v>0.70599999999999996</v>
      </c>
      <c r="O40" s="25">
        <f>M40*N40</f>
        <v>10598.472</v>
      </c>
      <c r="P40" s="14">
        <v>0.26700000000000002</v>
      </c>
      <c r="Q40" s="25">
        <f>M40*P40</f>
        <v>4008.2040000000002</v>
      </c>
      <c r="R40" s="16">
        <v>2.7E-2</v>
      </c>
      <c r="S40" s="25">
        <f>M40*R40</f>
        <v>405.32400000000001</v>
      </c>
      <c r="T40" s="26">
        <v>0.23200000000000001</v>
      </c>
      <c r="U40" s="25">
        <f>M40*T40</f>
        <v>3482.7840000000001</v>
      </c>
      <c r="V40" s="16">
        <v>0.49399999999999999</v>
      </c>
      <c r="W40" s="25">
        <f>M40*V40</f>
        <v>7415.9279999999999</v>
      </c>
      <c r="X40" s="16">
        <v>0.39</v>
      </c>
      <c r="Y40" s="25">
        <f>X40*M40</f>
        <v>5854.68</v>
      </c>
      <c r="Z40" s="17">
        <v>2.65E-3</v>
      </c>
      <c r="AA40" s="18">
        <f>M40*Z40</f>
        <v>39.781799999999997</v>
      </c>
      <c r="AB40" s="27">
        <f>IF(M40&gt;0,(AD40+AM40)/M40,0)</f>
        <v>3.0915694244604318E-3</v>
      </c>
      <c r="AC40" s="17">
        <v>2.7E-4</v>
      </c>
      <c r="AD40" s="24">
        <f>AC40*M40</f>
        <v>4.0532399999999997</v>
      </c>
      <c r="AE40" s="117">
        <v>0.20380000000000001</v>
      </c>
      <c r="AF40" s="30">
        <f>AI40*(1-AJ40)*AE40</f>
        <v>41.126432399999999</v>
      </c>
      <c r="AG40" s="28">
        <f>IF(AND(AE40&gt;0,AC40&gt;0,Z40&gt;0),((Z40-AC40)*AE40)/((AE40-AC40)*Z40),0)</f>
        <v>0.8993046317403488</v>
      </c>
      <c r="AH40" s="60">
        <f t="shared" si="0"/>
        <v>0.91384121515260597</v>
      </c>
      <c r="AI40" s="12">
        <v>222</v>
      </c>
      <c r="AJ40" s="36">
        <v>9.0999999999999998E-2</v>
      </c>
      <c r="AK40" s="15">
        <v>0.2099</v>
      </c>
      <c r="AL40" s="150">
        <v>0.21029999999999999</v>
      </c>
      <c r="AM40" s="30">
        <f>AI40*(1-AJ40)*AK40</f>
        <v>42.357400200000001</v>
      </c>
      <c r="AN40" s="153">
        <f>AI40*(1-AJ40)*AL40</f>
        <v>42.438119399999998</v>
      </c>
      <c r="AO40" s="19">
        <v>1.7</v>
      </c>
      <c r="AP40" s="19">
        <v>1145.22</v>
      </c>
      <c r="AQ40" s="101">
        <f>AQ38+AI40-AP40</f>
        <v>951.08000000000015</v>
      </c>
      <c r="AR40" s="102"/>
      <c r="AS40" s="12"/>
      <c r="AT40" s="31"/>
      <c r="AU40" s="20"/>
      <c r="AV40" s="20"/>
      <c r="AW40" s="20"/>
      <c r="AX40" s="20"/>
    </row>
    <row r="41" spans="1:50" x14ac:dyDescent="0.2">
      <c r="A41" s="183"/>
      <c r="B41" s="33">
        <v>2</v>
      </c>
      <c r="C41" s="11" t="s">
        <v>57</v>
      </c>
      <c r="D41" s="34">
        <v>18886</v>
      </c>
      <c r="E41" s="34">
        <v>2</v>
      </c>
      <c r="F41" s="34">
        <v>15373</v>
      </c>
      <c r="G41" s="35">
        <v>1.3</v>
      </c>
      <c r="H41" s="35">
        <v>2.1</v>
      </c>
      <c r="I41" s="34">
        <v>16169</v>
      </c>
      <c r="J41" s="35">
        <v>5.5</v>
      </c>
      <c r="K41" s="34">
        <v>16121</v>
      </c>
      <c r="L41" s="36">
        <v>6.0999999999999999E-2</v>
      </c>
      <c r="M41" s="37">
        <f>ROUND(K41*(1-L41),0)</f>
        <v>15138</v>
      </c>
      <c r="N41" s="38">
        <v>0.46700000000000003</v>
      </c>
      <c r="O41" s="25">
        <f>M41*N41</f>
        <v>7069.4460000000008</v>
      </c>
      <c r="P41" s="36">
        <v>0.51200000000000001</v>
      </c>
      <c r="Q41" s="25">
        <f>M41*P41</f>
        <v>7750.6559999999999</v>
      </c>
      <c r="R41" s="39">
        <v>2.1000000000000001E-2</v>
      </c>
      <c r="S41" s="25">
        <f>M41*R41</f>
        <v>317.89800000000002</v>
      </c>
      <c r="T41" s="28">
        <v>0.24199999999999999</v>
      </c>
      <c r="U41" s="25">
        <f>M41*T41</f>
        <v>3663.3959999999997</v>
      </c>
      <c r="V41" s="39">
        <v>0.49199999999999999</v>
      </c>
      <c r="W41" s="25">
        <f>M41*V41</f>
        <v>7447.8959999999997</v>
      </c>
      <c r="X41" s="39">
        <v>0.4</v>
      </c>
      <c r="Y41" s="25">
        <f>X41*M41</f>
        <v>6055.2000000000007</v>
      </c>
      <c r="Z41" s="40">
        <v>2.6199999999999999E-3</v>
      </c>
      <c r="AA41" s="18">
        <f>M41*Z41</f>
        <v>39.661560000000001</v>
      </c>
      <c r="AB41" s="27">
        <f>IF(M41&gt;0,(AD41+AM41)/M41,0)</f>
        <v>2.6762610648698635E-3</v>
      </c>
      <c r="AC41" s="40">
        <v>2.7999999999999998E-4</v>
      </c>
      <c r="AD41" s="37">
        <f>AC41*M41</f>
        <v>4.2386399999999993</v>
      </c>
      <c r="AE41" s="28">
        <v>0.2041</v>
      </c>
      <c r="AF41" s="41">
        <f>AI41*(1-AJ41)*AE41</f>
        <v>34.840686400000003</v>
      </c>
      <c r="AG41" s="28">
        <f>IF(AND(AE41&gt;0,AC41&gt;0,Z41&gt;0),((Z41-AC41)*AE41)/((AE41-AC41)*Z41),0)</f>
        <v>0.89435671798421146</v>
      </c>
      <c r="AH41" s="29">
        <f t="shared" si="0"/>
        <v>0.89655777180075302</v>
      </c>
      <c r="AI41" s="34">
        <v>188</v>
      </c>
      <c r="AJ41" s="36">
        <v>9.1999999999999998E-2</v>
      </c>
      <c r="AK41" s="38">
        <v>0.21249999999999999</v>
      </c>
      <c r="AL41" s="151">
        <v>0.216</v>
      </c>
      <c r="AM41" s="41">
        <f>AI41*(1-AJ41)*AK41</f>
        <v>36.2746</v>
      </c>
      <c r="AN41" s="154">
        <f>AI41*(1-AJ41)*AL41</f>
        <v>36.872064000000002</v>
      </c>
      <c r="AO41" s="42">
        <v>1.6</v>
      </c>
      <c r="AP41" s="42"/>
      <c r="AQ41" s="121">
        <f>AQ40+AI41-AP41</f>
        <v>1139.0800000000002</v>
      </c>
      <c r="AR41" s="104"/>
      <c r="AS41" s="43"/>
      <c r="AT41" s="44"/>
      <c r="AU41" s="45"/>
      <c r="AV41" s="45"/>
      <c r="AW41" s="45"/>
      <c r="AX41" s="45"/>
    </row>
    <row r="42" spans="1:50" x14ac:dyDescent="0.2">
      <c r="A42" s="183"/>
      <c r="B42" s="33">
        <v>3</v>
      </c>
      <c r="C42" s="11" t="s">
        <v>54</v>
      </c>
      <c r="D42" s="43">
        <v>15613</v>
      </c>
      <c r="E42" s="43">
        <v>0</v>
      </c>
      <c r="F42" s="43">
        <v>16954</v>
      </c>
      <c r="G42" s="37">
        <v>0.6</v>
      </c>
      <c r="H42" s="37">
        <v>3.7</v>
      </c>
      <c r="I42" s="43">
        <v>17322</v>
      </c>
      <c r="J42" s="37">
        <v>5.4</v>
      </c>
      <c r="K42" s="43">
        <v>16040</v>
      </c>
      <c r="L42" s="39">
        <v>5.8999999999999997E-2</v>
      </c>
      <c r="M42" s="37">
        <f>ROUND(K42*(1-L42),0)</f>
        <v>15094</v>
      </c>
      <c r="N42" s="28">
        <v>0.56799999999999995</v>
      </c>
      <c r="O42" s="25">
        <f>M42*N42</f>
        <v>8573.3919999999998</v>
      </c>
      <c r="P42" s="39">
        <v>0.38600000000000001</v>
      </c>
      <c r="Q42" s="25">
        <f>M42*P42</f>
        <v>5826.2840000000006</v>
      </c>
      <c r="R42" s="39">
        <v>4.5999999999999999E-2</v>
      </c>
      <c r="S42" s="25">
        <f>M42*R42</f>
        <v>694.32399999999996</v>
      </c>
      <c r="T42" s="28">
        <v>0.24199999999999999</v>
      </c>
      <c r="U42" s="25">
        <f>M42*T42</f>
        <v>3652.748</v>
      </c>
      <c r="V42" s="39">
        <v>0.496</v>
      </c>
      <c r="W42" s="25">
        <f>M42*V42</f>
        <v>7486.6239999999998</v>
      </c>
      <c r="X42" s="39">
        <v>0.4</v>
      </c>
      <c r="Y42" s="25">
        <f>X42*M42</f>
        <v>6037.6</v>
      </c>
      <c r="Z42" s="47">
        <v>2.6800000000000001E-3</v>
      </c>
      <c r="AA42" s="18">
        <f>M42*Z42</f>
        <v>40.451920000000001</v>
      </c>
      <c r="AB42" s="27">
        <f>IF(M42&gt;0,(AD42+AM42)/M42,0)</f>
        <v>2.7120973101894797E-3</v>
      </c>
      <c r="AC42" s="47">
        <v>2.7999999999999998E-4</v>
      </c>
      <c r="AD42" s="37">
        <f>AC42*M42</f>
        <v>4.2263199999999994</v>
      </c>
      <c r="AE42" s="28">
        <v>0.2104</v>
      </c>
      <c r="AF42" s="41">
        <f>AI42*(1-AJ42)*AE42</f>
        <v>37.062380800000007</v>
      </c>
      <c r="AG42" s="28">
        <f>IF(AND(AE42&gt;0,AC42&gt;0,Z42&gt;0),((Z42-AC42)*AE42)/((AE42-AC42)*Z42),0)</f>
        <v>0.89671573599734045</v>
      </c>
      <c r="AH42" s="29">
        <f t="shared" si="0"/>
        <v>0.89796534602358291</v>
      </c>
      <c r="AI42" s="43">
        <v>194</v>
      </c>
      <c r="AJ42" s="39">
        <v>9.1999999999999998E-2</v>
      </c>
      <c r="AK42" s="28">
        <v>0.2084</v>
      </c>
      <c r="AL42" s="152">
        <v>0.21049999999999999</v>
      </c>
      <c r="AM42" s="41">
        <f>AI42*(1-AJ42)*AK42</f>
        <v>36.710076800000003</v>
      </c>
      <c r="AN42" s="154">
        <f>AI42*(1-AJ42)*AL42</f>
        <v>37.079996000000001</v>
      </c>
      <c r="AO42" s="18">
        <v>1.75</v>
      </c>
      <c r="AP42" s="18"/>
      <c r="AQ42" s="121">
        <f>AQ41+AI42-AP42</f>
        <v>1333.0800000000002</v>
      </c>
      <c r="AR42" s="104"/>
      <c r="AS42" s="43"/>
      <c r="AT42" s="48"/>
      <c r="AU42" s="41"/>
      <c r="AV42" s="41"/>
      <c r="AW42" s="41"/>
      <c r="AX42" s="41"/>
    </row>
    <row r="43" spans="1:50" s="22" customFormat="1" ht="13.5" thickBot="1" x14ac:dyDescent="0.25">
      <c r="A43" s="184"/>
      <c r="B43" s="49" t="s">
        <v>38</v>
      </c>
      <c r="C43" s="50"/>
      <c r="D43" s="51">
        <f>SUM(D40:D42)</f>
        <v>41335</v>
      </c>
      <c r="E43" s="51"/>
      <c r="F43" s="51">
        <f>SUM(F40:F42)</f>
        <v>39776</v>
      </c>
      <c r="G43" s="52"/>
      <c r="H43" s="52"/>
      <c r="I43" s="51">
        <f>SUM(I40:I42)</f>
        <v>41969</v>
      </c>
      <c r="J43" s="52"/>
      <c r="K43" s="51">
        <f>SUM(K40:K42)</f>
        <v>48234</v>
      </c>
      <c r="L43" s="21">
        <f>IF(K43&gt;0,(K40*L40+K41*L41+K42*L42)/K43,0)</f>
        <v>6.200105734544098E-2</v>
      </c>
      <c r="M43" s="52">
        <f>M40+M41+M42</f>
        <v>45244</v>
      </c>
      <c r="N43" s="53">
        <f>IF(M43&gt;0,O43/M43,0)</f>
        <v>0.57999535850057471</v>
      </c>
      <c r="O43" s="54">
        <f>O40+O41+O42</f>
        <v>26241.31</v>
      </c>
      <c r="P43" s="21">
        <f>IF(M43&gt;0,Q43/M43,0)</f>
        <v>0.38867350366899478</v>
      </c>
      <c r="Q43" s="54">
        <f>Q40+Q41+Q42</f>
        <v>17585.144</v>
      </c>
      <c r="R43" s="21">
        <f>IF(M43&gt;0,S43/M43,0)</f>
        <v>3.1331137830430553E-2</v>
      </c>
      <c r="S43" s="54">
        <f>S40+S41+S42</f>
        <v>1417.5459999999998</v>
      </c>
      <c r="T43" s="21">
        <f>IF(M43&gt;0,U43/M43,0)</f>
        <v>0.2386819909822297</v>
      </c>
      <c r="U43" s="54">
        <f>U40+U41+U42</f>
        <v>10798.928</v>
      </c>
      <c r="V43" s="21">
        <f>IF(M43&gt;0,W43/M43,0)</f>
        <v>0.49399805499071703</v>
      </c>
      <c r="W43" s="54">
        <f>W40+W41+W42</f>
        <v>22350.448</v>
      </c>
      <c r="X43" s="21">
        <f>IF(M43&gt;0,Y43/M43,0)</f>
        <v>0.39668199098222978</v>
      </c>
      <c r="Y43" s="54">
        <f>Y40+Y41+Y42</f>
        <v>17947.480000000003</v>
      </c>
      <c r="Z43" s="55">
        <f>IF(M43&gt;0,AA43/M43,0)</f>
        <v>2.649970824860755E-3</v>
      </c>
      <c r="AA43" s="56">
        <f>SUM(AA40:AA42)</f>
        <v>119.89528</v>
      </c>
      <c r="AB43" s="55">
        <f>IF(M43&gt;0,(AB40*M40+AB41*M41+AB42*M42)/M43,0)</f>
        <v>2.8260162010432322E-3</v>
      </c>
      <c r="AC43" s="55">
        <f>IF(K43&gt;0,(K40*AC40+K41*AC41+K42*AC42)/K43,0)</f>
        <v>2.7666770327984411E-4</v>
      </c>
      <c r="AD43" s="52">
        <f>SUM(AD40:AD42)</f>
        <v>12.518199999999998</v>
      </c>
      <c r="AE43" s="53">
        <f>IF(K43&gt;0,(K40*AE40+K41*AE41+K42*AE42)/K43,0)</f>
        <v>0.20609506779450182</v>
      </c>
      <c r="AF43" s="58">
        <f>SUM(AF40:AF42)</f>
        <v>113.02949960000001</v>
      </c>
      <c r="AG43" s="53">
        <f>IF(AND(AA43&gt;0),((AA40*AG40+AA41*AG41+AA42*AG42)/AA43),0)</f>
        <v>0.8967943762757602</v>
      </c>
      <c r="AH43" s="57">
        <f t="shared" si="0"/>
        <v>0.90328826808269547</v>
      </c>
      <c r="AI43" s="51">
        <f>SUM(AI40:AI42)</f>
        <v>604</v>
      </c>
      <c r="AJ43" s="21">
        <f>IF(AI43&gt;0,(AJ40*AI40+AJ41*AI41+AJ42*AI42)/AI43,0)</f>
        <v>9.1632450331125825E-2</v>
      </c>
      <c r="AK43" s="53">
        <f>IF(K43&gt;0,(AK40*K40+AK41*K41+AK42*K42)/K43,0)</f>
        <v>0.21027016627275366</v>
      </c>
      <c r="AL43" s="155">
        <f>IF(L43&gt;0,(AL40*K40+AL41*K41+AL42*K42)/K43,0)</f>
        <v>0.21227159057925943</v>
      </c>
      <c r="AM43" s="58">
        <f>SUM(AM40:AM42)</f>
        <v>115.34207699999999</v>
      </c>
      <c r="AN43" s="156">
        <f>SUM(AN40:AN42)</f>
        <v>116.39017939999999</v>
      </c>
      <c r="AO43" s="56"/>
      <c r="AP43" s="56">
        <f>SUM(AP40:AP42)</f>
        <v>1145.22</v>
      </c>
      <c r="AQ43" s="105"/>
      <c r="AR43" s="106">
        <f>AQ42</f>
        <v>1333.0800000000002</v>
      </c>
      <c r="AS43" s="51">
        <f>SUM(AS40:AS42)</f>
        <v>0</v>
      </c>
      <c r="AT43" s="59"/>
      <c r="AU43" s="58"/>
      <c r="AV43" s="58"/>
      <c r="AW43" s="58"/>
      <c r="AX43" s="58"/>
    </row>
    <row r="44" spans="1:50" x14ac:dyDescent="0.2">
      <c r="A44" s="182">
        <v>11</v>
      </c>
      <c r="B44" s="23">
        <v>1</v>
      </c>
      <c r="C44" s="46" t="s">
        <v>52</v>
      </c>
      <c r="D44" s="12">
        <v>4791</v>
      </c>
      <c r="E44" s="12">
        <v>0</v>
      </c>
      <c r="F44" s="12">
        <v>11758</v>
      </c>
      <c r="G44" s="13">
        <v>1.2</v>
      </c>
      <c r="H44" s="13">
        <v>4.5</v>
      </c>
      <c r="I44" s="12">
        <v>12587</v>
      </c>
      <c r="J44" s="13">
        <v>6</v>
      </c>
      <c r="K44" s="12">
        <v>14703</v>
      </c>
      <c r="L44" s="14">
        <v>6.7000000000000004E-2</v>
      </c>
      <c r="M44" s="24">
        <f>ROUND(K44*(1-L44),0)</f>
        <v>13718</v>
      </c>
      <c r="N44" s="15">
        <v>0.52300000000000002</v>
      </c>
      <c r="O44" s="25">
        <f>M44*N44</f>
        <v>7174.5140000000001</v>
      </c>
      <c r="P44" s="14">
        <v>0.42299999999999999</v>
      </c>
      <c r="Q44" s="25">
        <f>M44*P44</f>
        <v>5802.7139999999999</v>
      </c>
      <c r="R44" s="16">
        <v>5.3999999999999999E-2</v>
      </c>
      <c r="S44" s="25">
        <f>M44*R44</f>
        <v>740.77200000000005</v>
      </c>
      <c r="T44" s="26">
        <v>0.24199999999999999</v>
      </c>
      <c r="U44" s="25">
        <f>M44*T44</f>
        <v>3319.7559999999999</v>
      </c>
      <c r="V44" s="16">
        <v>0.49299999999999999</v>
      </c>
      <c r="W44" s="25">
        <f>M44*V44</f>
        <v>6762.9740000000002</v>
      </c>
      <c r="X44" s="16">
        <v>0.4</v>
      </c>
      <c r="Y44" s="25">
        <f>X44*M44</f>
        <v>5487.2000000000007</v>
      </c>
      <c r="Z44" s="17">
        <v>2.6900000000000001E-3</v>
      </c>
      <c r="AA44" s="18">
        <f>M44*Z44</f>
        <v>36.901420000000002</v>
      </c>
      <c r="AB44" s="27">
        <f>IF(M44&gt;0,(AD44+AM44)/M44,0)</f>
        <v>2.7482714681440444E-3</v>
      </c>
      <c r="AC44" s="17">
        <v>2.9E-4</v>
      </c>
      <c r="AD44" s="24">
        <f>AC44*M44</f>
        <v>3.9782199999999999</v>
      </c>
      <c r="AE44" s="117">
        <v>0.20730000000000001</v>
      </c>
      <c r="AF44" s="30">
        <f>AI44*(1-AJ44)*AE44</f>
        <v>32.364297900000004</v>
      </c>
      <c r="AG44" s="28">
        <f>IF(AND(AE44&gt;0,AC44&gt;0,Z44&gt;0),((Z44-AC44)*AE44)/((AE44-AC44)*Z44),0)</f>
        <v>0.89344318082437357</v>
      </c>
      <c r="AH44" s="60">
        <f t="shared" si="0"/>
        <v>0.89568166422677353</v>
      </c>
      <c r="AI44" s="12">
        <v>171</v>
      </c>
      <c r="AJ44" s="14">
        <v>8.6999999999999994E-2</v>
      </c>
      <c r="AK44" s="15">
        <v>0.216</v>
      </c>
      <c r="AL44" s="150">
        <v>0.2127</v>
      </c>
      <c r="AM44" s="30">
        <f>AI44*(1-AJ44)*AK44</f>
        <v>33.722568000000003</v>
      </c>
      <c r="AN44" s="153">
        <f>AI44*(1-AJ44)*AL44</f>
        <v>33.207362100000005</v>
      </c>
      <c r="AO44" s="19">
        <v>1.7</v>
      </c>
      <c r="AP44" s="19">
        <v>518.62</v>
      </c>
      <c r="AQ44" s="101">
        <f>AQ42+AI44-AP44</f>
        <v>985.46000000000015</v>
      </c>
      <c r="AR44" s="102"/>
      <c r="AS44" s="12"/>
      <c r="AT44" s="31"/>
      <c r="AU44" s="20"/>
      <c r="AV44" s="20"/>
      <c r="AW44" s="20"/>
      <c r="AX44" s="20"/>
    </row>
    <row r="45" spans="1:50" x14ac:dyDescent="0.2">
      <c r="A45" s="183"/>
      <c r="B45" s="33">
        <v>2</v>
      </c>
      <c r="C45" s="11" t="s">
        <v>57</v>
      </c>
      <c r="D45" s="34">
        <v>18870</v>
      </c>
      <c r="E45" s="34">
        <v>4</v>
      </c>
      <c r="F45" s="34">
        <v>16670</v>
      </c>
      <c r="G45" s="35">
        <v>1.3</v>
      </c>
      <c r="H45" s="35">
        <v>3.7</v>
      </c>
      <c r="I45" s="34">
        <v>16668</v>
      </c>
      <c r="J45" s="35">
        <v>5.2</v>
      </c>
      <c r="K45" s="34">
        <v>14631</v>
      </c>
      <c r="L45" s="36">
        <v>0.06</v>
      </c>
      <c r="M45" s="37">
        <f>ROUND(K45*(1-L45),0)</f>
        <v>13753</v>
      </c>
      <c r="N45" s="38">
        <v>0.40699999999999997</v>
      </c>
      <c r="O45" s="25">
        <f>M45*N45</f>
        <v>5597.4709999999995</v>
      </c>
      <c r="P45" s="36">
        <v>0.54500000000000004</v>
      </c>
      <c r="Q45" s="25">
        <f>M45*P45</f>
        <v>7495.3850000000002</v>
      </c>
      <c r="R45" s="39">
        <v>4.8000000000000001E-2</v>
      </c>
      <c r="S45" s="25">
        <f>M45*R45</f>
        <v>660.14400000000001</v>
      </c>
      <c r="T45" s="28">
        <v>0.23100000000000001</v>
      </c>
      <c r="U45" s="25">
        <f>M45*T45</f>
        <v>3176.9430000000002</v>
      </c>
      <c r="V45" s="39">
        <v>0.499</v>
      </c>
      <c r="W45" s="25">
        <f>M45*V45</f>
        <v>6862.7470000000003</v>
      </c>
      <c r="X45" s="39">
        <v>0.4</v>
      </c>
      <c r="Y45" s="25">
        <f>X45*M45</f>
        <v>5501.2000000000007</v>
      </c>
      <c r="Z45" s="40">
        <v>2.7299999999999998E-3</v>
      </c>
      <c r="AA45" s="18">
        <f>M45*Z45</f>
        <v>37.54569</v>
      </c>
      <c r="AB45" s="27">
        <f>IF(M45&gt;0,(AD45+AM45)/M45,0)</f>
        <v>2.6812733512688149E-3</v>
      </c>
      <c r="AC45" s="40">
        <v>2.9E-4</v>
      </c>
      <c r="AD45" s="37">
        <f>AC45*M45</f>
        <v>3.9883700000000002</v>
      </c>
      <c r="AE45" s="28">
        <v>0.21340000000000001</v>
      </c>
      <c r="AF45" s="41">
        <f>AI45*(1-AJ45)*AE45</f>
        <v>31.987806400000004</v>
      </c>
      <c r="AG45" s="28">
        <f>IF(AND(AE45&gt;0,AC45&gt;0,Z45&gt;0),((Z45-AC45)*AE45)/((AE45-AC45)*Z45),0)</f>
        <v>0.89498913955767223</v>
      </c>
      <c r="AH45" s="29">
        <f t="shared" si="0"/>
        <v>0.89302281947384532</v>
      </c>
      <c r="AI45" s="34">
        <v>164</v>
      </c>
      <c r="AJ45" s="36">
        <v>8.5999999999999993E-2</v>
      </c>
      <c r="AK45" s="38">
        <v>0.21940000000000001</v>
      </c>
      <c r="AL45" s="151">
        <v>0.21579999999999999</v>
      </c>
      <c r="AM45" s="41">
        <f>AI45*(1-AJ45)*AK45</f>
        <v>32.887182400000007</v>
      </c>
      <c r="AN45" s="154">
        <f>AI45*(1-AJ45)*AL45</f>
        <v>32.3475568</v>
      </c>
      <c r="AO45" s="42">
        <v>1.65</v>
      </c>
      <c r="AP45" s="42"/>
      <c r="AQ45" s="121">
        <f>AQ44+AI45-AP45</f>
        <v>1149.46</v>
      </c>
      <c r="AR45" s="104"/>
      <c r="AS45" s="43"/>
      <c r="AT45" s="44"/>
      <c r="AU45" s="45"/>
      <c r="AV45" s="45"/>
      <c r="AW45" s="45"/>
      <c r="AX45" s="45"/>
    </row>
    <row r="46" spans="1:50" x14ac:dyDescent="0.2">
      <c r="A46" s="183"/>
      <c r="B46" s="33">
        <v>3</v>
      </c>
      <c r="C46" s="11" t="s">
        <v>53</v>
      </c>
      <c r="D46" s="43">
        <v>19844</v>
      </c>
      <c r="E46" s="43">
        <v>0</v>
      </c>
      <c r="F46" s="43">
        <v>16990</v>
      </c>
      <c r="G46" s="37">
        <v>0.8</v>
      </c>
      <c r="H46" s="37">
        <v>3.7</v>
      </c>
      <c r="I46" s="43">
        <v>17313</v>
      </c>
      <c r="J46" s="37">
        <v>4.7</v>
      </c>
      <c r="K46" s="43">
        <v>14744</v>
      </c>
      <c r="L46" s="39">
        <v>6.0999999999999999E-2</v>
      </c>
      <c r="M46" s="37">
        <f>ROUND(K46*(1-L46),0)</f>
        <v>13845</v>
      </c>
      <c r="N46" s="28">
        <v>0.39500000000000002</v>
      </c>
      <c r="O46" s="25">
        <f>M46*N46</f>
        <v>5468.7750000000005</v>
      </c>
      <c r="P46" s="39">
        <v>0.55900000000000005</v>
      </c>
      <c r="Q46" s="25">
        <f>M46*P46</f>
        <v>7739.3550000000005</v>
      </c>
      <c r="R46" s="39">
        <v>4.5999999999999999E-2</v>
      </c>
      <c r="S46" s="25">
        <f>M46*R46</f>
        <v>636.87</v>
      </c>
      <c r="T46" s="28">
        <v>0.23499999999999999</v>
      </c>
      <c r="U46" s="25">
        <f>M46*T46</f>
        <v>3253.5749999999998</v>
      </c>
      <c r="V46" s="39">
        <v>0.496</v>
      </c>
      <c r="W46" s="25">
        <f>M46*V46</f>
        <v>6867.12</v>
      </c>
      <c r="X46" s="39">
        <v>0.39</v>
      </c>
      <c r="Y46" s="25">
        <f>X46*M46</f>
        <v>5399.55</v>
      </c>
      <c r="Z46" s="47">
        <v>2.7599999999999999E-3</v>
      </c>
      <c r="AA46" s="18">
        <f>M46*Z46</f>
        <v>38.212199999999996</v>
      </c>
      <c r="AB46" s="27">
        <f>IF(M46&gt;0,(AD46+AM46)/M46,0)</f>
        <v>3.0487997110870352E-3</v>
      </c>
      <c r="AC46" s="47">
        <v>2.9999999999999997E-4</v>
      </c>
      <c r="AD46" s="37">
        <f>AC46*M46</f>
        <v>4.1534999999999993</v>
      </c>
      <c r="AE46" s="28">
        <v>0.20899999999999999</v>
      </c>
      <c r="AF46" s="41">
        <f>AI46*(1-AJ46)*AE46</f>
        <v>36.485965999999998</v>
      </c>
      <c r="AG46" s="28">
        <f>IF(AND(AE46&gt;0,AC46&gt;0,Z46&gt;0),((Z46-AC46)*AE46)/((AE46-AC46)*Z46),0)</f>
        <v>0.89258557113393466</v>
      </c>
      <c r="AH46" s="29">
        <f t="shared" si="0"/>
        <v>0.90284306501624911</v>
      </c>
      <c r="AI46" s="43">
        <v>191</v>
      </c>
      <c r="AJ46" s="39">
        <v>8.5999999999999993E-2</v>
      </c>
      <c r="AK46" s="28">
        <v>0.218</v>
      </c>
      <c r="AL46" s="152">
        <v>0.21529999999999999</v>
      </c>
      <c r="AM46" s="41">
        <f>AI46*(1-AJ46)*AK46</f>
        <v>38.057132000000003</v>
      </c>
      <c r="AN46" s="154">
        <f>AI46*(1-AJ46)*AL46</f>
        <v>37.585782200000004</v>
      </c>
      <c r="AO46" s="18">
        <v>1.75</v>
      </c>
      <c r="AP46" s="18"/>
      <c r="AQ46" s="121">
        <f>AQ45+AI46-AP46</f>
        <v>1340.46</v>
      </c>
      <c r="AR46" s="104"/>
      <c r="AS46" s="43"/>
      <c r="AT46" s="48"/>
      <c r="AU46" s="41"/>
      <c r="AV46" s="41"/>
      <c r="AW46" s="41"/>
      <c r="AX46" s="41"/>
    </row>
    <row r="47" spans="1:50" s="22" customFormat="1" ht="13.5" thickBot="1" x14ac:dyDescent="0.25">
      <c r="A47" s="184"/>
      <c r="B47" s="49" t="s">
        <v>38</v>
      </c>
      <c r="C47" s="50"/>
      <c r="D47" s="51">
        <f>SUM(D44:D46)</f>
        <v>43505</v>
      </c>
      <c r="E47" s="51"/>
      <c r="F47" s="51">
        <f>SUM(F44:F46)</f>
        <v>45418</v>
      </c>
      <c r="G47" s="52"/>
      <c r="H47" s="52"/>
      <c r="I47" s="51">
        <f>SUM(I44:I46)</f>
        <v>46568</v>
      </c>
      <c r="J47" s="52"/>
      <c r="K47" s="51">
        <f>SUM(K44:K46)</f>
        <v>44078</v>
      </c>
      <c r="L47" s="21">
        <f>IF(K47&gt;0,(K44*L44+K45*L45+K46*L46)/K47,0)</f>
        <v>6.2669472299106133E-2</v>
      </c>
      <c r="M47" s="52">
        <f>M44+M45+M46</f>
        <v>41316</v>
      </c>
      <c r="N47" s="53">
        <f>IF(M47&gt;0,O47/M47,0)</f>
        <v>0.44149385226062549</v>
      </c>
      <c r="O47" s="54">
        <f>O44+O45+O46</f>
        <v>18240.760000000002</v>
      </c>
      <c r="P47" s="21">
        <f>IF(M47&gt;0,Q47/M47,0)</f>
        <v>0.50918419014425409</v>
      </c>
      <c r="Q47" s="54">
        <f>Q44+Q45+Q46</f>
        <v>21037.454000000002</v>
      </c>
      <c r="R47" s="21">
        <f>IF(M47&gt;0,S47/M47,0)</f>
        <v>4.9321957595120536E-2</v>
      </c>
      <c r="S47" s="54">
        <f>S44+S45+S46</f>
        <v>2037.7860000000001</v>
      </c>
      <c r="T47" s="21">
        <f>IF(M47&gt;0,U47/M47,0)</f>
        <v>0.23599269048310584</v>
      </c>
      <c r="U47" s="54">
        <f>U44+U45+U46</f>
        <v>9750.2740000000013</v>
      </c>
      <c r="V47" s="21">
        <f>IF(M47&gt;0,W47/M47,0)</f>
        <v>0.49600254138832417</v>
      </c>
      <c r="W47" s="54">
        <f>W44+W45+W46</f>
        <v>20492.841</v>
      </c>
      <c r="X47" s="21">
        <f>IF(M47&gt;0,Y47/M47,0)</f>
        <v>0.39664899796688935</v>
      </c>
      <c r="Y47" s="54">
        <f>Y44+Y45+Y46</f>
        <v>16387.95</v>
      </c>
      <c r="Z47" s="55">
        <f>IF(M47&gt;0,AA47/M47,0)</f>
        <v>2.7267719527543808E-3</v>
      </c>
      <c r="AA47" s="56">
        <f>SUM(AA44:AA46)</f>
        <v>112.65931</v>
      </c>
      <c r="AB47" s="55">
        <f>IF(M47&gt;0,(AB44*M44+AB45*M45+AB46*M46)/M47,0)</f>
        <v>2.8266766482718565E-3</v>
      </c>
      <c r="AC47" s="55">
        <f>IF(K47&gt;0,(K44*AC44+K45*AC45+K46*AC46)/K47,0)</f>
        <v>2.9334497935478012E-4</v>
      </c>
      <c r="AD47" s="52">
        <f>SUM(AD44:AD46)</f>
        <v>12.120089999999999</v>
      </c>
      <c r="AE47" s="53">
        <f>IF(K47&gt;0,(K44*AE44+K45*AE45+K46*AE46)/K47,0)</f>
        <v>0.20989344570987795</v>
      </c>
      <c r="AF47" s="58">
        <f>SUM(AF44:AF46)</f>
        <v>100.8380703</v>
      </c>
      <c r="AG47" s="53">
        <f>IF(AND(AA47&gt;0),((AA44*AG44+AA45*AG45+AA46*AG46)/AA47),0)</f>
        <v>0.89366751145750301</v>
      </c>
      <c r="AH47" s="57">
        <f t="shared" si="0"/>
        <v>0.89743138475737738</v>
      </c>
      <c r="AI47" s="51">
        <f>SUM(AI44:AI46)</f>
        <v>526</v>
      </c>
      <c r="AJ47" s="21">
        <f>IF(AI47&gt;0,(AJ44*AI44+AJ45*AI45+AJ46*AI46)/AI47,0)</f>
        <v>8.6325095057034215E-2</v>
      </c>
      <c r="AK47" s="53">
        <f>IF(K47&gt;0,(AK44*K44+AK45*K45+AK46*K46)/K47,0)</f>
        <v>0.21779757248513995</v>
      </c>
      <c r="AL47" s="155">
        <f>IF(L47&gt;0,(AL44*K44+AL45*K45+AL46*K46)/K47,0)</f>
        <v>0.21459869095693995</v>
      </c>
      <c r="AM47" s="58">
        <f>SUM(AM44:AM46)</f>
        <v>104.66688240000002</v>
      </c>
      <c r="AN47" s="156">
        <f>SUM(AN44:AN46)</f>
        <v>103.1407011</v>
      </c>
      <c r="AO47" s="56"/>
      <c r="AP47" s="56">
        <f>SUM(AP44:AP46)</f>
        <v>518.62</v>
      </c>
      <c r="AQ47" s="105"/>
      <c r="AR47" s="106">
        <f>AQ46</f>
        <v>1340.46</v>
      </c>
      <c r="AS47" s="51">
        <f>SUM(AS44:AS46)</f>
        <v>0</v>
      </c>
      <c r="AT47" s="59"/>
      <c r="AU47" s="58"/>
      <c r="AV47" s="58"/>
      <c r="AW47" s="58"/>
      <c r="AX47" s="58"/>
    </row>
    <row r="48" spans="1:50" x14ac:dyDescent="0.2">
      <c r="A48" s="182">
        <v>12</v>
      </c>
      <c r="B48" s="23">
        <v>1</v>
      </c>
      <c r="C48" s="11" t="s">
        <v>50</v>
      </c>
      <c r="D48" s="12">
        <v>4993</v>
      </c>
      <c r="E48" s="12">
        <v>1</v>
      </c>
      <c r="F48" s="12">
        <v>16714</v>
      </c>
      <c r="G48" s="13">
        <v>0.7</v>
      </c>
      <c r="H48" s="13">
        <v>4.3</v>
      </c>
      <c r="I48" s="12">
        <v>17368</v>
      </c>
      <c r="J48" s="13">
        <v>4.0999999999999996</v>
      </c>
      <c r="K48" s="12">
        <v>15074</v>
      </c>
      <c r="L48" s="14">
        <v>7.0999999999999994E-2</v>
      </c>
      <c r="M48" s="24">
        <f>ROUND(K48*(1-L48),0)</f>
        <v>14004</v>
      </c>
      <c r="N48" s="15">
        <v>0.38300000000000001</v>
      </c>
      <c r="O48" s="25">
        <f>M48*N48</f>
        <v>5363.5320000000002</v>
      </c>
      <c r="P48" s="14">
        <v>0.54300000000000004</v>
      </c>
      <c r="Q48" s="25">
        <f>M48*P48</f>
        <v>7604.1720000000005</v>
      </c>
      <c r="R48" s="16">
        <v>7.3999999999999996E-2</v>
      </c>
      <c r="S48" s="25">
        <f>M48*R48</f>
        <v>1036.296</v>
      </c>
      <c r="T48" s="26">
        <v>0.22800000000000001</v>
      </c>
      <c r="U48" s="25">
        <f>M48*T48</f>
        <v>3192.9120000000003</v>
      </c>
      <c r="V48" s="16">
        <v>0.51400000000000001</v>
      </c>
      <c r="W48" s="25">
        <f>M48*V48</f>
        <v>7198.0560000000005</v>
      </c>
      <c r="X48" s="16">
        <v>0.39</v>
      </c>
      <c r="Y48" s="25">
        <f>X48*M48</f>
        <v>5461.56</v>
      </c>
      <c r="Z48" s="17">
        <v>2.66E-3</v>
      </c>
      <c r="AA48" s="18">
        <f>M48*Z48</f>
        <v>37.250639999999997</v>
      </c>
      <c r="AB48" s="27">
        <f>IF(M48&gt;0,(AD48+AM48)/M48,0)</f>
        <v>2.7230858897457867E-3</v>
      </c>
      <c r="AC48" s="17">
        <v>3.2000000000000003E-4</v>
      </c>
      <c r="AD48" s="24">
        <f>AC48*M48</f>
        <v>4.4812799999999999</v>
      </c>
      <c r="AE48" s="117">
        <v>0.21010000000000001</v>
      </c>
      <c r="AF48" s="30">
        <f>AI48*(1-AJ48)*AE48</f>
        <v>32.993263599999999</v>
      </c>
      <c r="AG48" s="28">
        <f>IF(AND(AE48&gt;0,AC48&gt;0,Z48&gt;0),((Z48-AC48)*AE48)/((AE48-AC48)*Z48),0)</f>
        <v>0.88104114801256161</v>
      </c>
      <c r="AH48" s="60">
        <f t="shared" si="0"/>
        <v>0.88380599162624229</v>
      </c>
      <c r="AI48" s="12">
        <v>172</v>
      </c>
      <c r="AJ48" s="14">
        <v>8.6999999999999994E-2</v>
      </c>
      <c r="AK48" s="15">
        <v>0.21429999999999999</v>
      </c>
      <c r="AL48" s="150">
        <v>0.21099999999999999</v>
      </c>
      <c r="AM48" s="30">
        <f>AI48*(1-AJ48)*AK48</f>
        <v>33.652814800000002</v>
      </c>
      <c r="AN48" s="153">
        <f>AI48*(1-AJ48)*AL48</f>
        <v>33.134596000000002</v>
      </c>
      <c r="AO48" s="19">
        <v>1.7</v>
      </c>
      <c r="AP48" s="19">
        <v>1155.06</v>
      </c>
      <c r="AQ48" s="101">
        <f>AQ46+AI48-AP48</f>
        <v>357.40000000000009</v>
      </c>
      <c r="AR48" s="102"/>
      <c r="AS48" s="12"/>
      <c r="AT48" s="31"/>
      <c r="AU48" s="20"/>
      <c r="AV48" s="20"/>
      <c r="AW48" s="20"/>
      <c r="AX48" s="20"/>
    </row>
    <row r="49" spans="1:50" x14ac:dyDescent="0.2">
      <c r="A49" s="183"/>
      <c r="B49" s="33">
        <v>2</v>
      </c>
      <c r="C49" s="11" t="s">
        <v>57</v>
      </c>
      <c r="D49" s="34">
        <v>18829</v>
      </c>
      <c r="E49" s="34">
        <v>6</v>
      </c>
      <c r="F49" s="34">
        <v>16156</v>
      </c>
      <c r="G49" s="35">
        <v>1.3</v>
      </c>
      <c r="H49" s="35">
        <v>3.8</v>
      </c>
      <c r="I49" s="34">
        <v>16929</v>
      </c>
      <c r="J49" s="35">
        <v>3.8</v>
      </c>
      <c r="K49" s="34">
        <v>15560</v>
      </c>
      <c r="L49" s="36">
        <v>5.8999999999999997E-2</v>
      </c>
      <c r="M49" s="37">
        <f>ROUND(K49*(1-L49),0)</f>
        <v>14642</v>
      </c>
      <c r="N49" s="38">
        <v>0.317</v>
      </c>
      <c r="O49" s="25">
        <f>M49*N49</f>
        <v>4641.5140000000001</v>
      </c>
      <c r="P49" s="36">
        <v>0.64500000000000002</v>
      </c>
      <c r="Q49" s="25">
        <f>M49*P49</f>
        <v>9444.09</v>
      </c>
      <c r="R49" s="39">
        <v>3.7999999999999999E-2</v>
      </c>
      <c r="S49" s="25">
        <f>M49*R49</f>
        <v>556.39599999999996</v>
      </c>
      <c r="T49" s="28">
        <v>0.245</v>
      </c>
      <c r="U49" s="25">
        <f>M49*T49</f>
        <v>3587.29</v>
      </c>
      <c r="V49" s="39">
        <v>0.495</v>
      </c>
      <c r="W49" s="25">
        <f>M49*V49</f>
        <v>7247.79</v>
      </c>
      <c r="X49" s="39">
        <v>0.39</v>
      </c>
      <c r="Y49" s="25">
        <f>X49*M49</f>
        <v>5710.38</v>
      </c>
      <c r="Z49" s="40">
        <v>2.7000000000000001E-3</v>
      </c>
      <c r="AA49" s="18">
        <f>M49*Z49</f>
        <v>39.5334</v>
      </c>
      <c r="AB49" s="27">
        <f>IF(M49&gt;0,(AD49+AM49)/M49,0)</f>
        <v>3.2565741018986479E-3</v>
      </c>
      <c r="AC49" s="40">
        <v>3.2000000000000003E-4</v>
      </c>
      <c r="AD49" s="37">
        <f>AC49*M49</f>
        <v>4.6854400000000007</v>
      </c>
      <c r="AE49" s="28">
        <v>0.1981</v>
      </c>
      <c r="AF49" s="41">
        <f>AI49*(1-AJ49)*AE49</f>
        <v>39.839891000000001</v>
      </c>
      <c r="AG49" s="28">
        <f>IF(AND(AE49&gt;0,AC49&gt;0,Z49&gt;0),((Z49-AC49)*AE49)/((AE49-AC49)*Z49),0)</f>
        <v>0.88290768268521325</v>
      </c>
      <c r="AH49" s="29">
        <f t="shared" si="0"/>
        <v>0.90308890409567533</v>
      </c>
      <c r="AI49" s="34">
        <v>221</v>
      </c>
      <c r="AJ49" s="36">
        <v>0.09</v>
      </c>
      <c r="AK49" s="38">
        <v>0.21379999999999999</v>
      </c>
      <c r="AL49" s="151">
        <v>0.20549999999999999</v>
      </c>
      <c r="AM49" s="41">
        <f>AI49*(1-AJ49)*AK49</f>
        <v>42.997318</v>
      </c>
      <c r="AN49" s="154">
        <f>AI49*(1-AJ49)*AL49</f>
        <v>41.328105000000001</v>
      </c>
      <c r="AO49" s="42">
        <v>1.7</v>
      </c>
      <c r="AP49" s="42"/>
      <c r="AQ49" s="121">
        <f>AQ48+AI49-AP49</f>
        <v>578.40000000000009</v>
      </c>
      <c r="AR49" s="104"/>
      <c r="AS49" s="43"/>
      <c r="AT49" s="44"/>
      <c r="AU49" s="45"/>
      <c r="AV49" s="45"/>
      <c r="AW49" s="45"/>
      <c r="AX49" s="45"/>
    </row>
    <row r="50" spans="1:50" x14ac:dyDescent="0.2">
      <c r="A50" s="183"/>
      <c r="B50" s="33">
        <v>3</v>
      </c>
      <c r="C50" s="11" t="s">
        <v>53</v>
      </c>
      <c r="D50" s="43">
        <v>22678</v>
      </c>
      <c r="E50" s="43">
        <v>3</v>
      </c>
      <c r="F50" s="43">
        <v>17819</v>
      </c>
      <c r="G50" s="37">
        <v>1.1000000000000001</v>
      </c>
      <c r="H50" s="37">
        <v>3.3</v>
      </c>
      <c r="I50" s="43">
        <v>18470</v>
      </c>
      <c r="J50" s="37">
        <v>3.1</v>
      </c>
      <c r="K50" s="43">
        <v>15933</v>
      </c>
      <c r="L50" s="39">
        <v>6.3E-2</v>
      </c>
      <c r="M50" s="37">
        <f>ROUND(K50*(1-L50),0)</f>
        <v>14929</v>
      </c>
      <c r="N50" s="28">
        <v>0.35299999999999998</v>
      </c>
      <c r="O50" s="25">
        <f>M50*N50</f>
        <v>5269.9369999999999</v>
      </c>
      <c r="P50" s="39">
        <v>0.57099999999999995</v>
      </c>
      <c r="Q50" s="25">
        <f>M50*P50</f>
        <v>8524.4589999999989</v>
      </c>
      <c r="R50" s="39">
        <v>7.5999999999999998E-2</v>
      </c>
      <c r="S50" s="25">
        <f>M50*R50</f>
        <v>1134.604</v>
      </c>
      <c r="T50" s="28">
        <v>0.249</v>
      </c>
      <c r="U50" s="25">
        <f>M50*T50</f>
        <v>3717.3209999999999</v>
      </c>
      <c r="V50" s="39">
        <v>0.49199999999999999</v>
      </c>
      <c r="W50" s="25">
        <f>M50*V50</f>
        <v>7345.0680000000002</v>
      </c>
      <c r="X50" s="39">
        <v>0.39</v>
      </c>
      <c r="Y50" s="25">
        <f>X50*M50</f>
        <v>5822.31</v>
      </c>
      <c r="Z50" s="47">
        <v>2.8300000000000001E-3</v>
      </c>
      <c r="AA50" s="18">
        <f>M50*Z50</f>
        <v>42.249070000000003</v>
      </c>
      <c r="AB50" s="27">
        <f>IF(M50&gt;0,(AD50+AM50)/M50,0)</f>
        <v>2.8938032688056803E-3</v>
      </c>
      <c r="AC50" s="47">
        <v>3.2000000000000003E-4</v>
      </c>
      <c r="AD50" s="37">
        <f>AC50*M50</f>
        <v>4.7772800000000002</v>
      </c>
      <c r="AE50" s="28">
        <v>0.2014</v>
      </c>
      <c r="AF50" s="41">
        <f>AI50*(1-AJ50)*AE50</f>
        <v>38.868186000000001</v>
      </c>
      <c r="AG50" s="28">
        <f>IF(AND(AE50&gt;0,AC50&gt;0,Z50&gt;0),((Z50-AC50)*AE50)/((AE50-AC50)*Z50),0)</f>
        <v>0.88833725444437495</v>
      </c>
      <c r="AH50" s="29">
        <f t="shared" si="0"/>
        <v>0.89085068647187227</v>
      </c>
      <c r="AI50" s="43">
        <v>210</v>
      </c>
      <c r="AJ50" s="39">
        <v>8.1000000000000003E-2</v>
      </c>
      <c r="AK50" s="28">
        <v>0.1991</v>
      </c>
      <c r="AL50" s="152">
        <v>0.19189999999999999</v>
      </c>
      <c r="AM50" s="41">
        <f>AI50*(1-AJ50)*AK50</f>
        <v>38.424309000000001</v>
      </c>
      <c r="AN50" s="154">
        <f>AI50*(1-AJ50)*AL50</f>
        <v>37.034781000000002</v>
      </c>
      <c r="AO50" s="18">
        <v>1.6</v>
      </c>
      <c r="AP50" s="18"/>
      <c r="AQ50" s="121">
        <f>AQ49+AI50-AP50</f>
        <v>788.40000000000009</v>
      </c>
      <c r="AR50" s="104"/>
      <c r="AS50" s="43"/>
      <c r="AT50" s="48"/>
      <c r="AU50" s="41"/>
      <c r="AV50" s="41"/>
      <c r="AW50" s="41"/>
      <c r="AX50" s="41"/>
    </row>
    <row r="51" spans="1:50" s="22" customFormat="1" ht="13.5" thickBot="1" x14ac:dyDescent="0.25">
      <c r="A51" s="184"/>
      <c r="B51" s="49" t="s">
        <v>38</v>
      </c>
      <c r="C51" s="50"/>
      <c r="D51" s="51">
        <f>SUM(D48:D50)</f>
        <v>46500</v>
      </c>
      <c r="E51" s="51"/>
      <c r="F51" s="51">
        <f>SUM(F48:F50)</f>
        <v>50689</v>
      </c>
      <c r="G51" s="52"/>
      <c r="H51" s="52"/>
      <c r="I51" s="51">
        <f>SUM(I48:I50)</f>
        <v>52767</v>
      </c>
      <c r="J51" s="52"/>
      <c r="K51" s="51">
        <f>SUM(K48:K50)</f>
        <v>46567</v>
      </c>
      <c r="L51" s="21">
        <f>IF(K51&gt;0,(K48*L48+K49*L49+K50*L50)/K51,0)</f>
        <v>6.4253076212768698E-2</v>
      </c>
      <c r="M51" s="52">
        <f>M48+M49+M50</f>
        <v>43575</v>
      </c>
      <c r="N51" s="53">
        <f>IF(M51&gt;0,O51/M51,0)</f>
        <v>0.35054464716006883</v>
      </c>
      <c r="O51" s="54">
        <f>O48+O49+O50</f>
        <v>15274.983</v>
      </c>
      <c r="P51" s="21">
        <f>IF(M51&gt;0,Q51/M51,0)</f>
        <v>0.58686680436029837</v>
      </c>
      <c r="Q51" s="54">
        <f>Q48+Q49+Q50</f>
        <v>25572.721000000001</v>
      </c>
      <c r="R51" s="21">
        <f>IF(M51&gt;0,S51/M51,0)</f>
        <v>6.2588548479632827E-2</v>
      </c>
      <c r="S51" s="54">
        <f>S48+S49+S50</f>
        <v>2727.2960000000003</v>
      </c>
      <c r="T51" s="21">
        <f>IF(M51&gt;0,U51/M51,0)</f>
        <v>0.24090701090074587</v>
      </c>
      <c r="U51" s="54">
        <f>U48+U49+U50</f>
        <v>10497.523000000001</v>
      </c>
      <c r="V51" s="21">
        <f>IF(M51&gt;0,W51/M51,0)</f>
        <v>0.50007834767642001</v>
      </c>
      <c r="W51" s="54">
        <f>W48+W49+W50</f>
        <v>21790.914000000001</v>
      </c>
      <c r="X51" s="21">
        <f>IF(M51&gt;0,Y51/M51,0)</f>
        <v>0.39</v>
      </c>
      <c r="Y51" s="54">
        <f>Y48+Y49+Y50</f>
        <v>16994.25</v>
      </c>
      <c r="Z51" s="55">
        <f>IF(M51&gt;0,AA51/M51,0)</f>
        <v>2.7316835341365466E-3</v>
      </c>
      <c r="AA51" s="56">
        <f>SUM(AA48:AA50)</f>
        <v>119.03311000000001</v>
      </c>
      <c r="AB51" s="55">
        <f>IF(M51&gt;0,(AB48*M48+AB49*M49+AB50*M50)/M51,0)</f>
        <v>2.9608363006310961E-3</v>
      </c>
      <c r="AC51" s="55">
        <f>IF(K51&gt;0,(K48*AC48+K49*AC49+K50*AC50)/K51,0)</f>
        <v>3.2000000000000003E-4</v>
      </c>
      <c r="AD51" s="52">
        <f>SUM(AD48:AD50)</f>
        <v>13.944000000000003</v>
      </c>
      <c r="AE51" s="53">
        <f>IF(K51&gt;0,(K48*AE48+K49*AE49+K50*AE50)/K51,0)</f>
        <v>0.20311356969527777</v>
      </c>
      <c r="AF51" s="58">
        <f>SUM(AF48:AF50)</f>
        <v>111.70134060000001</v>
      </c>
      <c r="AG51" s="53">
        <f>IF(AND(AA51&gt;0),((AA48*AG48+AA49*AG49+AA50*AG50)/AA51),0)</f>
        <v>0.88425071023598767</v>
      </c>
      <c r="AH51" s="57">
        <f t="shared" si="0"/>
        <v>0.89329058885823087</v>
      </c>
      <c r="AI51" s="51">
        <f>SUM(AI48:AI50)</f>
        <v>603</v>
      </c>
      <c r="AJ51" s="21">
        <f>IF(AI51&gt;0,(AJ48*AI48+AJ49*AI49+AJ50*AI50)/AI51,0)</f>
        <v>8.6009950248756226E-2</v>
      </c>
      <c r="AK51" s="53">
        <f>IF(K51&gt;0,(AK48*K48+AK49*K49+AK50*K50)/K51,0)</f>
        <v>0.20893221594691519</v>
      </c>
      <c r="AL51" s="155">
        <f>IF(L51&gt;0,(AL48*K48+AL49*K49+AL50*K50)/K51,0)</f>
        <v>0.20262711147379045</v>
      </c>
      <c r="AM51" s="58">
        <f>SUM(AM48:AM50)</f>
        <v>115.07444179999999</v>
      </c>
      <c r="AN51" s="156">
        <f>SUM(AN48:AN50)</f>
        <v>111.49748200000002</v>
      </c>
      <c r="AO51" s="56"/>
      <c r="AP51" s="56">
        <f>SUM(AP48:AP50)</f>
        <v>1155.06</v>
      </c>
      <c r="AQ51" s="105"/>
      <c r="AR51" s="106">
        <f>AQ50</f>
        <v>788.40000000000009</v>
      </c>
      <c r="AS51" s="51">
        <f>SUM(AS48:AS50)</f>
        <v>0</v>
      </c>
      <c r="AT51" s="59"/>
      <c r="AU51" s="58"/>
      <c r="AV51" s="58"/>
      <c r="AW51" s="58"/>
      <c r="AX51" s="58"/>
    </row>
    <row r="52" spans="1:50" x14ac:dyDescent="0.2">
      <c r="A52" s="182">
        <v>13</v>
      </c>
      <c r="B52" s="23">
        <v>1</v>
      </c>
      <c r="C52" s="11" t="s">
        <v>50</v>
      </c>
      <c r="D52" s="12">
        <v>6317</v>
      </c>
      <c r="E52" s="12">
        <v>2</v>
      </c>
      <c r="F52" s="12">
        <v>9542</v>
      </c>
      <c r="G52" s="13">
        <v>0.6</v>
      </c>
      <c r="H52" s="13">
        <v>3.8</v>
      </c>
      <c r="I52" s="12">
        <v>10249</v>
      </c>
      <c r="J52" s="13">
        <v>5</v>
      </c>
      <c r="K52" s="12">
        <v>15796</v>
      </c>
      <c r="L52" s="14">
        <v>6.7000000000000004E-2</v>
      </c>
      <c r="M52" s="24">
        <f>ROUND(K52*(1-L52),0)</f>
        <v>14738</v>
      </c>
      <c r="N52" s="15">
        <v>0.40200000000000002</v>
      </c>
      <c r="O52" s="25">
        <f>M52*N52</f>
        <v>5924.6760000000004</v>
      </c>
      <c r="P52" s="14">
        <v>0.55900000000000005</v>
      </c>
      <c r="Q52" s="25">
        <f>M52*P52</f>
        <v>8238.5420000000013</v>
      </c>
      <c r="R52" s="16">
        <v>3.9E-2</v>
      </c>
      <c r="S52" s="25">
        <f>M52*R52</f>
        <v>574.78200000000004</v>
      </c>
      <c r="T52" s="26">
        <v>0.24399999999999999</v>
      </c>
      <c r="U52" s="25">
        <f>M52*T52</f>
        <v>3596.0720000000001</v>
      </c>
      <c r="V52" s="16">
        <v>0.498</v>
      </c>
      <c r="W52" s="25">
        <f>M52*V52</f>
        <v>7339.5240000000003</v>
      </c>
      <c r="X52" s="16">
        <v>0.39</v>
      </c>
      <c r="Y52" s="25">
        <f>X52*M52</f>
        <v>5747.8200000000006</v>
      </c>
      <c r="Z52" s="17">
        <v>2.7599999999999999E-3</v>
      </c>
      <c r="AA52" s="18">
        <f>M52*Z52</f>
        <v>40.676879999999997</v>
      </c>
      <c r="AB52" s="27">
        <f>IF(M52&gt;0,(AD52+AM52)/M52,0)</f>
        <v>2.8977106798751531E-3</v>
      </c>
      <c r="AC52" s="17">
        <v>3.1E-4</v>
      </c>
      <c r="AD52" s="24">
        <f>AC52*M52</f>
        <v>4.5687800000000003</v>
      </c>
      <c r="AE52" s="117">
        <v>0.21029999999999999</v>
      </c>
      <c r="AF52" s="30">
        <f>AI52*(1-AJ52)*AE52</f>
        <v>37.921296000000005</v>
      </c>
      <c r="AG52" s="28">
        <f>IF(AND(AE52&gt;0,AC52&gt;0,Z52&gt;0),((Z52-AC52)*AE52)/((AE52-AC52)*Z52),0)</f>
        <v>0.88899160829604729</v>
      </c>
      <c r="AH52" s="60">
        <f t="shared" si="0"/>
        <v>0.89432983330625471</v>
      </c>
      <c r="AI52" s="12">
        <v>196</v>
      </c>
      <c r="AJ52" s="14">
        <v>0.08</v>
      </c>
      <c r="AK52" s="15">
        <v>0.21149999999999999</v>
      </c>
      <c r="AL52" s="150">
        <v>0.21110000000000001</v>
      </c>
      <c r="AM52" s="30">
        <f>AI52*(1-AJ52)*AK52</f>
        <v>38.137680000000003</v>
      </c>
      <c r="AN52" s="153">
        <f>AI52*(1-AJ52)*AL52</f>
        <v>38.065552000000004</v>
      </c>
      <c r="AO52" s="19">
        <v>1.6</v>
      </c>
      <c r="AP52" s="19">
        <v>1086.32</v>
      </c>
      <c r="AQ52" s="101">
        <f>AQ50+AI52-AP52+AR52</f>
        <v>1.5631940186722204E-13</v>
      </c>
      <c r="AR52" s="133">
        <v>101.92</v>
      </c>
      <c r="AS52" s="12"/>
      <c r="AT52" s="31"/>
      <c r="AU52" s="20"/>
      <c r="AV52" s="20"/>
      <c r="AW52" s="20"/>
      <c r="AX52" s="20"/>
    </row>
    <row r="53" spans="1:50" x14ac:dyDescent="0.2">
      <c r="A53" s="183"/>
      <c r="B53" s="33">
        <v>2</v>
      </c>
      <c r="C53" s="11" t="s">
        <v>54</v>
      </c>
      <c r="D53" s="34">
        <v>18423</v>
      </c>
      <c r="E53" s="34">
        <v>6</v>
      </c>
      <c r="F53" s="34">
        <v>15765</v>
      </c>
      <c r="G53" s="35">
        <v>1.4</v>
      </c>
      <c r="H53" s="35">
        <v>3.3</v>
      </c>
      <c r="I53" s="34">
        <v>16949</v>
      </c>
      <c r="J53" s="35">
        <v>4.9000000000000004</v>
      </c>
      <c r="K53" s="34">
        <v>15758</v>
      </c>
      <c r="L53" s="36">
        <v>6.2E-2</v>
      </c>
      <c r="M53" s="37">
        <f>ROUND(K53*(1-L53),0)</f>
        <v>14781</v>
      </c>
      <c r="N53" s="38">
        <v>0.41</v>
      </c>
      <c r="O53" s="25">
        <f>M53*N53</f>
        <v>6060.21</v>
      </c>
      <c r="P53" s="36">
        <v>0.56999999999999995</v>
      </c>
      <c r="Q53" s="25">
        <f>M53*P53</f>
        <v>8425.17</v>
      </c>
      <c r="R53" s="39">
        <v>0.02</v>
      </c>
      <c r="S53" s="25">
        <f>M53*R53</f>
        <v>295.62</v>
      </c>
      <c r="T53" s="28">
        <v>0.24299999999999999</v>
      </c>
      <c r="U53" s="25">
        <f>M53*T53</f>
        <v>3591.7829999999999</v>
      </c>
      <c r="V53" s="39">
        <v>0.499</v>
      </c>
      <c r="W53" s="25">
        <f>M53*V53</f>
        <v>7375.7190000000001</v>
      </c>
      <c r="X53" s="39">
        <v>0.4</v>
      </c>
      <c r="Y53" s="25">
        <f>X53*M53</f>
        <v>5912.4000000000005</v>
      </c>
      <c r="Z53" s="40">
        <v>2.7200000000000002E-3</v>
      </c>
      <c r="AA53" s="18">
        <f>M53*Z53</f>
        <v>40.204320000000003</v>
      </c>
      <c r="AB53" s="27">
        <f>IF(M53&gt;0,(AD53+AM53)/M53,0)</f>
        <v>2.8540552330694811E-3</v>
      </c>
      <c r="AC53" s="40">
        <v>2.9999999999999997E-4</v>
      </c>
      <c r="AD53" s="37">
        <f>AC53*M53</f>
        <v>4.4342999999999995</v>
      </c>
      <c r="AE53" s="28">
        <v>0.2089</v>
      </c>
      <c r="AF53" s="41">
        <f>AI53*(1-AJ53)*AE53</f>
        <v>35.895704799999997</v>
      </c>
      <c r="AG53" s="28">
        <f>IF(AND(AE53&gt;0,AC53&gt;0,Z53&gt;0),((Z53-AC53)*AE53)/((AE53-AC53)*Z53),0)</f>
        <v>0.8909854210140431</v>
      </c>
      <c r="AH53" s="29">
        <f t="shared" si="0"/>
        <v>0.89611004389636295</v>
      </c>
      <c r="AI53" s="34">
        <v>188</v>
      </c>
      <c r="AJ53" s="36">
        <v>8.5999999999999993E-2</v>
      </c>
      <c r="AK53" s="38">
        <v>0.21970000000000001</v>
      </c>
      <c r="AL53" s="151">
        <v>0.21460000000000001</v>
      </c>
      <c r="AM53" s="41">
        <f>AI53*(1-AJ53)*AK53</f>
        <v>37.751490400000002</v>
      </c>
      <c r="AN53" s="154">
        <f>AI53*(1-AJ53)*AL53</f>
        <v>36.875147200000001</v>
      </c>
      <c r="AO53" s="42">
        <v>1.68</v>
      </c>
      <c r="AP53" s="42"/>
      <c r="AQ53" s="121">
        <f>AQ52+AI53-AP53</f>
        <v>188.00000000000017</v>
      </c>
      <c r="AR53" s="104"/>
      <c r="AS53" s="43"/>
      <c r="AT53" s="44"/>
      <c r="AU53" s="45"/>
      <c r="AV53" s="45"/>
      <c r="AW53" s="45"/>
      <c r="AX53" s="45"/>
    </row>
    <row r="54" spans="1:50" x14ac:dyDescent="0.2">
      <c r="A54" s="183"/>
      <c r="B54" s="33">
        <v>3</v>
      </c>
      <c r="C54" s="11" t="s">
        <v>53</v>
      </c>
      <c r="D54" s="43">
        <v>22160</v>
      </c>
      <c r="E54" s="43">
        <v>1</v>
      </c>
      <c r="F54" s="43">
        <v>18237</v>
      </c>
      <c r="G54" s="37">
        <v>1.5</v>
      </c>
      <c r="H54" s="37">
        <v>4.4000000000000004</v>
      </c>
      <c r="I54" s="43">
        <v>18662</v>
      </c>
      <c r="J54" s="37">
        <v>4.0999999999999996</v>
      </c>
      <c r="K54" s="43">
        <v>16052</v>
      </c>
      <c r="L54" s="39">
        <v>6.5000000000000002E-2</v>
      </c>
      <c r="M54" s="37">
        <f>ROUND(K54*(1-L54),0)</f>
        <v>15009</v>
      </c>
      <c r="N54" s="28">
        <v>0.33700000000000002</v>
      </c>
      <c r="O54" s="25">
        <f>M54*N54</f>
        <v>5058.0330000000004</v>
      </c>
      <c r="P54" s="39">
        <v>0.60199999999999998</v>
      </c>
      <c r="Q54" s="25">
        <f>M54*P54</f>
        <v>9035.4179999999997</v>
      </c>
      <c r="R54" s="39">
        <v>6.0999999999999999E-2</v>
      </c>
      <c r="S54" s="25">
        <f>M54*R54</f>
        <v>915.54899999999998</v>
      </c>
      <c r="T54" s="28">
        <v>0.23799999999999999</v>
      </c>
      <c r="U54" s="25">
        <f>M54*T54</f>
        <v>3572.1419999999998</v>
      </c>
      <c r="V54" s="39">
        <v>0.50700000000000001</v>
      </c>
      <c r="W54" s="25">
        <f>M54*V54</f>
        <v>7609.5630000000001</v>
      </c>
      <c r="X54" s="39">
        <v>0.39</v>
      </c>
      <c r="Y54" s="25">
        <f>X54*M54</f>
        <v>5853.51</v>
      </c>
      <c r="Z54" s="47">
        <v>2.81E-3</v>
      </c>
      <c r="AA54" s="18">
        <f>M54*Z54</f>
        <v>42.175289999999997</v>
      </c>
      <c r="AB54" s="27">
        <f>IF(M54&gt;0,(AD54+AM54)/M54,0)</f>
        <v>2.7895474715170904E-3</v>
      </c>
      <c r="AC54" s="47">
        <v>3.1E-4</v>
      </c>
      <c r="AD54" s="37">
        <f>AC54*M54</f>
        <v>4.6527900000000004</v>
      </c>
      <c r="AE54" s="28">
        <v>0.21199999999999999</v>
      </c>
      <c r="AF54" s="41">
        <f>AI54*(1-AJ54)*AE54</f>
        <v>36.93676</v>
      </c>
      <c r="AG54" s="28">
        <f>IF(AND(AE54&gt;0,AC54&gt;0,Z54&gt;0),((Z54-AC54)*AE54)/((AE54-AC54)*Z54),0)</f>
        <v>0.89098256716957869</v>
      </c>
      <c r="AH54" s="29">
        <f t="shared" si="0"/>
        <v>0.89016276701432939</v>
      </c>
      <c r="AI54" s="43">
        <v>190</v>
      </c>
      <c r="AJ54" s="39">
        <v>8.3000000000000004E-2</v>
      </c>
      <c r="AK54" s="28">
        <v>0.21360000000000001</v>
      </c>
      <c r="AL54" s="152">
        <v>0.21390000000000001</v>
      </c>
      <c r="AM54" s="41">
        <f>AI54*(1-AJ54)*AK54</f>
        <v>37.215528000000006</v>
      </c>
      <c r="AN54" s="154">
        <f>AI54*(1-AJ54)*AL54</f>
        <v>37.267797000000002</v>
      </c>
      <c r="AO54" s="18">
        <v>1.56</v>
      </c>
      <c r="AP54" s="18"/>
      <c r="AQ54" s="121">
        <f>AQ53+AI54-AP54</f>
        <v>378.00000000000017</v>
      </c>
      <c r="AR54" s="104"/>
      <c r="AS54" s="43"/>
      <c r="AT54" s="48"/>
      <c r="AU54" s="41"/>
      <c r="AV54" s="41"/>
      <c r="AW54" s="41"/>
      <c r="AX54" s="41"/>
    </row>
    <row r="55" spans="1:50" s="22" customFormat="1" ht="13.5" thickBot="1" x14ac:dyDescent="0.25">
      <c r="A55" s="184"/>
      <c r="B55" s="49" t="s">
        <v>38</v>
      </c>
      <c r="C55" s="50"/>
      <c r="D55" s="51">
        <f>SUM(D52:D54)</f>
        <v>46900</v>
      </c>
      <c r="E55" s="51"/>
      <c r="F55" s="51">
        <f>SUM(F52:F54)</f>
        <v>43544</v>
      </c>
      <c r="G55" s="52"/>
      <c r="H55" s="52"/>
      <c r="I55" s="51">
        <f>SUM(I52:I54)</f>
        <v>45860</v>
      </c>
      <c r="J55" s="52"/>
      <c r="K55" s="51">
        <f>SUM(K52:K54)</f>
        <v>47606</v>
      </c>
      <c r="L55" s="21">
        <f>IF(K55&gt;0,(K52*L52+K53*L53+K54*L54)/K55,0)</f>
        <v>6.467058774104105E-2</v>
      </c>
      <c r="M55" s="52">
        <f>M52+M53+M54</f>
        <v>44528</v>
      </c>
      <c r="N55" s="53">
        <f>IF(M55&gt;0,O55/M55,0)</f>
        <v>0.3827461148041682</v>
      </c>
      <c r="O55" s="54">
        <f>O52+O53+O54</f>
        <v>17042.919000000002</v>
      </c>
      <c r="P55" s="21">
        <f>IF(M55&gt;0,Q55/M55,0)</f>
        <v>0.57714539166367229</v>
      </c>
      <c r="Q55" s="54">
        <f>Q52+Q53+Q54</f>
        <v>25699.129999999997</v>
      </c>
      <c r="R55" s="21">
        <f>IF(M55&gt;0,S55/M55,0)</f>
        <v>4.0108493532159541E-2</v>
      </c>
      <c r="S55" s="54">
        <f>S52+S53+S54</f>
        <v>1785.951</v>
      </c>
      <c r="T55" s="21">
        <f>IF(M55&gt;0,U55/M55,0)</f>
        <v>0.24164563869924541</v>
      </c>
      <c r="U55" s="54">
        <f>U52+U53+U54</f>
        <v>10759.996999999999</v>
      </c>
      <c r="V55" s="21">
        <f>IF(M55&gt;0,W55/M55,0)</f>
        <v>0.50136556773266261</v>
      </c>
      <c r="W55" s="54">
        <f>W52+W53+W54</f>
        <v>22324.806</v>
      </c>
      <c r="X55" s="21">
        <f>IF(M55&gt;0,Y55/M55,0)</f>
        <v>0.39331948436938563</v>
      </c>
      <c r="Y55" s="54">
        <f>Y52+Y53+Y54</f>
        <v>17513.730000000003</v>
      </c>
      <c r="Z55" s="55">
        <f>IF(M55&gt;0,AA55/M55,0)</f>
        <v>2.7635755030542579E-3</v>
      </c>
      <c r="AA55" s="56">
        <f>SUM(AA52:AA54)</f>
        <v>123.05649</v>
      </c>
      <c r="AB55" s="55">
        <f>IF(M55&gt;0,(AB52*M52+AB53*M53+AB54*M54)/M55,0)</f>
        <v>2.8467608785483294E-3</v>
      </c>
      <c r="AC55" s="55">
        <f>IF(K55&gt;0,(K52*AC52+K53*AC53+K54*AC54)/K55,0)</f>
        <v>3.0668991303617191E-4</v>
      </c>
      <c r="AD55" s="52">
        <f>SUM(AD52:AD54)</f>
        <v>13.65587</v>
      </c>
      <c r="AE55" s="53">
        <f>IF(K55&gt;0,(K52*AE52+K53*AE53+K54*AE54)/K55,0)</f>
        <v>0.21040980128555226</v>
      </c>
      <c r="AF55" s="58">
        <f>SUM(AF52:AF54)</f>
        <v>110.75376080000001</v>
      </c>
      <c r="AG55" s="53">
        <f>IF(AND(AA55&gt;0),((AA52*AG52+AA53*AG53+AA54*AG54)/AA55),0)</f>
        <v>0.89032537909028675</v>
      </c>
      <c r="AH55" s="57">
        <f t="shared" si="0"/>
        <v>0.89354212883930284</v>
      </c>
      <c r="AI55" s="51">
        <f>SUM(AI52:AI54)</f>
        <v>574</v>
      </c>
      <c r="AJ55" s="21">
        <f>IF(AI55&gt;0,(AJ52*AI52+AJ53*AI53+AJ54*AI54)/AI55,0)</f>
        <v>8.2958188153310103E-2</v>
      </c>
      <c r="AK55" s="53">
        <f>IF(K55&gt;0,(AK52*K52+AK53*K53+AK54*K54)/K55,0)</f>
        <v>0.2149223585262362</v>
      </c>
      <c r="AL55" s="155">
        <f>IF(L55&gt;0,(AL52*K52+AL53*K53+AL54*K54)/K55,0)</f>
        <v>0.21320264672520273</v>
      </c>
      <c r="AM55" s="58">
        <f>SUM(AM52:AM54)</f>
        <v>113.10469840000002</v>
      </c>
      <c r="AN55" s="156">
        <f>SUM(AN52:AN54)</f>
        <v>112.20849620000001</v>
      </c>
      <c r="AO55" s="56"/>
      <c r="AP55" s="56">
        <f>SUM(AP52:AP54)</f>
        <v>1086.32</v>
      </c>
      <c r="AQ55" s="105"/>
      <c r="AR55" s="106">
        <f>AQ54</f>
        <v>378.00000000000017</v>
      </c>
      <c r="AS55" s="51">
        <f>SUM(AS52:AS54)</f>
        <v>0</v>
      </c>
      <c r="AT55" s="59"/>
      <c r="AU55" s="58"/>
      <c r="AV55" s="58"/>
      <c r="AW55" s="58"/>
      <c r="AX55" s="58"/>
    </row>
    <row r="56" spans="1:50" x14ac:dyDescent="0.2">
      <c r="A56" s="182">
        <v>14</v>
      </c>
      <c r="B56" s="23">
        <v>1</v>
      </c>
      <c r="C56" s="11" t="s">
        <v>50</v>
      </c>
      <c r="D56" s="12">
        <v>16027</v>
      </c>
      <c r="E56" s="12">
        <v>1</v>
      </c>
      <c r="F56" s="12">
        <v>19156</v>
      </c>
      <c r="G56" s="13">
        <v>0.8</v>
      </c>
      <c r="H56" s="13">
        <v>3.6</v>
      </c>
      <c r="I56" s="12">
        <v>19632</v>
      </c>
      <c r="J56" s="13">
        <v>3.5</v>
      </c>
      <c r="K56" s="12">
        <v>16303</v>
      </c>
      <c r="L56" s="14">
        <v>6.9000000000000006E-2</v>
      </c>
      <c r="M56" s="24">
        <f>ROUND(K56*(1-L56),0)</f>
        <v>15178</v>
      </c>
      <c r="N56" s="15">
        <v>0.433</v>
      </c>
      <c r="O56" s="25">
        <f>M56*N56</f>
        <v>6572.0739999999996</v>
      </c>
      <c r="P56" s="14">
        <v>0.503</v>
      </c>
      <c r="Q56" s="25">
        <f>M56*P56</f>
        <v>7634.5339999999997</v>
      </c>
      <c r="R56" s="16">
        <v>6.4000000000000001E-2</v>
      </c>
      <c r="S56" s="25">
        <f>M56*R56</f>
        <v>971.39200000000005</v>
      </c>
      <c r="T56" s="26">
        <v>0.24</v>
      </c>
      <c r="U56" s="25">
        <f>M56*T56</f>
        <v>3642.72</v>
      </c>
      <c r="V56" s="16">
        <v>0.499</v>
      </c>
      <c r="W56" s="25">
        <f>M56*V56</f>
        <v>7573.8220000000001</v>
      </c>
      <c r="X56" s="16">
        <v>0.39</v>
      </c>
      <c r="Y56" s="25">
        <f>X56*M56</f>
        <v>5919.42</v>
      </c>
      <c r="Z56" s="17">
        <v>2.8400000000000001E-3</v>
      </c>
      <c r="AA56" s="18">
        <f>M56*Z56</f>
        <v>43.105519999999999</v>
      </c>
      <c r="AB56" s="27">
        <f>IF(M56&gt;0,(AD56+AM56)/M56,0)</f>
        <v>2.8897513769930165E-3</v>
      </c>
      <c r="AC56" s="17">
        <v>3.2000000000000003E-4</v>
      </c>
      <c r="AD56" s="24">
        <f>AC56*M56</f>
        <v>4.8569600000000008</v>
      </c>
      <c r="AE56" s="117">
        <v>0.2094</v>
      </c>
      <c r="AF56" s="30">
        <f>AI56*(1-AJ56)*AE56</f>
        <v>37.430668799999999</v>
      </c>
      <c r="AG56" s="28">
        <f>IF(AND(AE56&gt;0,AC56&gt;0,Z56&gt;0),((Z56-AC56)*AE56)/((AE56-AC56)*Z56),0)</f>
        <v>0.88868200594421687</v>
      </c>
      <c r="AH56" s="60">
        <f t="shared" si="0"/>
        <v>0.89056989024417355</v>
      </c>
      <c r="AI56" s="12">
        <v>196</v>
      </c>
      <c r="AJ56" s="14">
        <v>8.7999999999999995E-2</v>
      </c>
      <c r="AK56" s="15">
        <v>0.21820000000000001</v>
      </c>
      <c r="AL56" s="150">
        <v>0.21679999999999999</v>
      </c>
      <c r="AM56" s="30">
        <f>AI56*(1-AJ56)*AK56</f>
        <v>39.003686400000007</v>
      </c>
      <c r="AN56" s="153">
        <f>AI56*(1-AJ56)*AL56</f>
        <v>38.753433600000001</v>
      </c>
      <c r="AO56" s="19">
        <v>1.6</v>
      </c>
      <c r="AP56" s="19"/>
      <c r="AQ56" s="101">
        <f>AQ54+AI56-AP56</f>
        <v>574.00000000000023</v>
      </c>
      <c r="AR56" s="102"/>
      <c r="AS56" s="12"/>
      <c r="AT56" s="31"/>
      <c r="AU56" s="20"/>
      <c r="AV56" s="20"/>
      <c r="AW56" s="20"/>
      <c r="AX56" s="20"/>
    </row>
    <row r="57" spans="1:50" x14ac:dyDescent="0.2">
      <c r="A57" s="183"/>
      <c r="B57" s="33">
        <v>2</v>
      </c>
      <c r="C57" s="11" t="s">
        <v>54</v>
      </c>
      <c r="D57" s="34">
        <v>16663</v>
      </c>
      <c r="E57" s="34">
        <v>5</v>
      </c>
      <c r="F57" s="34">
        <v>17341</v>
      </c>
      <c r="G57" s="35">
        <v>1</v>
      </c>
      <c r="H57" s="35">
        <v>4.4000000000000004</v>
      </c>
      <c r="I57" s="34">
        <v>17809</v>
      </c>
      <c r="J57" s="35">
        <v>3.1</v>
      </c>
      <c r="K57" s="34">
        <v>16395</v>
      </c>
      <c r="L57" s="36">
        <v>6.9000000000000006E-2</v>
      </c>
      <c r="M57" s="37">
        <f>ROUND(K57*(1-L57),0)</f>
        <v>15264</v>
      </c>
      <c r="N57" s="38">
        <v>0.32900000000000001</v>
      </c>
      <c r="O57" s="25">
        <f>M57*N57</f>
        <v>5021.8560000000007</v>
      </c>
      <c r="P57" s="36">
        <v>0.64400000000000002</v>
      </c>
      <c r="Q57" s="25">
        <f>M57*P57</f>
        <v>9830.0159999999996</v>
      </c>
      <c r="R57" s="39">
        <v>2.7E-2</v>
      </c>
      <c r="S57" s="25">
        <f>M57*R57</f>
        <v>412.12799999999999</v>
      </c>
      <c r="T57" s="28">
        <v>0.24</v>
      </c>
      <c r="U57" s="25">
        <f>M57*T57</f>
        <v>3663.3599999999997</v>
      </c>
      <c r="V57" s="39">
        <v>0.502</v>
      </c>
      <c r="W57" s="25">
        <f>M57*V57</f>
        <v>7662.5280000000002</v>
      </c>
      <c r="X57" s="39">
        <v>0.4</v>
      </c>
      <c r="Y57" s="25">
        <f>X57*M57</f>
        <v>6105.6</v>
      </c>
      <c r="Z57" s="40">
        <v>2.81E-3</v>
      </c>
      <c r="AA57" s="18">
        <f>M57*Z57</f>
        <v>42.891840000000002</v>
      </c>
      <c r="AB57" s="27">
        <f>IF(M57&gt;0,(AD57+AM57)/M57,0)</f>
        <v>2.9601634433962264E-3</v>
      </c>
      <c r="AC57" s="40">
        <v>3.2000000000000003E-4</v>
      </c>
      <c r="AD57" s="37">
        <f>AC57*M57</f>
        <v>4.8844800000000008</v>
      </c>
      <c r="AE57" s="28">
        <v>0.2092</v>
      </c>
      <c r="AF57" s="41">
        <f>AI57*(1-AJ57)*AE57</f>
        <v>38.390919600000004</v>
      </c>
      <c r="AG57" s="28">
        <f>IF(AND(AE57&gt;0,AC57&gt;0,Z57&gt;0),((Z57-AC57)*AE57)/((AE57-AC57)*Z57),0)</f>
        <v>0.88747851616007289</v>
      </c>
      <c r="AH57" s="29">
        <f t="shared" si="0"/>
        <v>0.8931994266560489</v>
      </c>
      <c r="AI57" s="34">
        <v>201</v>
      </c>
      <c r="AJ57" s="36">
        <v>8.6999999999999994E-2</v>
      </c>
      <c r="AK57" s="38">
        <v>0.21959999999999999</v>
      </c>
      <c r="AL57" s="151">
        <v>0.21590000000000001</v>
      </c>
      <c r="AM57" s="41">
        <f>AI57*(1-AJ57)*AK57</f>
        <v>40.299454799999999</v>
      </c>
      <c r="AN57" s="154">
        <f>AI57*(1-AJ57)*AL57</f>
        <v>39.620456700000005</v>
      </c>
      <c r="AO57" s="42">
        <v>1.68</v>
      </c>
      <c r="AP57" s="42"/>
      <c r="AQ57" s="121">
        <f>AQ56+AI57-AP57</f>
        <v>775.00000000000023</v>
      </c>
      <c r="AR57" s="104"/>
      <c r="AS57" s="43"/>
      <c r="AT57" s="44"/>
      <c r="AU57" s="45"/>
      <c r="AV57" s="45"/>
      <c r="AW57" s="45"/>
      <c r="AX57" s="45"/>
    </row>
    <row r="58" spans="1:50" x14ac:dyDescent="0.2">
      <c r="A58" s="183"/>
      <c r="B58" s="33">
        <v>3</v>
      </c>
      <c r="C58" s="46" t="s">
        <v>52</v>
      </c>
      <c r="D58" s="43">
        <v>15610</v>
      </c>
      <c r="E58" s="43">
        <v>3</v>
      </c>
      <c r="F58" s="43">
        <v>14886</v>
      </c>
      <c r="G58" s="37">
        <v>0.5</v>
      </c>
      <c r="H58" s="37">
        <v>2.9</v>
      </c>
      <c r="I58" s="43">
        <v>15579</v>
      </c>
      <c r="J58" s="37">
        <v>3.6</v>
      </c>
      <c r="K58" s="43">
        <v>16249</v>
      </c>
      <c r="L58" s="39">
        <v>6.5000000000000002E-2</v>
      </c>
      <c r="M58" s="37">
        <f>ROUND(K58*(1-L58),0)</f>
        <v>15193</v>
      </c>
      <c r="N58" s="28">
        <v>0.36599999999999999</v>
      </c>
      <c r="O58" s="25">
        <f>M58*N58</f>
        <v>5560.6379999999999</v>
      </c>
      <c r="P58" s="39">
        <v>0.51300000000000001</v>
      </c>
      <c r="Q58" s="25">
        <f>M58*P58</f>
        <v>7794.009</v>
      </c>
      <c r="R58" s="39">
        <v>0.121</v>
      </c>
      <c r="S58" s="25">
        <f>M58*R58</f>
        <v>1838.3529999999998</v>
      </c>
      <c r="T58" s="28">
        <v>0.24099999999999999</v>
      </c>
      <c r="U58" s="25">
        <f>M58*T58</f>
        <v>3661.5129999999999</v>
      </c>
      <c r="V58" s="39">
        <v>0.498</v>
      </c>
      <c r="W58" s="25">
        <f>M58*V58</f>
        <v>7566.1139999999996</v>
      </c>
      <c r="X58" s="39">
        <v>0.4</v>
      </c>
      <c r="Y58" s="25">
        <f>X58*M58</f>
        <v>6077.2000000000007</v>
      </c>
      <c r="Z58" s="47">
        <v>2.6700000000000001E-3</v>
      </c>
      <c r="AA58" s="18">
        <f>M58*Z58</f>
        <v>40.565310000000004</v>
      </c>
      <c r="AB58" s="27">
        <f>IF(M58&gt;0,(AD58+AM58)/M58,0)</f>
        <v>2.8374704666622786E-3</v>
      </c>
      <c r="AC58" s="47">
        <v>2.9999999999999997E-4</v>
      </c>
      <c r="AD58" s="37">
        <f>AC58*M58</f>
        <v>4.5578999999999992</v>
      </c>
      <c r="AE58" s="28">
        <v>0.20419999999999999</v>
      </c>
      <c r="AF58" s="41">
        <f>AI58*(1-AJ58)*AE58</f>
        <v>36.581204800000002</v>
      </c>
      <c r="AG58" s="28">
        <f>IF(AND(AE58&gt;0,AC58&gt;0,Z58&gt;0),((Z58-AC58)*AE58)/((AE58-AC58)*Z58),0)</f>
        <v>0.88894644323335414</v>
      </c>
      <c r="AH58" s="29">
        <f t="shared" si="0"/>
        <v>0.89552042939839471</v>
      </c>
      <c r="AI58" s="43">
        <v>196</v>
      </c>
      <c r="AJ58" s="39">
        <v>8.5999999999999993E-2</v>
      </c>
      <c r="AK58" s="28">
        <v>0.2152</v>
      </c>
      <c r="AL58" s="152">
        <v>0.2127</v>
      </c>
      <c r="AM58" s="41">
        <f>AI58*(1-AJ58)*AK58</f>
        <v>38.551788800000004</v>
      </c>
      <c r="AN58" s="154">
        <f>AI58*(1-AJ58)*AL58</f>
        <v>38.103928799999998</v>
      </c>
      <c r="AO58" s="18">
        <v>1.6</v>
      </c>
      <c r="AP58" s="18"/>
      <c r="AQ58" s="121">
        <f>AQ57+AI58-AP58</f>
        <v>971.00000000000023</v>
      </c>
      <c r="AR58" s="104"/>
      <c r="AS58" s="43"/>
      <c r="AT58" s="48"/>
      <c r="AU58" s="41"/>
      <c r="AV58" s="41"/>
      <c r="AW58" s="41"/>
      <c r="AX58" s="41"/>
    </row>
    <row r="59" spans="1:50" s="22" customFormat="1" ht="13.5" thickBot="1" x14ac:dyDescent="0.25">
      <c r="A59" s="184"/>
      <c r="B59" s="49" t="s">
        <v>38</v>
      </c>
      <c r="C59" s="50"/>
      <c r="D59" s="51">
        <f>SUM(D56:D58)</f>
        <v>48300</v>
      </c>
      <c r="E59" s="51"/>
      <c r="F59" s="51">
        <f>SUM(F56:F58)</f>
        <v>51383</v>
      </c>
      <c r="G59" s="52"/>
      <c r="H59" s="52"/>
      <c r="I59" s="51">
        <f>SUM(I56:I58)</f>
        <v>53020</v>
      </c>
      <c r="J59" s="52"/>
      <c r="K59" s="51">
        <f>SUM(K56:K58)</f>
        <v>48947</v>
      </c>
      <c r="L59" s="21">
        <f>IF(K59&gt;0,(K56*L56+K57*L57+K58*L58)/K59,0)</f>
        <v>6.7672114736347488E-2</v>
      </c>
      <c r="M59" s="52">
        <f>M56+M57+M58</f>
        <v>45635</v>
      </c>
      <c r="N59" s="53">
        <f>IF(M59&gt;0,O59/M59,0)</f>
        <v>0.37590814068149447</v>
      </c>
      <c r="O59" s="54">
        <f>O56+O57+O58</f>
        <v>17154.567999999999</v>
      </c>
      <c r="P59" s="21">
        <f>IF(M59&gt;0,Q59/M59,0)</f>
        <v>0.55349093897228008</v>
      </c>
      <c r="Q59" s="54">
        <f>Q56+Q57+Q58</f>
        <v>25258.559000000001</v>
      </c>
      <c r="R59" s="21">
        <f>IF(M59&gt;0,S59/M59,0)</f>
        <v>7.0600920346225476E-2</v>
      </c>
      <c r="S59" s="54">
        <f>S56+S57+S58</f>
        <v>3221.8729999999996</v>
      </c>
      <c r="T59" s="21">
        <f>IF(M59&gt;0,U59/M59,0)</f>
        <v>0.24033292429056646</v>
      </c>
      <c r="U59" s="54">
        <f>U56+U57+U58</f>
        <v>10967.593000000001</v>
      </c>
      <c r="V59" s="21">
        <f>IF(M59&gt;0,W59/M59,0)</f>
        <v>0.49967051605127644</v>
      </c>
      <c r="W59" s="54">
        <f>W56+W57+W58</f>
        <v>22802.464</v>
      </c>
      <c r="X59" s="21">
        <f>IF(M59&gt;0,Y59/M59,0)</f>
        <v>0.39667404404514084</v>
      </c>
      <c r="Y59" s="54">
        <f>Y56+Y57+Y58</f>
        <v>18102.22</v>
      </c>
      <c r="Z59" s="55">
        <f>IF(M59&gt;0,AA59/M59,0)</f>
        <v>2.7733684671852744E-3</v>
      </c>
      <c r="AA59" s="56">
        <f>SUM(AA56:AA58)</f>
        <v>126.56267</v>
      </c>
      <c r="AB59" s="55">
        <f>IF(M59&gt;0,(AB56*M56+AB57*M57+AB58*M58)/M59,0)</f>
        <v>2.8958972280048209E-3</v>
      </c>
      <c r="AC59" s="55">
        <f>IF(K59&gt;0,(K56*AC56+K57*AC57+K58*AC58)/K59,0)</f>
        <v>3.1336057368173742E-4</v>
      </c>
      <c r="AD59" s="52">
        <f>SUM(AD56:AD58)</f>
        <v>14.299340000000001</v>
      </c>
      <c r="AE59" s="53">
        <f>IF(K59&gt;0,(K56*AE56+K57*AE57+K58*AE58)/K59,0)</f>
        <v>0.20760675833043904</v>
      </c>
      <c r="AF59" s="58">
        <f>SUM(AF56:AF58)</f>
        <v>112.40279319999999</v>
      </c>
      <c r="AG59" s="53">
        <f>IF(AND(AA59&gt;0),((AA56*AG56+AA57*AG57+AA58*AG58)/AA59),0)</f>
        <v>0.88835890189897415</v>
      </c>
      <c r="AH59" s="57">
        <f t="shared" si="0"/>
        <v>0.89307720972277005</v>
      </c>
      <c r="AI59" s="51">
        <f>SUM(AI56:AI58)</f>
        <v>593</v>
      </c>
      <c r="AJ59" s="21">
        <f>IF(AI59&gt;0,(AJ56*AI56+AJ57*AI57+AJ58*AI58)/AI59,0)</f>
        <v>8.6999999999999994E-2</v>
      </c>
      <c r="AK59" s="53">
        <f>IF(K59&gt;0,(AK56*K56+AK57*K57+AK58*K58)/K59,0)</f>
        <v>0.21767302183994933</v>
      </c>
      <c r="AL59" s="155">
        <f>IF(L59&gt;0,(AL56*K56+AL57*K57+AL58*K58)/K59,0)</f>
        <v>0.2151374588840991</v>
      </c>
      <c r="AM59" s="58">
        <f>SUM(AM56:AM58)</f>
        <v>117.85493</v>
      </c>
      <c r="AN59" s="156">
        <f>SUM(AN56:AN58)</f>
        <v>116.4778191</v>
      </c>
      <c r="AO59" s="56"/>
      <c r="AP59" s="56">
        <f>SUM(AP56:AP58)</f>
        <v>0</v>
      </c>
      <c r="AQ59" s="105"/>
      <c r="AR59" s="106">
        <f>AQ58</f>
        <v>971.00000000000023</v>
      </c>
      <c r="AS59" s="51">
        <f>SUM(AS56:AS58)</f>
        <v>0</v>
      </c>
      <c r="AT59" s="59"/>
      <c r="AU59" s="58"/>
      <c r="AV59" s="58"/>
      <c r="AW59" s="58"/>
      <c r="AX59" s="58"/>
    </row>
    <row r="60" spans="1:50" x14ac:dyDescent="0.2">
      <c r="A60" s="182">
        <v>15</v>
      </c>
      <c r="B60" s="23">
        <v>1</v>
      </c>
      <c r="C60" s="11" t="s">
        <v>53</v>
      </c>
      <c r="D60" s="12">
        <v>14000</v>
      </c>
      <c r="E60" s="12">
        <v>0</v>
      </c>
      <c r="F60" s="12">
        <v>10566</v>
      </c>
      <c r="G60" s="13">
        <v>0.9</v>
      </c>
      <c r="H60" s="13">
        <v>3.2</v>
      </c>
      <c r="I60" s="12">
        <v>11429</v>
      </c>
      <c r="J60" s="13">
        <v>4.5</v>
      </c>
      <c r="K60" s="12">
        <v>15486</v>
      </c>
      <c r="L60" s="14">
        <v>6.4000000000000001E-2</v>
      </c>
      <c r="M60" s="24">
        <f>ROUND(K60*(1-L60),0)</f>
        <v>14495</v>
      </c>
      <c r="N60" s="15">
        <v>0.34499999999999997</v>
      </c>
      <c r="O60" s="25">
        <f>M60*N60</f>
        <v>5000.7749999999996</v>
      </c>
      <c r="P60" s="14">
        <v>0.63800000000000001</v>
      </c>
      <c r="Q60" s="25">
        <f>M60*P60</f>
        <v>9247.81</v>
      </c>
      <c r="R60" s="16">
        <v>1.7000000000000001E-2</v>
      </c>
      <c r="S60" s="25">
        <f>M60*R60</f>
        <v>246.41500000000002</v>
      </c>
      <c r="T60" s="26">
        <v>0.24299999999999999</v>
      </c>
      <c r="U60" s="25">
        <f>M60*T60</f>
        <v>3522.2849999999999</v>
      </c>
      <c r="V60" s="16">
        <v>0.5</v>
      </c>
      <c r="W60" s="25">
        <f>M60*V60</f>
        <v>7247.5</v>
      </c>
      <c r="X60" s="16">
        <v>0.39</v>
      </c>
      <c r="Y60" s="25">
        <f>X60*M60</f>
        <v>5653.05</v>
      </c>
      <c r="Z60" s="17">
        <v>2.6900000000000001E-3</v>
      </c>
      <c r="AA60" s="18">
        <f>M60*Z60</f>
        <v>38.991550000000004</v>
      </c>
      <c r="AB60" s="27">
        <f>IF(M60&gt;0,(AD60+AM60)/M60,0)</f>
        <v>2.5696970679544673E-3</v>
      </c>
      <c r="AC60" s="17">
        <v>2.9E-4</v>
      </c>
      <c r="AD60" s="24">
        <f>AC60*M60</f>
        <v>4.2035499999999999</v>
      </c>
      <c r="AE60" s="117">
        <v>0.20910000000000001</v>
      </c>
      <c r="AF60" s="30">
        <f>AI60*(1-AJ60)*AE60</f>
        <v>32.454411</v>
      </c>
      <c r="AG60" s="28">
        <f>IF(AND(AE60&gt;0,AC60&gt;0,Z60&gt;0),((Z60-AC60)*AE60)/((AE60-AC60)*Z60),0)</f>
        <v>0.89343240657939693</v>
      </c>
      <c r="AH60" s="60">
        <f t="shared" si="0"/>
        <v>0.88835629802209404</v>
      </c>
      <c r="AI60" s="12">
        <v>170</v>
      </c>
      <c r="AJ60" s="14">
        <v>8.6999999999999994E-2</v>
      </c>
      <c r="AK60" s="15">
        <v>0.21290000000000001</v>
      </c>
      <c r="AL60" s="150">
        <v>0.21229999999999999</v>
      </c>
      <c r="AM60" s="30">
        <f>AI60*(1-AJ60)*AK60</f>
        <v>33.044209000000002</v>
      </c>
      <c r="AN60" s="153">
        <f>AI60*(1-AJ60)*AL60</f>
        <v>32.951082999999997</v>
      </c>
      <c r="AO60" s="19">
        <v>1.68</v>
      </c>
      <c r="AP60" s="19"/>
      <c r="AQ60" s="101">
        <f>AQ58+AI60-AP60</f>
        <v>1141.0000000000002</v>
      </c>
      <c r="AR60" s="102"/>
      <c r="AS60" s="12"/>
      <c r="AT60" s="31"/>
      <c r="AU60" s="20"/>
      <c r="AV60" s="20"/>
      <c r="AW60" s="20"/>
      <c r="AX60" s="20"/>
    </row>
    <row r="61" spans="1:50" x14ac:dyDescent="0.2">
      <c r="A61" s="183"/>
      <c r="B61" s="33">
        <v>2</v>
      </c>
      <c r="C61" s="11" t="s">
        <v>54</v>
      </c>
      <c r="D61" s="34">
        <v>18110</v>
      </c>
      <c r="E61" s="34">
        <v>2</v>
      </c>
      <c r="F61" s="34">
        <v>16198</v>
      </c>
      <c r="G61" s="35">
        <v>1.3</v>
      </c>
      <c r="H61" s="35">
        <v>4</v>
      </c>
      <c r="I61" s="34">
        <v>16740</v>
      </c>
      <c r="J61" s="35">
        <v>4.4000000000000004</v>
      </c>
      <c r="K61" s="34">
        <v>15815</v>
      </c>
      <c r="L61" s="36">
        <v>5.7000000000000002E-2</v>
      </c>
      <c r="M61" s="37">
        <f>ROUND(K61*(1-L61),0)</f>
        <v>14914</v>
      </c>
      <c r="N61" s="38">
        <v>0.372</v>
      </c>
      <c r="O61" s="25">
        <f>M61*N61</f>
        <v>5548.0079999999998</v>
      </c>
      <c r="P61" s="36">
        <v>0.61</v>
      </c>
      <c r="Q61" s="25">
        <f>M61*P61</f>
        <v>9097.5399999999991</v>
      </c>
      <c r="R61" s="39">
        <v>1.7999999999999999E-2</v>
      </c>
      <c r="S61" s="25">
        <f>M61*R61</f>
        <v>268.452</v>
      </c>
      <c r="T61" s="28">
        <v>0.248</v>
      </c>
      <c r="U61" s="25">
        <f>M61*T61</f>
        <v>3698.672</v>
      </c>
      <c r="V61" s="39">
        <v>0.48799999999999999</v>
      </c>
      <c r="W61" s="25">
        <f>M61*V61</f>
        <v>7278.0320000000002</v>
      </c>
      <c r="X61" s="39">
        <v>0.4</v>
      </c>
      <c r="Y61" s="25">
        <f>X61*M61</f>
        <v>5965.6</v>
      </c>
      <c r="Z61" s="40">
        <v>2.66E-3</v>
      </c>
      <c r="AA61" s="18">
        <f>M61*Z61</f>
        <v>39.671239999999997</v>
      </c>
      <c r="AB61" s="27">
        <f>IF(M61&gt;0,(AD61+AM61)/M61,0)</f>
        <v>2.8382273836663539E-3</v>
      </c>
      <c r="AC61" s="40">
        <v>2.9999999999999997E-4</v>
      </c>
      <c r="AD61" s="37">
        <f>AC61*M61</f>
        <v>4.4741999999999997</v>
      </c>
      <c r="AE61" s="28">
        <v>0.20749999999999999</v>
      </c>
      <c r="AF61" s="41">
        <f>AI61*(1-AJ61)*AE61</f>
        <v>36.214560000000006</v>
      </c>
      <c r="AG61" s="28">
        <f>IF(AND(AE61&gt;0,AC61&gt;0,Z61&gt;0),((Z61-AC61)*AE61)/((AE61-AC61)*Z61),0)</f>
        <v>0.88850262722443185</v>
      </c>
      <c r="AH61" s="29">
        <f t="shared" si="0"/>
        <v>0.89553886650754577</v>
      </c>
      <c r="AI61" s="34">
        <v>192</v>
      </c>
      <c r="AJ61" s="36">
        <v>9.0999999999999998E-2</v>
      </c>
      <c r="AK61" s="38">
        <v>0.21690000000000001</v>
      </c>
      <c r="AL61" s="151">
        <v>0.21249999999999999</v>
      </c>
      <c r="AM61" s="41">
        <f>AI61*(1-AJ61)*AK61</f>
        <v>37.855123200000008</v>
      </c>
      <c r="AN61" s="154">
        <f>AI61*(1-AJ61)*AL61</f>
        <v>37.087200000000003</v>
      </c>
      <c r="AO61" s="42">
        <v>1.68</v>
      </c>
      <c r="AP61" s="42"/>
      <c r="AQ61" s="121">
        <f>AQ60+AI61-AP61</f>
        <v>1333.0000000000002</v>
      </c>
      <c r="AR61" s="104"/>
      <c r="AS61" s="43"/>
      <c r="AT61" s="44"/>
      <c r="AU61" s="45"/>
      <c r="AV61" s="45"/>
      <c r="AW61" s="45"/>
      <c r="AX61" s="45"/>
    </row>
    <row r="62" spans="1:50" x14ac:dyDescent="0.2">
      <c r="A62" s="183"/>
      <c r="B62" s="33">
        <v>3</v>
      </c>
      <c r="C62" s="46" t="s">
        <v>52</v>
      </c>
      <c r="D62" s="43">
        <v>15160</v>
      </c>
      <c r="E62" s="43">
        <v>1</v>
      </c>
      <c r="F62" s="43">
        <v>16418</v>
      </c>
      <c r="G62" s="37">
        <v>1.1000000000000001</v>
      </c>
      <c r="H62" s="37">
        <v>3.7</v>
      </c>
      <c r="I62" s="43">
        <v>16814</v>
      </c>
      <c r="J62" s="37">
        <v>4.2</v>
      </c>
      <c r="K62" s="43">
        <v>16202</v>
      </c>
      <c r="L62" s="39">
        <v>7.0000000000000007E-2</v>
      </c>
      <c r="M62" s="37">
        <f>ROUND(K62*(1-L62),0)</f>
        <v>15068</v>
      </c>
      <c r="N62" s="28">
        <v>0.35</v>
      </c>
      <c r="O62" s="25">
        <f>M62*N62</f>
        <v>5273.7999999999993</v>
      </c>
      <c r="P62" s="39">
        <v>0.58699999999999997</v>
      </c>
      <c r="Q62" s="25">
        <f>M62*P62</f>
        <v>8844.9159999999993</v>
      </c>
      <c r="R62" s="39">
        <v>6.3E-2</v>
      </c>
      <c r="S62" s="25">
        <f>M62*R62</f>
        <v>949.28399999999999</v>
      </c>
      <c r="T62" s="28">
        <v>0.24</v>
      </c>
      <c r="U62" s="25">
        <f>M62*T62</f>
        <v>3616.3199999999997</v>
      </c>
      <c r="V62" s="39">
        <v>0.498</v>
      </c>
      <c r="W62" s="25">
        <f>M62*V62</f>
        <v>7503.8639999999996</v>
      </c>
      <c r="X62" s="39">
        <v>0.39</v>
      </c>
      <c r="Y62" s="25">
        <f>X62*M62</f>
        <v>5876.52</v>
      </c>
      <c r="Z62" s="47">
        <v>2.7899999999999999E-3</v>
      </c>
      <c r="AA62" s="18">
        <f>M62*Z62</f>
        <v>42.039720000000003</v>
      </c>
      <c r="AB62" s="27">
        <f>IF(M62&gt;0,(AD62+AM62)/M62,0)</f>
        <v>2.8277414919033713E-3</v>
      </c>
      <c r="AC62" s="47">
        <v>3.2000000000000003E-4</v>
      </c>
      <c r="AD62" s="37">
        <f>AC62*M62</f>
        <v>4.8217600000000003</v>
      </c>
      <c r="AE62" s="28">
        <v>0.20080000000000001</v>
      </c>
      <c r="AF62" s="41">
        <f>AI62*(1-AJ62)*AE62</f>
        <v>36.234761599999999</v>
      </c>
      <c r="AG62" s="28">
        <f>IF(AND(AE62&gt;0,AC62&gt;0,Z62&gt;0),((Z62-AC62)*AE62)/((AE62-AC62)*Z62),0)</f>
        <v>0.88671775552294552</v>
      </c>
      <c r="AH62" s="29">
        <f t="shared" si="0"/>
        <v>0.8881927977328421</v>
      </c>
      <c r="AI62" s="43">
        <v>197</v>
      </c>
      <c r="AJ62" s="39">
        <v>8.4000000000000005E-2</v>
      </c>
      <c r="AK62" s="28">
        <v>0.2094</v>
      </c>
      <c r="AL62" s="152">
        <v>0.20799999999999999</v>
      </c>
      <c r="AM62" s="41">
        <f>AI62*(1-AJ62)*AK62</f>
        <v>37.786648800000002</v>
      </c>
      <c r="AN62" s="154">
        <f>AI62*(1-AJ62)*AL62</f>
        <v>37.534016000000001</v>
      </c>
      <c r="AO62" s="18">
        <v>1.65</v>
      </c>
      <c r="AP62" s="18"/>
      <c r="AQ62" s="121">
        <f>AQ61+AI62-AP62</f>
        <v>1530.0000000000002</v>
      </c>
      <c r="AR62" s="104"/>
      <c r="AS62" s="43"/>
      <c r="AT62" s="48"/>
      <c r="AU62" s="41"/>
      <c r="AV62" s="41"/>
      <c r="AW62" s="41"/>
      <c r="AX62" s="41"/>
    </row>
    <row r="63" spans="1:50" s="22" customFormat="1" ht="13.5" thickBot="1" x14ac:dyDescent="0.25">
      <c r="A63" s="184"/>
      <c r="B63" s="49" t="s">
        <v>38</v>
      </c>
      <c r="C63" s="50"/>
      <c r="D63" s="51">
        <f>SUM(D60:D62)</f>
        <v>47270</v>
      </c>
      <c r="E63" s="51"/>
      <c r="F63" s="51">
        <f>SUM(F60:F62)</f>
        <v>43182</v>
      </c>
      <c r="G63" s="52"/>
      <c r="H63" s="52"/>
      <c r="I63" s="51">
        <f>SUM(I60:I62)</f>
        <v>44983</v>
      </c>
      <c r="J63" s="52"/>
      <c r="K63" s="51">
        <f>SUM(K60:K62)</f>
        <v>47503</v>
      </c>
      <c r="L63" s="21">
        <f>IF(K63&gt;0,(K60*L60+K61*L61+K62*L62)/K63,0)</f>
        <v>6.3715954781803266E-2</v>
      </c>
      <c r="M63" s="52">
        <f>M60+M61+M62</f>
        <v>44477</v>
      </c>
      <c r="N63" s="53">
        <f>IF(M63&gt;0,O63/M63,0)</f>
        <v>0.35574753243249319</v>
      </c>
      <c r="O63" s="54">
        <f>O60+O61+O62</f>
        <v>15822.582999999999</v>
      </c>
      <c r="P63" s="21">
        <f>IF(M63&gt;0,Q63/M63,0)</f>
        <v>0.61133318344312781</v>
      </c>
      <c r="Q63" s="54">
        <f>Q60+Q61+Q62</f>
        <v>27190.265999999996</v>
      </c>
      <c r="R63" s="21">
        <f>IF(M63&gt;0,S63/M63,0)</f>
        <v>3.2919284124378889E-2</v>
      </c>
      <c r="S63" s="54">
        <f>S60+S61+S62</f>
        <v>1464.1509999999998</v>
      </c>
      <c r="T63" s="21">
        <f>IF(M63&gt;0,U63/M63,0)</f>
        <v>0.24366025136587449</v>
      </c>
      <c r="U63" s="54">
        <f>U60+U61+U62</f>
        <v>10837.277</v>
      </c>
      <c r="V63" s="21">
        <f>IF(M63&gt;0,W63/M63,0)</f>
        <v>0.49529860377273649</v>
      </c>
      <c r="W63" s="54">
        <f>W60+W61+W62</f>
        <v>22029.396000000001</v>
      </c>
      <c r="X63" s="21">
        <f>IF(M63&gt;0,Y63/M63,0)</f>
        <v>0.39335319378555211</v>
      </c>
      <c r="Y63" s="54">
        <f>Y60+Y61+Y62</f>
        <v>17495.170000000002</v>
      </c>
      <c r="Z63" s="55">
        <f>IF(M63&gt;0,AA63/M63,0)</f>
        <v>2.7138186028733955E-3</v>
      </c>
      <c r="AA63" s="56">
        <f>SUM(AA60:AA62)</f>
        <v>120.70251</v>
      </c>
      <c r="AB63" s="55">
        <f>IF(M63&gt;0,(AB60*M60+AB61*M61+AB62*M62)/M63,0)</f>
        <v>2.7471612518829959E-3</v>
      </c>
      <c r="AC63" s="55">
        <f>IF(K63&gt;0,(K60*AC60+K61*AC61+K62*AC62)/K63,0)</f>
        <v>3.0356145927625628E-4</v>
      </c>
      <c r="AD63" s="52">
        <f>SUM(AD60:AD62)</f>
        <v>13.499510000000001</v>
      </c>
      <c r="AE63" s="53">
        <f>IF(K63&gt;0,(K60*AE60+K61*AE61+K62*AE62)/K63,0)</f>
        <v>0.20573641033197904</v>
      </c>
      <c r="AF63" s="58">
        <f>SUM(AF60:AF62)</f>
        <v>104.9037326</v>
      </c>
      <c r="AG63" s="53">
        <f>IF(AND(AA63&gt;0),((AA60*AG60+AA61*AG61+AA62*AG62)/AA63),0)</f>
        <v>0.88947347887980888</v>
      </c>
      <c r="AH63" s="57">
        <f t="shared" si="0"/>
        <v>0.89076922116822954</v>
      </c>
      <c r="AI63" s="51">
        <f>SUM(AI60:AI62)</f>
        <v>559</v>
      </c>
      <c r="AJ63" s="21">
        <f>IF(AI63&gt;0,(AJ60*AI60+AJ61*AI61+AJ62*AI62)/AI63,0)</f>
        <v>8.7316636851520579E-2</v>
      </c>
      <c r="AK63" s="53">
        <f>IF(K63&gt;0,(AK60*K60+AK61*K61+AK62*K62)/K63,0)</f>
        <v>0.2130379491821569</v>
      </c>
      <c r="AL63" s="155">
        <f>IF(L63&gt;0,(AL60*K60+AL61*K61+AL62*K62)/K63,0)</f>
        <v>0.21089997052817716</v>
      </c>
      <c r="AM63" s="58">
        <f>SUM(AM60:AM62)</f>
        <v>108.685981</v>
      </c>
      <c r="AN63" s="156">
        <f>SUM(AN60:AN62)</f>
        <v>107.57229900000002</v>
      </c>
      <c r="AO63" s="56"/>
      <c r="AP63" s="56">
        <f>SUM(AP60:AP62)</f>
        <v>0</v>
      </c>
      <c r="AQ63" s="105"/>
      <c r="AR63" s="106">
        <f>AQ62</f>
        <v>1530.0000000000002</v>
      </c>
      <c r="AS63" s="51">
        <f>SUM(AS60:AS62)</f>
        <v>0</v>
      </c>
      <c r="AT63" s="59"/>
      <c r="AU63" s="58"/>
      <c r="AV63" s="58"/>
      <c r="AW63" s="58"/>
      <c r="AX63" s="58"/>
    </row>
    <row r="64" spans="1:50" x14ac:dyDescent="0.2">
      <c r="A64" s="182">
        <v>16</v>
      </c>
      <c r="B64" s="23">
        <v>1</v>
      </c>
      <c r="C64" s="11" t="s">
        <v>53</v>
      </c>
      <c r="D64" s="12">
        <v>14400</v>
      </c>
      <c r="E64" s="12">
        <v>0</v>
      </c>
      <c r="F64" s="12">
        <v>14883</v>
      </c>
      <c r="G64" s="13">
        <v>1.8</v>
      </c>
      <c r="H64" s="13">
        <v>3.3</v>
      </c>
      <c r="I64" s="12">
        <v>15296</v>
      </c>
      <c r="J64" s="13">
        <v>4.3</v>
      </c>
      <c r="K64" s="12">
        <v>16242</v>
      </c>
      <c r="L64" s="14">
        <v>6.9000000000000006E-2</v>
      </c>
      <c r="M64" s="24">
        <f>ROUND(K64*(1-L64),0)</f>
        <v>15121</v>
      </c>
      <c r="N64" s="15">
        <v>0.36399999999999999</v>
      </c>
      <c r="O64" s="25">
        <f>M64*N64</f>
        <v>5504.0439999999999</v>
      </c>
      <c r="P64" s="14">
        <v>0.61699999999999999</v>
      </c>
      <c r="Q64" s="25">
        <f>M64*P64</f>
        <v>9329.6569999999992</v>
      </c>
      <c r="R64" s="16">
        <v>1.9E-2</v>
      </c>
      <c r="S64" s="25">
        <f>M64*R64</f>
        <v>287.29899999999998</v>
      </c>
      <c r="T64" s="26">
        <v>0.245</v>
      </c>
      <c r="U64" s="25">
        <f>M64*T64</f>
        <v>3704.645</v>
      </c>
      <c r="V64" s="16">
        <v>0.49299999999999999</v>
      </c>
      <c r="W64" s="25">
        <f>M64*V64</f>
        <v>7454.6530000000002</v>
      </c>
      <c r="X64" s="16">
        <v>0.4</v>
      </c>
      <c r="Y64" s="25">
        <f>X64*M64</f>
        <v>6048.4000000000005</v>
      </c>
      <c r="Z64" s="17">
        <v>2.81E-3</v>
      </c>
      <c r="AA64" s="18">
        <f>M64*Z64</f>
        <v>42.490009999999998</v>
      </c>
      <c r="AB64" s="27">
        <f>IF(M64&gt;0,(AD64+AM64)/M64,0)</f>
        <v>2.7358508035182864E-3</v>
      </c>
      <c r="AC64" s="17">
        <v>3.2000000000000003E-4</v>
      </c>
      <c r="AD64" s="24">
        <f>AC64*M64</f>
        <v>4.8387200000000004</v>
      </c>
      <c r="AE64" s="117">
        <v>0.2039</v>
      </c>
      <c r="AF64" s="30">
        <f>AI64*(1-AJ64)*AE64</f>
        <v>37.354480000000002</v>
      </c>
      <c r="AG64" s="28">
        <f>IF(AND(AE64&gt;0,AC64&gt;0,Z64&gt;0),((Z64-AC64)*AE64)/((AE64-AC64)*Z64),0)</f>
        <v>0.88751385781696246</v>
      </c>
      <c r="AH64" s="60">
        <f t="shared" si="0"/>
        <v>0.88445394190468618</v>
      </c>
      <c r="AI64" s="12">
        <v>200</v>
      </c>
      <c r="AJ64" s="14">
        <v>8.4000000000000005E-2</v>
      </c>
      <c r="AK64" s="15">
        <v>0.19939999999999999</v>
      </c>
      <c r="AL64" s="150">
        <v>0.2</v>
      </c>
      <c r="AM64" s="30">
        <f>AI64*(1-AJ64)*AK64</f>
        <v>36.530080000000005</v>
      </c>
      <c r="AN64" s="153">
        <f>AI64*(1-AJ64)*AL64</f>
        <v>36.640000000000008</v>
      </c>
      <c r="AO64" s="19">
        <v>1.65</v>
      </c>
      <c r="AP64" s="19"/>
      <c r="AQ64" s="101">
        <f>AQ62+AI64-AP64</f>
        <v>1730.0000000000002</v>
      </c>
      <c r="AR64" s="102"/>
      <c r="AS64" s="12"/>
      <c r="AT64" s="31"/>
      <c r="AU64" s="20"/>
      <c r="AV64" s="20"/>
      <c r="AW64" s="20"/>
      <c r="AX64" s="20"/>
    </row>
    <row r="65" spans="1:50" x14ac:dyDescent="0.2">
      <c r="A65" s="183"/>
      <c r="B65" s="33">
        <v>2</v>
      </c>
      <c r="C65" s="11" t="s">
        <v>51</v>
      </c>
      <c r="D65" s="34">
        <v>18230</v>
      </c>
      <c r="E65" s="34">
        <v>3</v>
      </c>
      <c r="F65" s="34">
        <v>17114</v>
      </c>
      <c r="G65" s="35">
        <v>0.6</v>
      </c>
      <c r="H65" s="35">
        <v>3.3</v>
      </c>
      <c r="I65" s="34">
        <v>17472</v>
      </c>
      <c r="J65" s="35">
        <v>4.2</v>
      </c>
      <c r="K65" s="34">
        <v>16085</v>
      </c>
      <c r="L65" s="36">
        <v>6.7000000000000004E-2</v>
      </c>
      <c r="M65" s="37">
        <f>ROUND(K65*(1-L65),0)</f>
        <v>15007</v>
      </c>
      <c r="N65" s="38">
        <v>0.41399999999999998</v>
      </c>
      <c r="O65" s="25">
        <f>M65*N65</f>
        <v>6212.8980000000001</v>
      </c>
      <c r="P65" s="36">
        <v>0.54900000000000004</v>
      </c>
      <c r="Q65" s="25">
        <f>M65*P65</f>
        <v>8238.8430000000008</v>
      </c>
      <c r="R65" s="39">
        <v>3.6999999999999998E-2</v>
      </c>
      <c r="S65" s="25">
        <f>M65*R65</f>
        <v>555.25900000000001</v>
      </c>
      <c r="T65" s="28">
        <v>0.23699999999999999</v>
      </c>
      <c r="U65" s="25">
        <f>M65*T65</f>
        <v>3556.6589999999997</v>
      </c>
      <c r="V65" s="39">
        <v>0.503</v>
      </c>
      <c r="W65" s="25">
        <f>M65*V65</f>
        <v>7548.5209999999997</v>
      </c>
      <c r="X65" s="39">
        <v>0.4</v>
      </c>
      <c r="Y65" s="25">
        <f>X65*M65</f>
        <v>6002.8</v>
      </c>
      <c r="Z65" s="40">
        <v>2.7399999999999998E-3</v>
      </c>
      <c r="AA65" s="18">
        <f>M65*Z65</f>
        <v>41.11918</v>
      </c>
      <c r="AB65" s="27">
        <f>IF(M65&gt;0,(AD65+AM65)/M65,0)</f>
        <v>2.7797471380022658E-3</v>
      </c>
      <c r="AC65" s="40">
        <v>3.3E-4</v>
      </c>
      <c r="AD65" s="37">
        <f>AC65*M65</f>
        <v>4.9523099999999998</v>
      </c>
      <c r="AE65" s="28">
        <v>0.20930000000000001</v>
      </c>
      <c r="AF65" s="41">
        <f>AI65*(1-AJ65)*AE65</f>
        <v>36.658267100000003</v>
      </c>
      <c r="AG65" s="28">
        <f>IF(AND(AE65&gt;0,AC65&gt;0,Z65&gt;0),((Z65-AC65)*AE65)/((AE65-AC65)*Z65),0)</f>
        <v>0.8809510253453765</v>
      </c>
      <c r="AH65" s="29">
        <f t="shared" si="0"/>
        <v>0.88267188255988605</v>
      </c>
      <c r="AI65" s="34">
        <v>191</v>
      </c>
      <c r="AJ65" s="36">
        <v>8.3000000000000004E-2</v>
      </c>
      <c r="AK65" s="38">
        <v>0.2099</v>
      </c>
      <c r="AL65" s="151">
        <v>0.21429999999999999</v>
      </c>
      <c r="AM65" s="41">
        <f>AI65*(1-AJ65)*AK65</f>
        <v>36.763355300000008</v>
      </c>
      <c r="AN65" s="154">
        <f>AI65*(1-AJ65)*AL65</f>
        <v>37.534002100000002</v>
      </c>
      <c r="AO65" s="42">
        <v>1.6</v>
      </c>
      <c r="AP65" s="42"/>
      <c r="AQ65" s="121">
        <f>AQ64+AI65-AP65</f>
        <v>1921.0000000000002</v>
      </c>
      <c r="AR65" s="104"/>
      <c r="AS65" s="43"/>
      <c r="AT65" s="44"/>
      <c r="AU65" s="45"/>
      <c r="AV65" s="45"/>
      <c r="AW65" s="45"/>
      <c r="AX65" s="45"/>
    </row>
    <row r="66" spans="1:50" x14ac:dyDescent="0.2">
      <c r="A66" s="183"/>
      <c r="B66" s="33">
        <v>3</v>
      </c>
      <c r="C66" s="46" t="s">
        <v>52</v>
      </c>
      <c r="D66" s="43">
        <v>14740</v>
      </c>
      <c r="E66" s="43">
        <v>3</v>
      </c>
      <c r="F66" s="43">
        <v>16476</v>
      </c>
      <c r="G66" s="37">
        <v>0.7</v>
      </c>
      <c r="H66" s="37">
        <v>3.1</v>
      </c>
      <c r="I66" s="43">
        <v>17376</v>
      </c>
      <c r="J66" s="37">
        <v>3.3</v>
      </c>
      <c r="K66" s="43">
        <v>16102</v>
      </c>
      <c r="L66" s="39">
        <v>6.9000000000000006E-2</v>
      </c>
      <c r="M66" s="37">
        <f>ROUND(K66*(1-L66),0)</f>
        <v>14991</v>
      </c>
      <c r="N66" s="28">
        <v>0.48899999999999999</v>
      </c>
      <c r="O66" s="25">
        <f>M66*N66</f>
        <v>7330.5990000000002</v>
      </c>
      <c r="P66" s="39">
        <v>0.49199999999999999</v>
      </c>
      <c r="Q66" s="25">
        <f>M66*P66</f>
        <v>7375.5720000000001</v>
      </c>
      <c r="R66" s="39">
        <v>1.9E-2</v>
      </c>
      <c r="S66" s="25">
        <f>M66*R66</f>
        <v>284.82900000000001</v>
      </c>
      <c r="T66" s="28">
        <v>0.23100000000000001</v>
      </c>
      <c r="U66" s="25">
        <f>M66*T66</f>
        <v>3462.9210000000003</v>
      </c>
      <c r="V66" s="39">
        <v>0.502</v>
      </c>
      <c r="W66" s="25">
        <f>M66*V66</f>
        <v>7525.482</v>
      </c>
      <c r="X66" s="39">
        <v>0.39</v>
      </c>
      <c r="Y66" s="25">
        <f>X66*M66</f>
        <v>5846.49</v>
      </c>
      <c r="Z66" s="47">
        <v>2.63E-3</v>
      </c>
      <c r="AA66" s="18">
        <f>M66*Z66</f>
        <v>39.42633</v>
      </c>
      <c r="AB66" s="27">
        <f>IF(M66&gt;0,(AD66+AM66)/M66,0)</f>
        <v>2.8725277032886397E-3</v>
      </c>
      <c r="AC66" s="47">
        <v>3.2000000000000003E-4</v>
      </c>
      <c r="AD66" s="37">
        <f>AC66*M66</f>
        <v>4.7971200000000005</v>
      </c>
      <c r="AE66" s="28">
        <v>0.2054</v>
      </c>
      <c r="AF66" s="41">
        <f>AI66*(1-AJ66)*AE66</f>
        <v>36.916952799999997</v>
      </c>
      <c r="AG66" s="28">
        <f>IF(AND(AE66&gt;0,AC66&gt;0,Z66&gt;0),((Z66-AC66)*AE66)/((AE66-AC66)*Z66),0)</f>
        <v>0.87969750838215033</v>
      </c>
      <c r="AH66" s="29">
        <f t="shared" si="0"/>
        <v>0.8899374791930621</v>
      </c>
      <c r="AI66" s="43">
        <v>196</v>
      </c>
      <c r="AJ66" s="39">
        <v>8.3000000000000004E-2</v>
      </c>
      <c r="AK66" s="28">
        <v>0.21290000000000001</v>
      </c>
      <c r="AL66" s="152">
        <v>0.2077</v>
      </c>
      <c r="AM66" s="41">
        <f>AI66*(1-AJ66)*AK66</f>
        <v>38.2649428</v>
      </c>
      <c r="AN66" s="154">
        <f>AI66*(1-AJ66)*AL66</f>
        <v>37.3303364</v>
      </c>
      <c r="AO66" s="18">
        <v>1.6</v>
      </c>
      <c r="AP66" s="18"/>
      <c r="AQ66" s="121">
        <f>AQ65+AI66-AP66</f>
        <v>2117</v>
      </c>
      <c r="AR66" s="104"/>
      <c r="AS66" s="43"/>
      <c r="AT66" s="48"/>
      <c r="AU66" s="41"/>
      <c r="AV66" s="41"/>
      <c r="AW66" s="41"/>
      <c r="AX66" s="41"/>
    </row>
    <row r="67" spans="1:50" s="22" customFormat="1" ht="13.5" thickBot="1" x14ac:dyDescent="0.25">
      <c r="A67" s="184"/>
      <c r="B67" s="49" t="s">
        <v>38</v>
      </c>
      <c r="C67" s="50"/>
      <c r="D67" s="51">
        <f>SUM(D64:D66)</f>
        <v>47370</v>
      </c>
      <c r="E67" s="51"/>
      <c r="F67" s="51">
        <f>SUM(F64:F66)</f>
        <v>48473</v>
      </c>
      <c r="G67" s="52"/>
      <c r="H67" s="52"/>
      <c r="I67" s="51">
        <f>SUM(I64:I66)</f>
        <v>50144</v>
      </c>
      <c r="J67" s="52"/>
      <c r="K67" s="51">
        <f>SUM(K64:K66)</f>
        <v>48429</v>
      </c>
      <c r="L67" s="21">
        <f>IF(K67&gt;0,(K64*L64+K65*L65+K66*L66)/K67,0)</f>
        <v>6.8335728592372344E-2</v>
      </c>
      <c r="M67" s="52">
        <f>M64+M65+M66</f>
        <v>45119</v>
      </c>
      <c r="N67" s="53">
        <f>IF(M67&gt;0,O67/M67,0)</f>
        <v>0.42216230412908085</v>
      </c>
      <c r="O67" s="54">
        <f>O64+O65+O66</f>
        <v>19047.540999999997</v>
      </c>
      <c r="P67" s="21">
        <f>IF(M67&gt;0,Q67/M67,0)</f>
        <v>0.55285072807464708</v>
      </c>
      <c r="Q67" s="54">
        <f>Q64+Q65+Q66</f>
        <v>24944.072</v>
      </c>
      <c r="R67" s="21">
        <f>IF(M67&gt;0,S67/M67,0)</f>
        <v>2.4986967796272078E-2</v>
      </c>
      <c r="S67" s="54">
        <f>S64+S65+S66</f>
        <v>1127.3869999999999</v>
      </c>
      <c r="T67" s="21">
        <f>IF(M67&gt;0,U67/M67,0)</f>
        <v>0.23768755956470666</v>
      </c>
      <c r="U67" s="54">
        <f>U64+U65+U66</f>
        <v>10724.225</v>
      </c>
      <c r="V67" s="21">
        <f>IF(M67&gt;0,W67/M67,0)</f>
        <v>0.49931638555819052</v>
      </c>
      <c r="W67" s="54">
        <f>W64+W65+W66</f>
        <v>22528.655999999999</v>
      </c>
      <c r="X67" s="21">
        <f>IF(M67&gt;0,Y67/M67,0)</f>
        <v>0.39667745295773404</v>
      </c>
      <c r="Y67" s="54">
        <f>Y64+Y65+Y66</f>
        <v>17897.690000000002</v>
      </c>
      <c r="Z67" s="55">
        <f>IF(M67&gt;0,AA67/M67,0)</f>
        <v>2.7269115006981538E-3</v>
      </c>
      <c r="AA67" s="56">
        <f>SUM(AA64:AA66)</f>
        <v>123.03551999999999</v>
      </c>
      <c r="AB67" s="55">
        <f>IF(M67&gt;0,(AB64*M64+AB65*M65+AB66*M66)/M67,0)</f>
        <v>2.7958626764777589E-3</v>
      </c>
      <c r="AC67" s="55">
        <f>IF(K67&gt;0,(K64*AC64+K65*AC65+K66*AC66)/K67,0)</f>
        <v>3.2332135703813832E-4</v>
      </c>
      <c r="AD67" s="52">
        <f>SUM(AD64:AD66)</f>
        <v>14.588149999999999</v>
      </c>
      <c r="AE67" s="53">
        <f>IF(K67&gt;0,(K64*AE64+K65*AE65+K66*AE66)/K67,0)</f>
        <v>0.20619226290032833</v>
      </c>
      <c r="AF67" s="58">
        <f>SUM(AF64:AF66)</f>
        <v>110.9296999</v>
      </c>
      <c r="AG67" s="53">
        <f>IF(AND(AA67&gt;0),((AA64*AG64+AA65*AG65+AA66*AG66)/AA67),0)</f>
        <v>0.88281579776145003</v>
      </c>
      <c r="AH67" s="57">
        <f t="shared" si="0"/>
        <v>0.88573817173243508</v>
      </c>
      <c r="AI67" s="51">
        <f>SUM(AI64:AI66)</f>
        <v>587</v>
      </c>
      <c r="AJ67" s="21">
        <f>IF(AI67&gt;0,(AJ64*AI64+AJ65*AI65+AJ66*AI66)/AI67,0)</f>
        <v>8.3340715502555382E-2</v>
      </c>
      <c r="AK67" s="53">
        <f>IF(K67&gt;0,(AK64*K64+AK65*K65+AK66*K66)/K67,0)</f>
        <v>0.2073759957876479</v>
      </c>
      <c r="AL67" s="155">
        <f>IF(L67&gt;0,(AL64*K64+AL65*K65+AL66*K66)/K67,0)</f>
        <v>0.20730968840983707</v>
      </c>
      <c r="AM67" s="58">
        <f>SUM(AM64:AM66)</f>
        <v>111.55837810000001</v>
      </c>
      <c r="AN67" s="156">
        <f>SUM(AN64:AN66)</f>
        <v>111.50433850000002</v>
      </c>
      <c r="AO67" s="56"/>
      <c r="AP67" s="56">
        <f>SUM(AP64:AP66)</f>
        <v>0</v>
      </c>
      <c r="AQ67" s="105"/>
      <c r="AR67" s="106">
        <f>AQ66</f>
        <v>2117</v>
      </c>
      <c r="AS67" s="51">
        <f>SUM(AS64:AS66)</f>
        <v>0</v>
      </c>
      <c r="AT67" s="59"/>
      <c r="AU67" s="58"/>
      <c r="AV67" s="58"/>
      <c r="AW67" s="58"/>
      <c r="AX67" s="58"/>
    </row>
    <row r="68" spans="1:50" x14ac:dyDescent="0.2">
      <c r="A68" s="182">
        <v>17</v>
      </c>
      <c r="B68" s="23">
        <v>1</v>
      </c>
      <c r="C68" s="11" t="s">
        <v>53</v>
      </c>
      <c r="D68" s="12">
        <v>16285</v>
      </c>
      <c r="E68" s="12">
        <v>0</v>
      </c>
      <c r="F68" s="12">
        <v>17519</v>
      </c>
      <c r="G68" s="13">
        <v>0.8</v>
      </c>
      <c r="H68" s="13">
        <v>2.8</v>
      </c>
      <c r="I68" s="12">
        <v>17820</v>
      </c>
      <c r="J68" s="13">
        <v>2.9</v>
      </c>
      <c r="K68" s="12">
        <v>16138</v>
      </c>
      <c r="L68" s="14">
        <v>6.4000000000000001E-2</v>
      </c>
      <c r="M68" s="24">
        <f>ROUND(K68*(1-L68),0)</f>
        <v>15105</v>
      </c>
      <c r="N68" s="15">
        <v>0.38900000000000001</v>
      </c>
      <c r="O68" s="25">
        <f>M68*N68</f>
        <v>5875.8450000000003</v>
      </c>
      <c r="P68" s="14">
        <v>0.59399999999999997</v>
      </c>
      <c r="Q68" s="25">
        <f>M68*P68</f>
        <v>8972.369999999999</v>
      </c>
      <c r="R68" s="16">
        <v>1.7000000000000001E-2</v>
      </c>
      <c r="S68" s="25">
        <f>M68*R68</f>
        <v>256.78500000000003</v>
      </c>
      <c r="T68" s="26">
        <v>0.221</v>
      </c>
      <c r="U68" s="25">
        <f>M68*T68</f>
        <v>3338.2049999999999</v>
      </c>
      <c r="V68" s="16">
        <v>0.50900000000000001</v>
      </c>
      <c r="W68" s="25">
        <f>M68*V68</f>
        <v>7688.4449999999997</v>
      </c>
      <c r="X68" s="16">
        <v>0.39</v>
      </c>
      <c r="Y68" s="25">
        <f>X68*M68</f>
        <v>5890.95</v>
      </c>
      <c r="Z68" s="17">
        <v>2.65E-3</v>
      </c>
      <c r="AA68" s="18">
        <f>M68*Z68</f>
        <v>40.02825</v>
      </c>
      <c r="AB68" s="27">
        <f>IF(M68&gt;0,(AD68+AM68)/M68,0)</f>
        <v>2.8465167030784504E-3</v>
      </c>
      <c r="AC68" s="17">
        <v>3.2000000000000003E-4</v>
      </c>
      <c r="AD68" s="24">
        <f>AC68*M68</f>
        <v>4.8336000000000006</v>
      </c>
      <c r="AE68" s="117">
        <v>0.2001</v>
      </c>
      <c r="AF68" s="30">
        <f>AI68*(1-AJ68)*AE68</f>
        <v>37.269025200000002</v>
      </c>
      <c r="AG68" s="28">
        <f>IF(AND(AE68&gt;0,AC68&gt;0,Z68&gt;0),((Z68-AC68)*AE68)/((AE68-AC68)*Z68),0)</f>
        <v>0.88065362464748964</v>
      </c>
      <c r="AH68" s="60">
        <f t="shared" si="0"/>
        <v>0.888970237878832</v>
      </c>
      <c r="AI68" s="12">
        <v>204</v>
      </c>
      <c r="AJ68" s="14">
        <v>8.6999999999999994E-2</v>
      </c>
      <c r="AK68" s="15">
        <v>0.2049</v>
      </c>
      <c r="AL68" s="150">
        <v>0.2</v>
      </c>
      <c r="AM68" s="30">
        <f>AI68*(1-AJ68)*AK68</f>
        <v>38.163034799999998</v>
      </c>
      <c r="AN68" s="153">
        <f>AI68*(1-AJ68)*AL68</f>
        <v>37.250400000000006</v>
      </c>
      <c r="AO68" s="19">
        <v>1.6</v>
      </c>
      <c r="AP68" s="19"/>
      <c r="AQ68" s="101">
        <f>AQ66+AI68-AP68</f>
        <v>2321</v>
      </c>
      <c r="AR68" s="102"/>
      <c r="AS68" s="12"/>
      <c r="AT68" s="31"/>
      <c r="AU68" s="20"/>
      <c r="AV68" s="20"/>
      <c r="AW68" s="20"/>
      <c r="AX68" s="20"/>
    </row>
    <row r="69" spans="1:50" x14ac:dyDescent="0.2">
      <c r="A69" s="183"/>
      <c r="B69" s="33">
        <v>2</v>
      </c>
      <c r="C69" s="11" t="s">
        <v>51</v>
      </c>
      <c r="D69" s="34">
        <v>18175</v>
      </c>
      <c r="E69" s="34">
        <v>4</v>
      </c>
      <c r="F69" s="34">
        <v>17528</v>
      </c>
      <c r="G69" s="35">
        <v>0.8</v>
      </c>
      <c r="H69" s="35">
        <v>2.4</v>
      </c>
      <c r="I69" s="34">
        <v>17320</v>
      </c>
      <c r="J69" s="35">
        <v>2.8</v>
      </c>
      <c r="K69" s="34">
        <v>16171</v>
      </c>
      <c r="L69" s="36">
        <v>7.2999999999999995E-2</v>
      </c>
      <c r="M69" s="37">
        <f>ROUND(K69*(1-L69),0)</f>
        <v>14991</v>
      </c>
      <c r="N69" s="38">
        <v>0.44700000000000001</v>
      </c>
      <c r="O69" s="25">
        <f>M69*N69</f>
        <v>6700.9769999999999</v>
      </c>
      <c r="P69" s="36">
        <v>0.52100000000000002</v>
      </c>
      <c r="Q69" s="25">
        <f>M69*P69</f>
        <v>7810.3110000000006</v>
      </c>
      <c r="R69" s="39">
        <v>3.2000000000000001E-2</v>
      </c>
      <c r="S69" s="25">
        <f>M69*R69</f>
        <v>479.71199999999999</v>
      </c>
      <c r="T69" s="28">
        <v>0.222</v>
      </c>
      <c r="U69" s="25">
        <f>M69*T69</f>
        <v>3328.002</v>
      </c>
      <c r="V69" s="39">
        <v>0.50700000000000001</v>
      </c>
      <c r="W69" s="25">
        <f>M69*V69</f>
        <v>7600.4369999999999</v>
      </c>
      <c r="X69" s="39">
        <v>0.39</v>
      </c>
      <c r="Y69" s="25">
        <f>X69*M69</f>
        <v>5846.49</v>
      </c>
      <c r="Z69" s="40">
        <v>2.63E-3</v>
      </c>
      <c r="AA69" s="18">
        <f>M69*Z69</f>
        <v>39.42633</v>
      </c>
      <c r="AB69" s="27">
        <f>IF(M69&gt;0,(AD69+AM69)/M69,0)</f>
        <v>2.6394931959175505E-3</v>
      </c>
      <c r="AC69" s="40">
        <v>3.1E-4</v>
      </c>
      <c r="AD69" s="37">
        <f>AC69*M69</f>
        <v>4.6472100000000003</v>
      </c>
      <c r="AE69" s="28">
        <v>0.2132</v>
      </c>
      <c r="AF69" s="41">
        <f>AI69*(1-AJ69)*AE69</f>
        <v>36.08943</v>
      </c>
      <c r="AG69" s="28">
        <f>IF(AND(AE69&gt;0,AC69&gt;0,Z69&gt;0),((Z69-AC69)*AE69)/((AE69-AC69)*Z69),0)</f>
        <v>0.88341379105259199</v>
      </c>
      <c r="AH69" s="29">
        <f t="shared" ref="AH69:AH127" si="1">IF(AND(AB69&gt;0,AK69&gt;0,AC69&gt;0),((AK69*(AB69-AC69))/(AB69*(AK69-AC69))),0)</f>
        <v>0.88388138970000785</v>
      </c>
      <c r="AI69" s="34">
        <v>185</v>
      </c>
      <c r="AJ69" s="36">
        <v>8.5000000000000006E-2</v>
      </c>
      <c r="AK69" s="38">
        <v>0.20630000000000001</v>
      </c>
      <c r="AL69" s="151">
        <v>0.20730000000000001</v>
      </c>
      <c r="AM69" s="41">
        <f>AI69*(1-AJ69)*AK69</f>
        <v>34.921432500000002</v>
      </c>
      <c r="AN69" s="154">
        <f>AI69*(1-AJ69)*AL69</f>
        <v>35.090707500000001</v>
      </c>
      <c r="AO69" s="42">
        <v>1.6</v>
      </c>
      <c r="AP69" s="42"/>
      <c r="AQ69" s="121">
        <f>AQ68+AI69-AP69</f>
        <v>2506</v>
      </c>
      <c r="AR69" s="104"/>
      <c r="AS69" s="43"/>
      <c r="AT69" s="44"/>
      <c r="AU69" s="45"/>
      <c r="AV69" s="45"/>
      <c r="AW69" s="45"/>
      <c r="AX69" s="45"/>
    </row>
    <row r="70" spans="1:50" x14ac:dyDescent="0.2">
      <c r="A70" s="183"/>
      <c r="B70" s="33">
        <v>3</v>
      </c>
      <c r="C70" s="11" t="s">
        <v>50</v>
      </c>
      <c r="D70" s="43">
        <v>21160</v>
      </c>
      <c r="E70" s="43">
        <v>1</v>
      </c>
      <c r="F70" s="43">
        <v>16727</v>
      </c>
      <c r="G70" s="37">
        <v>1</v>
      </c>
      <c r="H70" s="37">
        <v>2.9</v>
      </c>
      <c r="I70" s="43">
        <v>17442</v>
      </c>
      <c r="J70" s="37">
        <v>2</v>
      </c>
      <c r="K70" s="43">
        <v>16083</v>
      </c>
      <c r="L70" s="39">
        <v>7.0000000000000007E-2</v>
      </c>
      <c r="M70" s="37">
        <f>ROUND(K70*(1-L70),0)</f>
        <v>14957</v>
      </c>
      <c r="N70" s="28">
        <v>0.45100000000000001</v>
      </c>
      <c r="O70" s="25">
        <f>M70*N70</f>
        <v>6745.607</v>
      </c>
      <c r="P70" s="39">
        <v>0.497</v>
      </c>
      <c r="Q70" s="25">
        <f>M70*P70</f>
        <v>7433.6289999999999</v>
      </c>
      <c r="R70" s="39">
        <v>5.1999999999999998E-2</v>
      </c>
      <c r="S70" s="25">
        <f>M70*R70</f>
        <v>777.76400000000001</v>
      </c>
      <c r="T70" s="28">
        <v>0.23</v>
      </c>
      <c r="U70" s="25">
        <f>M70*T70</f>
        <v>3440.11</v>
      </c>
      <c r="V70" s="39">
        <v>0.497</v>
      </c>
      <c r="W70" s="25">
        <f>M70*V70</f>
        <v>7433.6289999999999</v>
      </c>
      <c r="X70" s="39">
        <v>0.39</v>
      </c>
      <c r="Y70" s="25">
        <f>X70*M70</f>
        <v>5833.2300000000005</v>
      </c>
      <c r="Z70" s="47">
        <v>2.6199999999999999E-3</v>
      </c>
      <c r="AA70" s="18">
        <f>M70*Z70</f>
        <v>39.187339999999999</v>
      </c>
      <c r="AB70" s="27">
        <f>IF(M70&gt;0,(AD70+AM70)/M70,0)</f>
        <v>2.7047058902186266E-3</v>
      </c>
      <c r="AC70" s="47">
        <v>2.9999999999999997E-4</v>
      </c>
      <c r="AD70" s="37">
        <f>AC70*M70</f>
        <v>4.4870999999999999</v>
      </c>
      <c r="AE70" s="28">
        <v>0.21249999999999999</v>
      </c>
      <c r="AF70" s="41">
        <f>AI70*(1-AJ70)*AE70</f>
        <v>35.582062499999999</v>
      </c>
      <c r="AG70" s="28">
        <f>IF(AND(AE70&gt;0,AC70&gt;0,Z70&gt;0),((Z70-AC70)*AE70)/((AE70-AC70)*Z70),0)</f>
        <v>0.8867480628242117</v>
      </c>
      <c r="AH70" s="29">
        <f t="shared" si="1"/>
        <v>0.89032568160128567</v>
      </c>
      <c r="AI70" s="43">
        <v>183</v>
      </c>
      <c r="AJ70" s="39">
        <v>8.5000000000000006E-2</v>
      </c>
      <c r="AK70" s="28">
        <v>0.21479999999999999</v>
      </c>
      <c r="AL70" s="152">
        <v>0.21609999999999999</v>
      </c>
      <c r="AM70" s="41">
        <f>AI70*(1-AJ70)*AK70</f>
        <v>35.967185999999998</v>
      </c>
      <c r="AN70" s="154">
        <f>AI70*(1-AJ70)*AL70</f>
        <v>36.184864499999996</v>
      </c>
      <c r="AO70" s="18">
        <v>1.6</v>
      </c>
      <c r="AP70" s="18"/>
      <c r="AQ70" s="121">
        <f>AQ69+AI70-AP70</f>
        <v>2689</v>
      </c>
      <c r="AR70" s="104"/>
      <c r="AS70" s="43"/>
      <c r="AT70" s="48"/>
      <c r="AU70" s="41"/>
      <c r="AV70" s="41"/>
      <c r="AW70" s="41"/>
      <c r="AX70" s="41"/>
    </row>
    <row r="71" spans="1:50" s="22" customFormat="1" ht="13.5" thickBot="1" x14ac:dyDescent="0.25">
      <c r="A71" s="184"/>
      <c r="B71" s="49" t="s">
        <v>38</v>
      </c>
      <c r="C71" s="50"/>
      <c r="D71" s="51">
        <f>SUM(D68:D70)</f>
        <v>55620</v>
      </c>
      <c r="E71" s="51"/>
      <c r="F71" s="51">
        <f>SUM(F68:F70)</f>
        <v>51774</v>
      </c>
      <c r="G71" s="52"/>
      <c r="H71" s="52"/>
      <c r="I71" s="51">
        <f>SUM(I68:I70)</f>
        <v>52582</v>
      </c>
      <c r="J71" s="52"/>
      <c r="K71" s="51">
        <f>SUM(K68:K70)</f>
        <v>48392</v>
      </c>
      <c r="L71" s="21">
        <f>IF(K71&gt;0,(K68*L68+K69*L69+K70*L70)/K71,0)</f>
        <v>6.9001591172094562E-2</v>
      </c>
      <c r="M71" s="52">
        <f>M68+M69+M70</f>
        <v>45053</v>
      </c>
      <c r="N71" s="53">
        <f>IF(M71&gt;0,O71/M71,0)</f>
        <v>0.42888218320644572</v>
      </c>
      <c r="O71" s="54">
        <f>O68+O69+O70</f>
        <v>19322.429</v>
      </c>
      <c r="P71" s="21">
        <f>IF(M71&gt;0,Q71/M71,0)</f>
        <v>0.5375071582358556</v>
      </c>
      <c r="Q71" s="54">
        <f>Q68+Q69+Q70</f>
        <v>24216.31</v>
      </c>
      <c r="R71" s="21">
        <f>IF(M71&gt;0,S71/M71,0)</f>
        <v>3.3610658557698708E-2</v>
      </c>
      <c r="S71" s="54">
        <f>S68+S69+S70</f>
        <v>1514.261</v>
      </c>
      <c r="T71" s="21">
        <f>IF(M71&gt;0,U71/M71,0)</f>
        <v>0.22432062237808806</v>
      </c>
      <c r="U71" s="54">
        <f>U68+U69+U70</f>
        <v>10106.317000000001</v>
      </c>
      <c r="V71" s="21">
        <f>IF(M71&gt;0,W71/M71,0)</f>
        <v>0.5043506758706412</v>
      </c>
      <c r="W71" s="54">
        <f>W68+W69+W70</f>
        <v>22722.510999999999</v>
      </c>
      <c r="X71" s="21">
        <f>IF(M71&gt;0,Y71/M71,0)</f>
        <v>0.38999999999999996</v>
      </c>
      <c r="Y71" s="54">
        <f>Y68+Y69+Y70</f>
        <v>17570.669999999998</v>
      </c>
      <c r="Z71" s="55">
        <f>IF(M71&gt;0,AA71/M71,0)</f>
        <v>2.6333855681086719E-3</v>
      </c>
      <c r="AA71" s="56">
        <f>SUM(AA68:AA70)</f>
        <v>118.64192</v>
      </c>
      <c r="AB71" s="55">
        <f>IF(M71&gt;0,(AB68*M68+AB69*M69+AB70*M70)/M71,0)</f>
        <v>2.730552089760948E-3</v>
      </c>
      <c r="AC71" s="55">
        <f>IF(K71&gt;0,(K68*AC68+K69*AC69+K70*AC70)/K71,0)</f>
        <v>3.1001136551496114E-4</v>
      </c>
      <c r="AD71" s="52">
        <f>SUM(AD68:AD70)</f>
        <v>13.967910000000002</v>
      </c>
      <c r="AE71" s="53">
        <f>IF(K71&gt;0,(K68*AE68+K69*AE69+K70*AE70)/K71,0)</f>
        <v>0.20859870433129443</v>
      </c>
      <c r="AF71" s="58">
        <f>SUM(AF68:AF70)</f>
        <v>108.94051770000002</v>
      </c>
      <c r="AG71" s="53">
        <f>IF(AND(AA71&gt;0),((AA68*AG68+AA69*AG69+AA70*AG70)/AA71),0)</f>
        <v>0.88358385413536944</v>
      </c>
      <c r="AH71" s="57">
        <f t="shared" si="1"/>
        <v>0.88778469936897797</v>
      </c>
      <c r="AI71" s="51">
        <f>SUM(AI68:AI70)</f>
        <v>572</v>
      </c>
      <c r="AJ71" s="21">
        <f>IF(AI71&gt;0,(AJ68*AI68+AJ69*AI69+AJ70*AI70)/AI71,0)</f>
        <v>8.5713286713286707E-2</v>
      </c>
      <c r="AK71" s="53">
        <f>IF(K71&gt;0,(AK68*K68+AK69*K69+AK70*K70)/K71,0)</f>
        <v>0.20865808191436602</v>
      </c>
      <c r="AL71" s="155">
        <f>IF(L71&gt;0,(AL68*K68+AL69*K69+AL70*K70)/K71,0)</f>
        <v>0.20779022565713343</v>
      </c>
      <c r="AM71" s="58">
        <f>SUM(AM68:AM70)</f>
        <v>109.0516533</v>
      </c>
      <c r="AN71" s="156">
        <f>SUM(AN68:AN70)</f>
        <v>108.525972</v>
      </c>
      <c r="AO71" s="56"/>
      <c r="AP71" s="56">
        <f>SUM(AP68:AP70)</f>
        <v>0</v>
      </c>
      <c r="AQ71" s="105"/>
      <c r="AR71" s="106">
        <f>AQ70</f>
        <v>2689</v>
      </c>
      <c r="AS71" s="51">
        <f>SUM(AS68:AS70)</f>
        <v>0</v>
      </c>
      <c r="AT71" s="59"/>
      <c r="AU71" s="58"/>
      <c r="AV71" s="58"/>
      <c r="AW71" s="58"/>
      <c r="AX71" s="58"/>
    </row>
    <row r="72" spans="1:50" x14ac:dyDescent="0.2">
      <c r="A72" s="182">
        <v>18</v>
      </c>
      <c r="B72" s="23">
        <v>1</v>
      </c>
      <c r="C72" s="11" t="s">
        <v>54</v>
      </c>
      <c r="D72" s="12">
        <v>4318</v>
      </c>
      <c r="E72" s="12">
        <v>0</v>
      </c>
      <c r="F72" s="12">
        <v>7772</v>
      </c>
      <c r="G72" s="13">
        <v>0.9</v>
      </c>
      <c r="H72" s="13">
        <v>4</v>
      </c>
      <c r="I72" s="12">
        <v>8151</v>
      </c>
      <c r="J72" s="125">
        <v>5.7</v>
      </c>
      <c r="K72" s="12">
        <v>16134</v>
      </c>
      <c r="L72" s="14">
        <v>0.06</v>
      </c>
      <c r="M72" s="24">
        <f>ROUND(K72*(1-L72),0)</f>
        <v>15166</v>
      </c>
      <c r="N72" s="15">
        <v>0.40100000000000002</v>
      </c>
      <c r="O72" s="25">
        <f>M72*N72</f>
        <v>6081.5660000000007</v>
      </c>
      <c r="P72" s="14">
        <v>0.57999999999999996</v>
      </c>
      <c r="Q72" s="25">
        <f>M72*P72</f>
        <v>8796.2799999999988</v>
      </c>
      <c r="R72" s="16">
        <v>1.9E-2</v>
      </c>
      <c r="S72" s="25">
        <f>M72*R72</f>
        <v>288.154</v>
      </c>
      <c r="T72" s="26">
        <v>0.23100000000000001</v>
      </c>
      <c r="U72" s="25">
        <f>M72*T72</f>
        <v>3503.346</v>
      </c>
      <c r="V72" s="16">
        <v>0.50600000000000001</v>
      </c>
      <c r="W72" s="25">
        <f>M72*V72</f>
        <v>7673.9960000000001</v>
      </c>
      <c r="X72" s="16">
        <v>0.4</v>
      </c>
      <c r="Y72" s="25">
        <f>X72*M72</f>
        <v>6066.4000000000005</v>
      </c>
      <c r="Z72" s="17">
        <v>2.6900000000000001E-3</v>
      </c>
      <c r="AA72" s="18">
        <f>M72*Z72</f>
        <v>40.79654</v>
      </c>
      <c r="AB72" s="27">
        <f>IF(M72&gt;0,(AD72+AM72)/M72,0)</f>
        <v>2.6887227218778845E-3</v>
      </c>
      <c r="AC72" s="17">
        <v>2.9999999999999997E-4</v>
      </c>
      <c r="AD72" s="24">
        <f>AC72*M72</f>
        <v>4.5497999999999994</v>
      </c>
      <c r="AE72" s="117">
        <v>0.2155</v>
      </c>
      <c r="AF72" s="30">
        <f>AI72*(1-AJ72)*AE72</f>
        <v>36.756111000000004</v>
      </c>
      <c r="AG72" s="28">
        <f>IF(AND(AE72&gt;0,AC72&gt;0,Z72&gt;0),((Z72-AC72)*AE72)/((AE72-AC72)*Z72),0)</f>
        <v>0.88971441798758988</v>
      </c>
      <c r="AH72" s="60">
        <f t="shared" si="1"/>
        <v>0.88967946627666372</v>
      </c>
      <c r="AI72" s="12">
        <v>186</v>
      </c>
      <c r="AJ72" s="14">
        <v>8.3000000000000004E-2</v>
      </c>
      <c r="AK72" s="15">
        <v>0.21240000000000001</v>
      </c>
      <c r="AL72" s="150">
        <v>0.21659999999999999</v>
      </c>
      <c r="AM72" s="30">
        <f>AI72*(1-AJ72)*AK72</f>
        <v>36.227368800000001</v>
      </c>
      <c r="AN72" s="153">
        <f>AI72*(1-AJ72)*AL72</f>
        <v>36.9437292</v>
      </c>
      <c r="AO72" s="19">
        <v>1.62</v>
      </c>
      <c r="AP72" s="19">
        <v>606.38</v>
      </c>
      <c r="AQ72" s="101">
        <f>AQ70+AI72-AP72</f>
        <v>2268.62</v>
      </c>
      <c r="AR72" s="102"/>
      <c r="AS72" s="12"/>
      <c r="AT72" s="31"/>
      <c r="AU72" s="20"/>
      <c r="AV72" s="20"/>
      <c r="AW72" s="20"/>
      <c r="AX72" s="20"/>
    </row>
    <row r="73" spans="1:50" x14ac:dyDescent="0.2">
      <c r="A73" s="183"/>
      <c r="B73" s="33">
        <v>2</v>
      </c>
      <c r="C73" s="11" t="s">
        <v>51</v>
      </c>
      <c r="D73" s="34">
        <v>20222</v>
      </c>
      <c r="E73" s="34">
        <v>3</v>
      </c>
      <c r="F73" s="34">
        <v>17827</v>
      </c>
      <c r="G73" s="35">
        <v>1.1000000000000001</v>
      </c>
      <c r="H73" s="35">
        <v>4</v>
      </c>
      <c r="I73" s="34">
        <v>17716</v>
      </c>
      <c r="J73" s="126">
        <v>4.3</v>
      </c>
      <c r="K73" s="34">
        <v>16168</v>
      </c>
      <c r="L73" s="36">
        <v>6.7000000000000004E-2</v>
      </c>
      <c r="M73" s="37">
        <f>ROUND(K73*(1-L73),0)</f>
        <v>15085</v>
      </c>
      <c r="N73" s="38">
        <v>0.36899999999999999</v>
      </c>
      <c r="O73" s="25">
        <f>M73*N73</f>
        <v>5566.3649999999998</v>
      </c>
      <c r="P73" s="36">
        <v>0.56399999999999995</v>
      </c>
      <c r="Q73" s="25">
        <f>M73*P73</f>
        <v>8507.9399999999987</v>
      </c>
      <c r="R73" s="39">
        <v>6.7000000000000004E-2</v>
      </c>
      <c r="S73" s="25">
        <f>M73*R73</f>
        <v>1010.6950000000001</v>
      </c>
      <c r="T73" s="28">
        <v>0.24</v>
      </c>
      <c r="U73" s="25">
        <f>M73*T73</f>
        <v>3620.4</v>
      </c>
      <c r="V73" s="39">
        <v>0.49299999999999999</v>
      </c>
      <c r="W73" s="25">
        <f>M73*V73</f>
        <v>7436.9049999999997</v>
      </c>
      <c r="X73" s="39">
        <v>0.39</v>
      </c>
      <c r="Y73" s="25">
        <f>X73*M73</f>
        <v>5883.1500000000005</v>
      </c>
      <c r="Z73" s="40">
        <v>2.7100000000000002E-3</v>
      </c>
      <c r="AA73" s="18">
        <f>M73*Z73</f>
        <v>40.88035</v>
      </c>
      <c r="AB73" s="27">
        <f>IF(M73&gt;0,(AD73+AM73)/M73,0)</f>
        <v>2.7388648723897916E-3</v>
      </c>
      <c r="AC73" s="40">
        <v>3.1E-4</v>
      </c>
      <c r="AD73" s="37">
        <f>AC73*M73</f>
        <v>4.6763500000000002</v>
      </c>
      <c r="AE73" s="28">
        <v>0.2104</v>
      </c>
      <c r="AF73" s="41">
        <f>AI73*(1-AJ73)*AE73</f>
        <v>36.345758400000001</v>
      </c>
      <c r="AG73" s="28">
        <f>IF(AND(AE73&gt;0,AC73&gt;0,Z73&gt;0),((Z73-AC73)*AE73)/((AE73-AC73)*Z73),0)</f>
        <v>0.88691562340441343</v>
      </c>
      <c r="AH73" s="29">
        <f t="shared" si="1"/>
        <v>0.88811246606779259</v>
      </c>
      <c r="AI73" s="34">
        <v>189</v>
      </c>
      <c r="AJ73" s="36">
        <v>8.5999999999999993E-2</v>
      </c>
      <c r="AK73" s="38">
        <v>0.21210000000000001</v>
      </c>
      <c r="AL73" s="151">
        <v>0.2109</v>
      </c>
      <c r="AM73" s="41">
        <f>AI73*(1-AJ73)*AK73</f>
        <v>36.639426600000007</v>
      </c>
      <c r="AN73" s="154">
        <f>AI73*(1-AJ73)*AL73</f>
        <v>36.432131400000003</v>
      </c>
      <c r="AO73" s="42">
        <v>1.6</v>
      </c>
      <c r="AP73" s="42"/>
      <c r="AQ73" s="121">
        <f>AQ72+AI73-AP73</f>
        <v>2457.62</v>
      </c>
      <c r="AR73" s="104"/>
      <c r="AS73" s="43"/>
      <c r="AT73" s="44"/>
      <c r="AU73" s="45"/>
      <c r="AV73" s="45"/>
      <c r="AW73" s="45"/>
      <c r="AX73" s="45"/>
    </row>
    <row r="74" spans="1:50" x14ac:dyDescent="0.2">
      <c r="A74" s="183"/>
      <c r="B74" s="33">
        <v>3</v>
      </c>
      <c r="C74" s="11" t="s">
        <v>50</v>
      </c>
      <c r="D74" s="43">
        <v>20794</v>
      </c>
      <c r="E74" s="43">
        <v>1</v>
      </c>
      <c r="F74" s="43">
        <v>16882</v>
      </c>
      <c r="G74" s="37">
        <v>0.9</v>
      </c>
      <c r="H74" s="37">
        <v>4.2</v>
      </c>
      <c r="I74" s="43">
        <v>17330</v>
      </c>
      <c r="J74" s="37">
        <v>4</v>
      </c>
      <c r="K74" s="43">
        <v>16117</v>
      </c>
      <c r="L74" s="39">
        <v>6.8000000000000005E-2</v>
      </c>
      <c r="M74" s="37">
        <f>ROUND(K74*(1-L74),0)</f>
        <v>15021</v>
      </c>
      <c r="N74" s="28">
        <v>0.44</v>
      </c>
      <c r="O74" s="25">
        <f>M74*N74</f>
        <v>6609.24</v>
      </c>
      <c r="P74" s="39">
        <v>0.53100000000000003</v>
      </c>
      <c r="Q74" s="25">
        <f>M74*P74</f>
        <v>7976.1510000000007</v>
      </c>
      <c r="R74" s="39">
        <v>2.9000000000000001E-2</v>
      </c>
      <c r="S74" s="25">
        <f>M74*R74</f>
        <v>435.60900000000004</v>
      </c>
      <c r="T74" s="28">
        <v>0.251</v>
      </c>
      <c r="U74" s="25">
        <f>M74*T74</f>
        <v>3770.2710000000002</v>
      </c>
      <c r="V74" s="39">
        <v>0.49299999999999999</v>
      </c>
      <c r="W74" s="25">
        <f>M74*V74</f>
        <v>7405.3530000000001</v>
      </c>
      <c r="X74" s="39">
        <v>0.39</v>
      </c>
      <c r="Y74" s="25">
        <f>X74*M74</f>
        <v>5858.1900000000005</v>
      </c>
      <c r="Z74" s="47">
        <v>2.81E-3</v>
      </c>
      <c r="AA74" s="18">
        <f>M74*Z74</f>
        <v>42.209009999999999</v>
      </c>
      <c r="AB74" s="27">
        <f>IF(M74&gt;0,(AD74+AM74)/M74,0)</f>
        <v>2.8261626123427201E-3</v>
      </c>
      <c r="AC74" s="47">
        <v>3.2000000000000003E-4</v>
      </c>
      <c r="AD74" s="37">
        <f>AC74*M74</f>
        <v>4.8067200000000003</v>
      </c>
      <c r="AE74" s="28">
        <v>0.21240000000000001</v>
      </c>
      <c r="AF74" s="41">
        <f>AI74*(1-AJ74)*AE74</f>
        <v>37.241791200000002</v>
      </c>
      <c r="AG74" s="28">
        <f>IF(AND(AE74&gt;0,AC74&gt;0,Z74&gt;0),((Z74-AC74)*AE74)/((AE74-AC74)*Z74),0)</f>
        <v>0.88745803302587767</v>
      </c>
      <c r="AH74" s="29">
        <f t="shared" si="1"/>
        <v>0.88809592610039079</v>
      </c>
      <c r="AI74" s="43">
        <v>191</v>
      </c>
      <c r="AJ74" s="39">
        <v>8.2000000000000003E-2</v>
      </c>
      <c r="AK74" s="28">
        <v>0.2147</v>
      </c>
      <c r="AL74" s="152">
        <v>0.20799999999999999</v>
      </c>
      <c r="AM74" s="41">
        <f>AI74*(1-AJ74)*AK74</f>
        <v>37.645068600000002</v>
      </c>
      <c r="AN74" s="154">
        <f>AI74*(1-AJ74)*AL74</f>
        <v>36.470303999999999</v>
      </c>
      <c r="AO74" s="18">
        <v>1.65</v>
      </c>
      <c r="AP74" s="18"/>
      <c r="AQ74" s="121">
        <f>AQ73+AI74-AP74</f>
        <v>2648.62</v>
      </c>
      <c r="AR74" s="104"/>
      <c r="AS74" s="43"/>
      <c r="AT74" s="48"/>
      <c r="AU74" s="41"/>
      <c r="AV74" s="41"/>
      <c r="AW74" s="41"/>
      <c r="AX74" s="41"/>
    </row>
    <row r="75" spans="1:50" s="22" customFormat="1" ht="13.5" thickBot="1" x14ac:dyDescent="0.25">
      <c r="A75" s="184"/>
      <c r="B75" s="49" t="s">
        <v>38</v>
      </c>
      <c r="C75" s="50"/>
      <c r="D75" s="51">
        <f>SUM(D72:D74)</f>
        <v>45334</v>
      </c>
      <c r="E75" s="51"/>
      <c r="F75" s="51">
        <f>SUM(F72:F74)</f>
        <v>42481</v>
      </c>
      <c r="G75" s="52"/>
      <c r="H75" s="52"/>
      <c r="I75" s="51">
        <f>SUM(I72:I74)</f>
        <v>43197</v>
      </c>
      <c r="J75" s="52"/>
      <c r="K75" s="51">
        <f>SUM(K72:K74)</f>
        <v>48419</v>
      </c>
      <c r="L75" s="21">
        <f>IF(K75&gt;0,(K72*L72+K73*L73+K74*L74)/K75,0)</f>
        <v>6.5000351101840201E-2</v>
      </c>
      <c r="M75" s="52">
        <f>M72+M73+M74</f>
        <v>45272</v>
      </c>
      <c r="N75" s="53">
        <f>IF(M75&gt;0,O75/M75,0)</f>
        <v>0.40327732373210817</v>
      </c>
      <c r="O75" s="54">
        <f>O72+O73+O74</f>
        <v>18257.171000000002</v>
      </c>
      <c r="P75" s="21">
        <f>IF(M75&gt;0,Q75/M75,0)</f>
        <v>0.55841073952995224</v>
      </c>
      <c r="Q75" s="54">
        <f>Q72+Q73+Q74</f>
        <v>25280.370999999999</v>
      </c>
      <c r="R75" s="21">
        <f>IF(M75&gt;0,S75/M75,0)</f>
        <v>3.8311936737939568E-2</v>
      </c>
      <c r="S75" s="54">
        <f>S72+S73+S74</f>
        <v>1734.4580000000001</v>
      </c>
      <c r="T75" s="21">
        <f>IF(M75&gt;0,U75/M75,0)</f>
        <v>0.24063476320904753</v>
      </c>
      <c r="U75" s="54">
        <f>U72+U73+U74</f>
        <v>10894.017</v>
      </c>
      <c r="V75" s="21">
        <f>IF(M75&gt;0,W75/M75,0)</f>
        <v>0.49735496554161512</v>
      </c>
      <c r="W75" s="54">
        <f>W72+W73+W74</f>
        <v>22516.254000000001</v>
      </c>
      <c r="X75" s="21">
        <f>IF(M75&gt;0,Y75/M75,0)</f>
        <v>0.39334997349355011</v>
      </c>
      <c r="Y75" s="54">
        <f>Y72+Y73+Y74</f>
        <v>17807.740000000002</v>
      </c>
      <c r="Z75" s="55">
        <f>IF(M75&gt;0,AA75/M75,0)</f>
        <v>2.7364795016787415E-3</v>
      </c>
      <c r="AA75" s="56">
        <f>SUM(AA72:AA74)</f>
        <v>123.88589999999999</v>
      </c>
      <c r="AB75" s="55">
        <f>IF(M75&gt;0,(AB72*M72+AB73*M73+AB74*M74)/M75,0)</f>
        <v>2.7510322936914649E-3</v>
      </c>
      <c r="AC75" s="55">
        <f>IF(K75&gt;0,(K72*AC72+K73*AC73+K74*AC74)/K75,0)</f>
        <v>3.0999648898159815E-4</v>
      </c>
      <c r="AD75" s="52">
        <f>SUM(AD72:AD74)</f>
        <v>14.032870000000001</v>
      </c>
      <c r="AE75" s="53">
        <f>IF(K75&gt;0,(K72*AE72+K73*AE73+K74*AE74)/K75,0)</f>
        <v>0.21276513352196452</v>
      </c>
      <c r="AF75" s="58">
        <f>SUM(AF72:AF74)</f>
        <v>110.34366059999999</v>
      </c>
      <c r="AG75" s="53">
        <f>IF(AND(AA75&gt;0),((AA72*AG72+AA73*AG73+AA74*AG74)/AA75),0)</f>
        <v>0.88802209079336436</v>
      </c>
      <c r="AH75" s="57">
        <f t="shared" si="1"/>
        <v>0.88860917241390769</v>
      </c>
      <c r="AI75" s="51">
        <f>SUM(AI72:AI74)</f>
        <v>566</v>
      </c>
      <c r="AJ75" s="21">
        <f>IF(AI75&gt;0,(AJ72*AI72+AJ73*AI73+AJ74*AI74)/AI75,0)</f>
        <v>8.3664310954063598E-2</v>
      </c>
      <c r="AK75" s="53">
        <f>IF(K75&gt;0,(AK72*K72+AK73*K73+AK74*K74)/K75,0)</f>
        <v>0.21306541440343668</v>
      </c>
      <c r="AL75" s="155">
        <f>IF(L75&gt;0,(AL72*K72+AL73*K73+AL74*K74)/K75,0)</f>
        <v>0.21183402383361902</v>
      </c>
      <c r="AM75" s="58">
        <f>SUM(AM72:AM74)</f>
        <v>110.511864</v>
      </c>
      <c r="AN75" s="156">
        <f>SUM(AN72:AN74)</f>
        <v>109.84616460000001</v>
      </c>
      <c r="AO75" s="56"/>
      <c r="AP75" s="56">
        <f>SUM(AP72:AP74)</f>
        <v>606.38</v>
      </c>
      <c r="AQ75" s="105"/>
      <c r="AR75" s="106">
        <f>AQ74</f>
        <v>2648.62</v>
      </c>
      <c r="AS75" s="51">
        <f>SUM(AS72:AS74)</f>
        <v>0</v>
      </c>
      <c r="AT75" s="59"/>
      <c r="AU75" s="58"/>
      <c r="AV75" s="58"/>
      <c r="AW75" s="58"/>
      <c r="AX75" s="58"/>
    </row>
    <row r="76" spans="1:50" x14ac:dyDescent="0.2">
      <c r="A76" s="182">
        <v>19</v>
      </c>
      <c r="B76" s="23">
        <v>1</v>
      </c>
      <c r="C76" s="11" t="s">
        <v>54</v>
      </c>
      <c r="D76" s="12">
        <v>4336</v>
      </c>
      <c r="E76" s="12">
        <v>0</v>
      </c>
      <c r="F76" s="12">
        <v>14121</v>
      </c>
      <c r="G76" s="13">
        <v>1</v>
      </c>
      <c r="H76" s="13">
        <v>3.8</v>
      </c>
      <c r="I76" s="12">
        <v>14603</v>
      </c>
      <c r="J76" s="13">
        <v>4</v>
      </c>
      <c r="K76" s="12">
        <v>16201</v>
      </c>
      <c r="L76" s="14">
        <v>7.1999999999999995E-2</v>
      </c>
      <c r="M76" s="24">
        <f>ROUND(K76*(1-L76),0)</f>
        <v>15035</v>
      </c>
      <c r="N76" s="15">
        <v>0.46</v>
      </c>
      <c r="O76" s="25">
        <f>M76*N76</f>
        <v>6916.1</v>
      </c>
      <c r="P76" s="14">
        <v>0.495</v>
      </c>
      <c r="Q76" s="25">
        <f>M76*P76</f>
        <v>7442.3249999999998</v>
      </c>
      <c r="R76" s="16">
        <v>4.4999999999999998E-2</v>
      </c>
      <c r="S76" s="25">
        <f>M76*R76</f>
        <v>676.57499999999993</v>
      </c>
      <c r="T76" s="26">
        <v>0.246</v>
      </c>
      <c r="U76" s="25">
        <f>M76*T76</f>
        <v>3698.61</v>
      </c>
      <c r="V76" s="16">
        <v>0.495</v>
      </c>
      <c r="W76" s="25">
        <f>M76*V76</f>
        <v>7442.3249999999998</v>
      </c>
      <c r="X76" s="16">
        <v>0.4</v>
      </c>
      <c r="Y76" s="25">
        <f>X76*M76</f>
        <v>6014</v>
      </c>
      <c r="Z76" s="17">
        <v>3.0100000000000001E-3</v>
      </c>
      <c r="AA76" s="18">
        <f>M76*Z76</f>
        <v>45.25535</v>
      </c>
      <c r="AB76" s="27">
        <f>IF(M76&gt;0,(AD76+AM76)/M76,0)</f>
        <v>2.9066606451612909E-3</v>
      </c>
      <c r="AC76" s="17">
        <v>3.3E-4</v>
      </c>
      <c r="AD76" s="24">
        <f>AC76*M76</f>
        <v>4.9615499999999999</v>
      </c>
      <c r="AE76" s="117">
        <v>0.21360000000000001</v>
      </c>
      <c r="AF76" s="30">
        <f>AI76*(1-AJ76)*AE76</f>
        <v>37.750382400000007</v>
      </c>
      <c r="AG76" s="28">
        <f>IF(AND(AE76&gt;0,AC76&gt;0,Z76&gt;0),((Z76-AC76)*AE76)/((AE76-AC76)*Z76),0)</f>
        <v>0.8917431415607654</v>
      </c>
      <c r="AH76" s="60">
        <f t="shared" si="1"/>
        <v>0.88780422128653058</v>
      </c>
      <c r="AI76" s="12">
        <v>194</v>
      </c>
      <c r="AJ76" s="14">
        <v>8.8999999999999996E-2</v>
      </c>
      <c r="AK76" s="15">
        <v>0.21920000000000001</v>
      </c>
      <c r="AL76" s="150">
        <v>0.20669999999999999</v>
      </c>
      <c r="AM76" s="30">
        <f>AI76*(1-AJ76)*AK76</f>
        <v>38.740092800000006</v>
      </c>
      <c r="AN76" s="153">
        <f>AI76*(1-AJ76)*AL76</f>
        <v>36.530917799999997</v>
      </c>
      <c r="AO76" s="19">
        <v>1.68</v>
      </c>
      <c r="AP76" s="19">
        <v>1253.94</v>
      </c>
      <c r="AQ76" s="101">
        <f>AQ74+AI76-AP76</f>
        <v>1588.6799999999998</v>
      </c>
      <c r="AR76" s="102"/>
      <c r="AS76" s="12"/>
      <c r="AT76" s="31"/>
      <c r="AU76" s="20"/>
      <c r="AV76" s="20"/>
      <c r="AW76" s="20"/>
      <c r="AX76" s="20"/>
    </row>
    <row r="77" spans="1:50" x14ac:dyDescent="0.2">
      <c r="A77" s="183"/>
      <c r="B77" s="33">
        <v>2</v>
      </c>
      <c r="C77" s="46" t="s">
        <v>52</v>
      </c>
      <c r="D77" s="34">
        <v>23370</v>
      </c>
      <c r="E77" s="34">
        <v>3</v>
      </c>
      <c r="F77" s="34">
        <v>16606</v>
      </c>
      <c r="G77" s="35">
        <v>1</v>
      </c>
      <c r="H77" s="35">
        <v>3.8</v>
      </c>
      <c r="I77" s="34">
        <v>16840</v>
      </c>
      <c r="J77" s="35">
        <v>4</v>
      </c>
      <c r="K77" s="34">
        <v>15937</v>
      </c>
      <c r="L77" s="36">
        <v>7.0000000000000007E-2</v>
      </c>
      <c r="M77" s="37">
        <f>ROUND(K77*(1-L77),0)</f>
        <v>14821</v>
      </c>
      <c r="N77" s="38">
        <v>0.40699999999999997</v>
      </c>
      <c r="O77" s="25">
        <f>M77*N77</f>
        <v>6032.1469999999999</v>
      </c>
      <c r="P77" s="36">
        <v>0.54</v>
      </c>
      <c r="Q77" s="25">
        <f>M77*P77</f>
        <v>8003.34</v>
      </c>
      <c r="R77" s="39">
        <v>5.2999999999999999E-2</v>
      </c>
      <c r="S77" s="25">
        <f>M77*R77</f>
        <v>785.51300000000003</v>
      </c>
      <c r="T77" s="28">
        <v>0.24099999999999999</v>
      </c>
      <c r="U77" s="25">
        <f>M77*T77</f>
        <v>3571.8609999999999</v>
      </c>
      <c r="V77" s="39">
        <v>0.501</v>
      </c>
      <c r="W77" s="25">
        <f>M77*V77</f>
        <v>7425.3209999999999</v>
      </c>
      <c r="X77" s="39">
        <v>0.4</v>
      </c>
      <c r="Y77" s="25">
        <f>X77*M77</f>
        <v>5928.4000000000005</v>
      </c>
      <c r="Z77" s="40">
        <v>2.9299999999999999E-3</v>
      </c>
      <c r="AA77" s="18">
        <f>M77*Z77</f>
        <v>43.425529999999995</v>
      </c>
      <c r="AB77" s="27">
        <f>IF(M77&gt;0,(AD77+AM77)/M77,0)</f>
        <v>3.1731490452735979E-3</v>
      </c>
      <c r="AC77" s="40">
        <v>3.3E-4</v>
      </c>
      <c r="AD77" s="37">
        <f>AC77*M77</f>
        <v>4.89093</v>
      </c>
      <c r="AE77" s="28">
        <v>0.20330000000000001</v>
      </c>
      <c r="AF77" s="41">
        <f>AI77*(1-AJ77)*AE77</f>
        <v>39.808173000000004</v>
      </c>
      <c r="AG77" s="28">
        <f>IF(AND(AE77&gt;0,AC77&gt;0,Z77&gt;0),((Z77-AC77)*AE77)/((AE77-AC77)*Z77),0)</f>
        <v>0.88881475279808142</v>
      </c>
      <c r="AH77" s="29">
        <f t="shared" si="1"/>
        <v>0.89737845530335081</v>
      </c>
      <c r="AI77" s="34">
        <v>214</v>
      </c>
      <c r="AJ77" s="36">
        <v>8.5000000000000006E-2</v>
      </c>
      <c r="AK77" s="38">
        <v>0.2152</v>
      </c>
      <c r="AL77" s="151">
        <v>0.2014</v>
      </c>
      <c r="AM77" s="41">
        <f>AI77*(1-AJ77)*AK77</f>
        <v>42.138311999999999</v>
      </c>
      <c r="AN77" s="154">
        <f>AI77*(1-AJ77)*AL77</f>
        <v>39.436134000000003</v>
      </c>
      <c r="AO77" s="42">
        <v>1.7</v>
      </c>
      <c r="AP77" s="42"/>
      <c r="AQ77" s="121">
        <f>AQ76+AI77-AP77</f>
        <v>1802.6799999999998</v>
      </c>
      <c r="AR77" s="104"/>
      <c r="AS77" s="43"/>
      <c r="AT77" s="44"/>
      <c r="AU77" s="45"/>
      <c r="AV77" s="45"/>
      <c r="AW77" s="45"/>
      <c r="AX77" s="45"/>
    </row>
    <row r="78" spans="1:50" x14ac:dyDescent="0.2">
      <c r="A78" s="183"/>
      <c r="B78" s="33">
        <v>3</v>
      </c>
      <c r="C78" s="11" t="s">
        <v>50</v>
      </c>
      <c r="D78" s="43">
        <v>18100</v>
      </c>
      <c r="E78" s="43">
        <v>0</v>
      </c>
      <c r="F78" s="43">
        <v>17771</v>
      </c>
      <c r="G78" s="37">
        <v>1.1000000000000001</v>
      </c>
      <c r="H78" s="37">
        <v>4.0999999999999996</v>
      </c>
      <c r="I78" s="43">
        <v>17914</v>
      </c>
      <c r="J78" s="127">
        <v>3</v>
      </c>
      <c r="K78" s="43">
        <v>15947</v>
      </c>
      <c r="L78" s="39">
        <v>6.6000000000000003E-2</v>
      </c>
      <c r="M78" s="37">
        <f>ROUND(K78*(1-L78),0)</f>
        <v>14894</v>
      </c>
      <c r="N78" s="28">
        <v>0.51</v>
      </c>
      <c r="O78" s="25">
        <f>M78*N78</f>
        <v>7595.9400000000005</v>
      </c>
      <c r="P78" s="39">
        <v>0.42399999999999999</v>
      </c>
      <c r="Q78" s="25">
        <f>M78*P78</f>
        <v>6315.0559999999996</v>
      </c>
      <c r="R78" s="39">
        <v>6.6000000000000003E-2</v>
      </c>
      <c r="S78" s="25">
        <f>M78*R78</f>
        <v>983.00400000000002</v>
      </c>
      <c r="T78" s="28">
        <v>0.251</v>
      </c>
      <c r="U78" s="25">
        <f>M78*T78</f>
        <v>3738.3940000000002</v>
      </c>
      <c r="V78" s="39">
        <v>0.47899999999999998</v>
      </c>
      <c r="W78" s="25">
        <f>M78*V78</f>
        <v>7134.2259999999997</v>
      </c>
      <c r="X78" s="39">
        <v>0.39</v>
      </c>
      <c r="Y78" s="25">
        <f>X78*M78</f>
        <v>5808.66</v>
      </c>
      <c r="Z78" s="47">
        <v>2.7499999999999998E-3</v>
      </c>
      <c r="AA78" s="18">
        <f>M78*Z78</f>
        <v>40.958500000000001</v>
      </c>
      <c r="AB78" s="27">
        <f>IF(M78&gt;0,(AD78+AM78)/M78,0)</f>
        <v>2.9644121928293276E-3</v>
      </c>
      <c r="AC78" s="47">
        <v>3.5E-4</v>
      </c>
      <c r="AD78" s="37">
        <f>AC78*M78</f>
        <v>5.2129000000000003</v>
      </c>
      <c r="AE78" s="28">
        <v>0.20910000000000001</v>
      </c>
      <c r="AF78" s="41">
        <f>AI78*(1-AJ78)*AE78</f>
        <v>38.479000200000009</v>
      </c>
      <c r="AG78" s="28">
        <f>IF(AND(AE78&gt;0,AC78&gt;0,Z78&gt;0),((Z78-AC78)*AE78)/((AE78-AC78)*Z78),0)</f>
        <v>0.87419052803483921</v>
      </c>
      <c r="AH78" s="29">
        <f t="shared" si="1"/>
        <v>0.88339393882566364</v>
      </c>
      <c r="AI78" s="43">
        <v>202</v>
      </c>
      <c r="AJ78" s="39">
        <v>8.8999999999999996E-2</v>
      </c>
      <c r="AK78" s="28">
        <v>0.21160000000000001</v>
      </c>
      <c r="AL78" s="152">
        <v>0.1973</v>
      </c>
      <c r="AM78" s="41">
        <f>AI78*(1-AJ78)*AK78</f>
        <v>38.939055200000006</v>
      </c>
      <c r="AN78" s="154">
        <f>AI78*(1-AJ78)*AL78</f>
        <v>36.307540600000003</v>
      </c>
      <c r="AO78" s="18">
        <v>1.67</v>
      </c>
      <c r="AP78" s="18"/>
      <c r="AQ78" s="121">
        <f>AQ77+AI78-AP78</f>
        <v>2004.6799999999998</v>
      </c>
      <c r="AR78" s="104"/>
      <c r="AS78" s="43"/>
      <c r="AT78" s="48"/>
      <c r="AU78" s="41"/>
      <c r="AV78" s="41"/>
      <c r="AW78" s="41"/>
      <c r="AX78" s="41"/>
    </row>
    <row r="79" spans="1:50" s="22" customFormat="1" ht="13.5" thickBot="1" x14ac:dyDescent="0.25">
      <c r="A79" s="184"/>
      <c r="B79" s="49" t="s">
        <v>38</v>
      </c>
      <c r="C79" s="50"/>
      <c r="D79" s="51">
        <f>SUM(D76:D78)</f>
        <v>45806</v>
      </c>
      <c r="E79" s="51"/>
      <c r="F79" s="51">
        <f>SUM(F76:F78)</f>
        <v>48498</v>
      </c>
      <c r="G79" s="52"/>
      <c r="H79" s="52"/>
      <c r="I79" s="51">
        <f>SUM(I76:I78)</f>
        <v>49357</v>
      </c>
      <c r="J79" s="52"/>
      <c r="K79" s="51">
        <f>SUM(K76:K78)</f>
        <v>48085</v>
      </c>
      <c r="L79" s="21">
        <f>IF(K79&gt;0,(K76*L76+K77*L77+K78*L78)/K79,0)</f>
        <v>6.9347280856816046E-2</v>
      </c>
      <c r="M79" s="52">
        <f>M76+M77+M78</f>
        <v>44750</v>
      </c>
      <c r="N79" s="53">
        <f>IF(M79&gt;0,O79/M79,0)</f>
        <v>0.45908797765363124</v>
      </c>
      <c r="O79" s="54">
        <f>O76+O77+O78</f>
        <v>20544.186999999998</v>
      </c>
      <c r="P79" s="21">
        <f>IF(M79&gt;0,Q79/M79,0)</f>
        <v>0.48627309497206705</v>
      </c>
      <c r="Q79" s="54">
        <f>Q76+Q77+Q78</f>
        <v>21760.721000000001</v>
      </c>
      <c r="R79" s="21">
        <f>IF(M79&gt;0,S79/M79,0)</f>
        <v>5.4638927374301677E-2</v>
      </c>
      <c r="S79" s="54">
        <f>S76+S77+S78</f>
        <v>2445.0920000000001</v>
      </c>
      <c r="T79" s="21">
        <f>IF(M79&gt;0,U79/M79,0)</f>
        <v>0.24600815642458099</v>
      </c>
      <c r="U79" s="54">
        <f>U76+U77+U78</f>
        <v>11008.865</v>
      </c>
      <c r="V79" s="21">
        <f>IF(M79&gt;0,W79/M79,0)</f>
        <v>0.49166194413407821</v>
      </c>
      <c r="W79" s="54">
        <f>W76+W77+W78</f>
        <v>22001.871999999999</v>
      </c>
      <c r="X79" s="21">
        <f>IF(M79&gt;0,Y79/M79,0)</f>
        <v>0.39667173184357546</v>
      </c>
      <c r="Y79" s="54">
        <f>Y76+Y77+Y78</f>
        <v>17751.060000000001</v>
      </c>
      <c r="Z79" s="55">
        <f>IF(M79&gt;0,AA79/M79,0)</f>
        <v>2.8969693854748609E-3</v>
      </c>
      <c r="AA79" s="56">
        <f>SUM(AA76:AA78)</f>
        <v>129.63938000000002</v>
      </c>
      <c r="AB79" s="55">
        <f>IF(M79&gt;0,(AB76*M76+AB77*M77+AB78*M78)/M79,0)</f>
        <v>3.0141416759776542E-3</v>
      </c>
      <c r="AC79" s="55">
        <f>IF(K79&gt;0,(K76*AC76+K77*AC77+K78*AC78)/K79,0)</f>
        <v>3.3663283768326922E-4</v>
      </c>
      <c r="AD79" s="52">
        <f>SUM(AD76:AD78)</f>
        <v>15.065380000000001</v>
      </c>
      <c r="AE79" s="53">
        <f>IF(K79&gt;0,(K76*AE76+K77*AE77+K78*AE78)/K79,0)</f>
        <v>0.20869384215451806</v>
      </c>
      <c r="AF79" s="58">
        <f>SUM(AF76:AF78)</f>
        <v>116.03755560000002</v>
      </c>
      <c r="AG79" s="53">
        <f>IF(AND(AA79&gt;0),((AA76*AG76+AA77*AG77+AA78*AG78)/AA79),0)</f>
        <v>0.88521660961370374</v>
      </c>
      <c r="AH79" s="57">
        <f t="shared" si="1"/>
        <v>0.88970627764246157</v>
      </c>
      <c r="AI79" s="51">
        <f>SUM(AI76:AI78)</f>
        <v>610</v>
      </c>
      <c r="AJ79" s="21">
        <f>IF(AI79&gt;0,(AJ76*AI76+AJ77*AI77+AJ78*AI78)/AI79,0)</f>
        <v>8.7596721311475403E-2</v>
      </c>
      <c r="AK79" s="53">
        <f>IF(K79&gt;0,(AK76*K76+AK77*K77+AK78*K78)/K79,0)</f>
        <v>0.21535378600395133</v>
      </c>
      <c r="AL79" s="155">
        <f>IF(L79&gt;0,(AL76*K76+AL77*K77+AL78*K78)/K79,0)</f>
        <v>0.20182596651762502</v>
      </c>
      <c r="AM79" s="58">
        <f>SUM(AM76:AM78)</f>
        <v>119.81746000000001</v>
      </c>
      <c r="AN79" s="156">
        <f>SUM(AN76:AN78)</f>
        <v>112.27459240000002</v>
      </c>
      <c r="AO79" s="56"/>
      <c r="AP79" s="56">
        <f>SUM(AP76:AP78)</f>
        <v>1253.94</v>
      </c>
      <c r="AQ79" s="105"/>
      <c r="AR79" s="106">
        <f>AQ78</f>
        <v>2004.6799999999998</v>
      </c>
      <c r="AS79" s="51">
        <f>SUM(AS76:AS78)</f>
        <v>0</v>
      </c>
      <c r="AT79" s="59"/>
      <c r="AU79" s="58"/>
      <c r="AV79" s="58"/>
      <c r="AW79" s="58"/>
      <c r="AX79" s="58"/>
    </row>
    <row r="80" spans="1:50" x14ac:dyDescent="0.2">
      <c r="A80" s="182">
        <v>20</v>
      </c>
      <c r="B80" s="23">
        <v>1</v>
      </c>
      <c r="C80" s="11" t="s">
        <v>54</v>
      </c>
      <c r="D80" s="12">
        <v>6139</v>
      </c>
      <c r="E80" s="12">
        <v>0</v>
      </c>
      <c r="F80" s="12">
        <v>18187</v>
      </c>
      <c r="G80" s="13">
        <v>1.4</v>
      </c>
      <c r="H80" s="13">
        <v>4.2</v>
      </c>
      <c r="I80" s="12">
        <v>17914</v>
      </c>
      <c r="J80" s="125">
        <v>2.7</v>
      </c>
      <c r="K80" s="12">
        <v>15694</v>
      </c>
      <c r="L80" s="14">
        <v>6.0999999999999999E-2</v>
      </c>
      <c r="M80" s="24">
        <f>ROUND(K80*(1-L80),0)</f>
        <v>14737</v>
      </c>
      <c r="N80" s="15">
        <v>0.3</v>
      </c>
      <c r="O80" s="25">
        <f>M80*N80</f>
        <v>4421.0999999999995</v>
      </c>
      <c r="P80" s="14">
        <v>0.68200000000000005</v>
      </c>
      <c r="Q80" s="25">
        <f>M80*P80</f>
        <v>10050.634</v>
      </c>
      <c r="R80" s="16">
        <v>1.7999999999999999E-2</v>
      </c>
      <c r="S80" s="25">
        <f>M80*R80</f>
        <v>265.26599999999996</v>
      </c>
      <c r="T80" s="26">
        <v>0.24199999999999999</v>
      </c>
      <c r="U80" s="25">
        <f>M80*T80</f>
        <v>3566.3539999999998</v>
      </c>
      <c r="V80" s="16">
        <v>0.5</v>
      </c>
      <c r="W80" s="25">
        <f>M80*V80</f>
        <v>7368.5</v>
      </c>
      <c r="X80" s="16">
        <v>0.4</v>
      </c>
      <c r="Y80" s="25">
        <f>X80*M80</f>
        <v>5894.8</v>
      </c>
      <c r="Z80" s="17">
        <v>2.6800000000000001E-3</v>
      </c>
      <c r="AA80" s="18">
        <f>M80*Z80</f>
        <v>39.495159999999998</v>
      </c>
      <c r="AB80" s="27">
        <f>IF(M80&gt;0,(AD80+AM80)/M80,0)</f>
        <v>2.8835159123295107E-3</v>
      </c>
      <c r="AC80" s="17">
        <v>3.5E-4</v>
      </c>
      <c r="AD80" s="24">
        <f>AC80*M80</f>
        <v>5.1579499999999996</v>
      </c>
      <c r="AE80" s="117">
        <v>0.2145</v>
      </c>
      <c r="AF80" s="30">
        <f>AI80*(1-AJ80)*AE80</f>
        <v>36.736986000000002</v>
      </c>
      <c r="AG80" s="28">
        <f>IF(AND(AE80&gt;0,AC80&gt;0,Z80&gt;0),((Z80-AC80)*AE80)/((AE80-AC80)*Z80),0)</f>
        <v>0.87082390986928526</v>
      </c>
      <c r="AH80" s="60">
        <f t="shared" si="1"/>
        <v>0.88003330028601368</v>
      </c>
      <c r="AI80" s="12">
        <v>188</v>
      </c>
      <c r="AJ80" s="14">
        <v>8.8999999999999996E-2</v>
      </c>
      <c r="AK80" s="15">
        <v>0.218</v>
      </c>
      <c r="AL80" s="150">
        <v>0.1951</v>
      </c>
      <c r="AM80" s="30">
        <f>AI80*(1-AJ80)*AK80</f>
        <v>37.336424000000001</v>
      </c>
      <c r="AN80" s="153">
        <f>AI80*(1-AJ80)*AL80</f>
        <v>33.414386800000003</v>
      </c>
      <c r="AO80" s="19">
        <v>1.65</v>
      </c>
      <c r="AP80" s="19">
        <v>500.88</v>
      </c>
      <c r="AQ80" s="101">
        <f>AQ78+AI80-AP80</f>
        <v>1691.7999999999997</v>
      </c>
      <c r="AR80" s="102"/>
      <c r="AS80" s="12"/>
      <c r="AT80" s="31"/>
      <c r="AU80" s="20"/>
      <c r="AV80" s="20"/>
      <c r="AW80" s="20"/>
      <c r="AX80" s="20"/>
    </row>
    <row r="81" spans="1:50" x14ac:dyDescent="0.2">
      <c r="A81" s="183"/>
      <c r="B81" s="33">
        <v>2</v>
      </c>
      <c r="C81" s="46" t="s">
        <v>52</v>
      </c>
      <c r="D81" s="34">
        <v>14448</v>
      </c>
      <c r="E81" s="34">
        <v>8</v>
      </c>
      <c r="F81" s="34">
        <v>15859</v>
      </c>
      <c r="G81" s="35">
        <v>0.9</v>
      </c>
      <c r="H81" s="35">
        <v>4.0999999999999996</v>
      </c>
      <c r="I81" s="34">
        <v>16247</v>
      </c>
      <c r="J81" s="35">
        <v>2.1</v>
      </c>
      <c r="K81" s="34">
        <v>15406</v>
      </c>
      <c r="L81" s="36">
        <v>7.0000000000000007E-2</v>
      </c>
      <c r="M81" s="37">
        <f>ROUND(K81*(1-L81),0)</f>
        <v>14328</v>
      </c>
      <c r="N81" s="38">
        <v>0.35599999999999998</v>
      </c>
      <c r="O81" s="25">
        <f>M81*N81</f>
        <v>5100.768</v>
      </c>
      <c r="P81" s="36">
        <v>0.496</v>
      </c>
      <c r="Q81" s="25">
        <f>M81*P81</f>
        <v>7106.6880000000001</v>
      </c>
      <c r="R81" s="39">
        <v>0.14799999999999999</v>
      </c>
      <c r="S81" s="25">
        <f>M81*R81</f>
        <v>2120.5439999999999</v>
      </c>
      <c r="T81" s="28">
        <v>0.24399999999999999</v>
      </c>
      <c r="U81" s="25">
        <f>M81*T81</f>
        <v>3496.0319999999997</v>
      </c>
      <c r="V81" s="39">
        <v>0.49399999999999999</v>
      </c>
      <c r="W81" s="25">
        <f>M81*V81</f>
        <v>7078.0320000000002</v>
      </c>
      <c r="X81" s="39">
        <v>0.4</v>
      </c>
      <c r="Y81" s="25">
        <f>X81*M81</f>
        <v>5731.2000000000007</v>
      </c>
      <c r="Z81" s="40">
        <v>2.6700000000000001E-3</v>
      </c>
      <c r="AA81" s="18">
        <f>M81*Z81</f>
        <v>38.255760000000002</v>
      </c>
      <c r="AB81" s="27">
        <f>IF(M81&gt;0,(AD81+AM81)/M81,0)</f>
        <v>3.0513449190396431E-3</v>
      </c>
      <c r="AC81" s="40">
        <v>3.4000000000000002E-4</v>
      </c>
      <c r="AD81" s="37">
        <f>AC81*M81</f>
        <v>4.8715200000000003</v>
      </c>
      <c r="AE81" s="28">
        <v>0.21709999999999999</v>
      </c>
      <c r="AF81" s="41">
        <f>AI81*(1-AJ81)*AE81</f>
        <v>36.669275499999998</v>
      </c>
      <c r="AG81" s="28">
        <f>IF(AND(AE81&gt;0,AC81&gt;0,Z81&gt;0),((Z81-AC81)*AE81)/((AE81-AC81)*Z81),0)</f>
        <v>0.87402799001709197</v>
      </c>
      <c r="AH81" s="29">
        <f t="shared" si="1"/>
        <v>0.88988921276857091</v>
      </c>
      <c r="AI81" s="34">
        <v>185</v>
      </c>
      <c r="AJ81" s="36">
        <v>8.6999999999999994E-2</v>
      </c>
      <c r="AK81" s="38">
        <v>0.23</v>
      </c>
      <c r="AL81" s="151">
        <v>0.20549999999999999</v>
      </c>
      <c r="AM81" s="41">
        <f>AI81*(1-AJ81)*AK81</f>
        <v>38.848150000000004</v>
      </c>
      <c r="AN81" s="154">
        <f>AI81*(1-AJ81)*AL81</f>
        <v>34.709977500000001</v>
      </c>
      <c r="AO81" s="42">
        <v>1.6</v>
      </c>
      <c r="AP81" s="42"/>
      <c r="AQ81" s="121">
        <f>AQ80+AI81-AP81</f>
        <v>1876.7999999999997</v>
      </c>
      <c r="AR81" s="104"/>
      <c r="AS81" s="43"/>
      <c r="AT81" s="44"/>
      <c r="AU81" s="45"/>
      <c r="AV81" s="45"/>
      <c r="AW81" s="45"/>
      <c r="AX81" s="45"/>
    </row>
    <row r="82" spans="1:50" x14ac:dyDescent="0.2">
      <c r="A82" s="183"/>
      <c r="B82" s="33">
        <v>3</v>
      </c>
      <c r="C82" s="11" t="s">
        <v>53</v>
      </c>
      <c r="D82" s="43">
        <v>20900</v>
      </c>
      <c r="E82" s="43">
        <v>8</v>
      </c>
      <c r="F82" s="43">
        <v>18492</v>
      </c>
      <c r="G82" s="37">
        <v>0.6</v>
      </c>
      <c r="H82" s="37">
        <v>3.1</v>
      </c>
      <c r="I82" s="43">
        <v>18039</v>
      </c>
      <c r="J82" s="37">
        <v>1.6</v>
      </c>
      <c r="K82" s="43">
        <v>15653</v>
      </c>
      <c r="L82" s="39">
        <v>6.3E-2</v>
      </c>
      <c r="M82" s="37">
        <f>ROUND(K82*(1-L82),0)</f>
        <v>14667</v>
      </c>
      <c r="N82" s="28">
        <v>0.313</v>
      </c>
      <c r="O82" s="25">
        <f>M82*N82</f>
        <v>4590.7709999999997</v>
      </c>
      <c r="P82" s="39">
        <v>0.61499999999999999</v>
      </c>
      <c r="Q82" s="25">
        <f>M82*P82</f>
        <v>9020.2049999999999</v>
      </c>
      <c r="R82" s="39">
        <v>7.1999999999999995E-2</v>
      </c>
      <c r="S82" s="25">
        <f>M82*R82</f>
        <v>1056.0239999999999</v>
      </c>
      <c r="T82" s="28">
        <v>0.23200000000000001</v>
      </c>
      <c r="U82" s="25">
        <f>M82*T82</f>
        <v>3402.7440000000001</v>
      </c>
      <c r="V82" s="39">
        <v>0.504</v>
      </c>
      <c r="W82" s="25">
        <f>M82*V82</f>
        <v>7392.1679999999997</v>
      </c>
      <c r="X82" s="39">
        <v>0.4</v>
      </c>
      <c r="Y82" s="25">
        <f>X82*M82</f>
        <v>5866.8</v>
      </c>
      <c r="Z82" s="47">
        <v>2.8400000000000001E-3</v>
      </c>
      <c r="AA82" s="18">
        <f>M82*Z82</f>
        <v>41.65428</v>
      </c>
      <c r="AB82" s="27">
        <f>IF(M82&gt;0,(AD82+AM82)/M82,0)</f>
        <v>2.9793097156882793E-3</v>
      </c>
      <c r="AC82" s="47">
        <v>3.6999999999999999E-4</v>
      </c>
      <c r="AD82" s="37">
        <f>AC82*M82</f>
        <v>5.4267899999999996</v>
      </c>
      <c r="AE82" s="28">
        <v>0.21010000000000001</v>
      </c>
      <c r="AF82" s="41">
        <f>AI82*(1-AJ82)*AE82</f>
        <v>36.749011200000005</v>
      </c>
      <c r="AG82" s="28">
        <f>IF(AND(AE82&gt;0,AC82&gt;0,Z82&gt;0),((Z82-AC82)*AE82)/((AE82-AC82)*Z82),0)</f>
        <v>0.8712526434053709</v>
      </c>
      <c r="AH82" s="29">
        <f t="shared" si="1"/>
        <v>0.87729369949396474</v>
      </c>
      <c r="AI82" s="43">
        <v>192</v>
      </c>
      <c r="AJ82" s="39">
        <v>8.8999999999999996E-2</v>
      </c>
      <c r="AK82" s="28">
        <v>0.21879999999999999</v>
      </c>
      <c r="AL82" s="152">
        <v>0.1978</v>
      </c>
      <c r="AM82" s="41">
        <f>AI82*(1-AJ82)*AK82</f>
        <v>38.270745599999998</v>
      </c>
      <c r="AN82" s="154">
        <f>AI82*(1-AJ82)*AL82</f>
        <v>34.597593600000003</v>
      </c>
      <c r="AO82" s="18">
        <v>1.6</v>
      </c>
      <c r="AP82" s="18"/>
      <c r="AQ82" s="121">
        <f>AQ81+AI82-AP82</f>
        <v>2068.7999999999997</v>
      </c>
      <c r="AR82" s="104"/>
      <c r="AS82" s="43"/>
      <c r="AT82" s="48"/>
      <c r="AU82" s="41"/>
      <c r="AV82" s="41"/>
      <c r="AW82" s="41"/>
      <c r="AX82" s="41"/>
    </row>
    <row r="83" spans="1:50" s="22" customFormat="1" ht="13.5" thickBot="1" x14ac:dyDescent="0.25">
      <c r="A83" s="184"/>
      <c r="B83" s="49" t="s">
        <v>38</v>
      </c>
      <c r="C83" s="50"/>
      <c r="D83" s="51">
        <f>SUM(D80:D82)</f>
        <v>41487</v>
      </c>
      <c r="E83" s="51"/>
      <c r="F83" s="51">
        <f>SUM(F80:F82)</f>
        <v>52538</v>
      </c>
      <c r="G83" s="52"/>
      <c r="H83" s="52"/>
      <c r="I83" s="51">
        <f>SUM(I80:I82)</f>
        <v>52200</v>
      </c>
      <c r="J83" s="52"/>
      <c r="K83" s="51">
        <f>SUM(K80:K82)</f>
        <v>46753</v>
      </c>
      <c r="L83" s="21">
        <f>IF(K83&gt;0,(K80*L80+K81*L81+K82*L82)/K83,0)</f>
        <v>6.4635274741727811E-2</v>
      </c>
      <c r="M83" s="52">
        <f>M80+M81+M82</f>
        <v>43732</v>
      </c>
      <c r="N83" s="53">
        <f>IF(M83&gt;0,O83/M83,0)</f>
        <v>0.32270737674929112</v>
      </c>
      <c r="O83" s="54">
        <f>O80+O81+O82</f>
        <v>14112.638999999999</v>
      </c>
      <c r="P83" s="21">
        <f>IF(M83&gt;0,Q83/M83,0)</f>
        <v>0.59858975121192726</v>
      </c>
      <c r="Q83" s="54">
        <f>Q80+Q81+Q82</f>
        <v>26177.527000000002</v>
      </c>
      <c r="R83" s="21">
        <f>IF(M83&gt;0,S83/M83,0)</f>
        <v>7.8702872038781665E-2</v>
      </c>
      <c r="S83" s="54">
        <f>S80+S81+S82</f>
        <v>3441.8339999999998</v>
      </c>
      <c r="T83" s="21">
        <f>IF(M83&gt;0,U83/M83,0)</f>
        <v>0.23930142687277051</v>
      </c>
      <c r="U83" s="54">
        <f>U80+U81+U82</f>
        <v>10465.129999999999</v>
      </c>
      <c r="V83" s="21">
        <f>IF(M83&gt;0,W83/M83,0)</f>
        <v>0.49937574316290123</v>
      </c>
      <c r="W83" s="54">
        <f>W80+W81+W82</f>
        <v>21838.699999999997</v>
      </c>
      <c r="X83" s="21">
        <f>IF(M83&gt;0,Y83/M83,0)</f>
        <v>0.39999999999999997</v>
      </c>
      <c r="Y83" s="54">
        <f>Y80+Y81+Y82</f>
        <v>17492.8</v>
      </c>
      <c r="Z83" s="55">
        <f>IF(M83&gt;0,AA83/M83,0)</f>
        <v>2.7303850727156318E-3</v>
      </c>
      <c r="AA83" s="56">
        <f>SUM(AA80:AA82)</f>
        <v>119.40520000000001</v>
      </c>
      <c r="AB83" s="55">
        <f>IF(M83&gt;0,(AB80*M80+AB81*M81+AB82*M82)/M83,0)</f>
        <v>2.9706297356626721E-3</v>
      </c>
      <c r="AC83" s="55">
        <f>IF(K83&gt;0,(K80*AC80+K81*AC81+K82*AC82)/K83,0)</f>
        <v>3.5340085128227061E-4</v>
      </c>
      <c r="AD83" s="52">
        <f>SUM(AD80:AD82)</f>
        <v>15.45626</v>
      </c>
      <c r="AE83" s="53">
        <f>IF(K83&gt;0,(K80*AE80+K81*AE81+K82*AE82)/K83,0)</f>
        <v>0.21388362030244049</v>
      </c>
      <c r="AF83" s="58">
        <f>SUM(AF80:AF82)</f>
        <v>110.15527270000001</v>
      </c>
      <c r="AG83" s="53">
        <f>IF(AND(AA83&gt;0),((AA80*AG80+AA81*AG81+AA82*AG82)/AA83),0)</f>
        <v>0.87200001533129823</v>
      </c>
      <c r="AH83" s="57">
        <f t="shared" si="1"/>
        <v>0.88243838489711257</v>
      </c>
      <c r="AI83" s="51">
        <f>SUM(AI80:AI82)</f>
        <v>565</v>
      </c>
      <c r="AJ83" s="21">
        <f>IF(AI83&gt;0,(AJ80*AI80+AJ81*AI81+AJ82*AI82)/AI83,0)</f>
        <v>8.8345132743362836E-2</v>
      </c>
      <c r="AK83" s="53">
        <f>IF(K83&gt;0,(AK80*K80+AK81*K81+AK82*K82)/K83,0)</f>
        <v>0.22222206917203174</v>
      </c>
      <c r="AL83" s="155">
        <f>IF(L83&gt;0,(AL80*K80+AL81*K81+AL82*K82)/K83,0)</f>
        <v>0.19943096271896987</v>
      </c>
      <c r="AM83" s="58">
        <f>SUM(AM80:AM82)</f>
        <v>114.4553196</v>
      </c>
      <c r="AN83" s="156">
        <f>SUM(AN80:AN82)</f>
        <v>102.72195790000001</v>
      </c>
      <c r="AO83" s="56"/>
      <c r="AP83" s="56">
        <f>SUM(AP80:AP82)</f>
        <v>500.88</v>
      </c>
      <c r="AQ83" s="105"/>
      <c r="AR83" s="106">
        <f>AQ82</f>
        <v>2068.7999999999997</v>
      </c>
      <c r="AS83" s="51">
        <f>SUM(AS80:AS82)</f>
        <v>0</v>
      </c>
      <c r="AT83" s="59"/>
      <c r="AU83" s="58"/>
      <c r="AV83" s="58"/>
      <c r="AW83" s="58"/>
      <c r="AX83" s="58"/>
    </row>
    <row r="84" spans="1:50" x14ac:dyDescent="0.2">
      <c r="A84" s="182">
        <v>21</v>
      </c>
      <c r="B84" s="23">
        <v>1</v>
      </c>
      <c r="C84" s="11" t="s">
        <v>51</v>
      </c>
      <c r="D84" s="12">
        <v>9040</v>
      </c>
      <c r="E84" s="12">
        <v>4</v>
      </c>
      <c r="F84" s="12">
        <v>8180</v>
      </c>
      <c r="G84" s="13">
        <v>1.2</v>
      </c>
      <c r="H84" s="13">
        <v>3.4</v>
      </c>
      <c r="I84" s="12">
        <v>8343</v>
      </c>
      <c r="J84" s="13">
        <v>4.3</v>
      </c>
      <c r="K84" s="12">
        <v>15942</v>
      </c>
      <c r="L84" s="14">
        <v>6.3E-2</v>
      </c>
      <c r="M84" s="24">
        <f>ROUND(K84*(1-L84),0)</f>
        <v>14938</v>
      </c>
      <c r="N84" s="15">
        <v>0.39</v>
      </c>
      <c r="O84" s="25">
        <f>M84*N84</f>
        <v>5825.8200000000006</v>
      </c>
      <c r="P84" s="14">
        <v>0.53700000000000003</v>
      </c>
      <c r="Q84" s="25">
        <f>M84*P84</f>
        <v>8021.7060000000001</v>
      </c>
      <c r="R84" s="16">
        <v>7.2999999999999995E-2</v>
      </c>
      <c r="S84" s="25">
        <f>M84*R84</f>
        <v>1090.4739999999999</v>
      </c>
      <c r="T84" s="26">
        <v>0.22800000000000001</v>
      </c>
      <c r="U84" s="25">
        <f>M84*T84</f>
        <v>3405.864</v>
      </c>
      <c r="V84" s="16">
        <v>0.51100000000000001</v>
      </c>
      <c r="W84" s="25">
        <f>M84*V84</f>
        <v>7633.3180000000002</v>
      </c>
      <c r="X84" s="16">
        <v>0.4</v>
      </c>
      <c r="Y84" s="25">
        <f>X84*M84</f>
        <v>5975.2000000000007</v>
      </c>
      <c r="Z84" s="17">
        <v>2.8800000000000002E-3</v>
      </c>
      <c r="AA84" s="18">
        <f>M84*Z84</f>
        <v>43.021440000000005</v>
      </c>
      <c r="AB84" s="27">
        <f>IF(M84&gt;0,(AD84+AM84)/M84,0)</f>
        <v>2.767642857142857E-3</v>
      </c>
      <c r="AC84" s="17">
        <v>3.6000000000000002E-4</v>
      </c>
      <c r="AD84" s="24">
        <f>AC84*M84</f>
        <v>5.3776800000000007</v>
      </c>
      <c r="AE84" s="117">
        <v>0.2147</v>
      </c>
      <c r="AF84" s="30">
        <f>AI84*(1-AJ84)*AE84</f>
        <v>36.184464499999997</v>
      </c>
      <c r="AG84" s="28">
        <f>IF(AND(AE84&gt;0,AC84&gt;0,Z84&gt;0),((Z84-AC84)*AE84)/((AE84-AC84)*Z84),0)</f>
        <v>0.87646962769431747</v>
      </c>
      <c r="AH84" s="60">
        <f t="shared" si="1"/>
        <v>0.87139543399389152</v>
      </c>
      <c r="AI84" s="12">
        <v>185</v>
      </c>
      <c r="AJ84" s="14">
        <v>8.8999999999999996E-2</v>
      </c>
      <c r="AK84" s="15">
        <v>0.21340000000000001</v>
      </c>
      <c r="AL84" s="150">
        <v>0.20469999999999999</v>
      </c>
      <c r="AM84" s="30">
        <f>AI84*(1-AJ84)*AK84</f>
        <v>35.965369000000003</v>
      </c>
      <c r="AN84" s="153">
        <f>AI84*(1-AJ84)*AL84</f>
        <v>34.499114499999997</v>
      </c>
      <c r="AO84" s="19">
        <v>1.7</v>
      </c>
      <c r="AP84" s="19">
        <v>1255.24</v>
      </c>
      <c r="AQ84" s="101">
        <f>AQ82+AI84-AP84+AR84</f>
        <v>1154.5599999999997</v>
      </c>
      <c r="AR84" s="102">
        <v>156</v>
      </c>
      <c r="AS84" s="12"/>
      <c r="AT84" s="31"/>
      <c r="AU84" s="20"/>
      <c r="AV84" s="20"/>
      <c r="AW84" s="20"/>
      <c r="AX84" s="20"/>
    </row>
    <row r="85" spans="1:50" x14ac:dyDescent="0.2">
      <c r="A85" s="183"/>
      <c r="B85" s="33">
        <v>2</v>
      </c>
      <c r="C85" s="46" t="s">
        <v>52</v>
      </c>
      <c r="D85" s="34">
        <v>18233</v>
      </c>
      <c r="E85" s="34">
        <v>8</v>
      </c>
      <c r="F85" s="34">
        <v>17823</v>
      </c>
      <c r="G85" s="35">
        <v>1.2</v>
      </c>
      <c r="H85" s="35">
        <v>4.0999999999999996</v>
      </c>
      <c r="I85" s="34">
        <v>18032</v>
      </c>
      <c r="J85" s="35">
        <v>3.3</v>
      </c>
      <c r="K85" s="34">
        <v>16165</v>
      </c>
      <c r="L85" s="36">
        <v>6.6000000000000003E-2</v>
      </c>
      <c r="M85" s="37">
        <f>ROUND(K85*(1-L85),0)</f>
        <v>15098</v>
      </c>
      <c r="N85" s="38">
        <v>0.41099999999999998</v>
      </c>
      <c r="O85" s="25">
        <f>M85*N85</f>
        <v>6205.2779999999993</v>
      </c>
      <c r="P85" s="36">
        <v>0.49399999999999999</v>
      </c>
      <c r="Q85" s="25">
        <f>M85*P85</f>
        <v>7458.4120000000003</v>
      </c>
      <c r="R85" s="39">
        <v>9.5000000000000001E-2</v>
      </c>
      <c r="S85" s="25">
        <f>M85*R85</f>
        <v>1434.31</v>
      </c>
      <c r="T85" s="28">
        <v>0.23400000000000001</v>
      </c>
      <c r="U85" s="25">
        <f>M85*T85</f>
        <v>3532.9320000000002</v>
      </c>
      <c r="V85" s="39">
        <v>0.502</v>
      </c>
      <c r="W85" s="25">
        <f>M85*V85</f>
        <v>7579.1959999999999</v>
      </c>
      <c r="X85" s="39">
        <v>0.4</v>
      </c>
      <c r="Y85" s="25">
        <f>X85*M85</f>
        <v>6039.2000000000007</v>
      </c>
      <c r="Z85" s="40">
        <v>2.82E-3</v>
      </c>
      <c r="AA85" s="18">
        <f>M85*Z85</f>
        <v>42.576360000000001</v>
      </c>
      <c r="AB85" s="27">
        <f>IF(M85&gt;0,(AD85+AM85)/M85,0)</f>
        <v>2.8455594118426278E-3</v>
      </c>
      <c r="AC85" s="40">
        <v>3.6000000000000002E-4</v>
      </c>
      <c r="AD85" s="37">
        <f>AC85*M85</f>
        <v>5.4352800000000006</v>
      </c>
      <c r="AE85" s="28">
        <v>0.21659999999999999</v>
      </c>
      <c r="AF85" s="41">
        <f>AI85*(1-AJ85)*AE85</f>
        <v>35.557055999999996</v>
      </c>
      <c r="AG85" s="28">
        <f>IF(AND(AE85&gt;0,AC85&gt;0,Z85&gt;0),((Z85-AC85)*AE85)/((AE85-AC85)*Z85),0)</f>
        <v>0.87379271258884927</v>
      </c>
      <c r="AH85" s="29">
        <f t="shared" si="1"/>
        <v>0.87486483051262764</v>
      </c>
      <c r="AI85" s="34">
        <v>180</v>
      </c>
      <c r="AJ85" s="36">
        <v>8.7999999999999995E-2</v>
      </c>
      <c r="AK85" s="38">
        <v>0.2286</v>
      </c>
      <c r="AL85" s="151">
        <v>0.21859999999999999</v>
      </c>
      <c r="AM85" s="41">
        <f>AI85*(1-AJ85)*AK85</f>
        <v>37.526975999999998</v>
      </c>
      <c r="AN85" s="154">
        <f>AI85*(1-AJ85)*AL85</f>
        <v>35.885376000000001</v>
      </c>
      <c r="AO85" s="42">
        <v>1.65</v>
      </c>
      <c r="AP85" s="42"/>
      <c r="AQ85" s="121">
        <f>AQ84+AI85-AP85</f>
        <v>1334.5599999999997</v>
      </c>
      <c r="AR85" s="104"/>
      <c r="AS85" s="43"/>
      <c r="AT85" s="44"/>
      <c r="AU85" s="45"/>
      <c r="AV85" s="45"/>
      <c r="AW85" s="45"/>
      <c r="AX85" s="45"/>
    </row>
    <row r="86" spans="1:50" x14ac:dyDescent="0.2">
      <c r="A86" s="183"/>
      <c r="B86" s="33">
        <v>3</v>
      </c>
      <c r="C86" s="11" t="s">
        <v>53</v>
      </c>
      <c r="D86" s="43">
        <v>22400</v>
      </c>
      <c r="E86" s="43">
        <v>4</v>
      </c>
      <c r="F86" s="43">
        <v>18635</v>
      </c>
      <c r="G86" s="37">
        <v>0.7</v>
      </c>
      <c r="H86" s="37">
        <v>4.4000000000000004</v>
      </c>
      <c r="I86" s="43">
        <v>18133</v>
      </c>
      <c r="J86" s="127">
        <v>2.6</v>
      </c>
      <c r="K86" s="43">
        <v>16363</v>
      </c>
      <c r="L86" s="39">
        <v>6.2E-2</v>
      </c>
      <c r="M86" s="37">
        <f>ROUND(K86*(1-L86),0)</f>
        <v>15348</v>
      </c>
      <c r="N86" s="28">
        <v>0.39700000000000002</v>
      </c>
      <c r="O86" s="25">
        <f>M86*N86</f>
        <v>6093.1559999999999</v>
      </c>
      <c r="P86" s="39">
        <v>0.56599999999999995</v>
      </c>
      <c r="Q86" s="25">
        <f>M86*P86</f>
        <v>8686.9679999999989</v>
      </c>
      <c r="R86" s="39">
        <v>3.6999999999999998E-2</v>
      </c>
      <c r="S86" s="25">
        <f>M86*R86</f>
        <v>567.87599999999998</v>
      </c>
      <c r="T86" s="28">
        <v>0.23</v>
      </c>
      <c r="U86" s="25">
        <f>M86*T86</f>
        <v>3530.04</v>
      </c>
      <c r="V86" s="39">
        <v>0.504</v>
      </c>
      <c r="W86" s="25">
        <f>M86*V86</f>
        <v>7735.3919999999998</v>
      </c>
      <c r="X86" s="39">
        <v>0.4</v>
      </c>
      <c r="Y86" s="25">
        <f>X86*M86</f>
        <v>6139.2000000000007</v>
      </c>
      <c r="Z86" s="47">
        <v>2.8600000000000001E-3</v>
      </c>
      <c r="AA86" s="18">
        <f>M86*Z86</f>
        <v>43.89528</v>
      </c>
      <c r="AB86" s="27">
        <f>IF(M86&gt;0,(AD86+AM86)/M86,0)</f>
        <v>2.9064654352358617E-3</v>
      </c>
      <c r="AC86" s="47">
        <v>3.5E-4</v>
      </c>
      <c r="AD86" s="37">
        <f>AC86*M86</f>
        <v>5.3718000000000004</v>
      </c>
      <c r="AE86" s="28">
        <v>0.21629999999999999</v>
      </c>
      <c r="AF86" s="41">
        <f>AI86*(1-AJ86)*AE86</f>
        <v>36.5341515</v>
      </c>
      <c r="AG86" s="28">
        <f>IF(AND(AE86&gt;0,AC86&gt;0,Z86&gt;0),((Z86-AC86)*AE86)/((AE86-AC86)*Z86),0)</f>
        <v>0.8790447801793021</v>
      </c>
      <c r="AH86" s="29">
        <f t="shared" si="1"/>
        <v>0.88090605593198557</v>
      </c>
      <c r="AI86" s="43">
        <v>185</v>
      </c>
      <c r="AJ86" s="39">
        <v>8.6999999999999994E-2</v>
      </c>
      <c r="AK86" s="28">
        <v>0.23230000000000001</v>
      </c>
      <c r="AL86" s="152">
        <v>0.219</v>
      </c>
      <c r="AM86" s="41">
        <f>AI86*(1-AJ86)*AK86</f>
        <v>39.236631500000001</v>
      </c>
      <c r="AN86" s="154">
        <f>AI86*(1-AJ86)*AL86</f>
        <v>36.990195</v>
      </c>
      <c r="AO86" s="18">
        <v>1.6</v>
      </c>
      <c r="AP86" s="18"/>
      <c r="AQ86" s="121">
        <f>AQ85+AI86-AP86</f>
        <v>1519.5599999999997</v>
      </c>
      <c r="AR86" s="104"/>
      <c r="AS86" s="43"/>
      <c r="AT86" s="48"/>
      <c r="AU86" s="41"/>
      <c r="AV86" s="41"/>
      <c r="AW86" s="41"/>
      <c r="AX86" s="41"/>
    </row>
    <row r="87" spans="1:50" s="22" customFormat="1" ht="13.5" thickBot="1" x14ac:dyDescent="0.25">
      <c r="A87" s="184"/>
      <c r="B87" s="49" t="s">
        <v>38</v>
      </c>
      <c r="C87" s="50"/>
      <c r="D87" s="51">
        <f>SUM(D84:D86)</f>
        <v>49673</v>
      </c>
      <c r="E87" s="51"/>
      <c r="F87" s="51">
        <f>SUM(F84:F86)</f>
        <v>44638</v>
      </c>
      <c r="G87" s="52"/>
      <c r="H87" s="52"/>
      <c r="I87" s="51">
        <f>SUM(I84:I86)</f>
        <v>44508</v>
      </c>
      <c r="J87" s="52"/>
      <c r="K87" s="51">
        <f>SUM(K84:K86)</f>
        <v>48470</v>
      </c>
      <c r="L87" s="21">
        <f>IF(K87&gt;0,(K84*L84+K85*L85+K86*L86)/K87,0)</f>
        <v>6.3662925520940786E-2</v>
      </c>
      <c r="M87" s="52">
        <f>M84+M85+M86</f>
        <v>45384</v>
      </c>
      <c r="N87" s="53">
        <f>IF(M87&gt;0,O87/M87,0)</f>
        <v>0.39935338445267055</v>
      </c>
      <c r="O87" s="54">
        <f>O84+O85+O86</f>
        <v>18124.254000000001</v>
      </c>
      <c r="P87" s="21">
        <f>IF(M87&gt;0,Q87/M87,0)</f>
        <v>0.5325023356248898</v>
      </c>
      <c r="Q87" s="54">
        <f>Q84+Q85+Q86</f>
        <v>24167.085999999999</v>
      </c>
      <c r="R87" s="21">
        <f>IF(M87&gt;0,S87/M87,0)</f>
        <v>6.8144279922439627E-2</v>
      </c>
      <c r="S87" s="54">
        <f>S84+S85+S86</f>
        <v>3092.66</v>
      </c>
      <c r="T87" s="21">
        <f>IF(M87&gt;0,U87/M87,0)</f>
        <v>0.23067239555790586</v>
      </c>
      <c r="U87" s="54">
        <f>U84+U85+U86</f>
        <v>10468.835999999999</v>
      </c>
      <c r="V87" s="21">
        <f>IF(M87&gt;0,W87/M87,0)</f>
        <v>0.50563868323638284</v>
      </c>
      <c r="W87" s="54">
        <f>W84+W85+W86</f>
        <v>22947.905999999999</v>
      </c>
      <c r="X87" s="21">
        <f>IF(M87&gt;0,Y87/M87,0)</f>
        <v>0.4</v>
      </c>
      <c r="Y87" s="54">
        <f>Y84+Y85+Y86</f>
        <v>18153.600000000002</v>
      </c>
      <c r="Z87" s="55">
        <f>IF(M87&gt;0,AA87/M87,0)</f>
        <v>2.8532760444209418E-3</v>
      </c>
      <c r="AA87" s="56">
        <f>SUM(AA84:AA86)</f>
        <v>129.49308000000002</v>
      </c>
      <c r="AB87" s="55">
        <f>IF(M87&gt;0,(AB84*M84+AB85*M85+AB86*M86)/M87,0)</f>
        <v>2.8405106755684823E-3</v>
      </c>
      <c r="AC87" s="55">
        <f>IF(K87&gt;0,(K84*AC84+K85*AC85+K86*AC86)/K87,0)</f>
        <v>3.5662409737982257E-4</v>
      </c>
      <c r="AD87" s="52">
        <f>SUM(AD84:AD86)</f>
        <v>16.184760000000001</v>
      </c>
      <c r="AE87" s="53">
        <f>IF(K87&gt;0,(K84*AE84+K85*AE85+K86*AE86)/K87,0)</f>
        <v>0.21587380441510212</v>
      </c>
      <c r="AF87" s="58">
        <f>SUM(AF84:AF86)</f>
        <v>108.27567199999999</v>
      </c>
      <c r="AG87" s="53">
        <f>IF(AND(AA87&gt;0),((AA84*AG84+AA85*AG85+AA86*AG86)/AA87),0)</f>
        <v>0.87646239748673604</v>
      </c>
      <c r="AH87" s="57">
        <f t="shared" si="1"/>
        <v>0.87583984076510291</v>
      </c>
      <c r="AI87" s="51">
        <f>SUM(AI84:AI86)</f>
        <v>550</v>
      </c>
      <c r="AJ87" s="21">
        <f>IF(AI87&gt;0,(AJ84*AI84+AJ85*AI85+AJ86*AI86)/AI87,0)</f>
        <v>8.7999999999999995E-2</v>
      </c>
      <c r="AK87" s="53">
        <f>IF(K87&gt;0,(AK84*K84+AK85*K85+AK86*K86)/K87,0)</f>
        <v>0.22484973591912524</v>
      </c>
      <c r="AL87" s="155">
        <f>IF(L87&gt;0,(AL84*K84+AL85*K85+AL86*K86)/K87,0)</f>
        <v>0.21416326387456158</v>
      </c>
      <c r="AM87" s="58">
        <f>SUM(AM84:AM86)</f>
        <v>112.7289765</v>
      </c>
      <c r="AN87" s="156">
        <f>SUM(AN84:AN86)</f>
        <v>107.3746855</v>
      </c>
      <c r="AO87" s="56"/>
      <c r="AP87" s="56">
        <f>SUM(AP84:AP86)</f>
        <v>1255.24</v>
      </c>
      <c r="AQ87" s="105"/>
      <c r="AR87" s="106">
        <f>AQ86</f>
        <v>1519.5599999999997</v>
      </c>
      <c r="AS87" s="51">
        <f>SUM(AS84:AS86)</f>
        <v>0</v>
      </c>
      <c r="AT87" s="59"/>
      <c r="AU87" s="58"/>
      <c r="AV87" s="58"/>
      <c r="AW87" s="58"/>
      <c r="AX87" s="58"/>
    </row>
    <row r="88" spans="1:50" x14ac:dyDescent="0.2">
      <c r="A88" s="182">
        <v>22</v>
      </c>
      <c r="B88" s="23">
        <v>1</v>
      </c>
      <c r="C88" s="11" t="s">
        <v>51</v>
      </c>
      <c r="D88" s="12">
        <v>18107</v>
      </c>
      <c r="E88" s="12">
        <v>1</v>
      </c>
      <c r="F88" s="12">
        <v>15987</v>
      </c>
      <c r="G88" s="13">
        <v>0.7</v>
      </c>
      <c r="H88" s="13">
        <v>3</v>
      </c>
      <c r="I88" s="12">
        <v>16252</v>
      </c>
      <c r="J88" s="125">
        <v>2.2000000000000002</v>
      </c>
      <c r="K88" s="12">
        <v>16432</v>
      </c>
      <c r="L88" s="14">
        <v>6.8000000000000005E-2</v>
      </c>
      <c r="M88" s="24">
        <f>ROUND(K88*(1-L88),0)</f>
        <v>15315</v>
      </c>
      <c r="N88" s="15">
        <v>0.35899999999999999</v>
      </c>
      <c r="O88" s="25">
        <f>M88*N88</f>
        <v>5498.085</v>
      </c>
      <c r="P88" s="14">
        <v>0.59099999999999997</v>
      </c>
      <c r="Q88" s="25">
        <f>M88*P88</f>
        <v>9051.1649999999991</v>
      </c>
      <c r="R88" s="16">
        <v>0.05</v>
      </c>
      <c r="S88" s="25">
        <f>M88*R88</f>
        <v>765.75</v>
      </c>
      <c r="T88" s="26">
        <v>0.23499999999999999</v>
      </c>
      <c r="U88" s="25">
        <f>M88*T88</f>
        <v>3599.0249999999996</v>
      </c>
      <c r="V88" s="16">
        <v>0.498</v>
      </c>
      <c r="W88" s="25">
        <f>M88*V88</f>
        <v>7626.87</v>
      </c>
      <c r="X88" s="16">
        <v>0.4</v>
      </c>
      <c r="Y88" s="25">
        <f>X88*M88</f>
        <v>6126</v>
      </c>
      <c r="Z88" s="17">
        <v>3.0000000000000001E-3</v>
      </c>
      <c r="AA88" s="18">
        <f>M88*Z88</f>
        <v>45.945</v>
      </c>
      <c r="AB88" s="27">
        <f>IF(M88&gt;0,(AD88+AM88)/M88,0)</f>
        <v>2.9061221351616064E-3</v>
      </c>
      <c r="AC88" s="17">
        <v>3.4000000000000002E-4</v>
      </c>
      <c r="AD88" s="24">
        <f>AC88*M88</f>
        <v>5.2071000000000005</v>
      </c>
      <c r="AE88" s="117">
        <v>0.2137</v>
      </c>
      <c r="AF88" s="30">
        <f>AI88*(1-AJ88)*AE88</f>
        <v>35.936860500000002</v>
      </c>
      <c r="AG88" s="28">
        <f>IF(AND(AE88&gt;0,AC88&gt;0,Z88&gt;0),((Z88-AC88)*AE88)/((AE88-AC88)*Z88),0)</f>
        <v>0.88807961504811905</v>
      </c>
      <c r="AH88" s="60">
        <f t="shared" si="1"/>
        <v>0.88429212362385756</v>
      </c>
      <c r="AI88" s="12">
        <v>185</v>
      </c>
      <c r="AJ88" s="14">
        <v>9.0999999999999998E-2</v>
      </c>
      <c r="AK88" s="15">
        <v>0.23369999999999999</v>
      </c>
      <c r="AL88" s="150">
        <v>0.22470000000000001</v>
      </c>
      <c r="AM88" s="30">
        <f>AI88*(1-AJ88)*AK88</f>
        <v>39.300160499999997</v>
      </c>
      <c r="AN88" s="153">
        <f>AI88*(1-AJ88)*AL88</f>
        <v>37.786675500000001</v>
      </c>
      <c r="AO88" s="19">
        <v>1.6</v>
      </c>
      <c r="AP88" s="19"/>
      <c r="AQ88" s="101">
        <f>AQ86+AI88-AP88</f>
        <v>1704.5599999999997</v>
      </c>
      <c r="AR88" s="102"/>
      <c r="AS88" s="12"/>
      <c r="AT88" s="31"/>
      <c r="AU88" s="20"/>
      <c r="AV88" s="20"/>
      <c r="AW88" s="20"/>
      <c r="AX88" s="20"/>
    </row>
    <row r="89" spans="1:50" x14ac:dyDescent="0.2">
      <c r="A89" s="183"/>
      <c r="B89" s="33">
        <v>2</v>
      </c>
      <c r="C89" s="11" t="s">
        <v>50</v>
      </c>
      <c r="D89" s="34">
        <v>18893</v>
      </c>
      <c r="E89" s="34">
        <v>3</v>
      </c>
      <c r="F89" s="34">
        <v>17417</v>
      </c>
      <c r="G89" s="35">
        <v>0.7</v>
      </c>
      <c r="H89" s="35">
        <v>3.6</v>
      </c>
      <c r="I89" s="34">
        <v>17708</v>
      </c>
      <c r="J89" s="35">
        <v>2.2999999999999998</v>
      </c>
      <c r="K89" s="34">
        <v>16428</v>
      </c>
      <c r="L89" s="36">
        <v>7.0000000000000007E-2</v>
      </c>
      <c r="M89" s="37">
        <f>ROUND(K89*(1-L89),0)</f>
        <v>15278</v>
      </c>
      <c r="N89" s="38">
        <v>0.47</v>
      </c>
      <c r="O89" s="25">
        <f>M89*N89</f>
        <v>7180.66</v>
      </c>
      <c r="P89" s="36">
        <v>0.48499999999999999</v>
      </c>
      <c r="Q89" s="25">
        <f>M89*P89</f>
        <v>7409.83</v>
      </c>
      <c r="R89" s="39">
        <v>4.4999999999999998E-2</v>
      </c>
      <c r="S89" s="25">
        <f>M89*R89</f>
        <v>687.51</v>
      </c>
      <c r="T89" s="28">
        <v>0.23699999999999999</v>
      </c>
      <c r="U89" s="25">
        <f>M89*T89</f>
        <v>3620.886</v>
      </c>
      <c r="V89" s="39">
        <v>0.504</v>
      </c>
      <c r="W89" s="25">
        <f>M89*V89</f>
        <v>7700.1120000000001</v>
      </c>
      <c r="X89" s="39">
        <v>0.39</v>
      </c>
      <c r="Y89" s="25">
        <f>X89*M89</f>
        <v>5958.42</v>
      </c>
      <c r="Z89" s="40">
        <v>2.8E-3</v>
      </c>
      <c r="AA89" s="18">
        <f>M89*Z89</f>
        <v>42.778399999999998</v>
      </c>
      <c r="AB89" s="27">
        <f>IF(M89&gt;0,(AD89+AM89)/M89,0)</f>
        <v>2.950083387877995E-3</v>
      </c>
      <c r="AC89" s="40">
        <v>3.3E-4</v>
      </c>
      <c r="AD89" s="37">
        <f>AC89*M89</f>
        <v>5.0417399999999999</v>
      </c>
      <c r="AE89" s="28">
        <v>0.20960000000000001</v>
      </c>
      <c r="AF89" s="41">
        <f>AI89*(1-AJ89)*AE89</f>
        <v>35.208608000000005</v>
      </c>
      <c r="AG89" s="28">
        <f>IF(AND(AE89&gt;0,AC89&gt;0,Z89&gt;0),((Z89-AC89)*AE89)/((AE89-AC89)*Z89),0)</f>
        <v>0.88353391722245367</v>
      </c>
      <c r="AH89" s="29">
        <f t="shared" si="1"/>
        <v>0.88937036335139485</v>
      </c>
      <c r="AI89" s="34">
        <v>185</v>
      </c>
      <c r="AJ89" s="36">
        <v>9.1999999999999998E-2</v>
      </c>
      <c r="AK89" s="38">
        <v>0.23830000000000001</v>
      </c>
      <c r="AL89" s="151">
        <v>0.22589999999999999</v>
      </c>
      <c r="AM89" s="41">
        <f>AI89*(1-AJ89)*AK89</f>
        <v>40.029634000000009</v>
      </c>
      <c r="AN89" s="154">
        <f>AI89*(1-AJ89)*AL89</f>
        <v>37.946682000000003</v>
      </c>
      <c r="AO89" s="42">
        <v>1.6</v>
      </c>
      <c r="AP89" s="42"/>
      <c r="AQ89" s="121">
        <f>AQ88+AI89-AP89</f>
        <v>1889.5599999999997</v>
      </c>
      <c r="AR89" s="104"/>
      <c r="AS89" s="43"/>
      <c r="AT89" s="44"/>
      <c r="AU89" s="45"/>
      <c r="AV89" s="45"/>
      <c r="AW89" s="45"/>
      <c r="AX89" s="45"/>
    </row>
    <row r="90" spans="1:50" x14ac:dyDescent="0.2">
      <c r="A90" s="183"/>
      <c r="B90" s="33">
        <v>3</v>
      </c>
      <c r="C90" s="11" t="s">
        <v>53</v>
      </c>
      <c r="D90" s="43">
        <v>15700</v>
      </c>
      <c r="E90" s="43">
        <v>4</v>
      </c>
      <c r="F90" s="43">
        <v>17393</v>
      </c>
      <c r="G90" s="37">
        <v>0.8</v>
      </c>
      <c r="H90" s="37">
        <v>2.8</v>
      </c>
      <c r="I90" s="43">
        <v>17089</v>
      </c>
      <c r="J90" s="127">
        <v>1.9</v>
      </c>
      <c r="K90" s="43">
        <v>16427</v>
      </c>
      <c r="L90" s="39">
        <v>6.2E-2</v>
      </c>
      <c r="M90" s="37">
        <f>ROUND(K90*(1-L90),0)</f>
        <v>15409</v>
      </c>
      <c r="N90" s="28">
        <v>0.41699999999999998</v>
      </c>
      <c r="O90" s="25">
        <f>M90*N90</f>
        <v>6425.5529999999999</v>
      </c>
      <c r="P90" s="39">
        <v>0.56599999999999995</v>
      </c>
      <c r="Q90" s="25">
        <f>M90*P90</f>
        <v>8721.4939999999988</v>
      </c>
      <c r="R90" s="39">
        <v>1.7000000000000001E-2</v>
      </c>
      <c r="S90" s="25">
        <f>M90*R90</f>
        <v>261.95300000000003</v>
      </c>
      <c r="T90" s="28">
        <v>0.24099999999999999</v>
      </c>
      <c r="U90" s="25">
        <f>M90*T90</f>
        <v>3713.569</v>
      </c>
      <c r="V90" s="39">
        <v>0.51100000000000001</v>
      </c>
      <c r="W90" s="25">
        <f>M90*V90</f>
        <v>7873.9989999999998</v>
      </c>
      <c r="X90" s="39">
        <v>0.4</v>
      </c>
      <c r="Y90" s="25">
        <f>X90*M90</f>
        <v>6163.6</v>
      </c>
      <c r="Z90" s="47">
        <v>2.63E-3</v>
      </c>
      <c r="AA90" s="18">
        <f>M90*Z90</f>
        <v>40.525669999999998</v>
      </c>
      <c r="AB90" s="27">
        <f>IF(M90&gt;0,(AD90+AM90)/M90,0)</f>
        <v>2.6471198130962425E-3</v>
      </c>
      <c r="AC90" s="47">
        <v>3.4000000000000002E-4</v>
      </c>
      <c r="AD90" s="37">
        <f>AC90*M90</f>
        <v>5.2390600000000003</v>
      </c>
      <c r="AE90" s="28">
        <v>0.2016</v>
      </c>
      <c r="AF90" s="41">
        <f>AI90*(1-AJ90)*AE90</f>
        <v>32.547513600000002</v>
      </c>
      <c r="AG90" s="28">
        <f>IF(AND(AE90&gt;0,AC90&gt;0,Z90&gt;0),((Z90-AC90)*AE90)/((AE90-AC90)*Z90),0)</f>
        <v>0.87219339454214118</v>
      </c>
      <c r="AH90" s="29">
        <f t="shared" si="1"/>
        <v>0.87290632667887869</v>
      </c>
      <c r="AI90" s="43">
        <v>178</v>
      </c>
      <c r="AJ90" s="39">
        <v>9.2999999999999999E-2</v>
      </c>
      <c r="AK90" s="28">
        <v>0.22020000000000001</v>
      </c>
      <c r="AL90" s="152">
        <v>0.21679999999999999</v>
      </c>
      <c r="AM90" s="41">
        <f>AI90*(1-AJ90)*AK90</f>
        <v>35.550409199999997</v>
      </c>
      <c r="AN90" s="154">
        <f>AI90*(1-AJ90)*AL90</f>
        <v>35.001492800000001</v>
      </c>
      <c r="AO90" s="18">
        <v>1.6</v>
      </c>
      <c r="AP90" s="18"/>
      <c r="AQ90" s="121">
        <f>AQ89+AI90-AP90</f>
        <v>2067.5599999999995</v>
      </c>
      <c r="AR90" s="104"/>
      <c r="AS90" s="43"/>
      <c r="AT90" s="48"/>
      <c r="AU90" s="41"/>
      <c r="AV90" s="41"/>
      <c r="AW90" s="41"/>
      <c r="AX90" s="41"/>
    </row>
    <row r="91" spans="1:50" s="22" customFormat="1" ht="13.5" thickBot="1" x14ac:dyDescent="0.25">
      <c r="A91" s="184"/>
      <c r="B91" s="49" t="s">
        <v>38</v>
      </c>
      <c r="C91" s="50"/>
      <c r="D91" s="51">
        <f>SUM(D88:D90)</f>
        <v>52700</v>
      </c>
      <c r="E91" s="51"/>
      <c r="F91" s="51">
        <f>SUM(F88:F90)</f>
        <v>50797</v>
      </c>
      <c r="G91" s="52"/>
      <c r="H91" s="52"/>
      <c r="I91" s="51">
        <f>SUM(I88:I90)</f>
        <v>51049</v>
      </c>
      <c r="J91" s="52"/>
      <c r="K91" s="51">
        <f>SUM(K88:K90)</f>
        <v>49287</v>
      </c>
      <c r="L91" s="21">
        <f>IF(K91&gt;0,(K88*L88+K89*L89+K90*L90)/K91,0)</f>
        <v>6.6666869559924527E-2</v>
      </c>
      <c r="M91" s="52">
        <f>M88+M89+M90</f>
        <v>46002</v>
      </c>
      <c r="N91" s="53">
        <f>IF(M91&gt;0,O91/M91,0)</f>
        <v>0.41529276987957042</v>
      </c>
      <c r="O91" s="54">
        <f>O88+O89+O90</f>
        <v>19104.297999999999</v>
      </c>
      <c r="P91" s="21">
        <f>IF(M91&gt;0,Q91/M91,0)</f>
        <v>0.54742161210382156</v>
      </c>
      <c r="Q91" s="54">
        <f>Q88+Q89+Q90</f>
        <v>25182.488999999998</v>
      </c>
      <c r="R91" s="21">
        <f>IF(M91&gt;0,S91/M91,0)</f>
        <v>3.7285618016607971E-2</v>
      </c>
      <c r="S91" s="54">
        <f>S88+S89+S90</f>
        <v>1715.213</v>
      </c>
      <c r="T91" s="21">
        <f>IF(M91&gt;0,U91/M91,0)</f>
        <v>0.23767401417329681</v>
      </c>
      <c r="U91" s="54">
        <f>U88+U89+U90</f>
        <v>10933.48</v>
      </c>
      <c r="V91" s="21">
        <f>IF(M91&gt;0,W91/M91,0)</f>
        <v>0.50434722403373766</v>
      </c>
      <c r="W91" s="54">
        <f>W88+W89+W90</f>
        <v>23200.981</v>
      </c>
      <c r="X91" s="21">
        <f>IF(M91&gt;0,Y91/M91,0)</f>
        <v>0.39667884005043258</v>
      </c>
      <c r="Y91" s="54">
        <f>Y88+Y89+Y90</f>
        <v>18248.02</v>
      </c>
      <c r="Z91" s="55">
        <f>IF(M91&gt;0,AA91/M91,0)</f>
        <v>2.8096402330333461E-3</v>
      </c>
      <c r="AA91" s="56">
        <f>SUM(AA88:AA90)</f>
        <v>129.24906999999999</v>
      </c>
      <c r="AB91" s="55">
        <f>IF(M91&gt;0,(AB88*M88+AB89*M89+AB90*M90)/M91,0)</f>
        <v>2.833965994956741E-3</v>
      </c>
      <c r="AC91" s="55">
        <f>IF(K91&gt;0,(K88*AC88+K89*AC89+K90*AC90)/K91,0)</f>
        <v>3.3666686955992456E-4</v>
      </c>
      <c r="AD91" s="52">
        <f>SUM(AD88:AD90)</f>
        <v>15.487900000000002</v>
      </c>
      <c r="AE91" s="53">
        <f>IF(K91&gt;0,(K88*AE88+K89*AE89+K90*AE90)/K91,0)</f>
        <v>0.20830057418791972</v>
      </c>
      <c r="AF91" s="58">
        <f>SUM(AF88:AF90)</f>
        <v>103.69298210000001</v>
      </c>
      <c r="AG91" s="53">
        <f>IF(AND(AA91&gt;0),((AA88*AG88+AA89*AG89+AA90*AG90)/AA91),0)</f>
        <v>0.88159401782379909</v>
      </c>
      <c r="AH91" s="57">
        <f t="shared" si="1"/>
        <v>0.88249057969833711</v>
      </c>
      <c r="AI91" s="51">
        <f>SUM(AI88:AI90)</f>
        <v>548</v>
      </c>
      <c r="AJ91" s="21">
        <f>IF(AI91&gt;0,(AJ88*AI88+AJ89*AI89+AJ90*AI90)/AI91,0)</f>
        <v>9.1987226277372269E-2</v>
      </c>
      <c r="AK91" s="53">
        <f>IF(K91&gt;0,(AK88*K88+AK89*K89+AK90*K90)/K91,0)</f>
        <v>0.23073378781423096</v>
      </c>
      <c r="AL91" s="155">
        <f>IF(L91&gt;0,(AL88*K88+AL89*K89+AL90*K90)/K91,0)</f>
        <v>0.22246696289082318</v>
      </c>
      <c r="AM91" s="58">
        <f>SUM(AM88:AM90)</f>
        <v>114.88020370000001</v>
      </c>
      <c r="AN91" s="156">
        <f>SUM(AN88:AN90)</f>
        <v>110.73485030000001</v>
      </c>
      <c r="AO91" s="56"/>
      <c r="AP91" s="56">
        <f>SUM(AP88:AP90)</f>
        <v>0</v>
      </c>
      <c r="AQ91" s="105"/>
      <c r="AR91" s="106">
        <f>AQ90</f>
        <v>2067.5599999999995</v>
      </c>
      <c r="AS91" s="51">
        <f>SUM(AS88:AS90)</f>
        <v>0</v>
      </c>
      <c r="AT91" s="59"/>
      <c r="AU91" s="58"/>
      <c r="AV91" s="58"/>
      <c r="AW91" s="58"/>
      <c r="AX91" s="58"/>
    </row>
    <row r="92" spans="1:50" x14ac:dyDescent="0.2">
      <c r="A92" s="182">
        <v>23</v>
      </c>
      <c r="B92" s="23">
        <v>1</v>
      </c>
      <c r="C92" s="11" t="s">
        <v>51</v>
      </c>
      <c r="D92" s="12">
        <v>18207</v>
      </c>
      <c r="E92" s="12">
        <v>0</v>
      </c>
      <c r="F92" s="12">
        <v>15748</v>
      </c>
      <c r="G92" s="13">
        <v>0.9</v>
      </c>
      <c r="H92" s="13">
        <v>2.7</v>
      </c>
      <c r="I92" s="12">
        <v>15732</v>
      </c>
      <c r="J92" s="13">
        <v>1.6</v>
      </c>
      <c r="K92" s="12">
        <v>16404</v>
      </c>
      <c r="L92" s="14">
        <v>7.3999999999999996E-2</v>
      </c>
      <c r="M92" s="24">
        <f>ROUND(K92*(1-L92),0)</f>
        <v>15190</v>
      </c>
      <c r="N92" s="15">
        <v>0.40899999999999997</v>
      </c>
      <c r="O92" s="25">
        <f>M92*N92</f>
        <v>6212.71</v>
      </c>
      <c r="P92" s="14">
        <v>0.54300000000000004</v>
      </c>
      <c r="Q92" s="25">
        <f>M92*P92</f>
        <v>8248.17</v>
      </c>
      <c r="R92" s="16">
        <v>4.8000000000000001E-2</v>
      </c>
      <c r="S92" s="25">
        <f>M92*R92</f>
        <v>729.12</v>
      </c>
      <c r="T92" s="26">
        <v>0.24</v>
      </c>
      <c r="U92" s="25">
        <f>M92*T92</f>
        <v>3645.6</v>
      </c>
      <c r="V92" s="16">
        <v>0.50700000000000001</v>
      </c>
      <c r="W92" s="25">
        <f>M92*V92</f>
        <v>7701.33</v>
      </c>
      <c r="X92" s="16">
        <v>0.4</v>
      </c>
      <c r="Y92" s="25">
        <f>X92*M92</f>
        <v>6076</v>
      </c>
      <c r="Z92" s="17">
        <v>2.5999999999999999E-3</v>
      </c>
      <c r="AA92" s="18">
        <f>M92*Z92</f>
        <v>39.494</v>
      </c>
      <c r="AB92" s="27">
        <f>IF(M92&gt;0,(AD92+AM92)/M92,0)</f>
        <v>2.4759405398288351E-3</v>
      </c>
      <c r="AC92" s="17">
        <v>3.3E-4</v>
      </c>
      <c r="AD92" s="24">
        <f>AC92*M92</f>
        <v>5.0126999999999997</v>
      </c>
      <c r="AE92" s="117">
        <v>0.2064</v>
      </c>
      <c r="AF92" s="30">
        <f>AI92*(1-AJ92)*AE92</f>
        <v>30.735436800000002</v>
      </c>
      <c r="AG92" s="28">
        <f>IF(AND(AE92&gt;0,AC92&gt;0,Z92&gt;0),((Z92-AC92)*AE92)/((AE92-AC92)*Z92),0)</f>
        <v>0.87447506635161321</v>
      </c>
      <c r="AH92" s="60">
        <f t="shared" si="1"/>
        <v>0.86802589798710428</v>
      </c>
      <c r="AI92" s="12">
        <v>164</v>
      </c>
      <c r="AJ92" s="14">
        <v>9.1999999999999998E-2</v>
      </c>
      <c r="AK92" s="15">
        <v>0.21890000000000001</v>
      </c>
      <c r="AL92" s="150">
        <v>0.2281</v>
      </c>
      <c r="AM92" s="30">
        <f>AI92*(1-AJ92)*AK92</f>
        <v>32.596836800000005</v>
      </c>
      <c r="AN92" s="153">
        <f>AI92*(1-AJ92)*AL92</f>
        <v>33.966827200000004</v>
      </c>
      <c r="AO92" s="19">
        <v>1.6</v>
      </c>
      <c r="AP92" s="19"/>
      <c r="AQ92" s="101">
        <f>AQ90+AI92-AP92</f>
        <v>2231.5599999999995</v>
      </c>
      <c r="AR92" s="102"/>
      <c r="AS92" s="12"/>
      <c r="AT92" s="31"/>
      <c r="AU92" s="20"/>
      <c r="AV92" s="20"/>
      <c r="AW92" s="20"/>
      <c r="AX92" s="20"/>
    </row>
    <row r="93" spans="1:50" x14ac:dyDescent="0.2">
      <c r="A93" s="183"/>
      <c r="B93" s="33">
        <v>2</v>
      </c>
      <c r="C93" s="11" t="s">
        <v>50</v>
      </c>
      <c r="D93" s="34">
        <v>18903</v>
      </c>
      <c r="E93" s="34">
        <v>3</v>
      </c>
      <c r="F93" s="34">
        <v>18100</v>
      </c>
      <c r="G93" s="35">
        <v>0.7</v>
      </c>
      <c r="H93" s="35">
        <v>2.9</v>
      </c>
      <c r="I93" s="34">
        <v>17990</v>
      </c>
      <c r="J93" s="35">
        <v>1.1000000000000001</v>
      </c>
      <c r="K93" s="34">
        <v>16369</v>
      </c>
      <c r="L93" s="36">
        <v>6.9000000000000006E-2</v>
      </c>
      <c r="M93" s="37">
        <f>ROUND(K93*(1-L93),0)</f>
        <v>15240</v>
      </c>
      <c r="N93" s="38">
        <v>0.47</v>
      </c>
      <c r="O93" s="25">
        <f>M93*N93</f>
        <v>7162.7999999999993</v>
      </c>
      <c r="P93" s="36">
        <v>0.49299999999999999</v>
      </c>
      <c r="Q93" s="25">
        <f>M93*P93</f>
        <v>7513.32</v>
      </c>
      <c r="R93" s="39">
        <v>3.6999999999999998E-2</v>
      </c>
      <c r="S93" s="25">
        <f>M93*R93</f>
        <v>563.88</v>
      </c>
      <c r="T93" s="28">
        <v>0.24199999999999999</v>
      </c>
      <c r="U93" s="25">
        <f>M93*T93</f>
        <v>3688.08</v>
      </c>
      <c r="V93" s="39">
        <v>0.51800000000000002</v>
      </c>
      <c r="W93" s="25">
        <f>M93*V93</f>
        <v>7894.3200000000006</v>
      </c>
      <c r="X93" s="39">
        <v>0.39</v>
      </c>
      <c r="Y93" s="25">
        <f>X93*M93</f>
        <v>5943.6</v>
      </c>
      <c r="Z93" s="40">
        <v>2.6800000000000001E-3</v>
      </c>
      <c r="AA93" s="18">
        <f>M93*Z93</f>
        <v>40.843200000000003</v>
      </c>
      <c r="AB93" s="27">
        <f>IF(M93&gt;0,(AD93+AM93)/M93,0)</f>
        <v>2.5262089238845147E-3</v>
      </c>
      <c r="AC93" s="40">
        <v>3.4000000000000002E-4</v>
      </c>
      <c r="AD93" s="37">
        <f>AC93*M93</f>
        <v>5.1816000000000004</v>
      </c>
      <c r="AE93" s="28">
        <v>0.20599999999999999</v>
      </c>
      <c r="AF93" s="41">
        <f>AI93*(1-AJ93)*AE93</f>
        <v>31.658079999999998</v>
      </c>
      <c r="AG93" s="28">
        <f>IF(AND(AE93&gt;0,AC93&gt;0,Z93&gt;0),((Z93-AC93)*AE93)/((AE93-AC93)*Z93),0)</f>
        <v>0.87457780629092219</v>
      </c>
      <c r="AH93" s="29">
        <f t="shared" si="1"/>
        <v>0.86677029953682649</v>
      </c>
      <c r="AI93" s="34">
        <v>170</v>
      </c>
      <c r="AJ93" s="36">
        <v>9.6000000000000002E-2</v>
      </c>
      <c r="AK93" s="38">
        <v>0.21679999999999999</v>
      </c>
      <c r="AL93" s="151">
        <v>0.23169999999999999</v>
      </c>
      <c r="AM93" s="41">
        <f>AI93*(1-AJ93)*AK93</f>
        <v>33.317824000000002</v>
      </c>
      <c r="AN93" s="154">
        <f>AI93*(1-AJ93)*AL93</f>
        <v>35.607655999999999</v>
      </c>
      <c r="AO93" s="42">
        <v>1.6</v>
      </c>
      <c r="AP93" s="42"/>
      <c r="AQ93" s="121">
        <f>AQ92+AI93-AP93</f>
        <v>2401.5599999999995</v>
      </c>
      <c r="AR93" s="104"/>
      <c r="AS93" s="43"/>
      <c r="AT93" s="44"/>
      <c r="AU93" s="45"/>
      <c r="AV93" s="45"/>
      <c r="AW93" s="45"/>
      <c r="AX93" s="45"/>
    </row>
    <row r="94" spans="1:50" x14ac:dyDescent="0.2">
      <c r="A94" s="183"/>
      <c r="B94" s="33">
        <v>3</v>
      </c>
      <c r="C94" s="11" t="s">
        <v>54</v>
      </c>
      <c r="D94" s="43">
        <v>17794</v>
      </c>
      <c r="E94" s="43">
        <v>2</v>
      </c>
      <c r="F94" s="43">
        <v>16682</v>
      </c>
      <c r="G94" s="37">
        <v>1.1000000000000001</v>
      </c>
      <c r="H94" s="37">
        <v>2.9</v>
      </c>
      <c r="I94" s="43">
        <v>16659</v>
      </c>
      <c r="J94" s="37">
        <v>1.4</v>
      </c>
      <c r="K94" s="43">
        <v>16318</v>
      </c>
      <c r="L94" s="39">
        <v>6.9000000000000006E-2</v>
      </c>
      <c r="M94" s="37">
        <f>ROUND(K94*(1-L94),0)</f>
        <v>15192</v>
      </c>
      <c r="N94" s="28">
        <v>0.35399999999999998</v>
      </c>
      <c r="O94" s="25">
        <f>M94*N94</f>
        <v>5377.9679999999998</v>
      </c>
      <c r="P94" s="39">
        <v>0.61299999999999999</v>
      </c>
      <c r="Q94" s="25">
        <f>M94*P94</f>
        <v>9312.6959999999999</v>
      </c>
      <c r="R94" s="39">
        <v>3.3000000000000002E-2</v>
      </c>
      <c r="S94" s="25">
        <f>M94*R94</f>
        <v>501.33600000000001</v>
      </c>
      <c r="T94" s="28">
        <v>0.24399999999999999</v>
      </c>
      <c r="U94" s="25">
        <f>M94*T94</f>
        <v>3706.848</v>
      </c>
      <c r="V94" s="39">
        <v>0.5</v>
      </c>
      <c r="W94" s="25">
        <f>M94*V94</f>
        <v>7596</v>
      </c>
      <c r="X94" s="39">
        <v>0.4</v>
      </c>
      <c r="Y94" s="25">
        <f>X94*M94</f>
        <v>6076.8</v>
      </c>
      <c r="Z94" s="47">
        <v>2.7699999999999999E-3</v>
      </c>
      <c r="AA94" s="18">
        <f>M94*Z94</f>
        <v>42.08184</v>
      </c>
      <c r="AB94" s="27">
        <f>IF(M94&gt;0,(AD94+AM94)/M94,0)</f>
        <v>2.5856731042654029E-3</v>
      </c>
      <c r="AC94" s="47">
        <v>3.2000000000000003E-4</v>
      </c>
      <c r="AD94" s="37">
        <f>AC94*M94</f>
        <v>4.86144</v>
      </c>
      <c r="AE94" s="28">
        <v>0.2049</v>
      </c>
      <c r="AF94" s="41">
        <f>AI94*(1-AJ94)*AE94</f>
        <v>32.336908200000003</v>
      </c>
      <c r="AG94" s="28">
        <f>IF(AND(AE94&gt;0,AC94&gt;0,Z94&gt;0),((Z94-AC94)*AE94)/((AE94-AC94)*Z94),0)</f>
        <v>0.88586001504182377</v>
      </c>
      <c r="AH94" s="29">
        <f t="shared" si="1"/>
        <v>0.87752864771198857</v>
      </c>
      <c r="AI94" s="43">
        <v>174</v>
      </c>
      <c r="AJ94" s="39">
        <v>9.2999999999999999E-2</v>
      </c>
      <c r="AK94" s="28">
        <v>0.21809999999999999</v>
      </c>
      <c r="AL94" s="152">
        <v>0.224</v>
      </c>
      <c r="AM94" s="41">
        <f>AI94*(1-AJ94)*AK94</f>
        <v>34.420105800000002</v>
      </c>
      <c r="AN94" s="154">
        <f>AI94*(1-AJ94)*AL94</f>
        <v>35.351232000000003</v>
      </c>
      <c r="AO94" s="18">
        <v>1.6</v>
      </c>
      <c r="AP94" s="18"/>
      <c r="AQ94" s="121">
        <f>AQ93+AI94-AP94</f>
        <v>2575.5599999999995</v>
      </c>
      <c r="AR94" s="104"/>
      <c r="AS94" s="43"/>
      <c r="AT94" s="48"/>
      <c r="AU94" s="41"/>
      <c r="AV94" s="41"/>
      <c r="AW94" s="41"/>
      <c r="AX94" s="41"/>
    </row>
    <row r="95" spans="1:50" s="22" customFormat="1" ht="13.5" thickBot="1" x14ac:dyDescent="0.25">
      <c r="A95" s="184"/>
      <c r="B95" s="49" t="s">
        <v>38</v>
      </c>
      <c r="C95" s="50"/>
      <c r="D95" s="51">
        <f>SUM(D92:D94)</f>
        <v>54904</v>
      </c>
      <c r="E95" s="51"/>
      <c r="F95" s="51">
        <f>SUM(F92:F94)</f>
        <v>50530</v>
      </c>
      <c r="G95" s="52"/>
      <c r="H95" s="52"/>
      <c r="I95" s="51">
        <f>SUM(I92:I94)</f>
        <v>50381</v>
      </c>
      <c r="J95" s="52"/>
      <c r="K95" s="51">
        <f>SUM(K92:K94)</f>
        <v>49091</v>
      </c>
      <c r="L95" s="21">
        <f>IF(K95&gt;0,(K92*L92+K93*L93+K94*L94)/K95,0)</f>
        <v>7.067077468375059E-2</v>
      </c>
      <c r="M95" s="52">
        <f>M92+M93+M94</f>
        <v>45622</v>
      </c>
      <c r="N95" s="53">
        <f>IF(M95&gt;0,O95/M95,0)</f>
        <v>0.41106216299153914</v>
      </c>
      <c r="O95" s="54">
        <f>O92+O93+O94</f>
        <v>18753.477999999999</v>
      </c>
      <c r="P95" s="21">
        <f>IF(M95&gt;0,Q95/M95,0)</f>
        <v>0.54960733856472754</v>
      </c>
      <c r="Q95" s="54">
        <f>Q92+Q93+Q94</f>
        <v>25074.186000000002</v>
      </c>
      <c r="R95" s="21">
        <f>IF(M95&gt;0,S95/M95,0)</f>
        <v>3.9330498443733285E-2</v>
      </c>
      <c r="S95" s="54">
        <f>S92+S93+S94</f>
        <v>1794.336</v>
      </c>
      <c r="T95" s="21">
        <f>IF(M95&gt;0,U95/M95,0)</f>
        <v>0.24200008767699793</v>
      </c>
      <c r="U95" s="54">
        <f>U92+U93+U94</f>
        <v>11040.528</v>
      </c>
      <c r="V95" s="21">
        <f>IF(M95&gt;0,W95/M95,0)</f>
        <v>0.5083435623164263</v>
      </c>
      <c r="W95" s="54">
        <f>W92+W93+W94</f>
        <v>23191.65</v>
      </c>
      <c r="X95" s="21">
        <f>IF(M95&gt;0,Y95/M95,0)</f>
        <v>0.39665950637850161</v>
      </c>
      <c r="Y95" s="54">
        <f>Y92+Y93+Y94</f>
        <v>18096.400000000001</v>
      </c>
      <c r="Z95" s="55">
        <f>IF(M95&gt;0,AA95/M95,0)</f>
        <v>2.6833334794616631E-3</v>
      </c>
      <c r="AA95" s="56">
        <f>SUM(AA92:AA94)</f>
        <v>122.41904</v>
      </c>
      <c r="AB95" s="55">
        <f>IF(M95&gt;0,(AB92*M92+AB93*M93+AB94*M94)/M95,0)</f>
        <v>2.5292733023541277E-3</v>
      </c>
      <c r="AC95" s="55">
        <f>IF(K95&gt;0,(K92*AC92+K93*AC93+K94*AC94)/K95,0)</f>
        <v>3.3001038886965023E-4</v>
      </c>
      <c r="AD95" s="52">
        <f>SUM(AD92:AD94)</f>
        <v>15.05574</v>
      </c>
      <c r="AE95" s="53">
        <f>IF(K95&gt;0,(K92*AE92+K93*AE93+K94*AE94)/K95,0)</f>
        <v>0.20576801857774338</v>
      </c>
      <c r="AF95" s="58">
        <f>SUM(AF92:AF94)</f>
        <v>94.730424999999997</v>
      </c>
      <c r="AG95" s="53">
        <f>IF(AND(AA95&gt;0),((AA92*AG92+AA93*AG93+AA94*AG94)/AA95),0)</f>
        <v>0.87842294747434402</v>
      </c>
      <c r="AH95" s="57">
        <f t="shared" si="1"/>
        <v>0.87084232329701106</v>
      </c>
      <c r="AI95" s="51">
        <f>SUM(AI92:AI94)</f>
        <v>508</v>
      </c>
      <c r="AJ95" s="21">
        <f>IF(AI95&gt;0,(AJ92*AI92+AJ93*AI93+AJ94*AI94)/AI95,0)</f>
        <v>9.3681102362204727E-2</v>
      </c>
      <c r="AK95" s="53">
        <f>IF(K95&gt;0,(AK92*K92+AK93*K93+AK94*K94)/K95,0)</f>
        <v>0.21793384938176039</v>
      </c>
      <c r="AL95" s="155">
        <f>IF(L95&gt;0,(AL92*K92+AL93*K93+AL94*K94)/K95,0)</f>
        <v>0.22793753844900286</v>
      </c>
      <c r="AM95" s="58">
        <f>SUM(AM92:AM94)</f>
        <v>100.33476660000001</v>
      </c>
      <c r="AN95" s="156">
        <f>SUM(AN92:AN94)</f>
        <v>104.92571520000001</v>
      </c>
      <c r="AO95" s="56"/>
      <c r="AP95" s="56">
        <f>SUM(AP92:AP94)</f>
        <v>0</v>
      </c>
      <c r="AQ95" s="105"/>
      <c r="AR95" s="106">
        <f>AQ94</f>
        <v>2575.5599999999995</v>
      </c>
      <c r="AS95" s="51">
        <f>SUM(AS92:AS94)</f>
        <v>0</v>
      </c>
      <c r="AT95" s="59"/>
      <c r="AU95" s="58"/>
      <c r="AV95" s="58"/>
      <c r="AW95" s="58"/>
      <c r="AX95" s="58"/>
    </row>
    <row r="96" spans="1:50" x14ac:dyDescent="0.2">
      <c r="A96" s="182">
        <v>24</v>
      </c>
      <c r="B96" s="23">
        <v>1</v>
      </c>
      <c r="C96" s="46" t="s">
        <v>52</v>
      </c>
      <c r="D96" s="12">
        <v>6147</v>
      </c>
      <c r="E96" s="12">
        <v>0</v>
      </c>
      <c r="F96" s="12">
        <v>7435</v>
      </c>
      <c r="G96" s="13">
        <v>0.5</v>
      </c>
      <c r="H96" s="13">
        <v>3.1</v>
      </c>
      <c r="I96" s="12">
        <v>7294</v>
      </c>
      <c r="J96" s="13">
        <v>4.5</v>
      </c>
      <c r="K96" s="12">
        <v>16260</v>
      </c>
      <c r="L96" s="14">
        <v>6.4000000000000001E-2</v>
      </c>
      <c r="M96" s="24">
        <f>ROUND(K96*(1-L96),0)</f>
        <v>15219</v>
      </c>
      <c r="N96" s="15">
        <v>0.35799999999999998</v>
      </c>
      <c r="O96" s="25">
        <f>M96*N96</f>
        <v>5448.402</v>
      </c>
      <c r="P96" s="14">
        <v>0.56399999999999995</v>
      </c>
      <c r="Q96" s="25">
        <f>M96*P96</f>
        <v>8583.5159999999996</v>
      </c>
      <c r="R96" s="16">
        <v>7.8E-2</v>
      </c>
      <c r="S96" s="25">
        <f>M96*R96</f>
        <v>1187.0820000000001</v>
      </c>
      <c r="T96" s="26">
        <v>0.251</v>
      </c>
      <c r="U96" s="25">
        <f>M96*T96</f>
        <v>3819.9690000000001</v>
      </c>
      <c r="V96" s="16">
        <v>0.504</v>
      </c>
      <c r="W96" s="25">
        <f>M96*V96</f>
        <v>7670.3760000000002</v>
      </c>
      <c r="X96" s="16">
        <v>0.4</v>
      </c>
      <c r="Y96" s="25">
        <f>X96*M96</f>
        <v>6087.6</v>
      </c>
      <c r="Z96" s="17">
        <v>2.7200000000000002E-3</v>
      </c>
      <c r="AA96" s="18">
        <f>M96*Z96</f>
        <v>41.395680000000006</v>
      </c>
      <c r="AB96" s="27">
        <f>IF(M96&gt;0,(AD96+AM96)/M96,0)</f>
        <v>2.6235214271634146E-3</v>
      </c>
      <c r="AC96" s="17">
        <v>3.2000000000000003E-4</v>
      </c>
      <c r="AD96" s="24">
        <f>AC96*M96</f>
        <v>4.8700800000000006</v>
      </c>
      <c r="AE96" s="117">
        <v>0.20399999999999999</v>
      </c>
      <c r="AF96" s="30">
        <f>AI96*(1-AJ96)*AE96</f>
        <v>33.002712000000002</v>
      </c>
      <c r="AG96" s="28">
        <f>IF(AND(AE96&gt;0,AC96&gt;0,Z96&gt;0),((Z96-AC96)*AE96)/((AE96-AC96)*Z96),0)</f>
        <v>0.88373919874312634</v>
      </c>
      <c r="AH96" s="60">
        <f t="shared" si="1"/>
        <v>0.87932503026924824</v>
      </c>
      <c r="AI96" s="12">
        <v>177</v>
      </c>
      <c r="AJ96" s="14">
        <v>8.5999999999999993E-2</v>
      </c>
      <c r="AK96" s="15">
        <v>0.2167</v>
      </c>
      <c r="AL96" s="150">
        <v>0.22359999999999999</v>
      </c>
      <c r="AM96" s="30">
        <f>AI96*(1-AJ96)*AK96</f>
        <v>35.057292600000004</v>
      </c>
      <c r="AN96" s="153">
        <f>AI96*(1-AJ96)*AL96</f>
        <v>36.173560800000004</v>
      </c>
      <c r="AO96" s="19">
        <v>1.6</v>
      </c>
      <c r="AP96" s="19">
        <v>1184.8599999999999</v>
      </c>
      <c r="AQ96" s="101">
        <f>AQ94+AI96-AP96</f>
        <v>1567.6999999999996</v>
      </c>
      <c r="AR96" s="102"/>
      <c r="AS96" s="12"/>
      <c r="AT96" s="31"/>
      <c r="AU96" s="20"/>
      <c r="AV96" s="20"/>
      <c r="AW96" s="20"/>
      <c r="AX96" s="20"/>
    </row>
    <row r="97" spans="1:50" x14ac:dyDescent="0.2">
      <c r="A97" s="183"/>
      <c r="B97" s="33">
        <v>2</v>
      </c>
      <c r="C97" s="11" t="s">
        <v>50</v>
      </c>
      <c r="D97" s="34">
        <v>19024</v>
      </c>
      <c r="E97" s="34">
        <v>6</v>
      </c>
      <c r="F97" s="34">
        <v>16869</v>
      </c>
      <c r="G97" s="35">
        <v>0.7</v>
      </c>
      <c r="H97" s="35">
        <v>3.1</v>
      </c>
      <c r="I97" s="34">
        <v>17090</v>
      </c>
      <c r="J97" s="35">
        <v>3.2</v>
      </c>
      <c r="K97" s="34">
        <v>16068</v>
      </c>
      <c r="L97" s="36">
        <v>6.7000000000000004E-2</v>
      </c>
      <c r="M97" s="37">
        <f>ROUND(K97*(1-L97),0)</f>
        <v>14991</v>
      </c>
      <c r="N97" s="38">
        <v>0.45300000000000001</v>
      </c>
      <c r="O97" s="25">
        <f>M97*N97</f>
        <v>6790.9229999999998</v>
      </c>
      <c r="P97" s="36">
        <v>0.502</v>
      </c>
      <c r="Q97" s="25">
        <f>M97*P97</f>
        <v>7525.482</v>
      </c>
      <c r="R97" s="39">
        <v>4.4999999999999998E-2</v>
      </c>
      <c r="S97" s="25">
        <f>M97*R97</f>
        <v>674.59500000000003</v>
      </c>
      <c r="T97" s="28">
        <v>0.23799999999999999</v>
      </c>
      <c r="U97" s="25">
        <f>M97*T97</f>
        <v>3567.8579999999997</v>
      </c>
      <c r="V97" s="39">
        <v>0.504</v>
      </c>
      <c r="W97" s="25">
        <f>M97*V97</f>
        <v>7555.4639999999999</v>
      </c>
      <c r="X97" s="39">
        <v>0.39</v>
      </c>
      <c r="Y97" s="25">
        <f>X97*M97</f>
        <v>5846.49</v>
      </c>
      <c r="Z97" s="40">
        <v>2.6700000000000001E-3</v>
      </c>
      <c r="AA97" s="18">
        <f>M97*Z97</f>
        <v>40.025970000000001</v>
      </c>
      <c r="AB97" s="27">
        <f>IF(M97&gt;0,(AD97+AM97)/M97,0)</f>
        <v>2.7604353145220467E-3</v>
      </c>
      <c r="AC97" s="40">
        <v>2.9999999999999997E-4</v>
      </c>
      <c r="AD97" s="37">
        <f>AC97*M97</f>
        <v>4.4972999999999992</v>
      </c>
      <c r="AE97" s="28">
        <v>0.19950000000000001</v>
      </c>
      <c r="AF97" s="41">
        <f>AI97*(1-AJ97)*AE97</f>
        <v>35.258433000000004</v>
      </c>
      <c r="AG97" s="28">
        <f>IF(AND(AE97&gt;0,AC97&gt;0,Z97&gt;0),((Z97-AC97)*AE97)/((AE97-AC97)*Z97),0)</f>
        <v>0.8889772573439827</v>
      </c>
      <c r="AH97" s="29">
        <f t="shared" si="1"/>
        <v>0.89260458124362119</v>
      </c>
      <c r="AI97" s="34">
        <v>194</v>
      </c>
      <c r="AJ97" s="36">
        <v>8.8999999999999996E-2</v>
      </c>
      <c r="AK97" s="38">
        <v>0.2087</v>
      </c>
      <c r="AL97" s="151">
        <v>0.21240000000000001</v>
      </c>
      <c r="AM97" s="41">
        <f>AI97*(1-AJ97)*AK97</f>
        <v>36.884385800000004</v>
      </c>
      <c r="AN97" s="154">
        <f>AI97*(1-AJ97)*AL97</f>
        <v>37.538301600000004</v>
      </c>
      <c r="AO97" s="42">
        <v>1.65</v>
      </c>
      <c r="AP97" s="42"/>
      <c r="AQ97" s="121">
        <f>AQ96+AI97-AP97</f>
        <v>1761.6999999999996</v>
      </c>
      <c r="AR97" s="104"/>
      <c r="AS97" s="43"/>
      <c r="AT97" s="44"/>
      <c r="AU97" s="45"/>
      <c r="AV97" s="45"/>
      <c r="AW97" s="45"/>
      <c r="AX97" s="45"/>
    </row>
    <row r="98" spans="1:50" x14ac:dyDescent="0.2">
      <c r="A98" s="183"/>
      <c r="B98" s="33">
        <v>3</v>
      </c>
      <c r="C98" s="11" t="s">
        <v>54</v>
      </c>
      <c r="D98" s="43">
        <v>17567</v>
      </c>
      <c r="E98" s="43">
        <v>1</v>
      </c>
      <c r="F98" s="43">
        <v>16388</v>
      </c>
      <c r="G98" s="37">
        <v>0.7</v>
      </c>
      <c r="H98" s="37">
        <v>3.9</v>
      </c>
      <c r="I98" s="43">
        <v>15947</v>
      </c>
      <c r="J98" s="37">
        <v>3.4</v>
      </c>
      <c r="K98" s="43">
        <v>16202</v>
      </c>
      <c r="L98" s="39">
        <v>7.0000000000000007E-2</v>
      </c>
      <c r="M98" s="37">
        <f>ROUND(K98*(1-L98),0)</f>
        <v>15068</v>
      </c>
      <c r="N98" s="28">
        <v>0.45200000000000001</v>
      </c>
      <c r="O98" s="25">
        <f>M98*N98</f>
        <v>6810.7359999999999</v>
      </c>
      <c r="P98" s="39">
        <v>0.48799999999999999</v>
      </c>
      <c r="Q98" s="25">
        <f>M98*P98</f>
        <v>7353.1840000000002</v>
      </c>
      <c r="R98" s="39">
        <v>0.06</v>
      </c>
      <c r="S98" s="25">
        <f>M98*R98</f>
        <v>904.07999999999993</v>
      </c>
      <c r="T98" s="28">
        <v>0.24199999999999999</v>
      </c>
      <c r="U98" s="25">
        <f>M98*T98</f>
        <v>3646.4559999999997</v>
      </c>
      <c r="V98" s="39">
        <v>0.502</v>
      </c>
      <c r="W98" s="25">
        <f>M98*V98</f>
        <v>7564.1360000000004</v>
      </c>
      <c r="X98" s="39">
        <v>0.4</v>
      </c>
      <c r="Y98" s="25">
        <f>X98*M98</f>
        <v>6027.2000000000007</v>
      </c>
      <c r="Z98" s="47">
        <v>2.7399999999999998E-3</v>
      </c>
      <c r="AA98" s="18">
        <f>M98*Z98</f>
        <v>41.286319999999996</v>
      </c>
      <c r="AB98" s="27">
        <f>IF(M98&gt;0,(AD98+AM98)/M98,0)</f>
        <v>2.7952246084417313E-3</v>
      </c>
      <c r="AC98" s="47">
        <v>2.9999999999999997E-4</v>
      </c>
      <c r="AD98" s="37">
        <f>AC98*M98</f>
        <v>4.5203999999999995</v>
      </c>
      <c r="AE98" s="28">
        <v>0.20699999999999999</v>
      </c>
      <c r="AF98" s="41">
        <f>AI98*(1-AJ98)*AE98</f>
        <v>36.215892000000004</v>
      </c>
      <c r="AG98" s="28">
        <f>IF(AND(AE98&gt;0,AC98&gt;0,Z98&gt;0),((Z98-AC98)*AE98)/((AE98-AC98)*Z98),0)</f>
        <v>0.89180341762630699</v>
      </c>
      <c r="AH98" s="29">
        <f t="shared" si="1"/>
        <v>0.89392201232163604</v>
      </c>
      <c r="AI98" s="43">
        <v>191</v>
      </c>
      <c r="AJ98" s="39">
        <v>8.4000000000000005E-2</v>
      </c>
      <c r="AK98" s="28">
        <v>0.21490000000000001</v>
      </c>
      <c r="AL98" s="152">
        <v>0.21759999999999999</v>
      </c>
      <c r="AM98" s="41">
        <f>AI98*(1-AJ98)*AK98</f>
        <v>37.598044400000006</v>
      </c>
      <c r="AN98" s="154">
        <f>AI98*(1-AJ98)*AL98</f>
        <v>38.0704256</v>
      </c>
      <c r="AO98" s="18">
        <v>1.6</v>
      </c>
      <c r="AP98" s="18"/>
      <c r="AQ98" s="121">
        <f>AQ97+AI98-AP98</f>
        <v>1952.6999999999996</v>
      </c>
      <c r="AR98" s="104"/>
      <c r="AS98" s="43"/>
      <c r="AT98" s="48"/>
      <c r="AU98" s="41"/>
      <c r="AV98" s="41"/>
      <c r="AW98" s="41"/>
      <c r="AX98" s="41"/>
    </row>
    <row r="99" spans="1:50" s="22" customFormat="1" ht="13.5" thickBot="1" x14ac:dyDescent="0.25">
      <c r="A99" s="184"/>
      <c r="B99" s="49" t="s">
        <v>38</v>
      </c>
      <c r="C99" s="50"/>
      <c r="D99" s="51">
        <f>SUM(D96:D98)</f>
        <v>42738</v>
      </c>
      <c r="E99" s="51"/>
      <c r="F99" s="51">
        <f>SUM(F96:F98)</f>
        <v>40692</v>
      </c>
      <c r="G99" s="52"/>
      <c r="H99" s="52"/>
      <c r="I99" s="51">
        <f>SUM(I96:I98)</f>
        <v>40331</v>
      </c>
      <c r="J99" s="52"/>
      <c r="K99" s="51">
        <f>SUM(K96:K98)</f>
        <v>48530</v>
      </c>
      <c r="L99" s="21">
        <f>IF(K99&gt;0,(K96*L96+K97*L97+K98*L98)/K99,0)</f>
        <v>6.6996414588914074E-2</v>
      </c>
      <c r="M99" s="52">
        <f>M96+M97+M98</f>
        <v>45278</v>
      </c>
      <c r="N99" s="53">
        <f>IF(M99&gt;0,O99/M99,0)</f>
        <v>0.42073547859887805</v>
      </c>
      <c r="O99" s="54">
        <f>O96+O97+O98</f>
        <v>19050.061000000002</v>
      </c>
      <c r="P99" s="21">
        <f>IF(M99&gt;0,Q99/M99,0)</f>
        <v>0.51818061751844169</v>
      </c>
      <c r="Q99" s="54">
        <f>Q96+Q97+Q98</f>
        <v>23462.182000000001</v>
      </c>
      <c r="R99" s="21">
        <f>IF(M99&gt;0,S99/M99,0)</f>
        <v>6.1083903882680333E-2</v>
      </c>
      <c r="S99" s="54">
        <f>S96+S97+S98</f>
        <v>2765.7570000000001</v>
      </c>
      <c r="T99" s="21">
        <f>IF(M99&gt;0,U99/M99,0)</f>
        <v>0.24370075975087238</v>
      </c>
      <c r="U99" s="54">
        <f>U96+U97+U98</f>
        <v>11034.282999999999</v>
      </c>
      <c r="V99" s="21">
        <f>IF(M99&gt;0,W99/M99,0)</f>
        <v>0.50333442289853803</v>
      </c>
      <c r="W99" s="54">
        <f>W96+W97+W98</f>
        <v>22789.976000000002</v>
      </c>
      <c r="X99" s="21">
        <f>IF(M99&gt;0,Y99/M99,0)</f>
        <v>0.39668912054419364</v>
      </c>
      <c r="Y99" s="54">
        <f>Y96+Y97+Y98</f>
        <v>17961.29</v>
      </c>
      <c r="Z99" s="55">
        <f>IF(M99&gt;0,AA99/M99,0)</f>
        <v>2.7101013737355888E-3</v>
      </c>
      <c r="AA99" s="56">
        <f>SUM(AA96:AA98)</f>
        <v>122.70796999999999</v>
      </c>
      <c r="AB99" s="55">
        <f>IF(M99&gt;0,(AB96*M96+AB97*M97+AB98*M98)/M99,0)</f>
        <v>2.7259928177039627E-3</v>
      </c>
      <c r="AC99" s="55">
        <f>IF(K99&gt;0,(K96*AC96+K97*AC97+K98*AC98)/K99,0)</f>
        <v>3.0670100968473109E-4</v>
      </c>
      <c r="AD99" s="52">
        <f>SUM(AD96:AD98)</f>
        <v>13.887779999999999</v>
      </c>
      <c r="AE99" s="53">
        <f>IF(K99&gt;0,(K96*AE96+K97*AE97+K98*AE98)/K99,0)</f>
        <v>0.20351164228312385</v>
      </c>
      <c r="AF99" s="58">
        <f>SUM(AF96:AF98)</f>
        <v>104.477037</v>
      </c>
      <c r="AG99" s="53">
        <f>IF(AND(AA99&gt;0),((AA96*AG96+AA97*AG97+AA98*AG98)/AA99),0)</f>
        <v>0.88816108183496756</v>
      </c>
      <c r="AH99" s="57">
        <f t="shared" si="1"/>
        <v>0.88876720794447628</v>
      </c>
      <c r="AI99" s="51">
        <f>SUM(AI96:AI98)</f>
        <v>562</v>
      </c>
      <c r="AJ99" s="21">
        <f>IF(AI99&gt;0,(AJ96*AI96+AJ97*AI97+AJ98*AI98)/AI99,0)</f>
        <v>8.6355871886120997E-2</v>
      </c>
      <c r="AK99" s="53">
        <f>IF(K99&gt;0,(AK96*K96+AK97*K97+AK98*K98)/K99,0)</f>
        <v>0.21345030702658149</v>
      </c>
      <c r="AL99" s="155">
        <f>IF(L99&gt;0,(AL96*K96+AL97*K97+AL98*K98)/K99,0)</f>
        <v>0.21788861322893055</v>
      </c>
      <c r="AM99" s="58">
        <f>SUM(AM96:AM98)</f>
        <v>109.53972280000001</v>
      </c>
      <c r="AN99" s="156">
        <f>SUM(AN96:AN98)</f>
        <v>111.78228799999999</v>
      </c>
      <c r="AO99" s="56"/>
      <c r="AP99" s="56">
        <f>SUM(AP96:AP98)</f>
        <v>1184.8599999999999</v>
      </c>
      <c r="AQ99" s="105"/>
      <c r="AR99" s="106">
        <f>AQ98</f>
        <v>1952.6999999999996</v>
      </c>
      <c r="AS99" s="51">
        <f>SUM(AS96:AS98)</f>
        <v>0</v>
      </c>
      <c r="AT99" s="59"/>
      <c r="AU99" s="58"/>
      <c r="AV99" s="58"/>
      <c r="AW99" s="58"/>
      <c r="AX99" s="58"/>
    </row>
    <row r="100" spans="1:50" x14ac:dyDescent="0.2">
      <c r="A100" s="191">
        <v>25</v>
      </c>
      <c r="B100" s="33">
        <v>1</v>
      </c>
      <c r="C100" s="46" t="s">
        <v>52</v>
      </c>
      <c r="D100" s="12">
        <v>4326</v>
      </c>
      <c r="E100" s="12">
        <v>0</v>
      </c>
      <c r="F100" s="12">
        <v>9968</v>
      </c>
      <c r="G100" s="13">
        <v>0.9</v>
      </c>
      <c r="H100" s="13">
        <v>3.3</v>
      </c>
      <c r="I100" s="12">
        <v>10504</v>
      </c>
      <c r="J100" s="13">
        <v>5</v>
      </c>
      <c r="K100" s="12">
        <v>16105</v>
      </c>
      <c r="L100" s="14">
        <v>6.2E-2</v>
      </c>
      <c r="M100" s="24">
        <f>ROUND(K100*(1-L100),0)</f>
        <v>15106</v>
      </c>
      <c r="N100" s="15">
        <v>0.50900000000000001</v>
      </c>
      <c r="O100" s="25">
        <f>M100*N100</f>
        <v>7688.9539999999997</v>
      </c>
      <c r="P100" s="14">
        <v>0.45800000000000002</v>
      </c>
      <c r="Q100" s="25">
        <f>M100*P100</f>
        <v>6918.5480000000007</v>
      </c>
      <c r="R100" s="16">
        <v>3.3000000000000002E-2</v>
      </c>
      <c r="S100" s="25">
        <f>M100*R100</f>
        <v>498.49800000000005</v>
      </c>
      <c r="T100" s="26">
        <v>0.24199999999999999</v>
      </c>
      <c r="U100" s="25">
        <f>M100*T100</f>
        <v>3655.652</v>
      </c>
      <c r="V100" s="16">
        <v>0.499</v>
      </c>
      <c r="W100" s="25">
        <f>M100*V100</f>
        <v>7537.8940000000002</v>
      </c>
      <c r="X100" s="16">
        <v>0.4</v>
      </c>
      <c r="Y100" s="25">
        <f>X100*M100</f>
        <v>6042.4000000000005</v>
      </c>
      <c r="Z100" s="17">
        <v>2.8500000000000001E-3</v>
      </c>
      <c r="AA100" s="18">
        <f>M100*Z100</f>
        <v>43.052100000000003</v>
      </c>
      <c r="AB100" s="27">
        <f>IF(M100&gt;0,(AD100+AM100)/M100,0)</f>
        <v>2.8859286376274325E-3</v>
      </c>
      <c r="AC100" s="17">
        <v>3.1E-4</v>
      </c>
      <c r="AD100" s="24">
        <f>AC100*M100</f>
        <v>4.6828599999999998</v>
      </c>
      <c r="AE100" s="117">
        <v>0.2031</v>
      </c>
      <c r="AF100" s="30">
        <f>AI100*(1-AJ100)*AE100</f>
        <v>36.503569200000001</v>
      </c>
      <c r="AG100" s="28">
        <f>IF(AND(AE100&gt;0,AC100&gt;0,Z100&gt;0),((Z100-AC100)*AE100)/((AE100-AC100)*Z100),0)</f>
        <v>0.89259046823133092</v>
      </c>
      <c r="AH100" s="60">
        <f t="shared" si="1"/>
        <v>0.89386213142531179</v>
      </c>
      <c r="AI100" s="12">
        <v>196</v>
      </c>
      <c r="AJ100" s="14">
        <v>8.3000000000000004E-2</v>
      </c>
      <c r="AK100" s="15">
        <v>0.2165</v>
      </c>
      <c r="AL100" s="150">
        <v>0.2132</v>
      </c>
      <c r="AM100" s="30">
        <f>AI100*(1-AJ100)*AK100</f>
        <v>38.911977999999998</v>
      </c>
      <c r="AN100" s="153">
        <f>AI100*(1-AJ100)*AL100</f>
        <v>38.3188624</v>
      </c>
      <c r="AO100" s="19">
        <v>1.6</v>
      </c>
      <c r="AP100" s="19">
        <v>1009.7</v>
      </c>
      <c r="AQ100" s="101">
        <f>AQ98+AI100-AP100</f>
        <v>1138.9999999999998</v>
      </c>
      <c r="AR100" s="120"/>
      <c r="AS100" s="12"/>
      <c r="AT100" s="31"/>
      <c r="AU100" s="20"/>
      <c r="AV100" s="20"/>
      <c r="AW100" s="20"/>
      <c r="AX100" s="20"/>
    </row>
    <row r="101" spans="1:50" x14ac:dyDescent="0.2">
      <c r="A101" s="191"/>
      <c r="B101" s="33">
        <v>2</v>
      </c>
      <c r="C101" s="11" t="s">
        <v>53</v>
      </c>
      <c r="D101" s="34">
        <v>18400</v>
      </c>
      <c r="E101" s="34">
        <v>4</v>
      </c>
      <c r="F101" s="34">
        <v>16610</v>
      </c>
      <c r="G101" s="35">
        <v>0.9</v>
      </c>
      <c r="H101" s="35">
        <v>3.7</v>
      </c>
      <c r="I101" s="34">
        <v>15699</v>
      </c>
      <c r="J101" s="35">
        <v>4.5</v>
      </c>
      <c r="K101" s="34">
        <v>15993</v>
      </c>
      <c r="L101" s="36">
        <v>6.0999999999999999E-2</v>
      </c>
      <c r="M101" s="37">
        <f>ROUND(K101*(1-L101),0)</f>
        <v>15017</v>
      </c>
      <c r="N101" s="38">
        <v>0.40699999999999997</v>
      </c>
      <c r="O101" s="25">
        <f>M101*N101</f>
        <v>6111.9189999999999</v>
      </c>
      <c r="P101" s="36">
        <v>0.58199999999999996</v>
      </c>
      <c r="Q101" s="25">
        <f>M101*P101</f>
        <v>8739.8940000000002</v>
      </c>
      <c r="R101" s="39">
        <v>1.0999999999999999E-2</v>
      </c>
      <c r="S101" s="25">
        <f>M101*R101</f>
        <v>165.18699999999998</v>
      </c>
      <c r="T101" s="28">
        <v>0.24299999999999999</v>
      </c>
      <c r="U101" s="25">
        <f>M101*T101</f>
        <v>3649.1309999999999</v>
      </c>
      <c r="V101" s="39">
        <v>0.496</v>
      </c>
      <c r="W101" s="25">
        <f>M101*V101</f>
        <v>7448.4319999999998</v>
      </c>
      <c r="X101" s="39">
        <v>0.39</v>
      </c>
      <c r="Y101" s="25">
        <f>X101*M101</f>
        <v>5856.63</v>
      </c>
      <c r="Z101" s="40">
        <v>2.7399999999999998E-3</v>
      </c>
      <c r="AA101" s="18">
        <f>M101*Z101</f>
        <v>41.14658</v>
      </c>
      <c r="AB101" s="27">
        <f>IF(M101&gt;0,(AD101+AM101)/M101,0)</f>
        <v>2.7962503695811419E-3</v>
      </c>
      <c r="AC101" s="40">
        <v>3.1E-4</v>
      </c>
      <c r="AD101" s="37">
        <f>AC101*M101</f>
        <v>4.6552699999999998</v>
      </c>
      <c r="AE101" s="28">
        <v>0.19719999999999999</v>
      </c>
      <c r="AF101" s="41">
        <f>AI101*(1-AJ101)*AE101</f>
        <v>35.9856476</v>
      </c>
      <c r="AG101" s="28">
        <f>IF(AND(AE101&gt;0,AC101&gt;0,Z101&gt;0),((Z101-AC101)*AE101)/((AE101-AC101)*Z101),0)</f>
        <v>0.88825766212042523</v>
      </c>
      <c r="AH101" s="29">
        <f t="shared" si="1"/>
        <v>0.890486473954474</v>
      </c>
      <c r="AI101" s="34">
        <v>199</v>
      </c>
      <c r="AJ101" s="36">
        <v>8.3000000000000004E-2</v>
      </c>
      <c r="AK101" s="38">
        <v>0.2046</v>
      </c>
      <c r="AL101" s="152">
        <v>0.20330000000000001</v>
      </c>
      <c r="AM101" s="41">
        <f>AI101*(1-AJ101)*AK101</f>
        <v>37.336021800000005</v>
      </c>
      <c r="AN101" s="154">
        <f>AI101*(1-AJ101)*AL101</f>
        <v>37.098793900000004</v>
      </c>
      <c r="AO101" s="42">
        <v>1.6</v>
      </c>
      <c r="AP101" s="42"/>
      <c r="AQ101" s="121">
        <f>AQ100+AI101-AP101</f>
        <v>1337.9999999999998</v>
      </c>
      <c r="AR101" s="104"/>
      <c r="AS101" s="43"/>
      <c r="AT101" s="44"/>
      <c r="AU101" s="45"/>
      <c r="AV101" s="45"/>
      <c r="AW101" s="45"/>
      <c r="AX101" s="45"/>
    </row>
    <row r="102" spans="1:50" x14ac:dyDescent="0.2">
      <c r="A102" s="191"/>
      <c r="B102" s="33">
        <v>3</v>
      </c>
      <c r="C102" s="11" t="s">
        <v>54</v>
      </c>
      <c r="D102" s="43">
        <v>21229</v>
      </c>
      <c r="E102" s="43">
        <v>1</v>
      </c>
      <c r="F102" s="43">
        <v>16526</v>
      </c>
      <c r="G102" s="37">
        <v>1.3</v>
      </c>
      <c r="H102" s="37">
        <v>3.9</v>
      </c>
      <c r="I102" s="43">
        <v>16301</v>
      </c>
      <c r="J102" s="37">
        <v>4.3</v>
      </c>
      <c r="K102" s="43">
        <v>16055</v>
      </c>
      <c r="L102" s="39">
        <v>6.8000000000000005E-2</v>
      </c>
      <c r="M102" s="37">
        <f>ROUND(K102*(1-L102),0)</f>
        <v>14963</v>
      </c>
      <c r="N102" s="28">
        <v>0.375</v>
      </c>
      <c r="O102" s="25">
        <f>M102*N102</f>
        <v>5611.125</v>
      </c>
      <c r="P102" s="39">
        <v>0.61499999999999999</v>
      </c>
      <c r="Q102" s="25">
        <f>M102*P102</f>
        <v>9202.244999999999</v>
      </c>
      <c r="R102" s="39">
        <v>0.01</v>
      </c>
      <c r="S102" s="25">
        <f>M102*R102</f>
        <v>149.63</v>
      </c>
      <c r="T102" s="28">
        <v>0.25600000000000001</v>
      </c>
      <c r="U102" s="25">
        <f>M102*T102</f>
        <v>3830.5280000000002</v>
      </c>
      <c r="V102" s="39">
        <v>0.49</v>
      </c>
      <c r="W102" s="25">
        <f>M102*V102</f>
        <v>7331.87</v>
      </c>
      <c r="X102" s="39">
        <v>0.4</v>
      </c>
      <c r="Y102" s="25">
        <f>X102*M102</f>
        <v>5985.2000000000007</v>
      </c>
      <c r="Z102" s="47">
        <v>2.7399999999999998E-3</v>
      </c>
      <c r="AA102" s="18">
        <f>M102*Z102</f>
        <v>40.998619999999995</v>
      </c>
      <c r="AB102" s="27">
        <f>IF(M102&gt;0,(AD102+AM102)/M102,0)</f>
        <v>2.9354009356412484E-3</v>
      </c>
      <c r="AC102" s="47">
        <v>3.3E-4</v>
      </c>
      <c r="AD102" s="37">
        <f>AC102*M102</f>
        <v>4.9377899999999997</v>
      </c>
      <c r="AE102" s="28">
        <v>0.18890000000000001</v>
      </c>
      <c r="AF102" s="41">
        <f>AI102*(1-AJ102)*AE102</f>
        <v>37.630013400000003</v>
      </c>
      <c r="AG102" s="28">
        <f>IF(AND(AE102&gt;0,AC102&gt;0,Z102&gt;0),((Z102-AC102)*AE102)/((AE102-AC102)*Z102),0)</f>
        <v>0.88110128903321161</v>
      </c>
      <c r="AH102" s="29">
        <f t="shared" si="1"/>
        <v>0.8890784539112585</v>
      </c>
      <c r="AI102" s="43">
        <v>217</v>
      </c>
      <c r="AJ102" s="39">
        <v>8.2000000000000003E-2</v>
      </c>
      <c r="AK102" s="28">
        <v>0.19570000000000001</v>
      </c>
      <c r="AL102" s="159">
        <v>0.19220000000000001</v>
      </c>
      <c r="AM102" s="41">
        <f>AI102*(1-AJ102)*AK102</f>
        <v>38.984614200000003</v>
      </c>
      <c r="AN102" s="154">
        <f>AI102*(1-AJ102)*AL102</f>
        <v>38.287393200000004</v>
      </c>
      <c r="AO102" s="18">
        <v>1.65</v>
      </c>
      <c r="AP102" s="18"/>
      <c r="AQ102" s="121">
        <f>AQ101+AI102-AP102</f>
        <v>1554.9999999999998</v>
      </c>
      <c r="AR102" s="104"/>
      <c r="AS102" s="43"/>
      <c r="AT102" s="48"/>
      <c r="AU102" s="41"/>
      <c r="AV102" s="41"/>
      <c r="AW102" s="41"/>
      <c r="AX102" s="41"/>
    </row>
    <row r="103" spans="1:50" s="22" customFormat="1" ht="13.5" thickBot="1" x14ac:dyDescent="0.25">
      <c r="A103" s="191"/>
      <c r="B103" s="66" t="s">
        <v>38</v>
      </c>
      <c r="C103" s="50"/>
      <c r="D103" s="51">
        <f>SUM(D100:D102)</f>
        <v>43955</v>
      </c>
      <c r="E103" s="51"/>
      <c r="F103" s="51">
        <f>SUM(F100:F102)</f>
        <v>43104</v>
      </c>
      <c r="G103" s="52"/>
      <c r="H103" s="52"/>
      <c r="I103" s="51">
        <f>SUM(I100:I102)</f>
        <v>42504</v>
      </c>
      <c r="J103" s="52"/>
      <c r="K103" s="51">
        <f>SUM(K100:K102)</f>
        <v>48153</v>
      </c>
      <c r="L103" s="21">
        <f>IF(K103&gt;0,(K100*L100+K101*L101+K102*L102)/K103,0)</f>
        <v>6.3668369571989292E-2</v>
      </c>
      <c r="M103" s="52">
        <f>M100+M101+M102</f>
        <v>45086</v>
      </c>
      <c r="N103" s="53">
        <f>IF(M103&gt;0,O103/M103,0)</f>
        <v>0.43055489508938471</v>
      </c>
      <c r="O103" s="54">
        <f>O100+O101+O102</f>
        <v>19411.998</v>
      </c>
      <c r="P103" s="21">
        <f>IF(M103&gt;0,Q103/M103,0)</f>
        <v>0.55140591314376963</v>
      </c>
      <c r="Q103" s="54">
        <f>Q100+Q101+Q102</f>
        <v>24860.686999999998</v>
      </c>
      <c r="R103" s="21">
        <f>IF(M103&gt;0,S103/M103,0)</f>
        <v>1.8039191766845587E-2</v>
      </c>
      <c r="S103" s="54">
        <f>S100+S101+S102</f>
        <v>813.31500000000005</v>
      </c>
      <c r="T103" s="21">
        <f>IF(M103&gt;0,U103/M103,0)</f>
        <v>0.24697935057445769</v>
      </c>
      <c r="U103" s="54">
        <f>U100+U101+U102</f>
        <v>11135.311</v>
      </c>
      <c r="V103" s="21">
        <f>IF(M103&gt;0,W103/M103,0)</f>
        <v>0.49501388457614337</v>
      </c>
      <c r="W103" s="54">
        <f>W100+W101+W102</f>
        <v>22318.196</v>
      </c>
      <c r="X103" s="21">
        <f>IF(M103&gt;0,Y103/M103,0)</f>
        <v>0.39666925431397781</v>
      </c>
      <c r="Y103" s="54">
        <f>Y100+Y101+Y102</f>
        <v>17884.230000000003</v>
      </c>
      <c r="Z103" s="55">
        <f>IF(M103&gt;0,AA103/M103,0)</f>
        <v>2.7768553431220329E-3</v>
      </c>
      <c r="AA103" s="56">
        <f>SUM(AA100:AA102)</f>
        <v>125.19729999999998</v>
      </c>
      <c r="AB103" s="55">
        <f>IF(M103&gt;0,(AB100*M100+AB101*M101+AB102*M102)/M103,0)</f>
        <v>2.8724777979860709E-3</v>
      </c>
      <c r="AC103" s="55">
        <f>IF(K103&gt;0,(K100*AC100+K101*AC101+K102*AC102)/K103,0)</f>
        <v>3.1666832803771308E-4</v>
      </c>
      <c r="AD103" s="52">
        <f>SUM(AD100:AD102)</f>
        <v>14.275919999999999</v>
      </c>
      <c r="AE103" s="53">
        <f>IF(K103&gt;0,(K100*AE100+K101*AE101+K102*AE102)/K103,0)</f>
        <v>0.19640592694120826</v>
      </c>
      <c r="AF103" s="58">
        <f>SUM(AF100:AF102)</f>
        <v>110.1192302</v>
      </c>
      <c r="AG103" s="53">
        <f>IF(AND(AA103&gt;0),((AA100*AG100+AA101*AG101+AA102*AG102)/AA103),0)</f>
        <v>0.88740408924933645</v>
      </c>
      <c r="AH103" s="57">
        <f t="shared" si="1"/>
        <v>0.89113022899342065</v>
      </c>
      <c r="AI103" s="51">
        <f>SUM(AI100:AI102)</f>
        <v>612</v>
      </c>
      <c r="AJ103" s="21">
        <f>IF(AI103&gt;0,(AJ100*AI100+AJ101*AI101+AJ102*AI102)/AI103,0)</f>
        <v>8.2645424836601297E-2</v>
      </c>
      <c r="AK103" s="53">
        <f>IF(K103&gt;0,(AK100*K100+AK101*K101+AK102*K102)/K103,0)</f>
        <v>0.205612605652815</v>
      </c>
      <c r="AL103" s="155">
        <f>IF(L103&gt;0,(AL100*K100+AL101*K101+AL102*K102)/K103,0)</f>
        <v>0.20291018005108719</v>
      </c>
      <c r="AM103" s="58">
        <f>SUM(AM100:AM102)</f>
        <v>115.23261400000001</v>
      </c>
      <c r="AN103" s="156">
        <f>SUM(AN100:AN102)</f>
        <v>113.7050495</v>
      </c>
      <c r="AO103" s="56"/>
      <c r="AP103" s="56">
        <f>SUM(AP100:AP102)</f>
        <v>1009.7</v>
      </c>
      <c r="AQ103" s="122"/>
      <c r="AR103" s="106">
        <f>AQ102</f>
        <v>1554.9999999999998</v>
      </c>
      <c r="AS103" s="51">
        <f>SUM(AS100:AS102)</f>
        <v>0</v>
      </c>
      <c r="AT103" s="59"/>
      <c r="AU103" s="58"/>
      <c r="AV103" s="58"/>
      <c r="AW103" s="58"/>
      <c r="AX103" s="58"/>
    </row>
    <row r="104" spans="1:50" x14ac:dyDescent="0.2">
      <c r="A104" s="182">
        <v>26</v>
      </c>
      <c r="B104" s="23">
        <v>1</v>
      </c>
      <c r="C104" s="46" t="s">
        <v>52</v>
      </c>
      <c r="D104" s="12">
        <v>6653</v>
      </c>
      <c r="E104" s="12">
        <v>0</v>
      </c>
      <c r="F104" s="12">
        <v>10916</v>
      </c>
      <c r="G104" s="13">
        <v>0.8</v>
      </c>
      <c r="H104" s="13">
        <v>3.1</v>
      </c>
      <c r="I104" s="12">
        <v>11611</v>
      </c>
      <c r="J104" s="13">
        <v>5.8</v>
      </c>
      <c r="K104" s="12">
        <v>15858</v>
      </c>
      <c r="L104" s="14">
        <v>6.6000000000000003E-2</v>
      </c>
      <c r="M104" s="24">
        <f>ROUND(K104*(1-L104),0)</f>
        <v>14811</v>
      </c>
      <c r="N104" s="15">
        <v>0.38200000000000001</v>
      </c>
      <c r="O104" s="25">
        <f>M104*N104</f>
        <v>5657.8019999999997</v>
      </c>
      <c r="P104" s="14">
        <v>0.52100000000000002</v>
      </c>
      <c r="Q104" s="25">
        <f>M104*P104</f>
        <v>7716.5309999999999</v>
      </c>
      <c r="R104" s="16">
        <v>9.7000000000000003E-2</v>
      </c>
      <c r="S104" s="25">
        <f>M104*R104</f>
        <v>1436.6670000000001</v>
      </c>
      <c r="T104" s="26">
        <v>0.25900000000000001</v>
      </c>
      <c r="U104" s="25">
        <f>M104*T104</f>
        <v>3836.049</v>
      </c>
      <c r="V104" s="16">
        <v>0.49399999999999999</v>
      </c>
      <c r="W104" s="25">
        <f>M104*V104</f>
        <v>7316.634</v>
      </c>
      <c r="X104" s="16">
        <v>0.4</v>
      </c>
      <c r="Y104" s="25">
        <f>X104*M104</f>
        <v>5924.4000000000005</v>
      </c>
      <c r="Z104" s="17">
        <v>2.7200000000000002E-3</v>
      </c>
      <c r="AA104" s="18">
        <f>M104*Z104</f>
        <v>40.285920000000004</v>
      </c>
      <c r="AB104" s="27">
        <f>IF(M104&gt;0,(AD104+AM104)/M104,0)</f>
        <v>2.5508266963743162E-3</v>
      </c>
      <c r="AC104" s="17">
        <v>3.3E-4</v>
      </c>
      <c r="AD104" s="24">
        <f>AC104*M104</f>
        <v>4.8876299999999997</v>
      </c>
      <c r="AE104" s="117">
        <v>0.19089999999999999</v>
      </c>
      <c r="AF104" s="30">
        <f>AI104*(1-AJ104)*AE104</f>
        <v>32.806737699999999</v>
      </c>
      <c r="AG104" s="28">
        <f>IF(AND(AE104&gt;0,AC104&gt;0,Z104&gt;0),((Z104-AC104)*AE104)/((AE104-AC104)*Z104),0)</f>
        <v>0.88019802820640247</v>
      </c>
      <c r="AH104" s="60">
        <f t="shared" si="1"/>
        <v>0.87213385536065247</v>
      </c>
      <c r="AI104" s="12">
        <v>187</v>
      </c>
      <c r="AJ104" s="14">
        <v>8.1000000000000003E-2</v>
      </c>
      <c r="AK104" s="15">
        <v>0.19139999999999999</v>
      </c>
      <c r="AL104" s="150">
        <v>0.1895</v>
      </c>
      <c r="AM104" s="30">
        <f>AI104*(1-AJ104)*AK104</f>
        <v>32.892664199999999</v>
      </c>
      <c r="AN104" s="153">
        <f>AI104*(1-AJ104)*AL104</f>
        <v>32.566143500000003</v>
      </c>
      <c r="AO104" s="19">
        <v>1.6</v>
      </c>
      <c r="AP104" s="19">
        <v>1013.38</v>
      </c>
      <c r="AQ104" s="101">
        <f>AQ102+AI104-AP104+AR104</f>
        <v>855.05999999999972</v>
      </c>
      <c r="AR104" s="133">
        <v>126.44</v>
      </c>
      <c r="AS104" s="12"/>
      <c r="AT104" s="31"/>
      <c r="AU104" s="20"/>
      <c r="AV104" s="20"/>
      <c r="AW104" s="20"/>
      <c r="AX104" s="20"/>
    </row>
    <row r="105" spans="1:50" x14ac:dyDescent="0.2">
      <c r="A105" s="183"/>
      <c r="B105" s="33">
        <v>2</v>
      </c>
      <c r="C105" s="46" t="s">
        <v>57</v>
      </c>
      <c r="D105" s="34">
        <v>22700</v>
      </c>
      <c r="E105" s="34">
        <v>2</v>
      </c>
      <c r="F105" s="34">
        <v>17169</v>
      </c>
      <c r="G105" s="35">
        <v>0.9</v>
      </c>
      <c r="H105" s="35">
        <v>3.4</v>
      </c>
      <c r="I105" s="34">
        <v>16204</v>
      </c>
      <c r="J105" s="35">
        <v>5</v>
      </c>
      <c r="K105" s="34">
        <v>15950</v>
      </c>
      <c r="L105" s="36">
        <v>0.06</v>
      </c>
      <c r="M105" s="37">
        <f>ROUND(K105*(1-L105),0)</f>
        <v>14993</v>
      </c>
      <c r="N105" s="38">
        <v>0.314</v>
      </c>
      <c r="O105" s="25">
        <f>M105*N105</f>
        <v>4707.8019999999997</v>
      </c>
      <c r="P105" s="36">
        <v>0.64600000000000002</v>
      </c>
      <c r="Q105" s="25">
        <f>M105*P105</f>
        <v>9685.478000000001</v>
      </c>
      <c r="R105" s="39">
        <v>0.04</v>
      </c>
      <c r="S105" s="25">
        <f>M105*R105</f>
        <v>599.72</v>
      </c>
      <c r="T105" s="28">
        <v>0.24299999999999999</v>
      </c>
      <c r="U105" s="25">
        <f>M105*T105</f>
        <v>3643.299</v>
      </c>
      <c r="V105" s="39">
        <v>0.51300000000000001</v>
      </c>
      <c r="W105" s="25">
        <f>M105*V105</f>
        <v>7691.4090000000006</v>
      </c>
      <c r="X105" s="39">
        <v>0.4</v>
      </c>
      <c r="Y105" s="25">
        <f>X105*M105</f>
        <v>5997.2000000000007</v>
      </c>
      <c r="Z105" s="40">
        <v>2.5899999999999999E-3</v>
      </c>
      <c r="AA105" s="18">
        <f>M105*Z105</f>
        <v>38.831869999999995</v>
      </c>
      <c r="AB105" s="27">
        <f>IF(M105&gt;0,(AD105+AM105)/M105,0)</f>
        <v>2.6232732942039617E-3</v>
      </c>
      <c r="AC105" s="40">
        <v>3.3E-4</v>
      </c>
      <c r="AD105" s="37">
        <f>AC105*M105</f>
        <v>4.9476899999999997</v>
      </c>
      <c r="AE105" s="28">
        <v>0.2132</v>
      </c>
      <c r="AF105" s="41">
        <f>AI105*(1-AJ105)*AE105</f>
        <v>34.528806000000003</v>
      </c>
      <c r="AG105" s="28">
        <f>IF(AND(AE105&gt;0,AC105&gt;0,Z105&gt;0),((Z105-AC105)*AE105)/((AE105-AC105)*Z105),0)</f>
        <v>0.87393959334580362</v>
      </c>
      <c r="AH105" s="29">
        <f t="shared" si="1"/>
        <v>0.87556394614416699</v>
      </c>
      <c r="AI105" s="34">
        <v>177</v>
      </c>
      <c r="AJ105" s="36">
        <v>8.5000000000000006E-2</v>
      </c>
      <c r="AK105" s="38">
        <v>0.21229999999999999</v>
      </c>
      <c r="AL105" s="151">
        <v>0.2104</v>
      </c>
      <c r="AM105" s="41">
        <f>AI105*(1-AJ105)*AK105</f>
        <v>34.383046499999999</v>
      </c>
      <c r="AN105" s="154">
        <f>AI105*(1-AJ105)*AL105</f>
        <v>34.075332000000003</v>
      </c>
      <c r="AO105" s="42">
        <v>1.6</v>
      </c>
      <c r="AP105" s="42"/>
      <c r="AQ105" s="121">
        <f>AQ104+AI105-AP105</f>
        <v>1032.0599999999997</v>
      </c>
      <c r="AR105" s="104"/>
      <c r="AS105" s="43"/>
      <c r="AT105" s="44"/>
      <c r="AU105" s="45"/>
      <c r="AV105" s="45"/>
      <c r="AW105" s="45"/>
      <c r="AX105" s="45"/>
    </row>
    <row r="106" spans="1:50" x14ac:dyDescent="0.2">
      <c r="A106" s="183"/>
      <c r="B106" s="33">
        <v>3</v>
      </c>
      <c r="C106" s="46" t="s">
        <v>51</v>
      </c>
      <c r="D106" s="43">
        <v>15362</v>
      </c>
      <c r="E106" s="43">
        <v>1</v>
      </c>
      <c r="F106" s="43">
        <v>16600</v>
      </c>
      <c r="G106" s="37">
        <v>0.7</v>
      </c>
      <c r="H106" s="37">
        <v>4.0999999999999996</v>
      </c>
      <c r="I106" s="43">
        <v>16485</v>
      </c>
      <c r="J106" s="37">
        <v>4.7</v>
      </c>
      <c r="K106" s="43">
        <v>16113</v>
      </c>
      <c r="L106" s="39">
        <v>6.2E-2</v>
      </c>
      <c r="M106" s="37">
        <f>ROUND(K106*(1-L106),0)</f>
        <v>15114</v>
      </c>
      <c r="N106" s="28">
        <v>0.247</v>
      </c>
      <c r="O106" s="25">
        <f>M106*N106</f>
        <v>3733.1579999999999</v>
      </c>
      <c r="P106" s="39">
        <v>0.67800000000000005</v>
      </c>
      <c r="Q106" s="25">
        <f>M106*P106</f>
        <v>10247.292000000001</v>
      </c>
      <c r="R106" s="39">
        <v>7.4999999999999997E-2</v>
      </c>
      <c r="S106" s="25">
        <f>M106*R106</f>
        <v>1133.55</v>
      </c>
      <c r="T106" s="28">
        <v>0.24099999999999999</v>
      </c>
      <c r="U106" s="25">
        <f>M106*T106</f>
        <v>3642.4739999999997</v>
      </c>
      <c r="V106" s="39">
        <v>0.503</v>
      </c>
      <c r="W106" s="25">
        <f>M106*V106</f>
        <v>7602.3419999999996</v>
      </c>
      <c r="X106" s="39">
        <v>0.39</v>
      </c>
      <c r="Y106" s="25">
        <f>X106*M106</f>
        <v>5894.46</v>
      </c>
      <c r="Z106" s="47">
        <v>2.5799999999999998E-3</v>
      </c>
      <c r="AA106" s="18">
        <f>M106*Z106</f>
        <v>38.994119999999995</v>
      </c>
      <c r="AB106" s="27">
        <f>IF(M106&gt;0,(AD106+AM106)/M106,0)</f>
        <v>2.7840762008733626E-3</v>
      </c>
      <c r="AC106" s="47">
        <v>3.3E-4</v>
      </c>
      <c r="AD106" s="37">
        <f>AC106*M106</f>
        <v>4.9876199999999997</v>
      </c>
      <c r="AE106" s="28">
        <v>0.20749999999999999</v>
      </c>
      <c r="AF106" s="41">
        <f>AI106*(1-AJ106)*AE106</f>
        <v>35.581892500000002</v>
      </c>
      <c r="AG106" s="28">
        <f>IF(AND(AE106&gt;0,AC106&gt;0,Z106&gt;0),((Z106-AC106)*AE106)/((AE106-AC106)*Z106),0)</f>
        <v>0.87348217563151698</v>
      </c>
      <c r="AH106" s="29">
        <f t="shared" si="1"/>
        <v>0.88281563701205745</v>
      </c>
      <c r="AI106" s="43">
        <v>187</v>
      </c>
      <c r="AJ106" s="39">
        <v>8.3000000000000004E-2</v>
      </c>
      <c r="AK106" s="28">
        <v>0.21629999999999999</v>
      </c>
      <c r="AL106" s="152">
        <v>0.20669999999999999</v>
      </c>
      <c r="AM106" s="41">
        <f>AI106*(1-AJ106)*AK106</f>
        <v>37.090907700000002</v>
      </c>
      <c r="AN106" s="154">
        <f>AI106*(1-AJ106)*AL106</f>
        <v>35.4447093</v>
      </c>
      <c r="AO106" s="18">
        <v>1.6</v>
      </c>
      <c r="AP106" s="18"/>
      <c r="AQ106" s="121">
        <f>AQ105+AI106-AP106</f>
        <v>1219.0599999999997</v>
      </c>
      <c r="AR106" s="104"/>
      <c r="AS106" s="43"/>
      <c r="AT106" s="48"/>
      <c r="AU106" s="41"/>
      <c r="AV106" s="41"/>
      <c r="AW106" s="41"/>
      <c r="AX106" s="41"/>
    </row>
    <row r="107" spans="1:50" s="22" customFormat="1" ht="13.5" thickBot="1" x14ac:dyDescent="0.25">
      <c r="A107" s="184"/>
      <c r="B107" s="49" t="s">
        <v>38</v>
      </c>
      <c r="C107" s="50"/>
      <c r="D107" s="51">
        <f>SUM(D104:D106)</f>
        <v>44715</v>
      </c>
      <c r="E107" s="51"/>
      <c r="F107" s="51">
        <f>SUM(F104:F106)</f>
        <v>44685</v>
      </c>
      <c r="G107" s="52"/>
      <c r="H107" s="52"/>
      <c r="I107" s="51">
        <f>SUM(I104:I106)</f>
        <v>44300</v>
      </c>
      <c r="J107" s="52"/>
      <c r="K107" s="51">
        <f>SUM(K104:K106)</f>
        <v>47921</v>
      </c>
      <c r="L107" s="21">
        <f>IF(K107&gt;0,(K104*L104+K105*L105+K106*L106)/K107,0)</f>
        <v>6.2657999624381802E-2</v>
      </c>
      <c r="M107" s="52">
        <f>M104+M105+M106</f>
        <v>44918</v>
      </c>
      <c r="N107" s="53">
        <f>IF(M107&gt;0,O107/M107,0)</f>
        <v>0.31387777728304911</v>
      </c>
      <c r="O107" s="54">
        <f>O104+O105+O106</f>
        <v>14098.761999999999</v>
      </c>
      <c r="P107" s="21">
        <f>IF(M107&gt;0,Q107/M107,0)</f>
        <v>0.61555058105881832</v>
      </c>
      <c r="Q107" s="54">
        <f>Q104+Q105+Q106</f>
        <v>27649.301000000003</v>
      </c>
      <c r="R107" s="21">
        <f>IF(M107&gt;0,S107/M107,0)</f>
        <v>7.0571641658132594E-2</v>
      </c>
      <c r="S107" s="54">
        <f>S104+S105+S106</f>
        <v>3169.9369999999999</v>
      </c>
      <c r="T107" s="21">
        <f>IF(M107&gt;0,U107/M107,0)</f>
        <v>0.24760278730130461</v>
      </c>
      <c r="U107" s="54">
        <f>U104+U105+U106</f>
        <v>11121.822</v>
      </c>
      <c r="V107" s="21">
        <f>IF(M107&gt;0,W107/M107,0)</f>
        <v>0.5033702524600383</v>
      </c>
      <c r="W107" s="54">
        <f>W104+W105+W106</f>
        <v>22610.385000000002</v>
      </c>
      <c r="X107" s="21">
        <f>IF(M107&gt;0,Y107/M107,0)</f>
        <v>0.3966352019235051</v>
      </c>
      <c r="Y107" s="54">
        <f>Y104+Y105+Y106</f>
        <v>17816.060000000001</v>
      </c>
      <c r="Z107" s="55">
        <f>IF(M107&gt;0,AA107/M107,0)</f>
        <v>2.6295006456209091E-3</v>
      </c>
      <c r="AA107" s="56">
        <f>SUM(AA104:AA106)</f>
        <v>118.11190999999999</v>
      </c>
      <c r="AB107" s="55">
        <f>IF(M107&gt;0,(AB104*M104+AB105*M105+AB106*M106)/M107,0)</f>
        <v>2.6534921056146758E-3</v>
      </c>
      <c r="AC107" s="55">
        <f>IF(K107&gt;0,(K104*AC104+K105*AC105+K106*AC106)/K107,0)</f>
        <v>3.3E-4</v>
      </c>
      <c r="AD107" s="52">
        <f>SUM(AD104:AD106)</f>
        <v>14.822939999999999</v>
      </c>
      <c r="AE107" s="53">
        <f>IF(K107&gt;0,(K104*AE104+K105*AE105+K106*AE106)/K107,0)</f>
        <v>0.20390391894993842</v>
      </c>
      <c r="AF107" s="58">
        <f>SUM(AF104:AF106)</f>
        <v>102.9174362</v>
      </c>
      <c r="AG107" s="53">
        <f>IF(AND(AA107&gt;0),((AA104*AG104+AA105*AG105+AA106*AG106)/AA107),0)</f>
        <v>0.87592322230310582</v>
      </c>
      <c r="AH107" s="57">
        <f t="shared" si="1"/>
        <v>0.87703558979734297</v>
      </c>
      <c r="AI107" s="51">
        <f>SUM(AI104:AI106)</f>
        <v>551</v>
      </c>
      <c r="AJ107" s="21">
        <f>IF(AI107&gt;0,(AJ104*AI104+AJ105*AI105+AJ106*AI106)/AI107,0)</f>
        <v>8.296370235934665E-2</v>
      </c>
      <c r="AK107" s="53">
        <f>IF(K107&gt;0,(AK104*K104+AK105*K105+AK106*K106)/K107,0)</f>
        <v>0.20672874313975081</v>
      </c>
      <c r="AL107" s="155">
        <f>IF(L107&gt;0,(AL104*K104+AL105*K105+AL106*K106)/K107,0)</f>
        <v>0.20223968823688987</v>
      </c>
      <c r="AM107" s="58">
        <f>SUM(AM104:AM106)</f>
        <v>104.36661839999999</v>
      </c>
      <c r="AN107" s="156">
        <f>SUM(AN104:AN106)</f>
        <v>102.08618480000001</v>
      </c>
      <c r="AO107" s="56"/>
      <c r="AP107" s="56">
        <f>SUM(AP104:AP106)</f>
        <v>1013.38</v>
      </c>
      <c r="AQ107" s="105"/>
      <c r="AR107" s="106">
        <f>AQ106</f>
        <v>1219.0599999999997</v>
      </c>
      <c r="AS107" s="51">
        <f>SUM(AS104:AS106)</f>
        <v>0</v>
      </c>
      <c r="AT107" s="59"/>
      <c r="AU107" s="58"/>
      <c r="AV107" s="58"/>
      <c r="AW107" s="58"/>
      <c r="AX107" s="58"/>
    </row>
    <row r="108" spans="1:50" x14ac:dyDescent="0.2">
      <c r="A108" s="182">
        <v>27</v>
      </c>
      <c r="B108" s="23">
        <v>1</v>
      </c>
      <c r="C108" s="11" t="s">
        <v>50</v>
      </c>
      <c r="D108" s="12">
        <v>5638</v>
      </c>
      <c r="E108" s="12">
        <v>0</v>
      </c>
      <c r="F108" s="12">
        <v>16346</v>
      </c>
      <c r="G108" s="13">
        <v>0.6</v>
      </c>
      <c r="H108" s="13">
        <v>3.5</v>
      </c>
      <c r="I108" s="12">
        <v>16199</v>
      </c>
      <c r="J108" s="13">
        <v>4.4000000000000004</v>
      </c>
      <c r="K108" s="12">
        <v>16151</v>
      </c>
      <c r="L108" s="14">
        <v>6.9000000000000006E-2</v>
      </c>
      <c r="M108" s="24">
        <f>ROUND(K108*(1-L108),0)</f>
        <v>15037</v>
      </c>
      <c r="N108" s="15">
        <v>0.36599999999999999</v>
      </c>
      <c r="O108" s="25">
        <f>M108*N108</f>
        <v>5503.5419999999995</v>
      </c>
      <c r="P108" s="14">
        <v>0.57299999999999995</v>
      </c>
      <c r="Q108" s="25">
        <f>M108*P108</f>
        <v>8616.2009999999991</v>
      </c>
      <c r="R108" s="16">
        <v>6.0999999999999999E-2</v>
      </c>
      <c r="S108" s="25">
        <f>M108*R108</f>
        <v>917.25699999999995</v>
      </c>
      <c r="T108" s="26">
        <v>0.255</v>
      </c>
      <c r="U108" s="25">
        <f>M108*T108</f>
        <v>3834.4349999999999</v>
      </c>
      <c r="V108" s="16">
        <v>0.49399999999999999</v>
      </c>
      <c r="W108" s="25">
        <f>M108*V108</f>
        <v>7428.2780000000002</v>
      </c>
      <c r="X108" s="16">
        <v>0.39</v>
      </c>
      <c r="Y108" s="25">
        <f>X108*M108</f>
        <v>5864.43</v>
      </c>
      <c r="Z108" s="17">
        <v>2.7100000000000002E-3</v>
      </c>
      <c r="AA108" s="18">
        <f>M108*Z108</f>
        <v>40.75027</v>
      </c>
      <c r="AB108" s="27">
        <f>IF(M108&gt;0,(AD108+AM108)/M108,0)</f>
        <v>2.8037214337966352E-3</v>
      </c>
      <c r="AC108" s="17">
        <v>3.4000000000000002E-4</v>
      </c>
      <c r="AD108" s="24">
        <f>AC108*M108</f>
        <v>5.1125800000000003</v>
      </c>
      <c r="AE108" s="117">
        <v>0.2077</v>
      </c>
      <c r="AF108" s="30">
        <f>AI108*(1-AJ108)*AE108</f>
        <v>35.689506399999999</v>
      </c>
      <c r="AG108" s="28">
        <f>IF(AND(AE108&gt;0,AC108&gt;0,Z108&gt;0),((Z108-AC108)*AE108)/((AE108-AC108)*Z108),0)</f>
        <v>0.87597269201858696</v>
      </c>
      <c r="AH108" s="60">
        <f t="shared" si="1"/>
        <v>0.88012054827363095</v>
      </c>
      <c r="AI108" s="12">
        <v>188</v>
      </c>
      <c r="AJ108" s="14">
        <v>8.5999999999999993E-2</v>
      </c>
      <c r="AK108" s="15">
        <v>0.21560000000000001</v>
      </c>
      <c r="AL108" s="150">
        <v>0.21060000000000001</v>
      </c>
      <c r="AM108" s="30">
        <f>AI108*(1-AJ108)*AK108</f>
        <v>37.046979200000003</v>
      </c>
      <c r="AN108" s="153">
        <f>AI108*(1-AJ108)*AL108</f>
        <v>36.1878192</v>
      </c>
      <c r="AO108" s="19">
        <v>1.6</v>
      </c>
      <c r="AP108" s="19">
        <v>1002.72</v>
      </c>
      <c r="AQ108" s="101">
        <f>AQ106+AI108-AP108</f>
        <v>404.33999999999969</v>
      </c>
      <c r="AR108" s="102"/>
      <c r="AS108" s="12"/>
      <c r="AT108" s="31"/>
      <c r="AU108" s="20"/>
      <c r="AV108" s="20"/>
      <c r="AW108" s="20"/>
      <c r="AX108" s="20"/>
    </row>
    <row r="109" spans="1:50" x14ac:dyDescent="0.2">
      <c r="A109" s="183"/>
      <c r="B109" s="33">
        <v>2</v>
      </c>
      <c r="C109" s="11" t="s">
        <v>55</v>
      </c>
      <c r="D109" s="34">
        <v>16700</v>
      </c>
      <c r="E109" s="34">
        <v>7</v>
      </c>
      <c r="F109" s="34">
        <v>16211</v>
      </c>
      <c r="G109" s="35">
        <v>0.8</v>
      </c>
      <c r="H109" s="35">
        <v>2</v>
      </c>
      <c r="I109" s="34">
        <v>15703</v>
      </c>
      <c r="J109" s="35">
        <v>4.7</v>
      </c>
      <c r="K109" s="34">
        <v>16277</v>
      </c>
      <c r="L109" s="36">
        <v>6.6000000000000003E-2</v>
      </c>
      <c r="M109" s="37">
        <f>ROUND(K109*(1-L109),0)</f>
        <v>15203</v>
      </c>
      <c r="N109" s="38">
        <v>0.31900000000000001</v>
      </c>
      <c r="O109" s="25">
        <f>M109*N109</f>
        <v>4849.7570000000005</v>
      </c>
      <c r="P109" s="36">
        <v>0.622</v>
      </c>
      <c r="Q109" s="25">
        <f>M109*P109</f>
        <v>9456.2659999999996</v>
      </c>
      <c r="R109" s="39">
        <v>5.8999999999999997E-2</v>
      </c>
      <c r="S109" s="25">
        <f>M109*R109</f>
        <v>896.97699999999998</v>
      </c>
      <c r="T109" s="28">
        <v>0.245</v>
      </c>
      <c r="U109" s="25">
        <f>M109*T109</f>
        <v>3724.7350000000001</v>
      </c>
      <c r="V109" s="39">
        <v>0.496</v>
      </c>
      <c r="W109" s="25">
        <f>M109*V109</f>
        <v>7540.6880000000001</v>
      </c>
      <c r="X109" s="39">
        <v>0.4</v>
      </c>
      <c r="Y109" s="25">
        <f>X109*M109</f>
        <v>6081.2000000000007</v>
      </c>
      <c r="Z109" s="40">
        <v>2.7399999999999998E-3</v>
      </c>
      <c r="AA109" s="18">
        <f>M109*Z109</f>
        <v>41.656219999999998</v>
      </c>
      <c r="AB109" s="27">
        <f>IF(M109&gt;0,(AD109+AM109)/M109,0)</f>
        <v>2.8315333947247254E-3</v>
      </c>
      <c r="AC109" s="40">
        <v>3.3E-4</v>
      </c>
      <c r="AD109" s="37">
        <f>AC109*M109</f>
        <v>5.0169899999999998</v>
      </c>
      <c r="AE109" s="28">
        <v>0.21229999999999999</v>
      </c>
      <c r="AF109" s="41">
        <f>AI109*(1-AJ109)*AE109</f>
        <v>37.224257399999999</v>
      </c>
      <c r="AG109" s="28">
        <f>IF(AND(AE109&gt;0,AC109&gt;0,Z109&gt;0),((Z109-AC109)*AE109)/((AE109-AC109)*Z109),0)</f>
        <v>0.88093136716426945</v>
      </c>
      <c r="AH109" s="29">
        <f t="shared" si="1"/>
        <v>0.88480154526709653</v>
      </c>
      <c r="AI109" s="34">
        <v>191</v>
      </c>
      <c r="AJ109" s="36">
        <v>8.2000000000000003E-2</v>
      </c>
      <c r="AK109" s="38">
        <v>0.21690000000000001</v>
      </c>
      <c r="AL109" s="151">
        <v>0.20799999999999999</v>
      </c>
      <c r="AM109" s="41">
        <f>AI109*(1-AJ109)*AK109</f>
        <v>38.0308122</v>
      </c>
      <c r="AN109" s="154">
        <f>AI109*(1-AJ109)*AL109</f>
        <v>36.470303999999999</v>
      </c>
      <c r="AO109" s="42">
        <v>1.54</v>
      </c>
      <c r="AP109" s="42"/>
      <c r="AQ109" s="121">
        <f>AQ108+AI109-AP109</f>
        <v>595.33999999999969</v>
      </c>
      <c r="AR109" s="104"/>
      <c r="AS109" s="43"/>
      <c r="AT109" s="44"/>
      <c r="AU109" s="45"/>
      <c r="AV109" s="45"/>
      <c r="AW109" s="45"/>
      <c r="AX109" s="45"/>
    </row>
    <row r="110" spans="1:50" x14ac:dyDescent="0.2">
      <c r="A110" s="183"/>
      <c r="B110" s="33">
        <v>3</v>
      </c>
      <c r="C110" s="46" t="s">
        <v>51</v>
      </c>
      <c r="D110" s="43">
        <v>18000</v>
      </c>
      <c r="E110" s="43">
        <v>4</v>
      </c>
      <c r="F110" s="43">
        <v>16682</v>
      </c>
      <c r="G110" s="37">
        <v>0.8</v>
      </c>
      <c r="H110" s="37">
        <v>2.8</v>
      </c>
      <c r="I110" s="43">
        <v>16110</v>
      </c>
      <c r="J110" s="37">
        <v>4.5999999999999996</v>
      </c>
      <c r="K110" s="43">
        <v>16397</v>
      </c>
      <c r="L110" s="39">
        <v>6.7000000000000004E-2</v>
      </c>
      <c r="M110" s="37">
        <f>ROUND(K110*(1-L110),0)</f>
        <v>15298</v>
      </c>
      <c r="N110" s="28">
        <v>0.35399999999999998</v>
      </c>
      <c r="O110" s="25">
        <f>M110*N110</f>
        <v>5415.4919999999993</v>
      </c>
      <c r="P110" s="39">
        <v>0.53900000000000003</v>
      </c>
      <c r="Q110" s="25">
        <f>M110*P110</f>
        <v>8245.6220000000012</v>
      </c>
      <c r="R110" s="39">
        <v>0.107</v>
      </c>
      <c r="S110" s="25">
        <f>M110*R110</f>
        <v>1636.886</v>
      </c>
      <c r="T110" s="28">
        <v>0.248</v>
      </c>
      <c r="U110" s="25">
        <f>M110*T110</f>
        <v>3793.904</v>
      </c>
      <c r="V110" s="39">
        <v>0.48899999999999999</v>
      </c>
      <c r="W110" s="25">
        <f>M110*V110</f>
        <v>7480.7219999999998</v>
      </c>
      <c r="X110" s="39">
        <v>0.4</v>
      </c>
      <c r="Y110" s="25">
        <f>X110*M110</f>
        <v>6119.2000000000007</v>
      </c>
      <c r="Z110" s="47">
        <v>2.7100000000000002E-3</v>
      </c>
      <c r="AA110" s="18">
        <f>M110*Z110</f>
        <v>41.45758</v>
      </c>
      <c r="AB110" s="27">
        <f>IF(M110&gt;0,(AD110+AM110)/M110,0)</f>
        <v>2.7685174532618645E-3</v>
      </c>
      <c r="AC110" s="47">
        <v>3.4000000000000002E-4</v>
      </c>
      <c r="AD110" s="37">
        <f>AC110*M110</f>
        <v>5.2013199999999999</v>
      </c>
      <c r="AE110" s="28">
        <v>0.2102</v>
      </c>
      <c r="AF110" s="41">
        <f>AI110*(1-AJ110)*AE110</f>
        <v>36.663084000000005</v>
      </c>
      <c r="AG110" s="28">
        <f>IF(AND(AE110&gt;0,AC110&gt;0,Z110&gt;0),((Z110-AC110)*AE110)/((AE110-AC110)*Z110),0)</f>
        <v>0.87595560983723819</v>
      </c>
      <c r="AH110" s="29">
        <f t="shared" si="1"/>
        <v>0.87859303717704751</v>
      </c>
      <c r="AI110" s="43">
        <v>190</v>
      </c>
      <c r="AJ110" s="39">
        <v>8.2000000000000003E-2</v>
      </c>
      <c r="AK110" s="28">
        <v>0.21299999999999999</v>
      </c>
      <c r="AL110" s="152">
        <v>0.2044</v>
      </c>
      <c r="AM110" s="41">
        <f>AI110*(1-AJ110)*AK110</f>
        <v>37.15146</v>
      </c>
      <c r="AN110" s="154">
        <f>AI110*(1-AJ110)*AL110</f>
        <v>35.651448000000002</v>
      </c>
      <c r="AO110" s="18">
        <v>1.65</v>
      </c>
      <c r="AP110" s="18"/>
      <c r="AQ110" s="121">
        <f>AQ109+AI110-AP110</f>
        <v>785.33999999999969</v>
      </c>
      <c r="AR110" s="104"/>
      <c r="AS110" s="43"/>
      <c r="AT110" s="48"/>
      <c r="AU110" s="41"/>
      <c r="AV110" s="41"/>
      <c r="AW110" s="41"/>
      <c r="AX110" s="41"/>
    </row>
    <row r="111" spans="1:50" s="22" customFormat="1" ht="13.5" thickBot="1" x14ac:dyDescent="0.25">
      <c r="A111" s="184"/>
      <c r="B111" s="49" t="s">
        <v>38</v>
      </c>
      <c r="C111" s="50"/>
      <c r="D111" s="51">
        <f>SUM(D108:D110)</f>
        <v>40338</v>
      </c>
      <c r="E111" s="51"/>
      <c r="F111" s="51">
        <f>SUM(F108:F110)</f>
        <v>49239</v>
      </c>
      <c r="G111" s="52"/>
      <c r="H111" s="52"/>
      <c r="I111" s="51">
        <f>SUM(I108:I110)</f>
        <v>48012</v>
      </c>
      <c r="J111" s="52"/>
      <c r="K111" s="51">
        <f>SUM(K108:K110)</f>
        <v>48825</v>
      </c>
      <c r="L111" s="21">
        <f>IF(K111&gt;0,(K108*L108+K109*L109+K110*L110)/K111,0)</f>
        <v>6.7328213005632367E-2</v>
      </c>
      <c r="M111" s="52">
        <f>M108+M109+M110</f>
        <v>45538</v>
      </c>
      <c r="N111" s="53">
        <f>IF(M111&gt;0,O111/M111,0)</f>
        <v>0.34627763625982688</v>
      </c>
      <c r="O111" s="54">
        <f>O108+O109+O110</f>
        <v>15768.790999999997</v>
      </c>
      <c r="P111" s="21">
        <f>IF(M111&gt;0,Q111/M111,0)</f>
        <v>0.57793686591418159</v>
      </c>
      <c r="Q111" s="54">
        <f>Q108+Q109+Q110</f>
        <v>26318.089</v>
      </c>
      <c r="R111" s="21">
        <f>IF(M111&gt;0,S111/M111,0)</f>
        <v>7.5785497825991477E-2</v>
      </c>
      <c r="S111" s="54">
        <f>S108+S109+S110</f>
        <v>3451.12</v>
      </c>
      <c r="T111" s="21">
        <f>IF(M111&gt;0,U111/M111,0)</f>
        <v>0.24930989503271994</v>
      </c>
      <c r="U111" s="54">
        <f>U108+U109+U110</f>
        <v>11353.074000000001</v>
      </c>
      <c r="V111" s="21">
        <f>IF(M111&gt;0,W111/M111,0)</f>
        <v>0.49298801001361503</v>
      </c>
      <c r="W111" s="54">
        <f>W108+W109+W110</f>
        <v>22449.688000000002</v>
      </c>
      <c r="X111" s="21">
        <f>IF(M111&gt;0,Y111/M111,0)</f>
        <v>0.3966979226140806</v>
      </c>
      <c r="Y111" s="54">
        <f>Y108+Y109+Y110</f>
        <v>18064.830000000002</v>
      </c>
      <c r="Z111" s="55">
        <f>IF(M111&gt;0,AA111/M111,0)</f>
        <v>2.720015591374237E-3</v>
      </c>
      <c r="AA111" s="56">
        <f>SUM(AA108:AA110)</f>
        <v>123.86407</v>
      </c>
      <c r="AB111" s="55">
        <f>IF(M111&gt;0,(AB108*M108+AB109*M109+AB110*M110)/M111,0)</f>
        <v>2.8011801440555139E-3</v>
      </c>
      <c r="AC111" s="55">
        <f>IF(K111&gt;0,(K108*AC108+K109*AC109+K110*AC110)/K111,0)</f>
        <v>3.3666625704045062E-4</v>
      </c>
      <c r="AD111" s="52">
        <f>SUM(AD108:AD110)</f>
        <v>15.33089</v>
      </c>
      <c r="AE111" s="53">
        <f>IF(K111&gt;0,(K108*AE108+K109*AE109+K110*AE110)/K111,0)</f>
        <v>0.21007310189452125</v>
      </c>
      <c r="AF111" s="58">
        <f>SUM(AF108:AF110)</f>
        <v>109.5768478</v>
      </c>
      <c r="AG111" s="53">
        <f>IF(AND(AA111&gt;0),((AA108*AG108+AA109*AG109+AA110*AG110)/AA111),0)</f>
        <v>0.87763460638065538</v>
      </c>
      <c r="AH111" s="57">
        <f t="shared" si="1"/>
        <v>0.88119152869010364</v>
      </c>
      <c r="AI111" s="51">
        <f>SUM(AI108:AI110)</f>
        <v>569</v>
      </c>
      <c r="AJ111" s="21">
        <f>IF(AI111&gt;0,(AJ108*AI108+AJ109*AI109+AJ110*AI110)/AI111,0)</f>
        <v>8.3321616871704737E-2</v>
      </c>
      <c r="AK111" s="53">
        <f>IF(K111&gt;0,(AK108*K108+AK109*K109+AK110*K110)/K111,0)</f>
        <v>0.21516022324628775</v>
      </c>
      <c r="AL111" s="155">
        <f>IF(L111&gt;0,(AL108*K108+AL109*K109+AL110*K110)/K111,0)</f>
        <v>0.20765106810035841</v>
      </c>
      <c r="AM111" s="58">
        <f>SUM(AM108:AM110)</f>
        <v>112.2292514</v>
      </c>
      <c r="AN111" s="156">
        <f>SUM(AN108:AN110)</f>
        <v>108.30957120000001</v>
      </c>
      <c r="AO111" s="56"/>
      <c r="AP111" s="56">
        <f>SUM(AP108:AP110)</f>
        <v>1002.72</v>
      </c>
      <c r="AQ111" s="105"/>
      <c r="AR111" s="106">
        <f>AQ110</f>
        <v>785.33999999999969</v>
      </c>
      <c r="AS111" s="51">
        <f>SUM(AS108:AS110)</f>
        <v>0</v>
      </c>
      <c r="AT111" s="59"/>
      <c r="AU111" s="58"/>
      <c r="AV111" s="58"/>
      <c r="AW111" s="58"/>
      <c r="AX111" s="58"/>
    </row>
    <row r="112" spans="1:50" x14ac:dyDescent="0.2">
      <c r="A112" s="182">
        <v>28</v>
      </c>
      <c r="B112" s="23">
        <v>1</v>
      </c>
      <c r="C112" s="11" t="s">
        <v>50</v>
      </c>
      <c r="D112" s="12">
        <v>5709</v>
      </c>
      <c r="E112" s="12">
        <v>2</v>
      </c>
      <c r="F112" s="12">
        <v>7705</v>
      </c>
      <c r="G112" s="13">
        <v>0.4</v>
      </c>
      <c r="H112" s="13">
        <v>2.7</v>
      </c>
      <c r="I112" s="12">
        <v>7690</v>
      </c>
      <c r="J112" s="13">
        <v>7.5</v>
      </c>
      <c r="K112" s="12">
        <v>16389</v>
      </c>
      <c r="L112" s="14">
        <v>6.8000000000000005E-2</v>
      </c>
      <c r="M112" s="24">
        <f>ROUND(K112*(1-L112),0)</f>
        <v>15275</v>
      </c>
      <c r="N112" s="15">
        <v>0.36099999999999999</v>
      </c>
      <c r="O112" s="25">
        <f>M112*N112</f>
        <v>5514.2749999999996</v>
      </c>
      <c r="P112" s="14">
        <v>0.57099999999999995</v>
      </c>
      <c r="Q112" s="25">
        <f>M112*P112</f>
        <v>8722.0249999999996</v>
      </c>
      <c r="R112" s="16">
        <v>6.8000000000000005E-2</v>
      </c>
      <c r="S112" s="25">
        <f>M112*R112</f>
        <v>1038.7</v>
      </c>
      <c r="T112" s="26">
        <v>0.25</v>
      </c>
      <c r="U112" s="25">
        <f>M112*T112</f>
        <v>3818.75</v>
      </c>
      <c r="V112" s="16">
        <v>0.49299999999999999</v>
      </c>
      <c r="W112" s="25">
        <f>M112*V112</f>
        <v>7530.5749999999998</v>
      </c>
      <c r="X112" s="16">
        <v>0.39</v>
      </c>
      <c r="Y112" s="25">
        <f>X112*M112</f>
        <v>5957.25</v>
      </c>
      <c r="Z112" s="17">
        <v>2.6900000000000001E-3</v>
      </c>
      <c r="AA112" s="18">
        <f>M112*Z112</f>
        <v>41.089750000000002</v>
      </c>
      <c r="AB112" s="27">
        <f>IF(M112&gt;0,(AD112+AM112)/M112,0)</f>
        <v>2.7739175384615387E-3</v>
      </c>
      <c r="AC112" s="17">
        <v>3.4000000000000002E-4</v>
      </c>
      <c r="AD112" s="24">
        <f>AC112*M112</f>
        <v>5.1935000000000002</v>
      </c>
      <c r="AE112" s="117">
        <v>0.21079999999999999</v>
      </c>
      <c r="AF112" s="30">
        <f>AI112*(1-AJ112)*AE112</f>
        <v>36.182555199999996</v>
      </c>
      <c r="AG112" s="28">
        <f>IF(AND(AE112&gt;0,AC112&gt;0,Z112&gt;0),((Z112-AC112)*AE112)/((AE112-AC112)*Z112),0)</f>
        <v>0.87501726612656228</v>
      </c>
      <c r="AH112" s="60">
        <f t="shared" si="1"/>
        <v>0.87880914450841674</v>
      </c>
      <c r="AI112" s="12">
        <v>188</v>
      </c>
      <c r="AJ112" s="14">
        <v>8.6999999999999994E-2</v>
      </c>
      <c r="AK112" s="15">
        <v>0.21659999999999999</v>
      </c>
      <c r="AL112" s="150">
        <v>0.2114</v>
      </c>
      <c r="AM112" s="30">
        <f>AI112*(1-AJ112)*AK112</f>
        <v>37.178090400000002</v>
      </c>
      <c r="AN112" s="153">
        <f>AI112*(1-AJ112)*AL112</f>
        <v>36.285541600000002</v>
      </c>
      <c r="AO112" s="19">
        <v>1.65</v>
      </c>
      <c r="AP112" s="19">
        <v>1025.74</v>
      </c>
      <c r="AQ112" s="101">
        <f>AQ110+AI112-AP112+AR112</f>
        <v>-3.1974423109204508E-13</v>
      </c>
      <c r="AR112" s="133">
        <v>52.4</v>
      </c>
      <c r="AS112" s="12"/>
      <c r="AT112" s="31"/>
      <c r="AU112" s="20"/>
      <c r="AV112" s="20"/>
      <c r="AW112" s="20"/>
      <c r="AX112" s="20"/>
    </row>
    <row r="113" spans="1:50" x14ac:dyDescent="0.2">
      <c r="A113" s="183"/>
      <c r="B113" s="33">
        <v>2</v>
      </c>
      <c r="C113" s="11" t="s">
        <v>54</v>
      </c>
      <c r="D113" s="34">
        <v>14478</v>
      </c>
      <c r="E113" s="34">
        <v>8</v>
      </c>
      <c r="F113" s="34">
        <v>18055</v>
      </c>
      <c r="G113" s="35">
        <v>0.7</v>
      </c>
      <c r="H113" s="35">
        <v>2.8</v>
      </c>
      <c r="I113" s="34">
        <v>17110</v>
      </c>
      <c r="J113" s="35">
        <v>6.6</v>
      </c>
      <c r="K113" s="34">
        <v>16321</v>
      </c>
      <c r="L113" s="36">
        <v>6.6000000000000003E-2</v>
      </c>
      <c r="M113" s="37">
        <f>ROUND(K113*(1-L113),0)</f>
        <v>15244</v>
      </c>
      <c r="N113" s="38">
        <v>0.51800000000000002</v>
      </c>
      <c r="O113" s="25">
        <f>M113*N113</f>
        <v>7896.3919999999998</v>
      </c>
      <c r="P113" s="36">
        <v>0.40400000000000003</v>
      </c>
      <c r="Q113" s="25">
        <f>M113*P113</f>
        <v>6158.576</v>
      </c>
      <c r="R113" s="39">
        <v>7.8E-2</v>
      </c>
      <c r="S113" s="25">
        <f>M113*R113</f>
        <v>1189.0319999999999</v>
      </c>
      <c r="T113" s="28">
        <v>0.246</v>
      </c>
      <c r="U113" s="25">
        <f>M113*T113</f>
        <v>3750.0239999999999</v>
      </c>
      <c r="V113" s="39">
        <v>0.49299999999999999</v>
      </c>
      <c r="W113" s="25">
        <f>M113*V113</f>
        <v>7515.2919999999995</v>
      </c>
      <c r="X113" s="39">
        <v>0.4</v>
      </c>
      <c r="Y113" s="25">
        <f>X113*M113</f>
        <v>6097.6</v>
      </c>
      <c r="Z113" s="40">
        <v>2.7200000000000002E-3</v>
      </c>
      <c r="AA113" s="18">
        <f>M113*Z113</f>
        <v>41.463680000000004</v>
      </c>
      <c r="AB113" s="27">
        <f>IF(M113&gt;0,(AD113+AM113)/M113,0)</f>
        <v>2.7308188401994229E-3</v>
      </c>
      <c r="AC113" s="40">
        <v>3.5E-4</v>
      </c>
      <c r="AD113" s="37">
        <f>AC113*M113</f>
        <v>5.3353999999999999</v>
      </c>
      <c r="AE113" s="28">
        <v>0.21110000000000001</v>
      </c>
      <c r="AF113" s="41">
        <f>AI113*(1-AJ113)*AE113</f>
        <v>35.192903200000003</v>
      </c>
      <c r="AG113" s="28">
        <f>IF(AND(AE113&gt;0,AC113&gt;0,Z113&gt;0),((Z113-AC113)*AE113)/((AE113-AC113)*Z113),0)</f>
        <v>0.8727705673016537</v>
      </c>
      <c r="AH113" s="29">
        <f t="shared" si="1"/>
        <v>0.87323723267885667</v>
      </c>
      <c r="AI113" s="34">
        <v>182</v>
      </c>
      <c r="AJ113" s="36">
        <v>8.4000000000000005E-2</v>
      </c>
      <c r="AK113" s="38">
        <v>0.2177</v>
      </c>
      <c r="AL113" s="151">
        <v>0.21149999999999999</v>
      </c>
      <c r="AM113" s="41">
        <f>AI113*(1-AJ113)*AK113</f>
        <v>36.293202400000006</v>
      </c>
      <c r="AN113" s="154">
        <f>AI113*(1-AJ113)*AL113</f>
        <v>35.259588000000001</v>
      </c>
      <c r="AO113" s="42">
        <v>1.65</v>
      </c>
      <c r="AP113" s="42">
        <v>6.44</v>
      </c>
      <c r="AQ113" s="121">
        <f>AQ112+AI113-AP113</f>
        <v>175.55999999999969</v>
      </c>
      <c r="AR113" s="104"/>
      <c r="AS113" s="43"/>
      <c r="AT113" s="44"/>
      <c r="AU113" s="45"/>
      <c r="AV113" s="45"/>
      <c r="AW113" s="45"/>
      <c r="AX113" s="45"/>
    </row>
    <row r="114" spans="1:50" x14ac:dyDescent="0.2">
      <c r="A114" s="183"/>
      <c r="B114" s="33">
        <v>3</v>
      </c>
      <c r="C114" s="46" t="s">
        <v>51</v>
      </c>
      <c r="D114" s="43">
        <v>18750</v>
      </c>
      <c r="E114" s="43">
        <v>5</v>
      </c>
      <c r="F114" s="43">
        <v>18360</v>
      </c>
      <c r="G114" s="37">
        <v>1.4</v>
      </c>
      <c r="H114" s="37">
        <v>3.4</v>
      </c>
      <c r="I114" s="43">
        <v>15991</v>
      </c>
      <c r="J114" s="37">
        <v>6.8</v>
      </c>
      <c r="K114" s="43">
        <v>16422</v>
      </c>
      <c r="L114" s="39">
        <v>6.9000000000000006E-2</v>
      </c>
      <c r="M114" s="37">
        <f>ROUND(K114*(1-L114),0)</f>
        <v>15289</v>
      </c>
      <c r="N114" s="28">
        <v>0.34799999999999998</v>
      </c>
      <c r="O114" s="25">
        <f>M114*N114</f>
        <v>5320.5719999999992</v>
      </c>
      <c r="P114" s="39">
        <v>0.58699999999999997</v>
      </c>
      <c r="Q114" s="25">
        <f>M114*P114</f>
        <v>8974.643</v>
      </c>
      <c r="R114" s="39">
        <v>6.5000000000000002E-2</v>
      </c>
      <c r="S114" s="25">
        <f>M114*R114</f>
        <v>993.78500000000008</v>
      </c>
      <c r="T114" s="28">
        <v>0.24</v>
      </c>
      <c r="U114" s="25">
        <f>M114*T114</f>
        <v>3669.3599999999997</v>
      </c>
      <c r="V114" s="39">
        <v>0.503</v>
      </c>
      <c r="W114" s="25">
        <f>M114*V114</f>
        <v>7690.3670000000002</v>
      </c>
      <c r="X114" s="39">
        <v>0.4</v>
      </c>
      <c r="Y114" s="25">
        <f>X114*M114</f>
        <v>6115.6</v>
      </c>
      <c r="Z114" s="47">
        <v>2.7499999999999998E-3</v>
      </c>
      <c r="AA114" s="18">
        <f>M114*Z114</f>
        <v>42.044750000000001</v>
      </c>
      <c r="AB114" s="27">
        <f>IF(M114&gt;0,(AD114+AM114)/M114,0)</f>
        <v>2.6984838772974038E-3</v>
      </c>
      <c r="AC114" s="47">
        <v>3.6000000000000002E-4</v>
      </c>
      <c r="AD114" s="37">
        <f>AC114*M114</f>
        <v>5.5040400000000007</v>
      </c>
      <c r="AE114" s="28">
        <v>0.2142</v>
      </c>
      <c r="AF114" s="41">
        <f>AI114*(1-AJ114)*AE114</f>
        <v>34.419369600000003</v>
      </c>
      <c r="AG114" s="28">
        <f>IF(AND(AE114&gt;0,AC114&gt;0,Z114&gt;0),((Z114-AC114)*AE114)/((AE114-AC114)*Z114),0)</f>
        <v>0.87055402509947966</v>
      </c>
      <c r="AH114" s="29">
        <f t="shared" si="1"/>
        <v>0.86799615261385998</v>
      </c>
      <c r="AI114" s="43">
        <v>176</v>
      </c>
      <c r="AJ114" s="39">
        <v>8.6999999999999994E-2</v>
      </c>
      <c r="AK114" s="28">
        <v>0.2225</v>
      </c>
      <c r="AL114" s="152">
        <v>0.21759999999999999</v>
      </c>
      <c r="AM114" s="41">
        <f>AI114*(1-AJ114)*AK114</f>
        <v>35.753080000000004</v>
      </c>
      <c r="AN114" s="154">
        <f>AI114*(1-AJ114)*AL114</f>
        <v>34.965708800000002</v>
      </c>
      <c r="AO114" s="18">
        <v>1.6</v>
      </c>
      <c r="AP114" s="18"/>
      <c r="AQ114" s="121">
        <f>AQ113+AI114-AP114</f>
        <v>351.55999999999972</v>
      </c>
      <c r="AR114" s="104"/>
      <c r="AS114" s="43"/>
      <c r="AT114" s="48"/>
      <c r="AU114" s="41"/>
      <c r="AV114" s="41"/>
      <c r="AW114" s="41"/>
      <c r="AX114" s="41"/>
    </row>
    <row r="115" spans="1:50" s="22" customFormat="1" ht="13.5" thickBot="1" x14ac:dyDescent="0.25">
      <c r="A115" s="184"/>
      <c r="B115" s="49" t="s">
        <v>38</v>
      </c>
      <c r="C115" s="50"/>
      <c r="D115" s="51">
        <f>SUM(D112:D114)</f>
        <v>38937</v>
      </c>
      <c r="E115" s="51"/>
      <c r="F115" s="51">
        <f>SUM(F112:F114)</f>
        <v>44120</v>
      </c>
      <c r="G115" s="52"/>
      <c r="H115" s="52"/>
      <c r="I115" s="51">
        <f>SUM(I112:I114)</f>
        <v>40791</v>
      </c>
      <c r="J115" s="52"/>
      <c r="K115" s="51">
        <f>SUM(K112:K114)</f>
        <v>49132</v>
      </c>
      <c r="L115" s="21">
        <f>IF(K115&gt;0,(K112*L112+K113*L113+K114*L114)/K115,0)</f>
        <v>6.766986892452985E-2</v>
      </c>
      <c r="M115" s="52">
        <f>M112+M113+M114</f>
        <v>45808</v>
      </c>
      <c r="N115" s="53">
        <f>IF(M115&gt;0,O115/M115,0)</f>
        <v>0.40890759256025144</v>
      </c>
      <c r="O115" s="54">
        <f>O112+O113+O114</f>
        <v>18731.238999999998</v>
      </c>
      <c r="P115" s="21">
        <f>IF(M115&gt;0,Q115/M115,0)</f>
        <v>0.52076589242053783</v>
      </c>
      <c r="Q115" s="54">
        <f>Q112+Q113+Q114</f>
        <v>23855.243999999999</v>
      </c>
      <c r="R115" s="21">
        <f>IF(M115&gt;0,S115/M115,0)</f>
        <v>7.0326515019210611E-2</v>
      </c>
      <c r="S115" s="54">
        <f>S112+S113+S114</f>
        <v>3221.5169999999998</v>
      </c>
      <c r="T115" s="21">
        <f>IF(M115&gt;0,U115/M115,0)</f>
        <v>0.24533125218302476</v>
      </c>
      <c r="U115" s="54">
        <f>U112+U113+U114</f>
        <v>11238.133999999998</v>
      </c>
      <c r="V115" s="21">
        <f>IF(M115&gt;0,W115/M115,0)</f>
        <v>0.49633762661543829</v>
      </c>
      <c r="W115" s="54">
        <f>W112+W113+W114</f>
        <v>22736.233999999997</v>
      </c>
      <c r="X115" s="21">
        <f>IF(M115&gt;0,Y115/M115,0)</f>
        <v>0.39666542961928047</v>
      </c>
      <c r="Y115" s="54">
        <f>Y112+Y113+Y114</f>
        <v>18170.45</v>
      </c>
      <c r="Z115" s="55">
        <f>IF(M115&gt;0,AA115/M115,0)</f>
        <v>2.7200091687041568E-3</v>
      </c>
      <c r="AA115" s="56">
        <f>SUM(AA112:AA114)</f>
        <v>124.59818000000001</v>
      </c>
      <c r="AB115" s="55">
        <f>IF(M115&gt;0,(AB112*M112+AB113*M113+AB114*M114)/M115,0)</f>
        <v>2.734398201187566E-3</v>
      </c>
      <c r="AC115" s="55">
        <f>IF(K115&gt;0,(K112*AC112+K113*AC113+K114*AC114)/K115,0)</f>
        <v>3.5000671660017919E-4</v>
      </c>
      <c r="AD115" s="52">
        <f>SUM(AD112:AD114)</f>
        <v>16.03294</v>
      </c>
      <c r="AE115" s="53">
        <f>IF(K115&gt;0,(K112*AE112+K113*AE113+K114*AE114)/K115,0)</f>
        <v>0.21203608035496213</v>
      </c>
      <c r="AF115" s="58">
        <f>SUM(AF112:AF114)</f>
        <v>105.794828</v>
      </c>
      <c r="AG115" s="53">
        <f>IF(AND(AA115&gt;0),((AA112*AG112+AA113*AG113+AA114*AG114)/AA115),0)</f>
        <v>0.87276352330057694</v>
      </c>
      <c r="AH115" s="57">
        <f t="shared" si="1"/>
        <v>0.87339489199303699</v>
      </c>
      <c r="AI115" s="51">
        <f>SUM(AI112:AI114)</f>
        <v>546</v>
      </c>
      <c r="AJ115" s="21">
        <f>IF(AI115&gt;0,(AJ112*AI112+AJ113*AI113+AJ114*AI114)/AI115,0)</f>
        <v>8.5999999999999993E-2</v>
      </c>
      <c r="AK115" s="53">
        <f>IF(K115&gt;0,(AK112*K112+AK113*K113+AK114*K114)/K115,0)</f>
        <v>0.21893743588699829</v>
      </c>
      <c r="AL115" s="155">
        <f>IF(L115&gt;0,(AL112*K112+AL113*K113+AL114*K114)/K115,0)</f>
        <v>0.21350552185948057</v>
      </c>
      <c r="AM115" s="58">
        <f>SUM(AM112:AM114)</f>
        <v>109.22437280000003</v>
      </c>
      <c r="AN115" s="156">
        <f>SUM(AN112:AN114)</f>
        <v>106.5108384</v>
      </c>
      <c r="AO115" s="56"/>
      <c r="AP115" s="56">
        <f>SUM(AP112:AP114)</f>
        <v>1032.18</v>
      </c>
      <c r="AQ115" s="105"/>
      <c r="AR115" s="106">
        <f>AQ114</f>
        <v>351.55999999999972</v>
      </c>
      <c r="AS115" s="51">
        <f>SUM(AS112:AS114)</f>
        <v>0</v>
      </c>
      <c r="AT115" s="59"/>
      <c r="AU115" s="58"/>
      <c r="AV115" s="58"/>
      <c r="AW115" s="58"/>
      <c r="AX115" s="58"/>
    </row>
    <row r="116" spans="1:50" x14ac:dyDescent="0.2">
      <c r="A116" s="183">
        <v>29</v>
      </c>
      <c r="B116" s="33">
        <v>1</v>
      </c>
      <c r="C116" s="11" t="s">
        <v>50</v>
      </c>
      <c r="D116" s="12">
        <v>8366</v>
      </c>
      <c r="E116" s="12">
        <v>5</v>
      </c>
      <c r="F116" s="12">
        <v>18991</v>
      </c>
      <c r="G116" s="13">
        <v>0.7</v>
      </c>
      <c r="H116" s="13">
        <v>2.7</v>
      </c>
      <c r="I116" s="12">
        <v>17813</v>
      </c>
      <c r="J116" s="13">
        <v>6</v>
      </c>
      <c r="K116" s="12">
        <v>16464</v>
      </c>
      <c r="L116" s="14">
        <v>7.0000000000000007E-2</v>
      </c>
      <c r="M116" s="24">
        <f>ROUND(K116*(1-L116),0)</f>
        <v>15312</v>
      </c>
      <c r="N116" s="15">
        <v>0.44600000000000001</v>
      </c>
      <c r="O116" s="25">
        <f>M116*N116</f>
        <v>6829.152</v>
      </c>
      <c r="P116" s="14">
        <v>0.47599999999999998</v>
      </c>
      <c r="Q116" s="25">
        <f>M116*P116</f>
        <v>7288.5119999999997</v>
      </c>
      <c r="R116" s="16">
        <v>7.8E-2</v>
      </c>
      <c r="S116" s="25">
        <f>M116*R116</f>
        <v>1194.336</v>
      </c>
      <c r="T116" s="26">
        <v>0.23499999999999999</v>
      </c>
      <c r="U116" s="25">
        <f>M116*T116</f>
        <v>3598.3199999999997</v>
      </c>
      <c r="V116" s="16">
        <v>0.497</v>
      </c>
      <c r="W116" s="25">
        <f>M116*V116</f>
        <v>7610.0640000000003</v>
      </c>
      <c r="X116" s="16">
        <v>0.39</v>
      </c>
      <c r="Y116" s="25">
        <f>X116*M116</f>
        <v>5971.68</v>
      </c>
      <c r="Z116" s="17">
        <v>2.81E-3</v>
      </c>
      <c r="AA116" s="18">
        <f>M116*Z116</f>
        <v>43.026719999999997</v>
      </c>
      <c r="AB116" s="27">
        <f>IF(M116&gt;0,(AD116+AM116)/M116,0)</f>
        <v>2.8174068965517241E-3</v>
      </c>
      <c r="AC116" s="17">
        <v>3.4000000000000002E-4</v>
      </c>
      <c r="AD116" s="24">
        <f>AC116*M116</f>
        <v>5.20608</v>
      </c>
      <c r="AE116" s="117">
        <v>0.2203</v>
      </c>
      <c r="AF116" s="30">
        <f>AI116*(1-AJ116)*AE116</f>
        <v>38.617708799999996</v>
      </c>
      <c r="AG116" s="28">
        <f>IF(AND(AE116&gt;0,AC116&gt;0,Z116&gt;0),((Z116-AC116)*AE116)/((AE116-AC116)*Z116),0)</f>
        <v>0.88036226580180532</v>
      </c>
      <c r="AH116" s="60">
        <f t="shared" si="1"/>
        <v>0.88070538857128611</v>
      </c>
      <c r="AI116" s="12">
        <v>192</v>
      </c>
      <c r="AJ116" s="14">
        <v>8.6999999999999994E-2</v>
      </c>
      <c r="AK116" s="15">
        <v>0.21640000000000001</v>
      </c>
      <c r="AL116" s="150">
        <v>0.22259999999999999</v>
      </c>
      <c r="AM116" s="30">
        <f>AI116*(1-AJ116)*AK116</f>
        <v>37.934054400000001</v>
      </c>
      <c r="AN116" s="153">
        <f>AI116*(1-AJ116)*AL116</f>
        <v>39.020889599999997</v>
      </c>
      <c r="AO116" s="19">
        <v>1.6</v>
      </c>
      <c r="AP116" s="19"/>
      <c r="AQ116" s="101">
        <f>AQ114+AI116-AP116</f>
        <v>543.55999999999972</v>
      </c>
      <c r="AR116" s="120"/>
      <c r="AS116" s="12"/>
      <c r="AT116" s="31"/>
      <c r="AU116" s="20"/>
      <c r="AV116" s="20"/>
      <c r="AW116" s="20"/>
      <c r="AX116" s="20"/>
    </row>
    <row r="117" spans="1:50" x14ac:dyDescent="0.2">
      <c r="A117" s="183"/>
      <c r="B117" s="33">
        <v>2</v>
      </c>
      <c r="C117" s="11" t="s">
        <v>54</v>
      </c>
      <c r="D117" s="34">
        <v>16574</v>
      </c>
      <c r="E117" s="34">
        <v>10</v>
      </c>
      <c r="F117" s="34">
        <v>17497</v>
      </c>
      <c r="G117" s="35">
        <v>0.8</v>
      </c>
      <c r="H117" s="35">
        <v>2.9</v>
      </c>
      <c r="I117" s="34">
        <v>16153</v>
      </c>
      <c r="J117" s="35">
        <v>6.2</v>
      </c>
      <c r="K117" s="34">
        <v>16534</v>
      </c>
      <c r="L117" s="36">
        <v>6.9000000000000006E-2</v>
      </c>
      <c r="M117" s="37">
        <f>ROUND(K117*(1-L117),0)</f>
        <v>15393</v>
      </c>
      <c r="N117" s="38">
        <v>0.38300000000000001</v>
      </c>
      <c r="O117" s="25">
        <f>M117*N117</f>
        <v>5895.5190000000002</v>
      </c>
      <c r="P117" s="36">
        <v>0.55900000000000005</v>
      </c>
      <c r="Q117" s="25">
        <f>M117*P117</f>
        <v>8604.6869999999999</v>
      </c>
      <c r="R117" s="39">
        <v>5.8000000000000003E-2</v>
      </c>
      <c r="S117" s="25">
        <f>M117*R117</f>
        <v>892.7940000000001</v>
      </c>
      <c r="T117" s="28">
        <v>0.23300000000000001</v>
      </c>
      <c r="U117" s="25">
        <f>M117*T117</f>
        <v>3586.5690000000004</v>
      </c>
      <c r="V117" s="39">
        <v>0.50900000000000001</v>
      </c>
      <c r="W117" s="25">
        <f>M117*V117</f>
        <v>7835.0370000000003</v>
      </c>
      <c r="X117" s="39">
        <v>0.4</v>
      </c>
      <c r="Y117" s="25">
        <f>X117*M117</f>
        <v>6157.2000000000007</v>
      </c>
      <c r="Z117" s="40">
        <v>2.82E-3</v>
      </c>
      <c r="AA117" s="18">
        <f>M117*Z117</f>
        <v>43.408259999999999</v>
      </c>
      <c r="AB117" s="27">
        <f>IF(M117&gt;0,(AD117+AM117)/M117,0)</f>
        <v>2.8701370103293711E-3</v>
      </c>
      <c r="AC117" s="40">
        <v>3.3E-4</v>
      </c>
      <c r="AD117" s="37">
        <f>AC117*M117</f>
        <v>5.0796900000000003</v>
      </c>
      <c r="AE117" s="28">
        <v>0.20930000000000001</v>
      </c>
      <c r="AF117" s="41">
        <f>AI117*(1-AJ117)*AE117</f>
        <v>38.493409500000006</v>
      </c>
      <c r="AG117" s="28">
        <f>IF(AND(AE117&gt;0,AC117&gt;0,Z117&gt;0),((Z117-AC117)*AE117)/((AE117-AC117)*Z117),0)</f>
        <v>0.88437310048576667</v>
      </c>
      <c r="AH117" s="29">
        <f t="shared" si="1"/>
        <v>0.88639878817507178</v>
      </c>
      <c r="AI117" s="34">
        <v>201</v>
      </c>
      <c r="AJ117" s="36">
        <v>8.5000000000000006E-2</v>
      </c>
      <c r="AK117" s="38">
        <v>0.21260000000000001</v>
      </c>
      <c r="AL117" s="151">
        <v>0.219</v>
      </c>
      <c r="AM117" s="41">
        <f>AI117*(1-AJ117)*AK117</f>
        <v>39.100329000000009</v>
      </c>
      <c r="AN117" s="154">
        <f>AI117*(1-AJ117)*AL117</f>
        <v>40.277385000000002</v>
      </c>
      <c r="AO117" s="42">
        <v>1.65</v>
      </c>
      <c r="AP117" s="42"/>
      <c r="AQ117" s="121">
        <f>AQ116+AI117-AP117</f>
        <v>744.55999999999972</v>
      </c>
      <c r="AR117" s="104"/>
      <c r="AS117" s="43"/>
      <c r="AT117" s="44"/>
      <c r="AU117" s="45"/>
      <c r="AV117" s="45"/>
      <c r="AW117" s="45"/>
      <c r="AX117" s="45"/>
    </row>
    <row r="118" spans="1:50" x14ac:dyDescent="0.2">
      <c r="A118" s="183"/>
      <c r="B118" s="33">
        <v>3</v>
      </c>
      <c r="C118" s="11" t="s">
        <v>53</v>
      </c>
      <c r="D118" s="43">
        <v>20510</v>
      </c>
      <c r="E118" s="43">
        <v>8</v>
      </c>
      <c r="F118" s="43">
        <v>18713</v>
      </c>
      <c r="G118" s="37">
        <v>0.9</v>
      </c>
      <c r="H118" s="37">
        <v>3.4</v>
      </c>
      <c r="I118" s="43">
        <v>17146</v>
      </c>
      <c r="J118" s="37">
        <v>5.9</v>
      </c>
      <c r="K118" s="43">
        <v>16440</v>
      </c>
      <c r="L118" s="39">
        <v>6.8000000000000005E-2</v>
      </c>
      <c r="M118" s="37">
        <f>ROUND(K118*(1-L118),0)</f>
        <v>15322</v>
      </c>
      <c r="N118" s="28">
        <v>0.38400000000000001</v>
      </c>
      <c r="O118" s="25">
        <f>M118*N118</f>
        <v>5883.6480000000001</v>
      </c>
      <c r="P118" s="39">
        <v>0.49399999999999999</v>
      </c>
      <c r="Q118" s="25">
        <f>M118*P118</f>
        <v>7569.0680000000002</v>
      </c>
      <c r="R118" s="39">
        <v>0.122</v>
      </c>
      <c r="S118" s="25">
        <f>M118*R118</f>
        <v>1869.2839999999999</v>
      </c>
      <c r="T118" s="28">
        <v>0.22600000000000001</v>
      </c>
      <c r="U118" s="25">
        <f>M118*T118</f>
        <v>3462.7719999999999</v>
      </c>
      <c r="V118" s="39">
        <v>0.50800000000000001</v>
      </c>
      <c r="W118" s="25">
        <f>M118*V118</f>
        <v>7783.576</v>
      </c>
      <c r="X118" s="39">
        <v>0.4</v>
      </c>
      <c r="Y118" s="25">
        <f>X118*M118</f>
        <v>6128.8</v>
      </c>
      <c r="Z118" s="47">
        <v>2.7699999999999999E-3</v>
      </c>
      <c r="AA118" s="18">
        <f>M118*Z118</f>
        <v>42.441939999999995</v>
      </c>
      <c r="AB118" s="27">
        <f>IF(M118&gt;0,(AD118+AM118)/M118,0)</f>
        <v>2.6680855632423969E-3</v>
      </c>
      <c r="AC118" s="47">
        <v>3.6999999999999999E-4</v>
      </c>
      <c r="AD118" s="37">
        <f>AC118*M118</f>
        <v>5.6691399999999996</v>
      </c>
      <c r="AE118" s="28">
        <v>0.20280000000000001</v>
      </c>
      <c r="AF118" s="41">
        <f>AI118*(1-AJ118)*AE118</f>
        <v>36.303228000000004</v>
      </c>
      <c r="AG118" s="28">
        <f>IF(AND(AE118&gt;0,AC118&gt;0,Z118&gt;0),((Z118-AC118)*AE118)/((AE118-AC118)*Z118),0)</f>
        <v>0.86800963955806987</v>
      </c>
      <c r="AH118" s="29">
        <f t="shared" si="1"/>
        <v>0.86294702307744131</v>
      </c>
      <c r="AI118" s="43">
        <v>195</v>
      </c>
      <c r="AJ118" s="39">
        <v>8.2000000000000003E-2</v>
      </c>
      <c r="AK118" s="28">
        <v>0.19670000000000001</v>
      </c>
      <c r="AL118" s="152">
        <v>0.20519999999999999</v>
      </c>
      <c r="AM118" s="41">
        <f>AI118*(1-AJ118)*AK118</f>
        <v>35.211267000000007</v>
      </c>
      <c r="AN118" s="154">
        <f>AI118*(1-AJ118)*AL118</f>
        <v>36.732852000000001</v>
      </c>
      <c r="AO118" s="18">
        <v>1.6</v>
      </c>
      <c r="AP118" s="18"/>
      <c r="AQ118" s="121">
        <f>AQ117+AI118-AP118</f>
        <v>939.55999999999972</v>
      </c>
      <c r="AR118" s="104"/>
      <c r="AS118" s="43"/>
      <c r="AT118" s="48"/>
      <c r="AU118" s="41"/>
      <c r="AV118" s="41"/>
      <c r="AW118" s="41"/>
      <c r="AX118" s="41"/>
    </row>
    <row r="119" spans="1:50" s="22" customFormat="1" ht="13.5" thickBot="1" x14ac:dyDescent="0.25">
      <c r="A119" s="184"/>
      <c r="B119" s="49" t="s">
        <v>38</v>
      </c>
      <c r="C119" s="50"/>
      <c r="D119" s="51">
        <f>SUM(D116:D118)</f>
        <v>45450</v>
      </c>
      <c r="E119" s="51"/>
      <c r="F119" s="51">
        <f>SUM(F116:F118)</f>
        <v>55201</v>
      </c>
      <c r="G119" s="52"/>
      <c r="H119" s="52"/>
      <c r="I119" s="51">
        <f>SUM(I116:I118)</f>
        <v>51112</v>
      </c>
      <c r="J119" s="52"/>
      <c r="K119" s="51">
        <f>SUM(K116:K118)</f>
        <v>49438</v>
      </c>
      <c r="L119" s="21">
        <f>IF(K119&gt;0,(K116*L116+K117*L117+K118*L118)/K119,0)</f>
        <v>6.900048545653141E-2</v>
      </c>
      <c r="M119" s="52">
        <f>M116+M117+M118</f>
        <v>46027</v>
      </c>
      <c r="N119" s="53">
        <f>IF(M119&gt;0,O119/M119,0)</f>
        <v>0.40429137245529795</v>
      </c>
      <c r="O119" s="54">
        <f>O116+O117+O118</f>
        <v>18608.319</v>
      </c>
      <c r="P119" s="21">
        <f>IF(M119&gt;0,Q119/M119,0)</f>
        <v>0.50975008147391743</v>
      </c>
      <c r="Q119" s="54">
        <f>Q116+Q117+Q118</f>
        <v>23462.267</v>
      </c>
      <c r="R119" s="21">
        <f>IF(M119&gt;0,S119/M119,0)</f>
        <v>8.5958546070784528E-2</v>
      </c>
      <c r="S119" s="54">
        <f>S116+S117+S118</f>
        <v>3956.4139999999998</v>
      </c>
      <c r="T119" s="21">
        <f>IF(M119&gt;0,U119/M119,0)</f>
        <v>0.23133510765420298</v>
      </c>
      <c r="U119" s="54">
        <f>U116+U117+U118</f>
        <v>10647.661</v>
      </c>
      <c r="V119" s="21">
        <f>IF(M119&gt;0,W119/M119,0)</f>
        <v>0.50467501683794291</v>
      </c>
      <c r="W119" s="54">
        <f>W116+W117+W118</f>
        <v>23228.677</v>
      </c>
      <c r="X119" s="21">
        <f>IF(M119&gt;0,Y119/M119,0)</f>
        <v>0.39667325700132533</v>
      </c>
      <c r="Y119" s="54">
        <f>Y116+Y117+Y118</f>
        <v>18257.68</v>
      </c>
      <c r="Z119" s="55">
        <f>IF(M119&gt;0,AA119/M119,0)</f>
        <v>2.8000286788189537E-3</v>
      </c>
      <c r="AA119" s="56">
        <f>SUM(AA116:AA118)</f>
        <v>128.87691999999998</v>
      </c>
      <c r="AB119" s="55">
        <f>IF(M119&gt;0,(AB116*M116+AB117*M117+AB118*M118)/M119,0)</f>
        <v>2.7853338344884532E-3</v>
      </c>
      <c r="AC119" s="55">
        <f>IF(K119&gt;0,(K116*AC116+K117*AC117+K118*AC118)/K119,0)</f>
        <v>3.4663174076621217E-4</v>
      </c>
      <c r="AD119" s="52">
        <f>SUM(AD116:AD118)</f>
        <v>15.954909999999998</v>
      </c>
      <c r="AE119" s="53">
        <f>IF(K119&gt;0,(K116*AE116+K117*AE117+K118*AE118)/K119,0)</f>
        <v>0.21080175977992635</v>
      </c>
      <c r="AF119" s="58">
        <f>SUM(AF116:AF118)</f>
        <v>113.41434630000001</v>
      </c>
      <c r="AG119" s="53">
        <f>IF(AND(AA119&gt;0),((AA116*AG116+AA117*AG117+AA118*AG118)/AA119),0)</f>
        <v>0.87764520779715538</v>
      </c>
      <c r="AH119" s="57">
        <f t="shared" si="1"/>
        <v>0.87700857940912869</v>
      </c>
      <c r="AI119" s="51">
        <f>SUM(AI116:AI118)</f>
        <v>588</v>
      </c>
      <c r="AJ119" s="21">
        <f>IF(AI119&gt;0,(AJ116*AI116+AJ117*AI117+AJ118*AI118)/AI119,0)</f>
        <v>8.4658163265306133E-2</v>
      </c>
      <c r="AK119" s="53">
        <f>IF(K119&gt;0,(AK116*K116+AK117*K117+AK118*K118)/K119,0)</f>
        <v>0.20857813827420202</v>
      </c>
      <c r="AL119" s="155">
        <f>IF(L119&gt;0,(AL116*K116+AL117*K117+AL118*K118)/K119,0)</f>
        <v>0.21560986285852984</v>
      </c>
      <c r="AM119" s="58">
        <f>SUM(AM116:AM118)</f>
        <v>112.24565040000002</v>
      </c>
      <c r="AN119" s="156">
        <f>SUM(AN116:AN118)</f>
        <v>116.03112659999999</v>
      </c>
      <c r="AO119" s="56"/>
      <c r="AP119" s="56">
        <f>SUM(AP116:AP118)</f>
        <v>0</v>
      </c>
      <c r="AQ119" s="105"/>
      <c r="AR119" s="106">
        <f>AQ118</f>
        <v>939.55999999999972</v>
      </c>
      <c r="AS119" s="51">
        <f>SUM(AS116:AS118)</f>
        <v>0</v>
      </c>
      <c r="AT119" s="59"/>
      <c r="AU119" s="58"/>
      <c r="AV119" s="58"/>
      <c r="AW119" s="58"/>
      <c r="AX119" s="58"/>
    </row>
    <row r="120" spans="1:50" x14ac:dyDescent="0.2">
      <c r="A120" s="182">
        <v>30</v>
      </c>
      <c r="B120" s="23">
        <v>1</v>
      </c>
      <c r="C120" s="11" t="s">
        <v>57</v>
      </c>
      <c r="D120" s="12">
        <v>16800</v>
      </c>
      <c r="E120" s="12">
        <v>6</v>
      </c>
      <c r="F120" s="12">
        <v>18344</v>
      </c>
      <c r="G120" s="13">
        <v>0.8</v>
      </c>
      <c r="H120" s="13">
        <v>2.4</v>
      </c>
      <c r="I120" s="12">
        <v>17383</v>
      </c>
      <c r="J120" s="13">
        <v>6</v>
      </c>
      <c r="K120" s="12">
        <v>16199</v>
      </c>
      <c r="L120" s="14">
        <v>6.4000000000000001E-2</v>
      </c>
      <c r="M120" s="37">
        <f>ROUND(K120*(1-L120),0)</f>
        <v>15162</v>
      </c>
      <c r="N120" s="15">
        <v>0.313</v>
      </c>
      <c r="O120" s="25">
        <f>M120*N120</f>
        <v>4745.7060000000001</v>
      </c>
      <c r="P120" s="14">
        <v>0.57499999999999996</v>
      </c>
      <c r="Q120" s="25">
        <f>M120*P120</f>
        <v>8718.15</v>
      </c>
      <c r="R120" s="16">
        <v>0.112</v>
      </c>
      <c r="S120" s="25">
        <f>M120*R120</f>
        <v>1698.144</v>
      </c>
      <c r="T120" s="26">
        <v>0.247</v>
      </c>
      <c r="U120" s="25">
        <f>M120*T120</f>
        <v>3745.0140000000001</v>
      </c>
      <c r="V120" s="16">
        <v>0.498</v>
      </c>
      <c r="W120" s="25">
        <f>M120*V120</f>
        <v>7550.6760000000004</v>
      </c>
      <c r="X120" s="16">
        <v>0.4</v>
      </c>
      <c r="Y120" s="25">
        <f>X120*M120</f>
        <v>6064.8</v>
      </c>
      <c r="Z120" s="17">
        <v>2.64E-3</v>
      </c>
      <c r="AA120" s="18">
        <f>M120*Z120</f>
        <v>40.027679999999997</v>
      </c>
      <c r="AB120" s="27">
        <f>IF(M120&gt;0,(AD120+AM120)/M120,0)</f>
        <v>2.4842977443609027E-3</v>
      </c>
      <c r="AC120" s="17">
        <v>3.6999999999999999E-4</v>
      </c>
      <c r="AD120" s="24">
        <f>AC120*M120</f>
        <v>5.6099399999999999</v>
      </c>
      <c r="AE120" s="117">
        <v>0.1938</v>
      </c>
      <c r="AF120" s="30">
        <f>AI120*(1-AJ120)*AE120</f>
        <v>31.990953600000001</v>
      </c>
      <c r="AG120" s="28">
        <f>IF(AND(AE120&gt;0,AC120&gt;0,Z120&gt;0),((Z120-AC120)*AE120)/((AE120-AC120)*Z120),0)</f>
        <v>0.86149323457393556</v>
      </c>
      <c r="AH120" s="60">
        <f t="shared" si="1"/>
        <v>0.85268913896030107</v>
      </c>
      <c r="AI120" s="12">
        <v>181</v>
      </c>
      <c r="AJ120" s="14">
        <v>8.7999999999999995E-2</v>
      </c>
      <c r="AK120" s="15">
        <v>0.19420000000000001</v>
      </c>
      <c r="AL120" s="152">
        <v>0.19500000000000001</v>
      </c>
      <c r="AM120" s="30">
        <f>AI120*(1-AJ120)*AK120</f>
        <v>32.056982400000003</v>
      </c>
      <c r="AN120" s="153">
        <f>AI120*(1-AJ120)*AL120</f>
        <v>32.189039999999999</v>
      </c>
      <c r="AO120" s="19">
        <v>1.6</v>
      </c>
      <c r="AP120" s="19"/>
      <c r="AQ120" s="101">
        <f>AQ118+AI120-AP120+AR120</f>
        <v>1173.5599999999997</v>
      </c>
      <c r="AR120" s="133">
        <v>53</v>
      </c>
      <c r="AS120" s="12"/>
      <c r="AT120" s="31"/>
      <c r="AU120" s="20"/>
      <c r="AV120" s="20"/>
      <c r="AW120" s="20"/>
      <c r="AX120" s="20"/>
    </row>
    <row r="121" spans="1:50" x14ac:dyDescent="0.2">
      <c r="A121" s="183"/>
      <c r="B121" s="33">
        <v>2</v>
      </c>
      <c r="C121" s="11" t="s">
        <v>54</v>
      </c>
      <c r="D121" s="34">
        <v>18968</v>
      </c>
      <c r="E121" s="34">
        <v>9</v>
      </c>
      <c r="F121" s="34">
        <v>18744</v>
      </c>
      <c r="G121" s="35">
        <v>1</v>
      </c>
      <c r="H121" s="35">
        <v>3.4</v>
      </c>
      <c r="I121" s="34">
        <v>16985</v>
      </c>
      <c r="J121" s="35">
        <v>5.4</v>
      </c>
      <c r="K121" s="34">
        <v>15981</v>
      </c>
      <c r="L121" s="36">
        <v>6.7000000000000004E-2</v>
      </c>
      <c r="M121" s="37">
        <f>ROUND(K121*(1-L121),0)</f>
        <v>14910</v>
      </c>
      <c r="N121" s="38">
        <v>0.39</v>
      </c>
      <c r="O121" s="25">
        <f>M121*N121</f>
        <v>5814.9000000000005</v>
      </c>
      <c r="P121" s="36">
        <v>0.56999999999999995</v>
      </c>
      <c r="Q121" s="25">
        <f>M121*P121</f>
        <v>8498.6999999999989</v>
      </c>
      <c r="R121" s="39">
        <v>0.04</v>
      </c>
      <c r="S121" s="25">
        <f>M121*R121</f>
        <v>596.4</v>
      </c>
      <c r="T121" s="28">
        <v>0.255</v>
      </c>
      <c r="U121" s="25">
        <f>M121*T121</f>
        <v>3802.05</v>
      </c>
      <c r="V121" s="39">
        <v>0.48599999999999999</v>
      </c>
      <c r="W121" s="25">
        <f>M121*V121</f>
        <v>7246.26</v>
      </c>
      <c r="X121" s="39">
        <v>0.4</v>
      </c>
      <c r="Y121" s="25">
        <f>X121*M121</f>
        <v>5964</v>
      </c>
      <c r="Z121" s="40">
        <v>2.5500000000000002E-3</v>
      </c>
      <c r="AA121" s="18">
        <f>M121*Z121</f>
        <v>38.020500000000006</v>
      </c>
      <c r="AB121" s="27">
        <f>IF(M121&gt;0,(AD121+AM121)/M121,0)</f>
        <v>2.6851309859154933E-3</v>
      </c>
      <c r="AC121" s="40">
        <v>3.6000000000000002E-4</v>
      </c>
      <c r="AD121" s="37">
        <f>AC121*M121</f>
        <v>5.3676000000000004</v>
      </c>
      <c r="AE121" s="28">
        <v>0.20580000000000001</v>
      </c>
      <c r="AF121" s="41">
        <f>AI121*(1-AJ121)*AE121</f>
        <v>36.531558000000004</v>
      </c>
      <c r="AG121" s="28">
        <f>IF(AND(AE121&gt;0,AC121&gt;0,Z121&gt;0),((Z121-AC121)*AE121)/((AE121-AC121)*Z121),0)</f>
        <v>0.8603284771852665</v>
      </c>
      <c r="AH121" s="29">
        <f t="shared" si="1"/>
        <v>0.86752745725911873</v>
      </c>
      <c r="AI121" s="34">
        <v>194</v>
      </c>
      <c r="AJ121" s="36">
        <v>8.5000000000000006E-2</v>
      </c>
      <c r="AK121" s="38">
        <v>0.1953</v>
      </c>
      <c r="AL121" s="152">
        <v>0.2009</v>
      </c>
      <c r="AM121" s="41">
        <f>AI121*(1-AJ121)*AK121</f>
        <v>34.667703000000003</v>
      </c>
      <c r="AN121" s="154">
        <f>AI121*(1-AJ121)*AL121</f>
        <v>35.661759000000004</v>
      </c>
      <c r="AO121" s="42">
        <v>1.6</v>
      </c>
      <c r="AP121" s="42"/>
      <c r="AQ121" s="121">
        <f>AQ120+AI121-AP121</f>
        <v>1367.5599999999997</v>
      </c>
      <c r="AR121" s="104"/>
      <c r="AS121" s="43"/>
      <c r="AT121" s="44"/>
      <c r="AU121" s="45"/>
      <c r="AV121" s="45"/>
      <c r="AW121" s="45"/>
      <c r="AX121" s="45"/>
    </row>
    <row r="122" spans="1:50" x14ac:dyDescent="0.2">
      <c r="A122" s="183"/>
      <c r="B122" s="33">
        <v>3</v>
      </c>
      <c r="C122" s="11" t="s">
        <v>53</v>
      </c>
      <c r="D122" s="43">
        <v>21232</v>
      </c>
      <c r="E122" s="43">
        <v>5</v>
      </c>
      <c r="F122" s="43">
        <v>20042</v>
      </c>
      <c r="G122" s="37">
        <v>0.7</v>
      </c>
      <c r="H122" s="37">
        <v>3.5</v>
      </c>
      <c r="I122" s="43">
        <v>18396</v>
      </c>
      <c r="J122" s="37">
        <v>4.5999999999999996</v>
      </c>
      <c r="K122" s="43">
        <v>15758</v>
      </c>
      <c r="L122" s="39">
        <v>6.4000000000000001E-2</v>
      </c>
      <c r="M122" s="37">
        <f>ROUND(K122*(1-L122),0)</f>
        <v>14749</v>
      </c>
      <c r="N122" s="28">
        <v>0.29199999999999998</v>
      </c>
      <c r="O122" s="25">
        <f>M122*N122</f>
        <v>4306.7079999999996</v>
      </c>
      <c r="P122" s="39">
        <v>0.57599999999999996</v>
      </c>
      <c r="Q122" s="25">
        <f>M122*P122</f>
        <v>8495.4239999999991</v>
      </c>
      <c r="R122" s="39">
        <v>0.13200000000000001</v>
      </c>
      <c r="S122" s="25">
        <f>M122*R122</f>
        <v>1946.8680000000002</v>
      </c>
      <c r="T122" s="28">
        <v>0.24299999999999999</v>
      </c>
      <c r="U122" s="25">
        <f>M122*T122</f>
        <v>3584.0070000000001</v>
      </c>
      <c r="V122" s="39">
        <v>0.505</v>
      </c>
      <c r="W122" s="25">
        <f>M122*V122</f>
        <v>7448.2449999999999</v>
      </c>
      <c r="X122" s="39">
        <v>0.39</v>
      </c>
      <c r="Y122" s="25">
        <f>X122*M122</f>
        <v>5752.1100000000006</v>
      </c>
      <c r="Z122" s="47">
        <v>2.6199999999999999E-3</v>
      </c>
      <c r="AA122" s="18">
        <f>M122*Z122</f>
        <v>38.642379999999996</v>
      </c>
      <c r="AB122" s="27">
        <f>IF(M122&gt;0,(AD122+AM122)/M122,0)</f>
        <v>2.6229433046308223E-3</v>
      </c>
      <c r="AC122" s="47">
        <v>3.8999999999999999E-4</v>
      </c>
      <c r="AD122" s="37">
        <f>AC122*M122</f>
        <v>5.7521100000000001</v>
      </c>
      <c r="AE122" s="28">
        <v>0.20449999999999999</v>
      </c>
      <c r="AF122" s="41">
        <f>AI122*(1-AJ122)*AE122</f>
        <v>34.841892000000001</v>
      </c>
      <c r="AG122" s="28">
        <f>IF(AND(AE122&gt;0,AC122&gt;0,Z122&gt;0),((Z122-AC122)*AE122)/((AE122-AC122)*Z122),0)</f>
        <v>0.85277135027849438</v>
      </c>
      <c r="AH122" s="29">
        <f t="shared" si="1"/>
        <v>0.85303314448608325</v>
      </c>
      <c r="AI122" s="43">
        <v>186</v>
      </c>
      <c r="AJ122" s="39">
        <v>8.4000000000000005E-2</v>
      </c>
      <c r="AK122" s="28">
        <v>0.1933</v>
      </c>
      <c r="AL122" s="152">
        <v>0.19359999999999999</v>
      </c>
      <c r="AM122" s="41">
        <f>AI122*(1-AJ122)*AK122</f>
        <v>32.933680799999998</v>
      </c>
      <c r="AN122" s="154">
        <f>AI122*(1-AJ122)*AL122</f>
        <v>32.984793600000003</v>
      </c>
      <c r="AO122" s="18">
        <v>1.6</v>
      </c>
      <c r="AP122" s="18"/>
      <c r="AQ122" s="121">
        <f>AQ121+AI122-AP122</f>
        <v>1553.5599999999997</v>
      </c>
      <c r="AR122" s="104"/>
      <c r="AS122" s="43"/>
      <c r="AT122" s="48"/>
      <c r="AU122" s="41"/>
      <c r="AV122" s="41"/>
      <c r="AW122" s="41"/>
      <c r="AX122" s="41"/>
    </row>
    <row r="123" spans="1:50" s="22" customFormat="1" ht="13.5" thickBot="1" x14ac:dyDescent="0.25">
      <c r="A123" s="184"/>
      <c r="B123" s="49" t="s">
        <v>38</v>
      </c>
      <c r="C123" s="50"/>
      <c r="D123" s="51">
        <f>SUM(D120:D122)</f>
        <v>57000</v>
      </c>
      <c r="E123" s="51"/>
      <c r="F123" s="51">
        <f>SUM(F120:F122)</f>
        <v>57130</v>
      </c>
      <c r="G123" s="52"/>
      <c r="H123" s="52"/>
      <c r="I123" s="51">
        <f>SUM(I120:I122)</f>
        <v>52764</v>
      </c>
      <c r="J123" s="52"/>
      <c r="K123" s="51">
        <f>SUM(K120:K122)</f>
        <v>47938</v>
      </c>
      <c r="L123" s="21">
        <f>IF(K123&gt;0,(K120*L120+K121*L121+K122*L122)/K123,0)</f>
        <v>6.5000104301389305E-2</v>
      </c>
      <c r="M123" s="52">
        <f>M120+M121+M122</f>
        <v>44821</v>
      </c>
      <c r="N123" s="53">
        <f>IF(M123&gt;0,O123/M123,0)</f>
        <v>0.3317042011557082</v>
      </c>
      <c r="O123" s="54">
        <f>O120+O121+O122</f>
        <v>14867.313999999998</v>
      </c>
      <c r="P123" s="21">
        <f>IF(M123&gt;0,Q123/M123,0)</f>
        <v>0.5736657816648445</v>
      </c>
      <c r="Q123" s="54">
        <f>Q120+Q121+Q122</f>
        <v>25712.273999999998</v>
      </c>
      <c r="R123" s="21">
        <f>IF(M123&gt;0,S123/M123,0)</f>
        <v>9.4630017179447135E-2</v>
      </c>
      <c r="S123" s="54">
        <f>S120+S121+S122</f>
        <v>4241.4120000000003</v>
      </c>
      <c r="T123" s="21">
        <f>IF(M123&gt;0,U123/M123,0)</f>
        <v>0.24834499453381229</v>
      </c>
      <c r="U123" s="54">
        <f>U120+U121+U122</f>
        <v>11131.071</v>
      </c>
      <c r="V123" s="21">
        <f>IF(M123&gt;0,W123/M123,0)</f>
        <v>0.49631157270029674</v>
      </c>
      <c r="W123" s="54">
        <f>W120+W121+W122</f>
        <v>22245.181</v>
      </c>
      <c r="X123" s="21">
        <f>IF(M123&gt;0,Y123/M123,0)</f>
        <v>0.39670935498984849</v>
      </c>
      <c r="Y123" s="54">
        <f>Y120+Y121+Y122</f>
        <v>17780.91</v>
      </c>
      <c r="Z123" s="55">
        <f>IF(M123&gt;0,AA123/M123,0)</f>
        <v>2.6034796189286272E-3</v>
      </c>
      <c r="AA123" s="56">
        <f>SUM(AA120:AA122)</f>
        <v>116.69056</v>
      </c>
      <c r="AB123" s="55">
        <f>IF(M123&gt;0,(AB120*M120+AB121*M121+AB122*M122)/M123,0)</f>
        <v>2.5967295731911381E-3</v>
      </c>
      <c r="AC123" s="55">
        <f>IF(K123&gt;0,(K120*AC120+K121*AC121+K122*AC122)/K123,0)</f>
        <v>3.7324064416538032E-4</v>
      </c>
      <c r="AD123" s="52">
        <f>SUM(AD120:AD122)</f>
        <v>16.729649999999999</v>
      </c>
      <c r="AE123" s="53">
        <f>IF(K123&gt;0,(K120*AE120+K121*AE121+K122*AE122)/K123,0)</f>
        <v>0.20131768117151319</v>
      </c>
      <c r="AF123" s="58">
        <f>SUM(AF120:AF122)</f>
        <v>103.3644036</v>
      </c>
      <c r="AG123" s="53">
        <f>IF(AND(AA123&gt;0),((AA120*AG120+AA121*AG121+AA122*AG122)/AA123),0)</f>
        <v>0.85822545502470415</v>
      </c>
      <c r="AH123" s="57">
        <f t="shared" si="1"/>
        <v>0.8579133643595368</v>
      </c>
      <c r="AI123" s="51">
        <f>SUM(AI120:AI122)</f>
        <v>561</v>
      </c>
      <c r="AJ123" s="21">
        <f>IF(AI123&gt;0,(AJ120*AI120+AJ121*AI121+AJ122*AI122)/AI123,0)</f>
        <v>8.5636363636363635E-2</v>
      </c>
      <c r="AK123" s="53">
        <f>IF(K123&gt;0,(AK120*K120+AK121*K121+AK122*K122)/K123,0)</f>
        <v>0.19427086027785889</v>
      </c>
      <c r="AL123" s="155">
        <f>IF(L123&gt;0,(AL120*K120+AL121*K121+AL122*K122)/K123,0)</f>
        <v>0.19650666903083147</v>
      </c>
      <c r="AM123" s="58">
        <f>SUM(AM120:AM122)</f>
        <v>99.658366199999989</v>
      </c>
      <c r="AN123" s="156">
        <f>SUM(AN120:AN122)</f>
        <v>100.8355926</v>
      </c>
      <c r="AO123" s="56"/>
      <c r="AP123" s="56">
        <f>SUM(AP120:AP122)</f>
        <v>0</v>
      </c>
      <c r="AQ123" s="105"/>
      <c r="AR123" s="106">
        <f>AQ122</f>
        <v>1553.5599999999997</v>
      </c>
      <c r="AS123" s="51">
        <f>SUM(AS120:AS122)</f>
        <v>0</v>
      </c>
      <c r="AT123" s="59"/>
      <c r="AU123" s="58"/>
      <c r="AV123" s="58"/>
      <c r="AW123" s="58"/>
      <c r="AX123" s="58"/>
    </row>
    <row r="124" spans="1:50" x14ac:dyDescent="0.2">
      <c r="A124" s="182">
        <v>31</v>
      </c>
      <c r="B124" s="23">
        <v>1</v>
      </c>
      <c r="C124" s="11"/>
      <c r="D124" s="12"/>
      <c r="E124" s="12"/>
      <c r="F124" s="12"/>
      <c r="G124" s="13"/>
      <c r="H124" s="13"/>
      <c r="I124" s="12"/>
      <c r="J124" s="13"/>
      <c r="K124" s="12"/>
      <c r="L124" s="14"/>
      <c r="M124" s="24">
        <f>ROUND(K124*(1-L124),0)</f>
        <v>0</v>
      </c>
      <c r="N124" s="15"/>
      <c r="O124" s="25">
        <f>M124*N124</f>
        <v>0</v>
      </c>
      <c r="P124" s="14"/>
      <c r="Q124" s="25">
        <f>M124*P124</f>
        <v>0</v>
      </c>
      <c r="R124" s="16"/>
      <c r="S124" s="25">
        <f>M124*R124</f>
        <v>0</v>
      </c>
      <c r="T124" s="26"/>
      <c r="U124" s="25">
        <f>M124*T124</f>
        <v>0</v>
      </c>
      <c r="V124" s="16"/>
      <c r="W124" s="25">
        <f>M124*V124</f>
        <v>0</v>
      </c>
      <c r="X124" s="16"/>
      <c r="Y124" s="25">
        <f>X124*M124</f>
        <v>0</v>
      </c>
      <c r="Z124" s="17"/>
      <c r="AA124" s="18">
        <f>M124*Z124</f>
        <v>0</v>
      </c>
      <c r="AB124" s="27">
        <f>IF(M124&gt;0,(AD124+AM124)/M124,0)</f>
        <v>0</v>
      </c>
      <c r="AC124" s="17"/>
      <c r="AD124" s="24">
        <f>AC124*M124</f>
        <v>0</v>
      </c>
      <c r="AE124" s="117"/>
      <c r="AF124" s="30">
        <f>AI124*(1-AJ124)*AE124</f>
        <v>0</v>
      </c>
      <c r="AG124" s="28">
        <f>IF(AND(AE124&gt;0,AC124&gt;0,Z124&gt;0),((Z124-AC124)*AE124)/((AE124-AC124)*Z124),0)</f>
        <v>0</v>
      </c>
      <c r="AH124" s="60">
        <f t="shared" si="1"/>
        <v>0</v>
      </c>
      <c r="AI124" s="12"/>
      <c r="AJ124" s="14"/>
      <c r="AK124" s="15"/>
      <c r="AL124" s="147"/>
      <c r="AM124" s="30">
        <f>AI124*(1-AJ124)*AK124</f>
        <v>0</v>
      </c>
      <c r="AN124" s="153">
        <f>AI124*(1-AJ124)*AL124</f>
        <v>0</v>
      </c>
      <c r="AO124" s="19"/>
      <c r="AP124" s="19"/>
      <c r="AQ124" s="101">
        <f>AQ122+AI124-AP124</f>
        <v>1553.5599999999997</v>
      </c>
      <c r="AR124" s="102"/>
      <c r="AS124" s="12"/>
      <c r="AT124" s="31"/>
      <c r="AU124" s="20"/>
      <c r="AV124" s="20"/>
      <c r="AW124" s="20"/>
      <c r="AX124" s="20"/>
    </row>
    <row r="125" spans="1:50" x14ac:dyDescent="0.2">
      <c r="A125" s="183"/>
      <c r="B125" s="33">
        <v>2</v>
      </c>
      <c r="C125" s="11"/>
      <c r="D125" s="34"/>
      <c r="E125" s="34"/>
      <c r="F125" s="34"/>
      <c r="G125" s="35"/>
      <c r="H125" s="35"/>
      <c r="I125" s="34"/>
      <c r="J125" s="35"/>
      <c r="K125" s="34"/>
      <c r="L125" s="36"/>
      <c r="M125" s="37">
        <f>ROUND(K125*(1-L125),0)</f>
        <v>0</v>
      </c>
      <c r="N125" s="38"/>
      <c r="O125" s="25">
        <f>M125*N125</f>
        <v>0</v>
      </c>
      <c r="P125" s="36"/>
      <c r="Q125" s="25">
        <f>M125*P125</f>
        <v>0</v>
      </c>
      <c r="R125" s="39"/>
      <c r="S125" s="25">
        <f>M125*R125</f>
        <v>0</v>
      </c>
      <c r="T125" s="28"/>
      <c r="U125" s="25">
        <f>M125*T125</f>
        <v>0</v>
      </c>
      <c r="V125" s="39"/>
      <c r="W125" s="25">
        <f>M125*V125</f>
        <v>0</v>
      </c>
      <c r="X125" s="39"/>
      <c r="Y125" s="25">
        <f>X125*M125</f>
        <v>0</v>
      </c>
      <c r="Z125" s="40"/>
      <c r="AA125" s="18">
        <f>M125*Z125</f>
        <v>0</v>
      </c>
      <c r="AB125" s="27">
        <f>IF(M125&gt;0,(AD125+AM125)/M125,0)</f>
        <v>0</v>
      </c>
      <c r="AC125" s="40"/>
      <c r="AD125" s="37">
        <f>AC125*M125</f>
        <v>0</v>
      </c>
      <c r="AE125" s="28"/>
      <c r="AF125" s="41">
        <f>AI125*(1-AJ125)*AE125</f>
        <v>0</v>
      </c>
      <c r="AG125" s="28">
        <f>IF(AND(AE125&gt;0,AC125&gt;0,Z125&gt;0),((Z125-AC125)*AE125)/((AE125-AC125)*Z125),0)</f>
        <v>0</v>
      </c>
      <c r="AH125" s="29">
        <f t="shared" si="1"/>
        <v>0</v>
      </c>
      <c r="AI125" s="34"/>
      <c r="AJ125" s="36"/>
      <c r="AK125" s="38"/>
      <c r="AL125" s="38"/>
      <c r="AM125" s="41">
        <f>AI125*(1-AJ125)*AK125</f>
        <v>0</v>
      </c>
      <c r="AN125" s="154">
        <f>AI125*(1-AJ125)*AL125</f>
        <v>0</v>
      </c>
      <c r="AO125" s="42"/>
      <c r="AP125" s="42"/>
      <c r="AQ125" s="121">
        <f>AQ124+AI125-AP125</f>
        <v>1553.5599999999997</v>
      </c>
      <c r="AR125" s="104"/>
      <c r="AS125" s="43"/>
      <c r="AT125" s="44"/>
      <c r="AU125" s="45"/>
      <c r="AV125" s="45"/>
      <c r="AW125" s="45"/>
      <c r="AX125" s="45"/>
    </row>
    <row r="126" spans="1:50" x14ac:dyDescent="0.2">
      <c r="A126" s="183"/>
      <c r="B126" s="33">
        <v>3</v>
      </c>
      <c r="C126" s="46"/>
      <c r="D126" s="43"/>
      <c r="E126" s="43"/>
      <c r="F126" s="43"/>
      <c r="G126" s="37"/>
      <c r="H126" s="37"/>
      <c r="I126" s="43"/>
      <c r="J126" s="37"/>
      <c r="K126" s="43"/>
      <c r="L126" s="39"/>
      <c r="M126" s="37">
        <f>ROUND(K126*(1-L126),0)</f>
        <v>0</v>
      </c>
      <c r="N126" s="28"/>
      <c r="O126" s="25">
        <f>M126*N126</f>
        <v>0</v>
      </c>
      <c r="P126" s="39"/>
      <c r="Q126" s="25">
        <f>M126*P126</f>
        <v>0</v>
      </c>
      <c r="R126" s="39"/>
      <c r="S126" s="25">
        <f>M126*R126</f>
        <v>0</v>
      </c>
      <c r="T126" s="28"/>
      <c r="U126" s="25">
        <f>M126*T126</f>
        <v>0</v>
      </c>
      <c r="V126" s="39"/>
      <c r="W126" s="25">
        <f>M126*V126</f>
        <v>0</v>
      </c>
      <c r="X126" s="39"/>
      <c r="Y126" s="25">
        <f>X126*M126</f>
        <v>0</v>
      </c>
      <c r="Z126" s="47"/>
      <c r="AA126" s="18">
        <f>M126*Z126</f>
        <v>0</v>
      </c>
      <c r="AB126" s="27">
        <f>IF(M126&gt;0,(AD126+AM126)/M126,0)</f>
        <v>0</v>
      </c>
      <c r="AC126" s="47"/>
      <c r="AD126" s="37">
        <f>AC126*M126</f>
        <v>0</v>
      </c>
      <c r="AE126" s="28"/>
      <c r="AF126" s="41">
        <f>AI126*(1-AJ126)*AE126</f>
        <v>0</v>
      </c>
      <c r="AG126" s="28">
        <f>IF(AND(AE126&gt;0,AC126&gt;0,Z126&gt;0),((Z126-AC126)*AE126)/((AE126-AC126)*Z126),0)</f>
        <v>0</v>
      </c>
      <c r="AH126" s="29">
        <f t="shared" si="1"/>
        <v>0</v>
      </c>
      <c r="AI126" s="43"/>
      <c r="AJ126" s="39"/>
      <c r="AK126" s="28"/>
      <c r="AL126" s="28"/>
      <c r="AM126" s="41">
        <f>AI126*(1-AJ126)*AK126</f>
        <v>0</v>
      </c>
      <c r="AN126" s="154">
        <f>AI126*(1-AJ126)*AL126</f>
        <v>0</v>
      </c>
      <c r="AO126" s="18"/>
      <c r="AP126" s="18"/>
      <c r="AQ126" s="121">
        <f>AQ125+AI126-AP126</f>
        <v>1553.5599999999997</v>
      </c>
      <c r="AR126" s="104"/>
      <c r="AS126" s="43"/>
      <c r="AT126" s="48"/>
      <c r="AU126" s="41"/>
      <c r="AV126" s="41"/>
      <c r="AW126" s="41"/>
      <c r="AX126" s="41"/>
    </row>
    <row r="127" spans="1:50" s="22" customFormat="1" ht="13.5" thickBot="1" x14ac:dyDescent="0.25">
      <c r="A127" s="184"/>
      <c r="B127" s="49" t="s">
        <v>38</v>
      </c>
      <c r="C127" s="50"/>
      <c r="D127" s="51">
        <f>SUM(D124:D126)</f>
        <v>0</v>
      </c>
      <c r="E127" s="61"/>
      <c r="F127" s="51">
        <f>SUM(F124:F126)</f>
        <v>0</v>
      </c>
      <c r="G127" s="62"/>
      <c r="H127" s="62"/>
      <c r="I127" s="51">
        <f>SUM(I124:I126)</f>
        <v>0</v>
      </c>
      <c r="J127" s="52"/>
      <c r="K127" s="51">
        <f>SUM(K124:K126)</f>
        <v>0</v>
      </c>
      <c r="L127" s="21">
        <f>IF(K127&gt;0,(K124*L124+K125*L125+K126*L126)/K127,0)</f>
        <v>0</v>
      </c>
      <c r="M127" s="52">
        <f>M124+M125+M126</f>
        <v>0</v>
      </c>
      <c r="N127" s="53">
        <f>IF(M127&gt;0,O127/M127,0)</f>
        <v>0</v>
      </c>
      <c r="O127" s="54">
        <f>O124+O125+O126</f>
        <v>0</v>
      </c>
      <c r="P127" s="21">
        <f>IF(M127&gt;0,Q127/M127,0)</f>
        <v>0</v>
      </c>
      <c r="Q127" s="54">
        <f>Q124+Q125+Q126</f>
        <v>0</v>
      </c>
      <c r="R127" s="21">
        <f>IF(M127&gt;0,S127/M127,0)</f>
        <v>0</v>
      </c>
      <c r="S127" s="54">
        <f>S124+S125+S126</f>
        <v>0</v>
      </c>
      <c r="T127" s="21">
        <f>IF(M127&gt;0,U127/M127,0)</f>
        <v>0</v>
      </c>
      <c r="U127" s="54">
        <f>U124+U125+U126</f>
        <v>0</v>
      </c>
      <c r="V127" s="21">
        <f>IF(M127&gt;0,W127/M127,0)</f>
        <v>0</v>
      </c>
      <c r="W127" s="54">
        <f>W124+W125+W126</f>
        <v>0</v>
      </c>
      <c r="X127" s="21">
        <f>IF(M127&gt;0,Y127/M127,0)</f>
        <v>0</v>
      </c>
      <c r="Y127" s="54">
        <f>Y124+Y125+Y126</f>
        <v>0</v>
      </c>
      <c r="Z127" s="55">
        <f>IF(M127&gt;0,AA127/M127,0)</f>
        <v>0</v>
      </c>
      <c r="AA127" s="56">
        <f>SUM(AA124:AA126)</f>
        <v>0</v>
      </c>
      <c r="AB127" s="55">
        <f>IF(M127&gt;0,(AB124*M124+AB125*M125+AB126*M126)/M127,0)</f>
        <v>0</v>
      </c>
      <c r="AC127" s="55">
        <f>IF(K127&gt;0,(K124*AC124+K125*AC125+K126*AC126)/K127,0)</f>
        <v>0</v>
      </c>
      <c r="AD127" s="52">
        <f>SUM(AD124:AD126)</f>
        <v>0</v>
      </c>
      <c r="AE127" s="53">
        <f>IF(K127&gt;0,(K124*AE124+K125*AE125+K126*AE126)/K127,0)</f>
        <v>0</v>
      </c>
      <c r="AF127" s="58">
        <f>SUM(AF124:AF126)</f>
        <v>0</v>
      </c>
      <c r="AG127" s="53">
        <f>IF(AND(AA127&gt;0),((AA124*AG124+AA125*AG125+AA126*AG126)/AA127),0)</f>
        <v>0</v>
      </c>
      <c r="AH127" s="57">
        <f t="shared" si="1"/>
        <v>0</v>
      </c>
      <c r="AI127" s="51">
        <f>SUM(AI124:AI126)</f>
        <v>0</v>
      </c>
      <c r="AJ127" s="21">
        <f>IF(AI127&gt;0,(AJ124*AI124+AJ125*AI125+AJ126*AI126)/AI127,0)</f>
        <v>0</v>
      </c>
      <c r="AK127" s="53">
        <f>IF(K127&gt;0,(AK124*K124+AK125*K125+AK126*K126)/K127,0)</f>
        <v>0</v>
      </c>
      <c r="AL127" s="155">
        <f>IF(L127&gt;0,(AL124*K124+AL125*K125+AL126*K126)/K127,0)</f>
        <v>0</v>
      </c>
      <c r="AM127" s="58">
        <f>SUM(AM124:AM126)</f>
        <v>0</v>
      </c>
      <c r="AN127" s="156">
        <f>SUM(AN124:AN126)</f>
        <v>0</v>
      </c>
      <c r="AO127" s="63"/>
      <c r="AP127" s="56">
        <f>SUM(AP124:AP126)</f>
        <v>0</v>
      </c>
      <c r="AQ127" s="105"/>
      <c r="AR127" s="106">
        <f>AQ126</f>
        <v>1553.5599999999997</v>
      </c>
      <c r="AS127" s="51">
        <f>SUM(AS124:AS126)</f>
        <v>0</v>
      </c>
      <c r="AT127" s="64"/>
      <c r="AU127" s="65"/>
      <c r="AV127" s="65"/>
      <c r="AW127" s="65"/>
      <c r="AX127" s="65"/>
    </row>
    <row r="128" spans="1:50" s="78" customFormat="1" ht="13.5" thickBot="1" x14ac:dyDescent="0.25">
      <c r="A128" s="67"/>
      <c r="B128" s="68" t="s">
        <v>39</v>
      </c>
      <c r="C128" s="68"/>
      <c r="D128" s="69">
        <f>SUM(D127,D123,D119,D115,D111,D107,D103,D99,D95,D91,D87,D83,D79,D75,D71,D67,D63,D59,D55,D51,D47,D43,D39,D35,D31,D27,D23,D19,D15,D11,D7)</f>
        <v>1415024</v>
      </c>
      <c r="E128" s="69"/>
      <c r="F128" s="69">
        <f>SUM(F127,F123,F119,F115,F111,F107,F103,F99,F95,F91,F87,F83,F79,F75,F71,F67,F63,F59,F55,F51,F47,F43,F39,F35,F31,F27,F23,F19,F15,F11,F7)</f>
        <v>1421210</v>
      </c>
      <c r="G128" s="75"/>
      <c r="H128" s="69"/>
      <c r="I128" s="69">
        <f>SUM(I127,I123,I119,I115,I111,I107,I103,I99,I95,I91,I87,I83,I79,I75,I71,I67,I63,I59,I55,I51,I47,I43,I39,I35,I31,I27,I23,I19,I15,I11,I7)</f>
        <v>1430896</v>
      </c>
      <c r="J128" s="75"/>
      <c r="K128" s="69">
        <f>SUM(K127,K123,K119,K115,K111,K107,K103,K99,K95,K91,K87,K83,K79,K75,K71,K67,K63,K59,K55,K51,K47,K43,K39,K35,K31,K27,K23,K19,K15,K11,K7)</f>
        <v>1426731</v>
      </c>
      <c r="L128" s="70">
        <f>1-M128/K128</f>
        <v>6.5654282412031417E-2</v>
      </c>
      <c r="M128" s="69">
        <f>SUM(M127,M123,M119,M115,M111,M107,M103,M99,M95,M91,M87,M83,M79,M75,M71,M67,M63,M59,M55,M51,M47,M43,M39,M35,M31,M27,M23,M19,M15,M11,M7)</f>
        <v>1333060</v>
      </c>
      <c r="N128" s="71">
        <f>IF(AND(M128&gt;0),(O128/M128),0)</f>
        <v>0.39612108532249113</v>
      </c>
      <c r="O128" s="69">
        <f>SUM(O127,O123,O119,O115,O111,O107,O103,O99,O95,O91,O87,O83,O79,O75,O71,O67,O63,O59,O55,O51,O47,O43,O39,O35,O31,O27,O23,O19,O15,O11,O7)</f>
        <v>528053.174</v>
      </c>
      <c r="P128" s="71">
        <f>Q128/M128</f>
        <v>0.54308398721737972</v>
      </c>
      <c r="Q128" s="69">
        <f>SUM(Q127,Q123,Q119,Q115,Q111,Q107,Q103,Q99,Q95,Q91,Q87,Q83,Q79,Q75,Q71,Q67,Q63,Q59,Q55,Q51,Q47,Q43,Q39,Q35,Q31,Q27,Q23,Q19,Q15,Q11,Q7)</f>
        <v>723963.54000000015</v>
      </c>
      <c r="R128" s="71">
        <f>S128/M128</f>
        <v>6.0805108547252192E-2</v>
      </c>
      <c r="S128" s="69">
        <f>SUM(S127,S123,S119,S115,S111,S107,S103,S99,S95,S91,S87,S83,S79,S75,S71,S67,S63,S59,S55,S51,S47,S43,S39,S35,S31,S27,S23,S19,S15,S11,S7)</f>
        <v>81056.858000000007</v>
      </c>
      <c r="T128" s="71">
        <f>U128/M128</f>
        <v>0.23944890027455623</v>
      </c>
      <c r="U128" s="69">
        <f>SUM(U127,U123,U119,U115,U111,U107,U103,U99,U95,U91,U87,U83,U79,U75,U71,U67,U63,U59,U55,U51,U47,U43,U39,U35,U31,U27,U23,U19,U15,U11,U7)</f>
        <v>319199.75099999993</v>
      </c>
      <c r="V128" s="71">
        <f>W128/M128</f>
        <v>0.49976332498162124</v>
      </c>
      <c r="W128" s="69">
        <f>SUM(W127,W123,W119,W115,W111,W107,W103,W99,W95,W91,W87,W83,W79,W75,W71,W67,W63,W59,W55,W51,W47,W43,W39,W35,W31,W27,W23,W19,W15,W11,W7)</f>
        <v>666214.49800000002</v>
      </c>
      <c r="X128" s="71">
        <f>IF(AND(M128&gt;0),(Y128/M128),0)</f>
        <v>0.39546003930805812</v>
      </c>
      <c r="Y128" s="69">
        <f>SUM(Y127,Y123,Y119,Y115,Y111,Y107,Y103,Y99,Y95,Y91,Y87,Y83,Y79,Y75,Y71,Y67,Y63,Y59,Y55,Y51,Y47,Y43,Y39,Y35,Y31,Y27,Y23,Y19,Y15,Y11,Y7)</f>
        <v>527171.96</v>
      </c>
      <c r="Z128" s="72">
        <f>IF(AND(M128&gt;0),(AA128/M128),0)</f>
        <v>2.694140383778674E-3</v>
      </c>
      <c r="AA128" s="69">
        <f>SUM(AA127,AA123,AA119,AA115,AA111,AA107,AA103,AA99,AA95,AA91,AA87,AA83,AA79,AA75,AA71,AA67,AA63,AA59,AA55,AA51,AA47,AA43,AA39,AA35,AA31,AA27,AA23,AA19,AA15,AA11,AA7)</f>
        <v>3591.4507799999992</v>
      </c>
      <c r="AB128" s="73">
        <f>(AD128+AM128)/M128</f>
        <v>2.7539513336984085E-3</v>
      </c>
      <c r="AC128" s="74">
        <f>AD128/(M128-AI128)</f>
        <v>3.2120059164675009E-4</v>
      </c>
      <c r="AD128" s="75">
        <f>SUM(AD127,AD123,AD119,AD115,AD111,AD107,AD103,AD99,AD95,AD91,AD87,AD83,AD79,AD75,AD71,AD67,AD63,AD59,AD55,AD51,AD47,AD43,AD39,AD35,AD31,AD27,AD23,AD19,AD15,AD11,AD7)</f>
        <v>422.80468999999999</v>
      </c>
      <c r="AE128" s="71">
        <f>AF128/AI128</f>
        <v>0.18949949013385922</v>
      </c>
      <c r="AF128" s="69">
        <f>SUM(AF127,AF123,AF119,AF115,AF111,AF107,AF103,AF99,AF95,AF91,AF87,AF83,AF79,AF75,AF71,AF67,AF63,AF59,AF55,AF51,AF47,AF43,AF39,AF35,AF31,AF27,AF23,AF19,AF15,AF11,AF7)</f>
        <v>3171.0844679000002</v>
      </c>
      <c r="AG128" s="76">
        <f>((Z128-AC128)*AE128)/((AE128-AC128)*Z128)</f>
        <v>0.88227352789880786</v>
      </c>
      <c r="AH128" s="77">
        <f>((AB128-AC128)*AK128)/((AK128-AC128)*AB128)</f>
        <v>0.88483146627571119</v>
      </c>
      <c r="AI128" s="69">
        <f>SUM(AI127,AI123,AI119,AI115,AI111,AI107,AI103,AI99,AI95,AI91,AI87,AI83,AI79,AI75,AI71,AI67,AI63,AI59,AI55,AI51,AI47,AI43,AI39,AI35,AI31,AI27,AI23,AI19,AI15,AI11,AI7)</f>
        <v>16734</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8.7170790008366181E-2</v>
      </c>
      <c r="AK128" s="71">
        <f>AM128/AI128</f>
        <v>0.19411842206884189</v>
      </c>
      <c r="AL128" s="158">
        <f>AN128/AI128</f>
        <v>0.19271465314927685</v>
      </c>
      <c r="AM128" s="69">
        <f>SUM(AM127,AM123,AM119,AM115,AM111,AM107,AM103,AM99,AM95,AM91,AM87,AM83,AM79,AM75,AM71,AM67,AM63,AM59,AM55,AM51,AM47,AM43,AM39,AM35,AM31,AM27,AM23,AM19,AM15,AM11,AM7)</f>
        <v>3248.3776749000003</v>
      </c>
      <c r="AN128" s="157">
        <f>SUM(AN7,AN11,AN15,AN19,AN23,AN27,AN31,AN35,AN39,AN43,AN47,AN51,AN55,AN59,AN63,AN67,AN71,AN75,AN79,AN83,AN87,AN91,AN95,AN99,AN103,AN107,AN111,AN115,AN119,AN123,AN127)</f>
        <v>3224.8870057999989</v>
      </c>
      <c r="AO128" s="69"/>
      <c r="AP128" s="107">
        <f>SUM(AP127,AP123,AP119,AP115,AP111,AP107,AP103,AP99,AP95,AP91,AP87,AP83,AP79,AP75,AP71,AP67,AP63,AP59,AP55,AP51,AP47,AP43,AP39,AP35,AP31,AP27,AP23,AP19,AP15,AP11,AP7)</f>
        <v>17156.339999999997</v>
      </c>
      <c r="AQ128" s="108"/>
      <c r="AR128" s="109"/>
      <c r="AS128" s="69">
        <f>SUM(AS127,AS123,AS119,AS115,AS111,AS107,AS103,AS99,AS95,AS91,AS87,AS83,AS79,AS75,AS71,AS67,AS63,AS59,AS55,AS51,AS47,AS43,AS39,AS35,AS31,AS27,AS23,AS19,AS15,AS11,AS7)</f>
        <v>0</v>
      </c>
      <c r="AT128" s="69"/>
      <c r="AU128" s="69"/>
      <c r="AV128" s="69"/>
      <c r="AW128" s="69"/>
      <c r="AX128" s="69"/>
    </row>
    <row r="131" spans="34:34" x14ac:dyDescent="0.2">
      <c r="AH131" s="80"/>
    </row>
    <row r="132" spans="34:34" x14ac:dyDescent="0.2">
      <c r="AH132" s="80"/>
    </row>
  </sheetData>
  <protectedRanges>
    <protectedRange sqref="Q1:Q3 U1:U3 W1:W3 Y1:Y3 O1:O3 S1:S3 AD1:AD3 AH1:AH1048576 AA1:AB3 AA128:AB1048576 O128:O1048576 Q128:Q1048576 S128:S1048576 U128:U1048576 W128:W1048576 Y128:Y1048576 AD128:AD1048576 M1:M1048576 AM1:AN1048576" name="Range1_1_1_1_1_1_1_1_2"/>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_1"/>
    <protectedRange sqref="O4:O127" name="Range1_1_1_1_1_5_1_1"/>
    <protectedRange sqref="Q4:Q127" name="Range1_1_1_1_1_7_1_1"/>
    <protectedRange sqref="S4:S127" name="Range1_1_1_1_1_8_1_1"/>
    <protectedRange sqref="U4:U127" name="Range1_1_1_1_1_10_1_1"/>
    <protectedRange sqref="W4:W127" name="Range1_1_1_1_1_12_1_1"/>
    <protectedRange sqref="Y4:Y127" name="Range1_1_1_1_1_16_1_1"/>
    <protectedRange sqref="AD4:AD127" name="Range1_1_1_1_1_18_1_1"/>
    <protectedRange sqref="AB4:AB6" name="Range1_1_1_1_1_2_1_31_1"/>
    <protectedRange sqref="AB8:AB10" name="Range1_1_1_1_1_2_1_1_2_2"/>
    <protectedRange sqref="AB12:AB14" name="Range1_1_1_1_1_2_1_2_1_2"/>
    <protectedRange sqref="AB16:AB18" name="Range1_1_1_1_1_2_1_3_1_2"/>
    <protectedRange sqref="AB20:AB22" name="Range1_1_1_1_1_2_1_4_1_2"/>
    <protectedRange sqref="AB24:AB26" name="Range1_1_1_1_1_2_1_5_1_2"/>
    <protectedRange sqref="AB28:AB30" name="Range1_1_1_1_1_2_1_6_1_2"/>
    <protectedRange sqref="AB32:AB34" name="Range1_1_1_1_1_2_1_7_1_2"/>
    <protectedRange sqref="AB36:AB38" name="Range1_1_1_1_1_2_1_8_1_2"/>
    <protectedRange sqref="AB40:AB42" name="Range1_1_1_1_1_2_1_9_1_2"/>
    <protectedRange sqref="AB44:AB46" name="Range1_1_1_1_1_2_1_10_1_2"/>
    <protectedRange sqref="AB48:AB50" name="Range1_1_1_1_1_2_1_11_1_2"/>
    <protectedRange sqref="AB52:AB54" name="Range1_1_1_1_1_2_1_12_1_2"/>
    <protectedRange sqref="AB56:AB58" name="Range1_1_1_1_1_2_1_13_1_2"/>
    <protectedRange sqref="AB60:AB62" name="Range1_1_1_1_1_2_1_14_1_2"/>
    <protectedRange sqref="AB64:AB66" name="Range1_1_1_1_1_2_1_15_1_2"/>
    <protectedRange sqref="AB68:AB70" name="Range1_1_1_1_1_2_1_16_1_2"/>
    <protectedRange sqref="AB72:AB74" name="Range1_1_1_1_1_2_1_17_1_2"/>
    <protectedRange sqref="AB76:AB78" name="Range1_1_1_1_1_2_1_18_1_2"/>
    <protectedRange sqref="AB80:AB82" name="Range1_1_1_1_1_2_1_19_1_2"/>
    <protectedRange sqref="AB84:AB86" name="Range1_1_1_1_1_2_1_20_1_2"/>
    <protectedRange sqref="AB88:AB90" name="Range1_1_1_1_1_2_1_21_1_2"/>
    <protectedRange sqref="AB92:AB94" name="Range1_1_1_1_1_2_1_22_1_2"/>
    <protectedRange sqref="AB96:AB98" name="Range1_1_1_1_1_2_1_23_1_2"/>
    <protectedRange sqref="AB100:AB102" name="Range1_1_1_1_1_2_1_24_1_2"/>
    <protectedRange sqref="AB104:AB106" name="Range1_1_1_1_1_2_1_25_1_2"/>
    <protectedRange sqref="AB108:AB110" name="Range1_1_1_1_1_2_1_26_1_2"/>
    <protectedRange sqref="AB112:AB114" name="Range1_1_1_1_1_2_1_27_1_2"/>
    <protectedRange sqref="AB116:AB118" name="Range1_1_1_1_1_2_1_28_1_2"/>
    <protectedRange sqref="AB120:AB122" name="Range1_1_1_1_1_2_1_29_1_2"/>
    <protectedRange sqref="AB124:AB126" name="Range1_1_1_1_1_2_1_30_1_2"/>
  </protectedRanges>
  <mergeCells count="36">
    <mergeCell ref="C1:C2"/>
    <mergeCell ref="A8:A11"/>
    <mergeCell ref="A12:A15"/>
    <mergeCell ref="A24:A27"/>
    <mergeCell ref="A40:A43"/>
    <mergeCell ref="A28:A31"/>
    <mergeCell ref="A4:A7"/>
    <mergeCell ref="A1:A2"/>
    <mergeCell ref="B1:B2"/>
    <mergeCell ref="A76:A79"/>
    <mergeCell ref="A32:A35"/>
    <mergeCell ref="A36:A39"/>
    <mergeCell ref="A60:A63"/>
    <mergeCell ref="A64:A67"/>
    <mergeCell ref="A68:A71"/>
    <mergeCell ref="A72:A75"/>
    <mergeCell ref="A44:A47"/>
    <mergeCell ref="A48:A51"/>
    <mergeCell ref="A52:A55"/>
    <mergeCell ref="A56:A59"/>
    <mergeCell ref="AU1:AV1"/>
    <mergeCell ref="AW1:AX1"/>
    <mergeCell ref="A124:A127"/>
    <mergeCell ref="A80:A83"/>
    <mergeCell ref="A84:A87"/>
    <mergeCell ref="A88:A91"/>
    <mergeCell ref="A92:A95"/>
    <mergeCell ref="A96:A99"/>
    <mergeCell ref="A100:A103"/>
    <mergeCell ref="A104:A107"/>
    <mergeCell ref="A108:A111"/>
    <mergeCell ref="A112:A115"/>
    <mergeCell ref="A116:A119"/>
    <mergeCell ref="A120:A123"/>
    <mergeCell ref="A16:A19"/>
    <mergeCell ref="A20:A2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32"/>
  <sheetViews>
    <sheetView zoomScale="110" zoomScaleNormal="110" workbookViewId="0">
      <pane xSplit="3" ySplit="3" topLeftCell="H98" activePane="bottomRight" state="frozen"/>
      <selection pane="topRight" activeCell="D1" sqref="D1"/>
      <selection pane="bottomLeft" activeCell="A4" sqref="A4"/>
      <selection pane="bottomRight" activeCell="AC19" sqref="AC19"/>
    </sheetView>
  </sheetViews>
  <sheetFormatPr defaultColWidth="9.140625" defaultRowHeight="12.75" x14ac:dyDescent="0.2"/>
  <cols>
    <col min="1" max="1" width="3.28515625" style="79" bestFit="1" customWidth="1"/>
    <col min="2" max="2" width="5.85546875" style="22" customWidth="1"/>
    <col min="3" max="3" width="12.710937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customWidth="1"/>
    <col min="15" max="15" width="10.7109375" style="32" hidden="1" customWidth="1"/>
    <col min="16" max="16" width="7.7109375" style="32" bestFit="1" customWidth="1"/>
    <col min="17" max="17" width="11.85546875" style="32" hidden="1" customWidth="1"/>
    <col min="18" max="18" width="7.7109375" style="32" bestFit="1" customWidth="1"/>
    <col min="19" max="19" width="3.5703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2.28515625" style="82" customWidth="1"/>
    <col min="39" max="39" width="11.7109375" style="32" bestFit="1" customWidth="1"/>
    <col min="40" max="40" width="11.7109375" style="32" customWidth="1"/>
    <col min="41" max="41" width="11.85546875" style="32" customWidth="1"/>
    <col min="42" max="42" width="12.7109375" style="110" customWidth="1"/>
    <col min="43" max="43" width="11.5703125" style="111" customWidth="1"/>
    <col min="44" max="44" width="11.5703125" style="112" customWidth="1"/>
    <col min="45" max="45" width="12.140625" style="83" customWidth="1"/>
    <col min="46" max="46" width="14.85546875" style="32" customWidth="1"/>
    <col min="47" max="47" width="6.42578125" style="32" bestFit="1" customWidth="1"/>
    <col min="48" max="48" width="10.42578125" style="32" customWidth="1"/>
    <col min="49" max="49" width="6.42578125" style="32" bestFit="1" customWidth="1"/>
    <col min="50" max="50" width="11.140625" style="32" customWidth="1"/>
    <col min="51" max="16384" width="9.140625" style="32"/>
  </cols>
  <sheetData>
    <row r="1" spans="1:50" s="22" customFormat="1" ht="66" customHeight="1" x14ac:dyDescent="0.2">
      <c r="A1" s="185" t="s">
        <v>47</v>
      </c>
      <c r="B1" s="187" t="s">
        <v>46</v>
      </c>
      <c r="C1" s="189" t="s">
        <v>45</v>
      </c>
      <c r="D1" s="129" t="s">
        <v>0</v>
      </c>
      <c r="E1" s="129" t="s">
        <v>1</v>
      </c>
      <c r="F1" s="129" t="s">
        <v>2</v>
      </c>
      <c r="G1" s="2" t="s">
        <v>48</v>
      </c>
      <c r="H1" s="129" t="s">
        <v>3</v>
      </c>
      <c r="I1" s="129" t="s">
        <v>4</v>
      </c>
      <c r="J1" s="124" t="s">
        <v>49</v>
      </c>
      <c r="K1" s="129" t="s">
        <v>5</v>
      </c>
      <c r="L1" s="129" t="s">
        <v>6</v>
      </c>
      <c r="M1" s="129" t="s">
        <v>7</v>
      </c>
      <c r="N1" s="129" t="s">
        <v>8</v>
      </c>
      <c r="O1" s="129"/>
      <c r="P1" s="1" t="s">
        <v>9</v>
      </c>
      <c r="Q1" s="1"/>
      <c r="R1" s="1" t="s">
        <v>10</v>
      </c>
      <c r="S1" s="1"/>
      <c r="T1" s="129" t="s">
        <v>11</v>
      </c>
      <c r="U1" s="129"/>
      <c r="V1" s="129" t="s">
        <v>12</v>
      </c>
      <c r="W1" s="129"/>
      <c r="X1" s="129" t="s">
        <v>13</v>
      </c>
      <c r="Y1" s="129"/>
      <c r="Z1" s="129" t="s">
        <v>14</v>
      </c>
      <c r="AA1" s="129" t="s">
        <v>15</v>
      </c>
      <c r="AB1" s="129" t="s">
        <v>16</v>
      </c>
      <c r="AC1" s="129" t="s">
        <v>17</v>
      </c>
      <c r="AD1" s="129" t="s">
        <v>18</v>
      </c>
      <c r="AE1" s="114" t="s">
        <v>43</v>
      </c>
      <c r="AF1" s="3" t="s">
        <v>44</v>
      </c>
      <c r="AG1" s="129" t="s">
        <v>19</v>
      </c>
      <c r="AH1" s="129" t="s">
        <v>20</v>
      </c>
      <c r="AI1" s="129" t="s">
        <v>21</v>
      </c>
      <c r="AJ1" s="2" t="s">
        <v>22</v>
      </c>
      <c r="AK1" s="3" t="s">
        <v>23</v>
      </c>
      <c r="AL1" s="149" t="s">
        <v>59</v>
      </c>
      <c r="AM1" s="129" t="s">
        <v>24</v>
      </c>
      <c r="AN1" s="148" t="s">
        <v>58</v>
      </c>
      <c r="AO1" s="129" t="s">
        <v>25</v>
      </c>
      <c r="AP1" s="93" t="s">
        <v>40</v>
      </c>
      <c r="AQ1" s="94" t="s">
        <v>41</v>
      </c>
      <c r="AR1" s="95" t="s">
        <v>41</v>
      </c>
      <c r="AS1" s="4" t="s">
        <v>26</v>
      </c>
      <c r="AT1" s="129" t="s">
        <v>27</v>
      </c>
      <c r="AU1" s="181" t="s">
        <v>28</v>
      </c>
      <c r="AV1" s="181"/>
      <c r="AW1" s="181" t="s">
        <v>29</v>
      </c>
      <c r="AX1" s="181"/>
    </row>
    <row r="2" spans="1:50"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9"/>
      <c r="AM2" s="5" t="s">
        <v>30</v>
      </c>
      <c r="AN2" s="5"/>
      <c r="AO2" s="5" t="s">
        <v>34</v>
      </c>
      <c r="AP2" s="96" t="s">
        <v>42</v>
      </c>
      <c r="AQ2" s="97" t="s">
        <v>42</v>
      </c>
      <c r="AR2" s="98" t="s">
        <v>42</v>
      </c>
      <c r="AS2" s="10" t="s">
        <v>35</v>
      </c>
      <c r="AT2" s="5" t="s">
        <v>32</v>
      </c>
      <c r="AU2" s="5" t="s">
        <v>36</v>
      </c>
      <c r="AV2" s="5" t="s">
        <v>37</v>
      </c>
      <c r="AW2" s="5" t="s">
        <v>36</v>
      </c>
      <c r="AX2" s="5" t="s">
        <v>37</v>
      </c>
    </row>
    <row r="3" spans="1:50" s="22" customFormat="1" ht="13.5" thickBot="1" x14ac:dyDescent="0.25">
      <c r="A3" s="84"/>
      <c r="B3" s="85"/>
      <c r="C3" s="91"/>
      <c r="D3" s="128"/>
      <c r="E3" s="128"/>
      <c r="F3" s="128"/>
      <c r="G3" s="88"/>
      <c r="H3" s="128"/>
      <c r="I3" s="128"/>
      <c r="J3" s="88"/>
      <c r="K3" s="128"/>
      <c r="L3" s="128"/>
      <c r="M3" s="128"/>
      <c r="N3" s="128"/>
      <c r="O3" s="6"/>
      <c r="P3" s="128"/>
      <c r="Q3" s="6"/>
      <c r="R3" s="128"/>
      <c r="S3" s="6"/>
      <c r="T3" s="91"/>
      <c r="U3" s="6"/>
      <c r="V3" s="128"/>
      <c r="W3" s="6"/>
      <c r="X3" s="128"/>
      <c r="Y3" s="91"/>
      <c r="Z3" s="86"/>
      <c r="AA3" s="87"/>
      <c r="AB3" s="92"/>
      <c r="AC3" s="86"/>
      <c r="AD3" s="86"/>
      <c r="AE3" s="116"/>
      <c r="AF3" s="119"/>
      <c r="AG3" s="92"/>
      <c r="AH3" s="92"/>
      <c r="AI3" s="128"/>
      <c r="AJ3" s="88"/>
      <c r="AK3" s="89"/>
      <c r="AL3" s="89"/>
      <c r="AM3" s="128"/>
      <c r="AN3" s="160"/>
      <c r="AO3" s="128"/>
      <c r="AP3" s="99"/>
      <c r="AQ3" s="123">
        <f>Април!AR127</f>
        <v>1553.5599999999997</v>
      </c>
      <c r="AR3" s="100"/>
      <c r="AS3" s="90"/>
      <c r="AT3" s="128"/>
      <c r="AU3" s="128"/>
      <c r="AV3" s="128"/>
      <c r="AW3" s="128"/>
      <c r="AX3" s="128"/>
    </row>
    <row r="4" spans="1:50" x14ac:dyDescent="0.2">
      <c r="A4" s="182">
        <v>1</v>
      </c>
      <c r="B4" s="23">
        <v>1</v>
      </c>
      <c r="C4" s="11" t="s">
        <v>57</v>
      </c>
      <c r="D4" s="12">
        <v>17200</v>
      </c>
      <c r="E4" s="12">
        <v>3</v>
      </c>
      <c r="F4" s="12">
        <v>18944</v>
      </c>
      <c r="G4" s="13">
        <v>1</v>
      </c>
      <c r="H4" s="13">
        <v>2.2000000000000002</v>
      </c>
      <c r="I4" s="12">
        <v>17957</v>
      </c>
      <c r="J4" s="13">
        <v>3.8</v>
      </c>
      <c r="K4" s="12">
        <v>15726</v>
      </c>
      <c r="L4" s="14">
        <v>5.8999999999999997E-2</v>
      </c>
      <c r="M4" s="24">
        <f>ROUND(K4*(1-L4),0)</f>
        <v>14798</v>
      </c>
      <c r="N4" s="15">
        <v>0.251</v>
      </c>
      <c r="O4" s="25">
        <f>M4*N4</f>
        <v>3714.2980000000002</v>
      </c>
      <c r="P4" s="14">
        <v>0.61599999999999999</v>
      </c>
      <c r="Q4" s="25">
        <f>M4*P4</f>
        <v>9115.5679999999993</v>
      </c>
      <c r="R4" s="16">
        <v>0.13300000000000001</v>
      </c>
      <c r="S4" s="25">
        <f>M4*R4</f>
        <v>1968.134</v>
      </c>
      <c r="T4" s="26">
        <v>0.23400000000000001</v>
      </c>
      <c r="U4" s="25">
        <f>M4*T4</f>
        <v>3462.7320000000004</v>
      </c>
      <c r="V4" s="16">
        <v>0.51800000000000002</v>
      </c>
      <c r="W4" s="25">
        <f>M4*V4</f>
        <v>7665.3640000000005</v>
      </c>
      <c r="X4" s="16">
        <v>0.39</v>
      </c>
      <c r="Y4" s="130">
        <f>X4*M4</f>
        <v>5771.22</v>
      </c>
      <c r="Z4" s="17">
        <v>2.64E-3</v>
      </c>
      <c r="AA4" s="19">
        <f>M4*Z4</f>
        <v>39.066719999999997</v>
      </c>
      <c r="AB4" s="27">
        <f>IF(M4&gt;0,(AD4+AM4)/M4,0)</f>
        <v>2.8946996688741719E-3</v>
      </c>
      <c r="AC4" s="17">
        <v>3.6999999999999999E-4</v>
      </c>
      <c r="AD4" s="24">
        <f>AC4*M4</f>
        <v>5.4752599999999996</v>
      </c>
      <c r="AE4" s="117">
        <v>0.20669999999999999</v>
      </c>
      <c r="AF4" s="30">
        <f>AI4*(1-AJ4)*AE4</f>
        <v>38.477411700000005</v>
      </c>
      <c r="AG4" s="28">
        <f>IF(AND(AE4&gt;0,AC4&gt;0,Z4&gt;0),((Z4-AC4)*AE4)/((AE4-AC4)*Z4),0)</f>
        <v>0.86139040284099166</v>
      </c>
      <c r="AH4" s="60">
        <f t="shared" ref="AH4:AH35" si="0">IF(AND(AB4&gt;0,AK4&gt;0,AC4&gt;0),((AK4*(AB4-AC4))/(AB4*(AK4-AC4))),0)</f>
        <v>0.87379105214552621</v>
      </c>
      <c r="AI4" s="12">
        <v>203</v>
      </c>
      <c r="AJ4" s="14">
        <v>8.3000000000000004E-2</v>
      </c>
      <c r="AK4" s="15">
        <v>0.20069999999999999</v>
      </c>
      <c r="AL4" s="150">
        <v>0.20269999999999999</v>
      </c>
      <c r="AM4" s="30">
        <f>AI4*(1-AJ4)*AK4</f>
        <v>37.360505699999997</v>
      </c>
      <c r="AN4" s="153">
        <f>AI4*(1-AJ4)*AL4</f>
        <v>37.732807700000002</v>
      </c>
      <c r="AO4" s="19">
        <v>1.6</v>
      </c>
      <c r="AP4" s="19"/>
      <c r="AQ4" s="113">
        <f>AQ3+AI4-AP4</f>
        <v>1756.5599999999997</v>
      </c>
      <c r="AR4" s="102"/>
      <c r="AS4" s="12"/>
      <c r="AT4" s="31"/>
      <c r="AU4" s="20"/>
      <c r="AV4" s="20"/>
      <c r="AW4" s="20"/>
      <c r="AX4" s="20"/>
    </row>
    <row r="5" spans="1:50" x14ac:dyDescent="0.2">
      <c r="A5" s="183"/>
      <c r="B5" s="33">
        <v>2</v>
      </c>
      <c r="C5" s="11" t="s">
        <v>51</v>
      </c>
      <c r="D5" s="34">
        <v>18298</v>
      </c>
      <c r="E5" s="34">
        <v>6</v>
      </c>
      <c r="F5" s="34">
        <v>19670</v>
      </c>
      <c r="G5" s="35">
        <v>0.6</v>
      </c>
      <c r="H5" s="35">
        <v>2.7</v>
      </c>
      <c r="I5" s="34">
        <v>17814</v>
      </c>
      <c r="J5" s="35">
        <v>3.6</v>
      </c>
      <c r="K5" s="34">
        <v>15676</v>
      </c>
      <c r="L5" s="36">
        <v>5.3999999999999999E-2</v>
      </c>
      <c r="M5" s="37">
        <f>ROUND(K5*(1-L5),0)</f>
        <v>14829</v>
      </c>
      <c r="N5" s="38">
        <v>0.26900000000000002</v>
      </c>
      <c r="O5" s="25">
        <f>M5*N5</f>
        <v>3989.0010000000002</v>
      </c>
      <c r="P5" s="36">
        <v>0.59299999999999997</v>
      </c>
      <c r="Q5" s="25">
        <f>M5*P5</f>
        <v>8793.5969999999998</v>
      </c>
      <c r="R5" s="39">
        <v>0.13800000000000001</v>
      </c>
      <c r="S5" s="25">
        <f>M5*R5</f>
        <v>2046.4020000000003</v>
      </c>
      <c r="T5" s="28">
        <v>0.22800000000000001</v>
      </c>
      <c r="U5" s="25">
        <f>M5*T5</f>
        <v>3381.0120000000002</v>
      </c>
      <c r="V5" s="39">
        <v>0.50900000000000001</v>
      </c>
      <c r="W5" s="25">
        <f>M5*V5</f>
        <v>7547.9610000000002</v>
      </c>
      <c r="X5" s="39">
        <v>0.4</v>
      </c>
      <c r="Y5" s="25">
        <f>X5*M5</f>
        <v>5931.6</v>
      </c>
      <c r="Z5" s="40">
        <v>2.6900000000000001E-3</v>
      </c>
      <c r="AA5" s="18">
        <f>M5*Z5</f>
        <v>39.890010000000004</v>
      </c>
      <c r="AB5" s="27">
        <f>IF(M5&gt;0,(AD5+AM5)/M5,0)</f>
        <v>2.622701395913413E-3</v>
      </c>
      <c r="AC5" s="40">
        <v>3.6000000000000002E-4</v>
      </c>
      <c r="AD5" s="37">
        <f>AC5*M5</f>
        <v>5.3384400000000003</v>
      </c>
      <c r="AE5" s="28">
        <v>0.21340000000000001</v>
      </c>
      <c r="AF5" s="41">
        <f>AI5*(1-AJ5)*AE5</f>
        <v>35.342241000000001</v>
      </c>
      <c r="AG5" s="28">
        <f>IF(AND(AE5&gt;0,AC5&gt;0,Z5&gt;0),((Z5-AC5)*AE5)/((AE5-AC5)*Z5),0)</f>
        <v>0.86763467984091514</v>
      </c>
      <c r="AH5" s="29">
        <f t="shared" si="0"/>
        <v>0.8642726736406261</v>
      </c>
      <c r="AI5" s="34">
        <v>181</v>
      </c>
      <c r="AJ5" s="36">
        <v>8.5000000000000006E-2</v>
      </c>
      <c r="AK5" s="38">
        <v>0.2026</v>
      </c>
      <c r="AL5" s="151">
        <v>0.2021</v>
      </c>
      <c r="AM5" s="41">
        <f>AI5*(1-AJ5)*AK5</f>
        <v>33.553599000000006</v>
      </c>
      <c r="AN5" s="154">
        <f>AI5*(1-AJ5)*AL5</f>
        <v>33.470791500000004</v>
      </c>
      <c r="AO5" s="42">
        <v>1.6</v>
      </c>
      <c r="AP5" s="42"/>
      <c r="AQ5" s="113">
        <f>AQ4+AI5-AP5</f>
        <v>1937.5599999999997</v>
      </c>
      <c r="AR5" s="103"/>
      <c r="AS5" s="43"/>
      <c r="AT5" s="44"/>
      <c r="AU5" s="45"/>
      <c r="AV5" s="45"/>
      <c r="AW5" s="45"/>
      <c r="AX5" s="45"/>
    </row>
    <row r="6" spans="1:50" x14ac:dyDescent="0.2">
      <c r="A6" s="183"/>
      <c r="B6" s="33">
        <v>3</v>
      </c>
      <c r="C6" s="11" t="s">
        <v>53</v>
      </c>
      <c r="D6" s="43">
        <v>20322</v>
      </c>
      <c r="E6" s="43">
        <v>2</v>
      </c>
      <c r="F6" s="43">
        <v>17804</v>
      </c>
      <c r="G6" s="37">
        <v>0.9</v>
      </c>
      <c r="H6" s="37">
        <v>3</v>
      </c>
      <c r="I6" s="43">
        <v>17003</v>
      </c>
      <c r="J6" s="37">
        <v>3.3</v>
      </c>
      <c r="K6" s="43">
        <v>15305</v>
      </c>
      <c r="L6" s="39">
        <v>0.06</v>
      </c>
      <c r="M6" s="37">
        <f>ROUND(K6*(1-L6),0)</f>
        <v>14387</v>
      </c>
      <c r="N6" s="28">
        <v>0.28299999999999997</v>
      </c>
      <c r="O6" s="25">
        <f>M6*N6</f>
        <v>4071.5209999999997</v>
      </c>
      <c r="P6" s="39">
        <v>0.64400000000000002</v>
      </c>
      <c r="Q6" s="25">
        <f>M6*P6</f>
        <v>9265.228000000001</v>
      </c>
      <c r="R6" s="39">
        <v>7.2999999999999995E-2</v>
      </c>
      <c r="S6" s="25">
        <f>M6*R6</f>
        <v>1050.251</v>
      </c>
      <c r="T6" s="28">
        <v>0.22800000000000001</v>
      </c>
      <c r="U6" s="25">
        <f>M6*T6</f>
        <v>3280.2360000000003</v>
      </c>
      <c r="V6" s="39">
        <v>0.505</v>
      </c>
      <c r="W6" s="25">
        <f>M6*V6</f>
        <v>7265.4350000000004</v>
      </c>
      <c r="X6" s="39">
        <v>0.39</v>
      </c>
      <c r="Y6" s="25">
        <f>X6*M6</f>
        <v>5610.93</v>
      </c>
      <c r="Z6" s="47">
        <v>2.48E-3</v>
      </c>
      <c r="AA6" s="18">
        <f>M6*Z6</f>
        <v>35.679760000000002</v>
      </c>
      <c r="AB6" s="27">
        <f>IF(M6&gt;0,(AD6+AM6)/M6,0)</f>
        <v>2.7161987905748243E-3</v>
      </c>
      <c r="AC6" s="47">
        <v>3.4000000000000002E-4</v>
      </c>
      <c r="AD6" s="37">
        <f>AC6*M6</f>
        <v>4.8915800000000003</v>
      </c>
      <c r="AE6" s="28">
        <v>0.21029999999999999</v>
      </c>
      <c r="AF6" s="41">
        <f>AI6*(1-AJ6)*AE6</f>
        <v>35.328717600000004</v>
      </c>
      <c r="AG6" s="28">
        <f>IF(AND(AE6&gt;0,AC6&gt;0,Z6&gt;0),((Z6-AC6)*AE6)/((AE6-AC6)*Z6),0)</f>
        <v>0.86430057338110478</v>
      </c>
      <c r="AH6" s="29">
        <f t="shared" si="0"/>
        <v>0.87628913790233209</v>
      </c>
      <c r="AI6" s="43">
        <v>184</v>
      </c>
      <c r="AJ6" s="39">
        <v>8.6999999999999994E-2</v>
      </c>
      <c r="AK6" s="28">
        <v>0.20349999999999999</v>
      </c>
      <c r="AL6" s="152">
        <v>0.20649999999999999</v>
      </c>
      <c r="AM6" s="41">
        <f>AI6*(1-AJ6)*AK6</f>
        <v>34.186371999999999</v>
      </c>
      <c r="AN6" s="154">
        <f>AI6*(1-AJ6)*AL6</f>
        <v>34.690348</v>
      </c>
      <c r="AO6" s="18">
        <v>1.6</v>
      </c>
      <c r="AP6" s="18"/>
      <c r="AQ6" s="113">
        <f>AQ5+AI6-AP6</f>
        <v>2121.5599999999995</v>
      </c>
      <c r="AR6" s="104"/>
      <c r="AS6" s="43"/>
      <c r="AT6" s="48"/>
      <c r="AU6" s="41"/>
      <c r="AV6" s="41"/>
      <c r="AW6" s="41"/>
      <c r="AX6" s="41"/>
    </row>
    <row r="7" spans="1:50" s="22" customFormat="1" ht="13.5" thickBot="1" x14ac:dyDescent="0.25">
      <c r="A7" s="184"/>
      <c r="B7" s="49" t="s">
        <v>38</v>
      </c>
      <c r="C7" s="50"/>
      <c r="D7" s="51">
        <f>SUM(D4:D6)</f>
        <v>55820</v>
      </c>
      <c r="E7" s="51"/>
      <c r="F7" s="51">
        <f>SUM(F4:F6)</f>
        <v>56418</v>
      </c>
      <c r="G7" s="52"/>
      <c r="H7" s="52"/>
      <c r="I7" s="51">
        <f>SUM(I4:I6)</f>
        <v>52774</v>
      </c>
      <c r="J7" s="52"/>
      <c r="K7" s="51">
        <f>SUM(K4:K6)</f>
        <v>46707</v>
      </c>
      <c r="L7" s="21">
        <f>IF(K7&gt;0,(K4*L4+K5*L5+K6*L6)/K7,0)</f>
        <v>5.7649560023122867E-2</v>
      </c>
      <c r="M7" s="52">
        <f>M4+M5+M6</f>
        <v>44014</v>
      </c>
      <c r="N7" s="53">
        <f>IF(M7&gt;0,O7/M7,0)</f>
        <v>0.26752442404689414</v>
      </c>
      <c r="O7" s="54">
        <f>O4+O5+O6</f>
        <v>11774.82</v>
      </c>
      <c r="P7" s="21">
        <f>IF(M7&gt;0,Q7/M7,0)</f>
        <v>0.6174033943745173</v>
      </c>
      <c r="Q7" s="54">
        <f>Q4+Q5+Q6</f>
        <v>27174.393000000004</v>
      </c>
      <c r="R7" s="21">
        <f>IF(M7&gt;0,S7/M7,0)</f>
        <v>0.11507218157858863</v>
      </c>
      <c r="S7" s="54">
        <f>S4+S5+S6</f>
        <v>5064.7870000000003</v>
      </c>
      <c r="T7" s="21">
        <f>IF(M7&gt;0,U7/M7,0)</f>
        <v>0.23001726723315311</v>
      </c>
      <c r="U7" s="54">
        <f>U4+U5+U6</f>
        <v>10123.980000000001</v>
      </c>
      <c r="V7" s="21">
        <f>IF(M7&gt;0,W7/M7,0)</f>
        <v>0.51071840777934296</v>
      </c>
      <c r="W7" s="54">
        <f>W4+W5+W6</f>
        <v>22478.760000000002</v>
      </c>
      <c r="X7" s="21">
        <f>IF(M7&gt;0,Y7/M7,0)</f>
        <v>0.39336915526877814</v>
      </c>
      <c r="Y7" s="54">
        <f>Y4+Y5+Y6</f>
        <v>17313.75</v>
      </c>
      <c r="Z7" s="55">
        <f>IF(M7&gt;0,AA7/M7,0)</f>
        <v>2.6045460535284227E-3</v>
      </c>
      <c r="AA7" s="56">
        <f>SUM(AA4:AA6)</f>
        <v>114.63648999999999</v>
      </c>
      <c r="AB7" s="55">
        <f>IF(M7&gt;0,(AB4*M4+AB5*M5+AB6*M6)/M7,0)</f>
        <v>2.7447120620711593E-3</v>
      </c>
      <c r="AC7" s="55">
        <f>IF(K7&gt;0,(K4*AC4+K5*AC5+K6*AC6)/K7,0)</f>
        <v>3.5681332562570927E-4</v>
      </c>
      <c r="AD7" s="52">
        <f>SUM(AD4:AD6)</f>
        <v>15.705280000000002</v>
      </c>
      <c r="AE7" s="53">
        <f>IF(K7&gt;0,(K4*AE4+K5*AE5+K6*AE6)/K7,0)</f>
        <v>0.21012833408268566</v>
      </c>
      <c r="AF7" s="58">
        <f>SUM(AF4:AF6)</f>
        <v>109.14837030000001</v>
      </c>
      <c r="AG7" s="53">
        <f>IF(AND(AA7&gt;0),((AA4*AG4+AA5*AG5+AA6*AG6)/AA7),0)</f>
        <v>0.86446899028204138</v>
      </c>
      <c r="AH7" s="57">
        <f t="shared" si="0"/>
        <v>0.8715372672637085</v>
      </c>
      <c r="AI7" s="51">
        <f>SUM(AI4:AI6)</f>
        <v>568</v>
      </c>
      <c r="AJ7" s="21">
        <f>IF(AI7&gt;0,(AJ4*AI4+AJ5*AI5+AJ6*AI6)/AI7,0)</f>
        <v>8.4933098591549308E-2</v>
      </c>
      <c r="AK7" s="53">
        <f>IF(K7&gt;0,(AK4*K4+AK5*K5+AK6*K6)/K7,0)</f>
        <v>0.20225519301175413</v>
      </c>
      <c r="AL7" s="155">
        <f>IF(K7&gt;0,(AL4*K4+AL5*K5+AL6*K6)/K7,0)</f>
        <v>0.20374381356113647</v>
      </c>
      <c r="AM7" s="58">
        <f>SUM(AM4:AM6)</f>
        <v>105.1004767</v>
      </c>
      <c r="AN7" s="156">
        <f>SUM(AN4:AN6)</f>
        <v>105.89394720000001</v>
      </c>
      <c r="AO7" s="56"/>
      <c r="AP7" s="56">
        <f>SUM(AP4:AP6)</f>
        <v>0</v>
      </c>
      <c r="AQ7" s="105"/>
      <c r="AR7" s="106">
        <f>AQ6</f>
        <v>2121.5599999999995</v>
      </c>
      <c r="AS7" s="51">
        <f>SUM(AS4:AS6)</f>
        <v>0</v>
      </c>
      <c r="AT7" s="59"/>
      <c r="AU7" s="58"/>
      <c r="AV7" s="58"/>
      <c r="AW7" s="58"/>
      <c r="AX7" s="58"/>
    </row>
    <row r="8" spans="1:50" x14ac:dyDescent="0.2">
      <c r="A8" s="182">
        <v>2</v>
      </c>
      <c r="B8" s="23">
        <v>1</v>
      </c>
      <c r="C8" s="11" t="s">
        <v>57</v>
      </c>
      <c r="D8" s="12">
        <v>6074</v>
      </c>
      <c r="E8" s="12">
        <v>2</v>
      </c>
      <c r="F8" s="12">
        <v>6295</v>
      </c>
      <c r="G8" s="13">
        <v>0.4</v>
      </c>
      <c r="H8" s="13">
        <v>3.6</v>
      </c>
      <c r="I8" s="12">
        <v>6676</v>
      </c>
      <c r="J8" s="13">
        <v>6.2</v>
      </c>
      <c r="K8" s="12">
        <v>14350</v>
      </c>
      <c r="L8" s="14">
        <v>5.6000000000000001E-2</v>
      </c>
      <c r="M8" s="24">
        <f>ROUND(K8*(1-L8),0)</f>
        <v>13546</v>
      </c>
      <c r="N8" s="15">
        <v>0.28000000000000003</v>
      </c>
      <c r="O8" s="25">
        <f>M8*N8</f>
        <v>3792.8800000000006</v>
      </c>
      <c r="P8" s="14">
        <v>0.62</v>
      </c>
      <c r="Q8" s="25">
        <f>M8*P8</f>
        <v>8398.52</v>
      </c>
      <c r="R8" s="16">
        <v>0.1</v>
      </c>
      <c r="S8" s="25">
        <f>M8*R8</f>
        <v>1354.6000000000001</v>
      </c>
      <c r="T8" s="26">
        <v>0.222</v>
      </c>
      <c r="U8" s="25">
        <f>M8*T8</f>
        <v>3007.212</v>
      </c>
      <c r="V8" s="16">
        <v>0.52100000000000002</v>
      </c>
      <c r="W8" s="25">
        <f>M8*V8</f>
        <v>7057.4660000000003</v>
      </c>
      <c r="X8" s="16">
        <v>0.39</v>
      </c>
      <c r="Y8" s="25">
        <f>X8*M8</f>
        <v>5282.9400000000005</v>
      </c>
      <c r="Z8" s="17">
        <v>2.4599999999999999E-3</v>
      </c>
      <c r="AA8" s="18">
        <f>M8*Z8</f>
        <v>33.323160000000001</v>
      </c>
      <c r="AB8" s="27">
        <f>IF(M8&gt;0,(AD8+AM8)/M8,0)</f>
        <v>2.6680129337073679E-3</v>
      </c>
      <c r="AC8" s="17">
        <v>3.4000000000000002E-4</v>
      </c>
      <c r="AD8" s="24">
        <f>AC8*M8</f>
        <v>4.6056400000000002</v>
      </c>
      <c r="AE8" s="117">
        <v>0.20080000000000001</v>
      </c>
      <c r="AF8" s="30">
        <f>AI8*(1-AJ8)*AE8</f>
        <v>32.7757808</v>
      </c>
      <c r="AG8" s="28">
        <f>IF(AND(AE8&gt;0,AC8&gt;0,Z8&gt;0),((Z8-AC8)*AE8)/((AE8-AC8)*Z8),0)</f>
        <v>0.86325029667537034</v>
      </c>
      <c r="AH8" s="60">
        <f t="shared" si="0"/>
        <v>0.87410261173063442</v>
      </c>
      <c r="AI8" s="12">
        <v>178</v>
      </c>
      <c r="AJ8" s="14">
        <v>8.3000000000000004E-2</v>
      </c>
      <c r="AK8" s="15">
        <v>0.19320000000000001</v>
      </c>
      <c r="AL8" s="150">
        <v>0.19270000000000001</v>
      </c>
      <c r="AM8" s="30">
        <f>AI8*(1-AJ8)*AK8</f>
        <v>31.535263200000003</v>
      </c>
      <c r="AN8" s="153">
        <f t="shared" ref="AN8:AN70" si="1">AI8*(1-AJ8)*AL8</f>
        <v>31.453650200000002</v>
      </c>
      <c r="AO8" s="19">
        <v>1.6</v>
      </c>
      <c r="AP8" s="19">
        <v>1009</v>
      </c>
      <c r="AQ8" s="101">
        <f>AQ6+AI8-AP8</f>
        <v>1290.5599999999995</v>
      </c>
      <c r="AR8" s="102"/>
      <c r="AS8" s="12"/>
      <c r="AT8" s="31"/>
      <c r="AU8" s="20"/>
      <c r="AV8" s="20"/>
      <c r="AW8" s="20"/>
      <c r="AX8" s="20"/>
    </row>
    <row r="9" spans="1:50" x14ac:dyDescent="0.2">
      <c r="A9" s="183"/>
      <c r="B9" s="33">
        <v>2</v>
      </c>
      <c r="C9" s="11" t="s">
        <v>51</v>
      </c>
      <c r="D9" s="34">
        <v>18106</v>
      </c>
      <c r="E9" s="34">
        <v>1</v>
      </c>
      <c r="F9" s="34">
        <v>13285</v>
      </c>
      <c r="G9" s="35">
        <v>1.3</v>
      </c>
      <c r="H9" s="35">
        <v>3.8</v>
      </c>
      <c r="I9" s="34">
        <v>12486</v>
      </c>
      <c r="J9" s="35">
        <v>6.1</v>
      </c>
      <c r="K9" s="34">
        <v>14438</v>
      </c>
      <c r="L9" s="36">
        <v>5.7000000000000002E-2</v>
      </c>
      <c r="M9" s="37">
        <f>ROUND(K9*(1-L9),0)</f>
        <v>13615</v>
      </c>
      <c r="N9" s="38">
        <v>0.25900000000000001</v>
      </c>
      <c r="O9" s="25">
        <f>M9*N9</f>
        <v>3526.2850000000003</v>
      </c>
      <c r="P9" s="36">
        <v>0.67100000000000004</v>
      </c>
      <c r="Q9" s="25">
        <f>M9*P9</f>
        <v>9135.6650000000009</v>
      </c>
      <c r="R9" s="39">
        <v>7.0000000000000007E-2</v>
      </c>
      <c r="S9" s="25">
        <f>M9*R9</f>
        <v>953.05000000000007</v>
      </c>
      <c r="T9" s="28">
        <v>0.22600000000000001</v>
      </c>
      <c r="U9" s="25">
        <f>M9*T9</f>
        <v>3076.9900000000002</v>
      </c>
      <c r="V9" s="39">
        <v>0.50900000000000001</v>
      </c>
      <c r="W9" s="25">
        <f>M9*V9</f>
        <v>6930.0349999999999</v>
      </c>
      <c r="X9" s="39">
        <v>0.39</v>
      </c>
      <c r="Y9" s="25">
        <f>X9*M9</f>
        <v>5309.85</v>
      </c>
      <c r="Z9" s="40">
        <v>2.5500000000000002E-3</v>
      </c>
      <c r="AA9" s="18">
        <f>M9*Z9</f>
        <v>34.718250000000005</v>
      </c>
      <c r="AB9" s="27">
        <f>IF(M9&gt;0,(AD9+AM9)/M9,0)</f>
        <v>2.4319180462724936E-3</v>
      </c>
      <c r="AC9" s="40">
        <v>3.4000000000000002E-4</v>
      </c>
      <c r="AD9" s="37">
        <f>AC9*M9</f>
        <v>4.6291000000000002</v>
      </c>
      <c r="AE9" s="28">
        <v>0.21829999999999999</v>
      </c>
      <c r="AF9" s="41">
        <f>AI9*(1-AJ9)*AE9</f>
        <v>31.496978900000002</v>
      </c>
      <c r="AG9" s="28">
        <f>IF(AND(AE9&gt;0,AC9&gt;0,Z9&gt;0),((Z9-AC9)*AE9)/((AE9-AC9)*Z9),0)</f>
        <v>0.86801859668440695</v>
      </c>
      <c r="AH9" s="29">
        <f t="shared" si="0"/>
        <v>0.86167680162269022</v>
      </c>
      <c r="AI9" s="34">
        <v>157</v>
      </c>
      <c r="AJ9" s="36">
        <v>8.1000000000000003E-2</v>
      </c>
      <c r="AK9" s="38">
        <v>0.19739999999999999</v>
      </c>
      <c r="AL9" s="151">
        <v>0.20469999999999999</v>
      </c>
      <c r="AM9" s="41">
        <f>AI9*(1-AJ9)*AK9</f>
        <v>28.481464200000001</v>
      </c>
      <c r="AN9" s="154">
        <f t="shared" si="1"/>
        <v>29.534730100000001</v>
      </c>
      <c r="AO9" s="42">
        <v>1.6</v>
      </c>
      <c r="AP9" s="42"/>
      <c r="AQ9" s="113">
        <f>AQ8+AI9-AP9</f>
        <v>1447.5599999999995</v>
      </c>
      <c r="AR9" s="104"/>
      <c r="AS9" s="43"/>
      <c r="AT9" s="44"/>
      <c r="AU9" s="45"/>
      <c r="AV9" s="45"/>
      <c r="AW9" s="45"/>
      <c r="AX9" s="45"/>
    </row>
    <row r="10" spans="1:50" x14ac:dyDescent="0.2">
      <c r="A10" s="183"/>
      <c r="B10" s="33">
        <v>3</v>
      </c>
      <c r="C10" s="11" t="s">
        <v>50</v>
      </c>
      <c r="D10" s="43">
        <v>15700</v>
      </c>
      <c r="E10" s="43">
        <v>1</v>
      </c>
      <c r="F10" s="43">
        <v>18891</v>
      </c>
      <c r="G10" s="37">
        <v>0.9</v>
      </c>
      <c r="H10" s="37">
        <v>3.4</v>
      </c>
      <c r="I10" s="43">
        <v>17346</v>
      </c>
      <c r="J10" s="37">
        <v>5</v>
      </c>
      <c r="K10" s="43">
        <v>14659</v>
      </c>
      <c r="L10" s="39">
        <v>5.8999999999999997E-2</v>
      </c>
      <c r="M10" s="37">
        <f>ROUND(K10*(1-L10),0)</f>
        <v>13794</v>
      </c>
      <c r="N10" s="28">
        <v>0.32700000000000001</v>
      </c>
      <c r="O10" s="25">
        <f>M10*N10</f>
        <v>4510.6379999999999</v>
      </c>
      <c r="P10" s="39">
        <v>0.63600000000000001</v>
      </c>
      <c r="Q10" s="25">
        <f>M10*P10</f>
        <v>8772.9840000000004</v>
      </c>
      <c r="R10" s="39">
        <v>3.6999999999999998E-2</v>
      </c>
      <c r="S10" s="25">
        <f>M10*R10</f>
        <v>510.37799999999999</v>
      </c>
      <c r="T10" s="28">
        <v>0.22700000000000001</v>
      </c>
      <c r="U10" s="25">
        <f>M10*T10</f>
        <v>3131.2380000000003</v>
      </c>
      <c r="V10" s="39">
        <v>0.51200000000000001</v>
      </c>
      <c r="W10" s="25">
        <f>M10*V10</f>
        <v>7062.5280000000002</v>
      </c>
      <c r="X10" s="39">
        <v>0.39</v>
      </c>
      <c r="Y10" s="25">
        <f>X10*M10</f>
        <v>5379.66</v>
      </c>
      <c r="Z10" s="47">
        <v>2.63E-3</v>
      </c>
      <c r="AA10" s="18">
        <f>M10*Z10</f>
        <v>36.278219999999997</v>
      </c>
      <c r="AB10" s="27">
        <f>IF(M10&gt;0,(AD10+AM10)/M10,0)</f>
        <v>2.5404037117587358E-3</v>
      </c>
      <c r="AC10" s="47">
        <v>3.3E-4</v>
      </c>
      <c r="AD10" s="37">
        <f>AC10*M10</f>
        <v>4.5520199999999997</v>
      </c>
      <c r="AE10" s="28">
        <v>0.21279999999999999</v>
      </c>
      <c r="AF10" s="41">
        <f>AI10*(1-AJ10)*AE10</f>
        <v>31.314371199999997</v>
      </c>
      <c r="AG10" s="28">
        <f>IF(AND(AE10&gt;0,AC10&gt;0,Z10&gt;0),((Z10-AC10)*AE10)/((AE10-AC10)*Z10),0)</f>
        <v>0.87588299202517694</v>
      </c>
      <c r="AH10" s="29">
        <f t="shared" si="0"/>
        <v>0.87148737342048932</v>
      </c>
      <c r="AI10" s="43">
        <v>161</v>
      </c>
      <c r="AJ10" s="39">
        <v>8.5999999999999993E-2</v>
      </c>
      <c r="AK10" s="28">
        <v>0.2072</v>
      </c>
      <c r="AL10" s="151">
        <v>0.21479999999999999</v>
      </c>
      <c r="AM10" s="41">
        <f>AI10*(1-AJ10)*AK10</f>
        <v>30.490308799999998</v>
      </c>
      <c r="AN10" s="154">
        <f t="shared" si="1"/>
        <v>31.608679199999997</v>
      </c>
      <c r="AO10" s="18">
        <v>1.65</v>
      </c>
      <c r="AP10" s="18"/>
      <c r="AQ10" s="113">
        <f>AQ9+AI10-AP10</f>
        <v>1608.5599999999995</v>
      </c>
      <c r="AR10" s="104"/>
      <c r="AS10" s="43"/>
      <c r="AT10" s="48"/>
      <c r="AU10" s="41"/>
      <c r="AV10" s="41"/>
      <c r="AW10" s="41"/>
      <c r="AX10" s="41"/>
    </row>
    <row r="11" spans="1:50" s="22" customFormat="1" ht="13.5" thickBot="1" x14ac:dyDescent="0.25">
      <c r="A11" s="184"/>
      <c r="B11" s="49" t="s">
        <v>38</v>
      </c>
      <c r="C11" s="50"/>
      <c r="D11" s="51">
        <f>SUM(D8:D10)</f>
        <v>39880</v>
      </c>
      <c r="E11" s="51"/>
      <c r="F11" s="51">
        <f>SUM(F8:F10)</f>
        <v>38471</v>
      </c>
      <c r="G11" s="52"/>
      <c r="H11" s="52"/>
      <c r="I11" s="51">
        <f>SUM(I8:I10)</f>
        <v>36508</v>
      </c>
      <c r="J11" s="52"/>
      <c r="K11" s="51">
        <f>SUM(K8:K10)</f>
        <v>43447</v>
      </c>
      <c r="L11" s="21">
        <f>IF(K11&gt;0,(K8*L8+K9*L9+K10*L10)/K11,0)</f>
        <v>5.7344511703915114E-2</v>
      </c>
      <c r="M11" s="52">
        <f>M8+M9+M10</f>
        <v>40955</v>
      </c>
      <c r="N11" s="53">
        <f>IF(M11&gt;0,O11/M11,0)</f>
        <v>0.28884880966914905</v>
      </c>
      <c r="O11" s="54">
        <f>O8+O9+O10</f>
        <v>11829.803</v>
      </c>
      <c r="P11" s="21">
        <f>IF(M11&gt;0,Q11/M11,0)</f>
        <v>0.6423432792088879</v>
      </c>
      <c r="Q11" s="54">
        <f>Q8+Q9+Q10</f>
        <v>26307.169000000002</v>
      </c>
      <c r="R11" s="21">
        <f>IF(M11&gt;0,S11/M11,0)</f>
        <v>6.8807911121963133E-2</v>
      </c>
      <c r="S11" s="54">
        <f>S8+S9+S10</f>
        <v>2818.0280000000002</v>
      </c>
      <c r="T11" s="21">
        <f>IF(M11&gt;0,U11/M11,0)</f>
        <v>0.22501379562934931</v>
      </c>
      <c r="U11" s="54">
        <f>U8+U9+U10</f>
        <v>9215.44</v>
      </c>
      <c r="V11" s="21">
        <f>IF(M11&gt;0,W11/M11,0)</f>
        <v>0.5139794652667562</v>
      </c>
      <c r="W11" s="54">
        <f>W8+W9+W10</f>
        <v>21050.029000000002</v>
      </c>
      <c r="X11" s="21">
        <f>IF(M11&gt;0,Y11/M11,0)</f>
        <v>0.39</v>
      </c>
      <c r="Y11" s="54">
        <f>Y8+Y9+Y10</f>
        <v>15972.45</v>
      </c>
      <c r="Z11" s="55">
        <f>IF(M11&gt;0,AA11/M11,0)</f>
        <v>2.5471769014772314E-3</v>
      </c>
      <c r="AA11" s="56">
        <f>SUM(AA8:AA10)</f>
        <v>104.31963000000002</v>
      </c>
      <c r="AB11" s="55">
        <f>IF(M11&gt;0,(AB8*M8+AB9*M9+AB10*M10)/M11,0)</f>
        <v>2.5465461164692958E-3</v>
      </c>
      <c r="AC11" s="55">
        <f>IF(K11&gt;0,(K8*AC8+K9*AC9+K10*AC10)/K11,0)</f>
        <v>3.3662600409694568E-4</v>
      </c>
      <c r="AD11" s="52">
        <f>SUM(AD8:AD10)</f>
        <v>13.786760000000001</v>
      </c>
      <c r="AE11" s="53">
        <f>IF(K11&gt;0,(K8*AE8+K9*AE9+K10*AE10)/K11,0)</f>
        <v>0.21066427141114458</v>
      </c>
      <c r="AF11" s="58">
        <f>SUM(AF8:AF10)</f>
        <v>95.587130899999991</v>
      </c>
      <c r="AG11" s="53">
        <f>IF(AND(AA11&gt;0),((AA8*AG8+AA9*AG9+AA10*AG10)/AA11),0)</f>
        <v>0.86923036708859924</v>
      </c>
      <c r="AH11" s="57">
        <f t="shared" si="0"/>
        <v>0.86927886271230215</v>
      </c>
      <c r="AI11" s="51">
        <f>SUM(AI8:AI10)</f>
        <v>496</v>
      </c>
      <c r="AJ11" s="21">
        <f>IF(AI11&gt;0,(AJ8*AI8+AJ9*AI9+AJ10*AI10)/AI11,0)</f>
        <v>8.3340725806451604E-2</v>
      </c>
      <c r="AK11" s="53">
        <f>IF(K11&gt;0,(AK8*K8+AK9*K9+AK10*K10)/K11,0)</f>
        <v>0.19931930858287111</v>
      </c>
      <c r="AL11" s="161">
        <f>IF(K11&gt;0,(AL8*K8+AL9*K9+AL10*K10)/K11,0)</f>
        <v>0.20414428614173591</v>
      </c>
      <c r="AM11" s="58">
        <f>SUM(AM8:AM10)</f>
        <v>90.507036200000002</v>
      </c>
      <c r="AN11" s="156">
        <f>SUM(AN8:AN10)</f>
        <v>92.5970595</v>
      </c>
      <c r="AO11" s="56"/>
      <c r="AP11" s="56">
        <f>SUM(AP8:AP10)</f>
        <v>1009</v>
      </c>
      <c r="AQ11" s="105"/>
      <c r="AR11" s="106">
        <f>AQ10</f>
        <v>1608.5599999999995</v>
      </c>
      <c r="AS11" s="51">
        <f>SUM(AS8:AS10)</f>
        <v>0</v>
      </c>
      <c r="AT11" s="59"/>
      <c r="AU11" s="58"/>
      <c r="AV11" s="58"/>
      <c r="AW11" s="58"/>
      <c r="AX11" s="58"/>
    </row>
    <row r="12" spans="1:50" x14ac:dyDescent="0.2">
      <c r="A12" s="182">
        <v>3</v>
      </c>
      <c r="B12" s="23">
        <v>1</v>
      </c>
      <c r="C12" s="11" t="s">
        <v>54</v>
      </c>
      <c r="D12" s="12">
        <v>3322</v>
      </c>
      <c r="E12" s="12">
        <v>1</v>
      </c>
      <c r="F12" s="12">
        <v>16296</v>
      </c>
      <c r="G12" s="13">
        <v>1.1000000000000001</v>
      </c>
      <c r="H12" s="13">
        <v>3.1</v>
      </c>
      <c r="I12" s="12">
        <v>14924</v>
      </c>
      <c r="J12" s="13">
        <v>4.8</v>
      </c>
      <c r="K12" s="12">
        <v>14785</v>
      </c>
      <c r="L12" s="14">
        <v>6.4000000000000001E-2</v>
      </c>
      <c r="M12" s="24">
        <f>ROUND(K12*(1-L12),0)</f>
        <v>13839</v>
      </c>
      <c r="N12" s="15">
        <v>0.40100000000000002</v>
      </c>
      <c r="O12" s="25">
        <f>M12*N12</f>
        <v>5549.4390000000003</v>
      </c>
      <c r="P12" s="14">
        <v>0.53200000000000003</v>
      </c>
      <c r="Q12" s="25">
        <f>M12*P12</f>
        <v>7362.348</v>
      </c>
      <c r="R12" s="16">
        <v>6.7000000000000004E-2</v>
      </c>
      <c r="S12" s="25">
        <f>M12*R12</f>
        <v>927.21300000000008</v>
      </c>
      <c r="T12" s="26">
        <v>0.23300000000000001</v>
      </c>
      <c r="U12" s="25">
        <f>M12*T12</f>
        <v>3224.4870000000001</v>
      </c>
      <c r="V12" s="16">
        <v>0.50700000000000001</v>
      </c>
      <c r="W12" s="25">
        <f>M12*V12</f>
        <v>7016.3730000000005</v>
      </c>
      <c r="X12" s="16">
        <v>0.4</v>
      </c>
      <c r="Y12" s="25">
        <f>X12*M12</f>
        <v>5535.6</v>
      </c>
      <c r="Z12" s="17">
        <v>2.6800000000000001E-3</v>
      </c>
      <c r="AA12" s="18">
        <f>M12*Z12</f>
        <v>37.088520000000003</v>
      </c>
      <c r="AB12" s="27">
        <f>IF(M12&gt;0,(AD12+AM12)/M12,0)</f>
        <v>2.6687277982513189E-3</v>
      </c>
      <c r="AC12" s="17">
        <v>3.3E-4</v>
      </c>
      <c r="AD12" s="24">
        <f>AC12*M12</f>
        <v>4.5668699999999998</v>
      </c>
      <c r="AE12" s="117">
        <v>0.21759999999999999</v>
      </c>
      <c r="AF12" s="30">
        <f>AI12*(1-AJ12)*AE12</f>
        <v>33.810687999999999</v>
      </c>
      <c r="AG12" s="28">
        <f>IF(AND(AE12&gt;0,AC12&gt;0,Z12&gt;0),((Z12-AC12)*AE12)/((AE12-AC12)*Z12),0)</f>
        <v>0.87819749688983173</v>
      </c>
      <c r="AH12" s="60">
        <f t="shared" si="0"/>
        <v>0.87773613203714829</v>
      </c>
      <c r="AI12" s="12">
        <v>170</v>
      </c>
      <c r="AJ12" s="14">
        <v>8.5999999999999993E-2</v>
      </c>
      <c r="AK12" s="15">
        <v>0.20830000000000001</v>
      </c>
      <c r="AL12" s="150">
        <v>0.2195</v>
      </c>
      <c r="AM12" s="30">
        <f>AI12*(1-AJ12)*AK12</f>
        <v>32.365653999999999</v>
      </c>
      <c r="AN12" s="153">
        <f>AI12*(1-AJ12)*AL12</f>
        <v>34.105910000000002</v>
      </c>
      <c r="AO12" s="19">
        <v>1.6</v>
      </c>
      <c r="AP12" s="19">
        <v>870.32</v>
      </c>
      <c r="AQ12" s="101">
        <f>AQ10+AI12-AP12</f>
        <v>908.23999999999944</v>
      </c>
      <c r="AR12" s="102"/>
      <c r="AS12" s="12"/>
      <c r="AT12" s="31"/>
      <c r="AU12" s="20"/>
      <c r="AV12" s="20"/>
      <c r="AW12" s="20"/>
      <c r="AX12" s="20"/>
    </row>
    <row r="13" spans="1:50" x14ac:dyDescent="0.2">
      <c r="A13" s="183"/>
      <c r="B13" s="33">
        <v>2</v>
      </c>
      <c r="C13" s="11" t="s">
        <v>51</v>
      </c>
      <c r="D13" s="34">
        <v>19178</v>
      </c>
      <c r="E13" s="34">
        <v>8</v>
      </c>
      <c r="F13" s="34">
        <v>18225</v>
      </c>
      <c r="G13" s="35">
        <v>1.1000000000000001</v>
      </c>
      <c r="H13" s="35">
        <v>3</v>
      </c>
      <c r="I13" s="34">
        <v>16443</v>
      </c>
      <c r="J13" s="35">
        <v>4.0999999999999996</v>
      </c>
      <c r="K13" s="34">
        <v>15062</v>
      </c>
      <c r="L13" s="36">
        <v>6.4000000000000001E-2</v>
      </c>
      <c r="M13" s="37">
        <f>ROUND(K13*(1-L13),0)</f>
        <v>14098</v>
      </c>
      <c r="N13" s="38">
        <v>0.34399999999999997</v>
      </c>
      <c r="O13" s="25">
        <f>M13*N13</f>
        <v>4849.7119999999995</v>
      </c>
      <c r="P13" s="36">
        <v>0.57499999999999996</v>
      </c>
      <c r="Q13" s="25">
        <f>M13*P13</f>
        <v>8106.3499999999995</v>
      </c>
      <c r="R13" s="39">
        <v>8.1000000000000003E-2</v>
      </c>
      <c r="S13" s="25">
        <f>M13*R13</f>
        <v>1141.9380000000001</v>
      </c>
      <c r="T13" s="28">
        <v>0.23699999999999999</v>
      </c>
      <c r="U13" s="25">
        <f>M13*T13</f>
        <v>3341.2259999999997</v>
      </c>
      <c r="V13" s="39">
        <v>0.50700000000000001</v>
      </c>
      <c r="W13" s="25">
        <f>M13*V13</f>
        <v>7147.6859999999997</v>
      </c>
      <c r="X13" s="39">
        <v>0.4</v>
      </c>
      <c r="Y13" s="25">
        <f>X13*M13</f>
        <v>5639.2000000000007</v>
      </c>
      <c r="Z13" s="40">
        <v>2.7000000000000001E-3</v>
      </c>
      <c r="AA13" s="18">
        <f>M13*Z13</f>
        <v>38.064599999999999</v>
      </c>
      <c r="AB13" s="27">
        <f>IF(M13&gt;0,(AD13+AM13)/M13,0)</f>
        <v>2.5227283302596114E-3</v>
      </c>
      <c r="AC13" s="40">
        <v>3.4000000000000002E-4</v>
      </c>
      <c r="AD13" s="37">
        <f>AC13*M13</f>
        <v>4.7933200000000005</v>
      </c>
      <c r="AE13" s="28">
        <v>0.21329999999999999</v>
      </c>
      <c r="AF13" s="41">
        <f>AI13*(1-AJ13)*AE13</f>
        <v>32.238162000000003</v>
      </c>
      <c r="AG13" s="28">
        <f>IF(AND(AE13&gt;0,AC13&gt;0,Z13&gt;0),((Z13-AC13)*AE13)/((AE13-AC13)*Z13),0)</f>
        <v>0.8754695717505635</v>
      </c>
      <c r="AH13" s="29">
        <f t="shared" si="0"/>
        <v>0.86667257384047303</v>
      </c>
      <c r="AI13" s="34">
        <v>165</v>
      </c>
      <c r="AJ13" s="36">
        <v>8.4000000000000005E-2</v>
      </c>
      <c r="AK13" s="38">
        <v>0.2036</v>
      </c>
      <c r="AL13" s="151">
        <v>0.21540000000000001</v>
      </c>
      <c r="AM13" s="41">
        <f>AI13*(1-AJ13)*AK13</f>
        <v>30.772104000000002</v>
      </c>
      <c r="AN13" s="154">
        <f t="shared" si="1"/>
        <v>32.555556000000003</v>
      </c>
      <c r="AO13" s="42">
        <v>1.6</v>
      </c>
      <c r="AP13" s="42"/>
      <c r="AQ13" s="113">
        <f>AQ12+AI13-AP13</f>
        <v>1073.2399999999993</v>
      </c>
      <c r="AR13" s="104"/>
      <c r="AS13" s="43"/>
      <c r="AT13" s="44"/>
      <c r="AU13" s="45"/>
      <c r="AV13" s="45"/>
      <c r="AW13" s="45"/>
      <c r="AX13" s="45"/>
    </row>
    <row r="14" spans="1:50" x14ac:dyDescent="0.2">
      <c r="A14" s="183"/>
      <c r="B14" s="33">
        <v>3</v>
      </c>
      <c r="C14" s="11" t="s">
        <v>50</v>
      </c>
      <c r="D14" s="43">
        <v>9790</v>
      </c>
      <c r="E14" s="43">
        <v>15</v>
      </c>
      <c r="F14" s="43">
        <v>19415</v>
      </c>
      <c r="G14" s="37">
        <v>0.5</v>
      </c>
      <c r="H14" s="37">
        <v>3.5</v>
      </c>
      <c r="I14" s="43">
        <v>17757</v>
      </c>
      <c r="J14" s="37">
        <v>3.5</v>
      </c>
      <c r="K14" s="43">
        <v>15472</v>
      </c>
      <c r="L14" s="39">
        <v>6.8000000000000005E-2</v>
      </c>
      <c r="M14" s="37">
        <f>ROUND(K14*(1-L14),0)</f>
        <v>14420</v>
      </c>
      <c r="N14" s="28">
        <v>0.33800000000000002</v>
      </c>
      <c r="O14" s="25">
        <f>M14*N14</f>
        <v>4873.96</v>
      </c>
      <c r="P14" s="39">
        <v>0.61499999999999999</v>
      </c>
      <c r="Q14" s="25">
        <f>M14*P14</f>
        <v>8868.2999999999993</v>
      </c>
      <c r="R14" s="39">
        <v>4.7E-2</v>
      </c>
      <c r="S14" s="25">
        <f>M14*R14</f>
        <v>677.74</v>
      </c>
      <c r="T14" s="28">
        <v>0.24299999999999999</v>
      </c>
      <c r="U14" s="25">
        <f>M14*T14</f>
        <v>3504.06</v>
      </c>
      <c r="V14" s="39">
        <v>0.504</v>
      </c>
      <c r="W14" s="25">
        <f>M14*V14</f>
        <v>7267.68</v>
      </c>
      <c r="X14" s="39">
        <v>0.4</v>
      </c>
      <c r="Y14" s="25">
        <f>X14*M14</f>
        <v>5768</v>
      </c>
      <c r="Z14" s="47">
        <v>2.6900000000000001E-3</v>
      </c>
      <c r="AA14" s="18">
        <f>M14*Z14</f>
        <v>38.7898</v>
      </c>
      <c r="AB14" s="27">
        <f>IF(M14&gt;0,(AD14+AM14)/M14,0)</f>
        <v>2.4053745492371706E-3</v>
      </c>
      <c r="AC14" s="47">
        <v>3.4000000000000002E-4</v>
      </c>
      <c r="AD14" s="37">
        <f>AC14*M14</f>
        <v>4.9028</v>
      </c>
      <c r="AE14" s="28">
        <v>0.215</v>
      </c>
      <c r="AF14" s="41">
        <f>AI14*(1-AJ14)*AE14</f>
        <v>33.246525000000005</v>
      </c>
      <c r="AG14" s="28">
        <f>IF(AND(AE14&gt;0,AC14&gt;0,Z14&gt;0),((Z14-AC14)*AE14)/((AE14-AC14)*Z14),0)</f>
        <v>0.87498965252216976</v>
      </c>
      <c r="AH14" s="29">
        <f t="shared" si="0"/>
        <v>0.86016834173015277</v>
      </c>
      <c r="AI14" s="43">
        <v>169</v>
      </c>
      <c r="AJ14" s="39">
        <v>8.5000000000000006E-2</v>
      </c>
      <c r="AK14" s="28">
        <v>0.19259999999999999</v>
      </c>
      <c r="AL14" s="151">
        <v>0.20280000000000001</v>
      </c>
      <c r="AM14" s="41">
        <f>AI14*(1-AJ14)*AK14</f>
        <v>29.782701000000003</v>
      </c>
      <c r="AN14" s="154">
        <f t="shared" si="1"/>
        <v>31.359978000000005</v>
      </c>
      <c r="AO14" s="18">
        <v>1.6</v>
      </c>
      <c r="AP14" s="18"/>
      <c r="AQ14" s="113">
        <f>AQ13+AI14-AP14</f>
        <v>1242.2399999999993</v>
      </c>
      <c r="AR14" s="104"/>
      <c r="AS14" s="43"/>
      <c r="AT14" s="48"/>
      <c r="AU14" s="41"/>
      <c r="AV14" s="41"/>
      <c r="AW14" s="41"/>
      <c r="AX14" s="41"/>
    </row>
    <row r="15" spans="1:50" s="22" customFormat="1" ht="13.5" thickBot="1" x14ac:dyDescent="0.25">
      <c r="A15" s="184"/>
      <c r="B15" s="49" t="s">
        <v>38</v>
      </c>
      <c r="C15" s="50"/>
      <c r="D15" s="51">
        <f>SUM(D12:D14)</f>
        <v>32290</v>
      </c>
      <c r="E15" s="51"/>
      <c r="F15" s="51">
        <f>SUM(F12:F14)</f>
        <v>53936</v>
      </c>
      <c r="G15" s="52"/>
      <c r="H15" s="52"/>
      <c r="I15" s="51">
        <f>SUM(I12:I14)</f>
        <v>49124</v>
      </c>
      <c r="J15" s="52"/>
      <c r="K15" s="51">
        <f>SUM(K12:K14)</f>
        <v>45319</v>
      </c>
      <c r="L15" s="21">
        <f>IF(K15&gt;0,(K12*L12+K13*L13+K14*L14)/K15,0)</f>
        <v>6.5365608243782958E-2</v>
      </c>
      <c r="M15" s="52">
        <f>M12+M13+M14</f>
        <v>42357</v>
      </c>
      <c r="N15" s="53">
        <f>IF(M15&gt;0,O15/M15,0)</f>
        <v>0.36058056519583542</v>
      </c>
      <c r="O15" s="54">
        <f>O12+O13+O14</f>
        <v>15273.111000000001</v>
      </c>
      <c r="P15" s="21">
        <f>IF(M15&gt;0,Q15/M15,0)</f>
        <v>0.57456850107420265</v>
      </c>
      <c r="Q15" s="54">
        <f>Q12+Q13+Q14</f>
        <v>24336.998</v>
      </c>
      <c r="R15" s="21">
        <f>IF(M15&gt;0,S15/M15,0)</f>
        <v>6.4850933729962007E-2</v>
      </c>
      <c r="S15" s="54">
        <f>S12+S13+S14</f>
        <v>2746.8910000000005</v>
      </c>
      <c r="T15" s="21">
        <f>IF(M15&gt;0,U15/M15,0)</f>
        <v>0.23773574615765988</v>
      </c>
      <c r="U15" s="54">
        <f>U12+U13+U14</f>
        <v>10069.772999999999</v>
      </c>
      <c r="V15" s="21">
        <f>IF(M15&gt;0,W15/M15,0)</f>
        <v>0.50597868120971745</v>
      </c>
      <c r="W15" s="54">
        <f>W12+W13+W14</f>
        <v>21431.739000000001</v>
      </c>
      <c r="X15" s="21">
        <f>IF(M15&gt;0,Y15/M15,0)</f>
        <v>0.40000000000000008</v>
      </c>
      <c r="Y15" s="54">
        <f>Y12+Y13+Y14</f>
        <v>16942.800000000003</v>
      </c>
      <c r="Z15" s="55">
        <f>IF(M15&gt;0,AA15/M15,0)</f>
        <v>2.6900611469178647E-3</v>
      </c>
      <c r="AA15" s="56">
        <f>SUM(AA12:AA14)</f>
        <v>113.94292</v>
      </c>
      <c r="AB15" s="55">
        <f>IF(M15&gt;0,(AB12*M12+AB13*M13+AB14*M14)/M15,0)</f>
        <v>2.5304778194867438E-3</v>
      </c>
      <c r="AC15" s="55">
        <f>IF(K15&gt;0,(K12*AC12+K13*AC13+K14*AC14)/K15,0)</f>
        <v>3.3673757143802817E-4</v>
      </c>
      <c r="AD15" s="52">
        <f>SUM(AD12:AD14)</f>
        <v>14.262989999999999</v>
      </c>
      <c r="AE15" s="53">
        <f>IF(K15&gt;0,(K12*AE12+K13*AE13+K14*AE14)/K15,0)</f>
        <v>0.21528322778525563</v>
      </c>
      <c r="AF15" s="58">
        <f>SUM(AF12:AF14)</f>
        <v>99.295375000000007</v>
      </c>
      <c r="AG15" s="53">
        <f>IF(AND(AA15&gt;0),((AA12*AG12+AA13*AG13+AA14*AG14)/AA15),0)</f>
        <v>0.87619413397172385</v>
      </c>
      <c r="AH15" s="57">
        <f t="shared" si="0"/>
        <v>0.86837935354712015</v>
      </c>
      <c r="AI15" s="51">
        <f>SUM(AI12:AI14)</f>
        <v>504</v>
      </c>
      <c r="AJ15" s="21">
        <f>IF(AI15&gt;0,(AJ12*AI12+AJ13*AI13+AJ14*AI14)/AI15,0)</f>
        <v>8.5009920634920633E-2</v>
      </c>
      <c r="AK15" s="53">
        <f>IF(K15&gt;0,(AK12*K12+AK13*K13+AK14*K14)/K15,0)</f>
        <v>0.2013779187537236</v>
      </c>
      <c r="AL15" s="161">
        <f>IF(K15&gt;0,(AL12*K12+AL13*K13+AL14*K14)/K15,0)</f>
        <v>0.21243592974249212</v>
      </c>
      <c r="AM15" s="58">
        <f>SUM(AM12:AM14)</f>
        <v>92.920459000000008</v>
      </c>
      <c r="AN15" s="156">
        <f>SUM(AN12:AN14)</f>
        <v>98.021444000000002</v>
      </c>
      <c r="AO15" s="56"/>
      <c r="AP15" s="56">
        <f>SUM(AP12:AP14)</f>
        <v>870.32</v>
      </c>
      <c r="AQ15" s="105"/>
      <c r="AR15" s="106">
        <f>AQ14</f>
        <v>1242.2399999999993</v>
      </c>
      <c r="AS15" s="51">
        <f>SUM(AS12:AS14)</f>
        <v>0</v>
      </c>
      <c r="AT15" s="59"/>
      <c r="AU15" s="58"/>
      <c r="AV15" s="58"/>
      <c r="AW15" s="58"/>
      <c r="AX15" s="58"/>
    </row>
    <row r="16" spans="1:50" x14ac:dyDescent="0.2">
      <c r="A16" s="182">
        <v>4</v>
      </c>
      <c r="B16" s="23">
        <v>1</v>
      </c>
      <c r="C16" s="11" t="s">
        <v>54</v>
      </c>
      <c r="D16" s="12">
        <v>2900</v>
      </c>
      <c r="E16" s="12">
        <v>15</v>
      </c>
      <c r="F16" s="12">
        <v>14429</v>
      </c>
      <c r="G16" s="13">
        <v>0.5</v>
      </c>
      <c r="H16" s="13">
        <v>3.5</v>
      </c>
      <c r="I16" s="12">
        <v>13115</v>
      </c>
      <c r="J16" s="13">
        <v>4.5</v>
      </c>
      <c r="K16" s="12">
        <v>16513</v>
      </c>
      <c r="L16" s="14">
        <v>6.3E-2</v>
      </c>
      <c r="M16" s="24">
        <f>ROUND(K16*(1-L16),0)</f>
        <v>15473</v>
      </c>
      <c r="N16" s="15">
        <v>0.35099999999999998</v>
      </c>
      <c r="O16" s="25">
        <f>M16*N16</f>
        <v>5431.0229999999992</v>
      </c>
      <c r="P16" s="14">
        <v>0.58599999999999997</v>
      </c>
      <c r="Q16" s="25">
        <f>M16*P16</f>
        <v>9067.1779999999999</v>
      </c>
      <c r="R16" s="16">
        <v>6.3E-2</v>
      </c>
      <c r="S16" s="25">
        <f>M16*R16</f>
        <v>974.79899999999998</v>
      </c>
      <c r="T16" s="26">
        <v>0.23300000000000001</v>
      </c>
      <c r="U16" s="25">
        <f>M16*T16</f>
        <v>3605.2090000000003</v>
      </c>
      <c r="V16" s="16">
        <v>0.51600000000000001</v>
      </c>
      <c r="W16" s="25">
        <f>M16*V16</f>
        <v>7984.0680000000002</v>
      </c>
      <c r="X16" s="16">
        <v>0.4</v>
      </c>
      <c r="Y16" s="25">
        <f>X16*M16</f>
        <v>6189.2000000000007</v>
      </c>
      <c r="Z16" s="17">
        <v>2.6800000000000001E-3</v>
      </c>
      <c r="AA16" s="18">
        <f>M16*Z16</f>
        <v>41.467640000000003</v>
      </c>
      <c r="AB16" s="27">
        <f>IF(M16&gt;0,(AD16+AM16)/M16,0)</f>
        <v>2.5137717314030893E-3</v>
      </c>
      <c r="AC16" s="17">
        <v>3.6999999999999999E-4</v>
      </c>
      <c r="AD16" s="24">
        <f>AC16*M16</f>
        <v>5.7250100000000002</v>
      </c>
      <c r="AE16" s="117">
        <v>0.22020000000000001</v>
      </c>
      <c r="AF16" s="30">
        <f>AI16*(1-AJ16)*AE16</f>
        <v>36.266940000000005</v>
      </c>
      <c r="AG16" s="28">
        <f>IF(AND(AE16&gt;0,AC16&gt;0,Z16&gt;0),((Z16-AC16)*AE16)/((AE16-AC16)*Z16),0)</f>
        <v>0.86339104640560105</v>
      </c>
      <c r="AH16" s="60">
        <f t="shared" si="0"/>
        <v>0.85438043643324169</v>
      </c>
      <c r="AI16" s="12">
        <v>180</v>
      </c>
      <c r="AJ16" s="14">
        <v>8.5000000000000006E-2</v>
      </c>
      <c r="AK16" s="15">
        <v>0.2014</v>
      </c>
      <c r="AL16" s="151">
        <v>0.21590000000000001</v>
      </c>
      <c r="AM16" s="30">
        <f>AI16*(1-AJ16)*AK16</f>
        <v>33.170580000000001</v>
      </c>
      <c r="AN16" s="153">
        <f>AI16*(1-AJ16)*AL16</f>
        <v>35.558730000000004</v>
      </c>
      <c r="AO16" s="19">
        <v>1.6</v>
      </c>
      <c r="AP16" s="19">
        <v>1048.72</v>
      </c>
      <c r="AQ16" s="101">
        <f>AQ14+AI16-AP16</f>
        <v>373.5199999999993</v>
      </c>
      <c r="AR16" s="102"/>
      <c r="AS16" s="12"/>
      <c r="AT16" s="31"/>
      <c r="AU16" s="20"/>
      <c r="AV16" s="20"/>
      <c r="AW16" s="20"/>
      <c r="AX16" s="20"/>
    </row>
    <row r="17" spans="1:50" x14ac:dyDescent="0.2">
      <c r="A17" s="183"/>
      <c r="B17" s="33">
        <v>2</v>
      </c>
      <c r="C17" s="11" t="s">
        <v>53</v>
      </c>
      <c r="D17" s="34">
        <v>22510</v>
      </c>
      <c r="E17" s="34">
        <v>15</v>
      </c>
      <c r="F17" s="34">
        <v>19114</v>
      </c>
      <c r="G17" s="35">
        <v>0.5</v>
      </c>
      <c r="H17" s="35">
        <v>3.6</v>
      </c>
      <c r="I17" s="34">
        <v>16520</v>
      </c>
      <c r="J17" s="35">
        <v>4.3</v>
      </c>
      <c r="K17" s="34">
        <v>16658</v>
      </c>
      <c r="L17" s="36">
        <v>6.8000000000000005E-2</v>
      </c>
      <c r="M17" s="37">
        <f>ROUND(K17*(1-L17),0)</f>
        <v>15525</v>
      </c>
      <c r="N17" s="38">
        <v>0.38600000000000001</v>
      </c>
      <c r="O17" s="25">
        <f>M17*N17</f>
        <v>5992.6500000000005</v>
      </c>
      <c r="P17" s="36">
        <v>0.56899999999999995</v>
      </c>
      <c r="Q17" s="25">
        <f>M17*P17</f>
        <v>8833.7249999999985</v>
      </c>
      <c r="R17" s="39">
        <v>4.3999999999999997E-2</v>
      </c>
      <c r="S17" s="25">
        <f>M17*R17</f>
        <v>683.09999999999991</v>
      </c>
      <c r="T17" s="28">
        <v>0.24199999999999999</v>
      </c>
      <c r="U17" s="25">
        <f>M17*T17</f>
        <v>3757.0499999999997</v>
      </c>
      <c r="V17" s="39">
        <v>0.505</v>
      </c>
      <c r="W17" s="25">
        <f>M17*V17</f>
        <v>7840.125</v>
      </c>
      <c r="X17" s="39">
        <v>0.4</v>
      </c>
      <c r="Y17" s="25">
        <f>X17*M17</f>
        <v>6210</v>
      </c>
      <c r="Z17" s="40">
        <v>2.6700000000000001E-3</v>
      </c>
      <c r="AA17" s="18">
        <f>M17*Z17</f>
        <v>41.451750000000004</v>
      </c>
      <c r="AB17" s="27">
        <f>IF(M17&gt;0,(AD17+AM17)/M17,0)</f>
        <v>2.5194660869565216E-3</v>
      </c>
      <c r="AC17" s="40">
        <v>3.6000000000000002E-4</v>
      </c>
      <c r="AD17" s="37">
        <f>AC17*M17</f>
        <v>5.5890000000000004</v>
      </c>
      <c r="AE17" s="28">
        <v>0.21049999999999999</v>
      </c>
      <c r="AF17" s="41">
        <f>AI17*(1-AJ17)*AE17</f>
        <v>33.367197000000004</v>
      </c>
      <c r="AG17" s="28">
        <f>IF(AND(AE17&gt;0,AC17&gt;0,Z17&gt;0),((Z17-AC17)*AE17)/((AE17-AC17)*Z17),0)</f>
        <v>0.86665069728795041</v>
      </c>
      <c r="AH17" s="29">
        <f t="shared" si="0"/>
        <v>0.85857398607894364</v>
      </c>
      <c r="AI17" s="34">
        <v>174</v>
      </c>
      <c r="AJ17" s="36">
        <v>8.8999999999999996E-2</v>
      </c>
      <c r="AK17" s="38">
        <v>0.21149999999999999</v>
      </c>
      <c r="AL17" s="151">
        <v>0.2253</v>
      </c>
      <c r="AM17" s="41">
        <f>AI17*(1-AJ17)*AK17</f>
        <v>33.525711000000001</v>
      </c>
      <c r="AN17" s="154">
        <f t="shared" si="1"/>
        <v>35.7132042</v>
      </c>
      <c r="AO17" s="42">
        <v>1.68</v>
      </c>
      <c r="AP17" s="42"/>
      <c r="AQ17" s="113">
        <f>AQ16+AI17-AP17</f>
        <v>547.5199999999993</v>
      </c>
      <c r="AR17" s="104"/>
      <c r="AS17" s="43"/>
      <c r="AT17" s="44"/>
      <c r="AU17" s="45"/>
      <c r="AV17" s="45"/>
      <c r="AW17" s="45"/>
      <c r="AX17" s="45"/>
    </row>
    <row r="18" spans="1:50" x14ac:dyDescent="0.2">
      <c r="A18" s="183"/>
      <c r="B18" s="33">
        <v>3</v>
      </c>
      <c r="C18" s="46" t="s">
        <v>50</v>
      </c>
      <c r="D18" s="43">
        <v>19573</v>
      </c>
      <c r="E18" s="43">
        <v>12</v>
      </c>
      <c r="F18" s="43">
        <v>20497</v>
      </c>
      <c r="G18" s="37">
        <v>0.6</v>
      </c>
      <c r="H18" s="37">
        <v>3.3</v>
      </c>
      <c r="I18" s="43">
        <v>18055</v>
      </c>
      <c r="J18" s="37">
        <v>3.8</v>
      </c>
      <c r="K18" s="43">
        <v>16665</v>
      </c>
      <c r="L18" s="39">
        <v>6.3E-2</v>
      </c>
      <c r="M18" s="37">
        <f>ROUND(K18*(1-L18),0)</f>
        <v>15615</v>
      </c>
      <c r="N18" s="28">
        <v>0.33400000000000002</v>
      </c>
      <c r="O18" s="25">
        <f>M18*N18</f>
        <v>5215.41</v>
      </c>
      <c r="P18" s="39">
        <v>0.58399999999999996</v>
      </c>
      <c r="Q18" s="25">
        <f>M18*P18</f>
        <v>9119.16</v>
      </c>
      <c r="R18" s="39">
        <v>8.2000000000000003E-2</v>
      </c>
      <c r="S18" s="25">
        <f>M18*R18</f>
        <v>1280.43</v>
      </c>
      <c r="T18" s="28">
        <v>0.23</v>
      </c>
      <c r="U18" s="25">
        <f>M18*T18</f>
        <v>3591.4500000000003</v>
      </c>
      <c r="V18" s="39">
        <v>0.51300000000000001</v>
      </c>
      <c r="W18" s="25">
        <f>M18*V18</f>
        <v>8010.4949999999999</v>
      </c>
      <c r="X18" s="39">
        <v>0.39</v>
      </c>
      <c r="Y18" s="25">
        <f>X18*M18</f>
        <v>6089.85</v>
      </c>
      <c r="Z18" s="47">
        <v>2.6199999999999999E-3</v>
      </c>
      <c r="AA18" s="18">
        <f>M18*Z18</f>
        <v>40.911299999999997</v>
      </c>
      <c r="AB18" s="27">
        <f>IF(M18&gt;0,(AD18+AM18)/M18,0)</f>
        <v>2.4086815305795709E-3</v>
      </c>
      <c r="AC18" s="47">
        <v>3.6000000000000002E-4</v>
      </c>
      <c r="AD18" s="37">
        <f>AC18*M18</f>
        <v>5.6214000000000004</v>
      </c>
      <c r="AE18" s="28">
        <v>0.2127</v>
      </c>
      <c r="AF18" s="41">
        <f>AI18*(1-AJ18)*AE18</f>
        <v>32.603294100000006</v>
      </c>
      <c r="AG18" s="28">
        <f>IF(AND(AE18&gt;0,AC18&gt;0,Z18&gt;0),((Z18-AC18)*AE18)/((AE18-AC18)*Z18),0)</f>
        <v>0.86405785910109589</v>
      </c>
      <c r="AH18" s="29">
        <f t="shared" si="0"/>
        <v>0.85201032719769421</v>
      </c>
      <c r="AI18" s="43">
        <v>169</v>
      </c>
      <c r="AJ18" s="39">
        <v>9.2999999999999999E-2</v>
      </c>
      <c r="AK18" s="28">
        <v>0.2087</v>
      </c>
      <c r="AL18" s="151">
        <v>0.22439999999999999</v>
      </c>
      <c r="AM18" s="41">
        <f>AI18*(1-AJ18)*AK18</f>
        <v>31.990162100000003</v>
      </c>
      <c r="AN18" s="154">
        <f t="shared" si="1"/>
        <v>34.3967052</v>
      </c>
      <c r="AO18" s="18">
        <v>1.65</v>
      </c>
      <c r="AP18" s="18"/>
      <c r="AQ18" s="113">
        <f>AQ17+AI18-AP18</f>
        <v>716.5199999999993</v>
      </c>
      <c r="AR18" s="104"/>
      <c r="AS18" s="43"/>
      <c r="AT18" s="48"/>
      <c r="AU18" s="41"/>
      <c r="AV18" s="41"/>
      <c r="AW18" s="41"/>
      <c r="AX18" s="41"/>
    </row>
    <row r="19" spans="1:50" s="22" customFormat="1" ht="13.5" thickBot="1" x14ac:dyDescent="0.25">
      <c r="A19" s="184"/>
      <c r="B19" s="49" t="s">
        <v>38</v>
      </c>
      <c r="C19" s="50"/>
      <c r="D19" s="51">
        <f>SUM(D16:D18)</f>
        <v>44983</v>
      </c>
      <c r="E19" s="51"/>
      <c r="F19" s="51">
        <f>SUM(F16:F18)</f>
        <v>54040</v>
      </c>
      <c r="G19" s="52"/>
      <c r="H19" s="52"/>
      <c r="I19" s="51">
        <f>SUM(I16:I18)</f>
        <v>47690</v>
      </c>
      <c r="J19" s="52"/>
      <c r="K19" s="51">
        <f>SUM(K16:K18)</f>
        <v>49836</v>
      </c>
      <c r="L19" s="21">
        <f>IF(K19&gt;0,(K16*L16+K17*L17+K18*L18)/K19,0)</f>
        <v>6.4671281804318165E-2</v>
      </c>
      <c r="M19" s="52">
        <f>M16+M17+M18</f>
        <v>46613</v>
      </c>
      <c r="N19" s="53">
        <f>IF(M19&gt;0,O19/M19,0)</f>
        <v>0.35696228519940787</v>
      </c>
      <c r="O19" s="54">
        <f>O16+O17+O18</f>
        <v>16639.082999999999</v>
      </c>
      <c r="P19" s="21">
        <f>IF(M19&gt;0,Q19/M19,0)</f>
        <v>0.57966796816338784</v>
      </c>
      <c r="Q19" s="54">
        <f>Q16+Q17+Q18</f>
        <v>27020.062999999998</v>
      </c>
      <c r="R19" s="21">
        <f>IF(M19&gt;0,S19/M19,0)</f>
        <v>6.3036685044944543E-2</v>
      </c>
      <c r="S19" s="54">
        <f>S16+S17+S18</f>
        <v>2938.3289999999997</v>
      </c>
      <c r="T19" s="21">
        <f>IF(M19&gt;0,U19/M19,0)</f>
        <v>0.23499257717804048</v>
      </c>
      <c r="U19" s="54">
        <f>U16+U17+U18</f>
        <v>10953.709000000001</v>
      </c>
      <c r="V19" s="21">
        <f>IF(M19&gt;0,W19/M19,0)</f>
        <v>0.51133134533284708</v>
      </c>
      <c r="W19" s="54">
        <f>W16+W17+W18</f>
        <v>23834.687999999998</v>
      </c>
      <c r="X19" s="21">
        <f>IF(M19&gt;0,Y19/M19,0)</f>
        <v>0.39665007615901149</v>
      </c>
      <c r="Y19" s="54">
        <f>Y16+Y17+Y18</f>
        <v>18489.050000000003</v>
      </c>
      <c r="Z19" s="55">
        <f>IF(M19&gt;0,AA19/M19,0)</f>
        <v>2.656569841031472E-3</v>
      </c>
      <c r="AA19" s="56">
        <f>SUM(AA16:AA18)</f>
        <v>123.83069</v>
      </c>
      <c r="AB19" s="55">
        <f>IF(M19&gt;0,(AB16*M16+AB17*M17+AB18*M18)/M19,0)</f>
        <v>2.48046388561131E-3</v>
      </c>
      <c r="AC19" s="55">
        <f>IF(K19&gt;0,(K16*AC16+K17*AC17+K18*AC18)/K19,0)</f>
        <v>3.6331346817561604E-4</v>
      </c>
      <c r="AD19" s="52">
        <f>SUM(AD16:AD18)</f>
        <v>16.935410000000001</v>
      </c>
      <c r="AE19" s="53">
        <f>IF(K19&gt;0,(K16*AE16+K17*AE17+K18*AE18)/K19,0)</f>
        <v>0.21444973713781204</v>
      </c>
      <c r="AF19" s="58">
        <f>SUM(AF16:AF18)</f>
        <v>102.23743110000001</v>
      </c>
      <c r="AG19" s="53">
        <f>IF(AND(AA19&gt;0),((AA16*AG16+AA17*AG17+AA18*AG18)/AA19),0)</f>
        <v>0.86470250164897899</v>
      </c>
      <c r="AH19" s="57">
        <f t="shared" si="0"/>
        <v>0.85502915268987578</v>
      </c>
      <c r="AI19" s="51">
        <f>SUM(AI16:AI18)</f>
        <v>523</v>
      </c>
      <c r="AJ19" s="21">
        <f>IF(AI19&gt;0,(AJ16*AI16+AJ17*AI17+AJ18*AI18)/AI19,0)</f>
        <v>8.8915869980879539E-2</v>
      </c>
      <c r="AK19" s="53">
        <f>IF(K19&gt;0,(AK16*K16+AK17*K17+AK18*K18)/K19,0)</f>
        <v>0.20721708604221847</v>
      </c>
      <c r="AL19" s="161">
        <f>IF(K19&gt;0,(AL16*K16+AL17*K17+AL18*K18)/K19,0)</f>
        <v>0.22188438277550362</v>
      </c>
      <c r="AM19" s="58">
        <f>SUM(AM16:AM18)</f>
        <v>98.686453100000008</v>
      </c>
      <c r="AN19" s="156">
        <f>SUM(AN16:AN18)</f>
        <v>105.6686394</v>
      </c>
      <c r="AO19" s="56"/>
      <c r="AP19" s="56">
        <f>SUM(AP16:AP18)</f>
        <v>1048.72</v>
      </c>
      <c r="AQ19" s="105"/>
      <c r="AR19" s="106">
        <f>AQ18</f>
        <v>716.5199999999993</v>
      </c>
      <c r="AS19" s="51">
        <f>SUM(AS16:AS18)</f>
        <v>0</v>
      </c>
      <c r="AT19" s="59"/>
      <c r="AU19" s="58"/>
      <c r="AV19" s="58"/>
      <c r="AW19" s="58"/>
      <c r="AX19" s="58"/>
    </row>
    <row r="20" spans="1:50" x14ac:dyDescent="0.2">
      <c r="A20" s="182">
        <v>5</v>
      </c>
      <c r="B20" s="23">
        <v>1</v>
      </c>
      <c r="C20" s="11" t="s">
        <v>54</v>
      </c>
      <c r="D20" s="12">
        <v>6494</v>
      </c>
      <c r="E20" s="12">
        <v>1</v>
      </c>
      <c r="F20" s="12">
        <v>8300</v>
      </c>
      <c r="G20" s="13">
        <v>0.5</v>
      </c>
      <c r="H20" s="13">
        <v>3.6</v>
      </c>
      <c r="I20" s="12">
        <v>7573</v>
      </c>
      <c r="J20" s="13">
        <v>7.2</v>
      </c>
      <c r="K20" s="12">
        <v>16545</v>
      </c>
      <c r="L20" s="14">
        <v>7.4999999999999997E-2</v>
      </c>
      <c r="M20" s="24">
        <f>ROUND(K20*(1-L20),0)</f>
        <v>15304</v>
      </c>
      <c r="N20" s="15">
        <v>0.39700000000000002</v>
      </c>
      <c r="O20" s="25">
        <f>M20*N20</f>
        <v>6075.6880000000001</v>
      </c>
      <c r="P20" s="14">
        <v>0.53100000000000003</v>
      </c>
      <c r="Q20" s="25">
        <f>M20*P20</f>
        <v>8126.424</v>
      </c>
      <c r="R20" s="16">
        <v>7.1999999999999995E-2</v>
      </c>
      <c r="S20" s="25">
        <f>M20*R20</f>
        <v>1101.8879999999999</v>
      </c>
      <c r="T20" s="26">
        <v>0.23200000000000001</v>
      </c>
      <c r="U20" s="25">
        <f>M20*T20</f>
        <v>3550.5280000000002</v>
      </c>
      <c r="V20" s="16">
        <v>0.51300000000000001</v>
      </c>
      <c r="W20" s="25">
        <f>M20*V20</f>
        <v>7850.9520000000002</v>
      </c>
      <c r="X20" s="16">
        <v>0.4</v>
      </c>
      <c r="Y20" s="25">
        <f>X20*M20</f>
        <v>6121.6</v>
      </c>
      <c r="Z20" s="17">
        <v>2.7599999999999999E-3</v>
      </c>
      <c r="AA20" s="18">
        <f>M20*Z20</f>
        <v>42.239039999999996</v>
      </c>
      <c r="AB20" s="27">
        <f>IF(M20&gt;0,(AD20+AM20)/M20,0)</f>
        <v>2.7009712493465763E-3</v>
      </c>
      <c r="AC20" s="17">
        <v>3.5E-4</v>
      </c>
      <c r="AD20" s="24">
        <f>AC20*M20</f>
        <v>5.3563999999999998</v>
      </c>
      <c r="AE20" s="117">
        <v>0.20949999999999999</v>
      </c>
      <c r="AF20" s="30">
        <f>AI20*(1-AJ20)*AE20</f>
        <v>36.804960000000001</v>
      </c>
      <c r="AG20" s="28">
        <f>IF(AND(AE20&gt;0,AC20&gt;0,Z20&gt;0),((Z20-AC20)*AE20)/((AE20-AC20)*Z20),0)</f>
        <v>0.87464963430309683</v>
      </c>
      <c r="AH20" s="60">
        <f t="shared" si="0"/>
        <v>0.87190705977100613</v>
      </c>
      <c r="AI20" s="12">
        <v>192</v>
      </c>
      <c r="AJ20" s="14">
        <v>8.5000000000000006E-2</v>
      </c>
      <c r="AK20" s="15">
        <v>0.20480000000000001</v>
      </c>
      <c r="AL20" s="151">
        <v>0.21879999999999999</v>
      </c>
      <c r="AM20" s="30">
        <f>AI20*(1-AJ20)*AK20</f>
        <v>35.979264000000001</v>
      </c>
      <c r="AN20" s="153">
        <f>AI20*(1-AJ20)*AL20</f>
        <v>38.438783999999998</v>
      </c>
      <c r="AO20" s="19">
        <v>1.65</v>
      </c>
      <c r="AP20" s="19">
        <v>1079.18</v>
      </c>
      <c r="AQ20" s="101">
        <f>AQ18+AI20-AP20+AR20</f>
        <v>-7.673861546209082E-13</v>
      </c>
      <c r="AR20" s="133">
        <v>170.66</v>
      </c>
      <c r="AS20" s="12"/>
      <c r="AT20" s="31"/>
      <c r="AU20" s="20"/>
      <c r="AV20" s="20"/>
      <c r="AW20" s="20"/>
      <c r="AX20" s="20"/>
    </row>
    <row r="21" spans="1:50" x14ac:dyDescent="0.2">
      <c r="A21" s="183"/>
      <c r="B21" s="33">
        <v>2</v>
      </c>
      <c r="C21" s="11" t="s">
        <v>53</v>
      </c>
      <c r="D21" s="34">
        <v>18400</v>
      </c>
      <c r="E21" s="34">
        <v>14</v>
      </c>
      <c r="F21" s="34">
        <v>18248</v>
      </c>
      <c r="G21" s="35">
        <v>0.7</v>
      </c>
      <c r="H21" s="35">
        <v>2.8</v>
      </c>
      <c r="I21" s="34">
        <v>17092</v>
      </c>
      <c r="J21" s="35">
        <v>6.3</v>
      </c>
      <c r="K21" s="34">
        <v>16682</v>
      </c>
      <c r="L21" s="36">
        <v>7.0000000000000007E-2</v>
      </c>
      <c r="M21" s="37">
        <f>ROUND(K21*(1-L21),0)</f>
        <v>15514</v>
      </c>
      <c r="N21" s="38">
        <v>0.39</v>
      </c>
      <c r="O21" s="25">
        <f>M21*N21</f>
        <v>6050.46</v>
      </c>
      <c r="P21" s="36">
        <v>0.52900000000000003</v>
      </c>
      <c r="Q21" s="25">
        <f>M21*P21</f>
        <v>8206.9060000000009</v>
      </c>
      <c r="R21" s="39">
        <v>8.1000000000000003E-2</v>
      </c>
      <c r="S21" s="25">
        <f>M21*R21</f>
        <v>1256.634</v>
      </c>
      <c r="T21" s="28">
        <v>0.22900000000000001</v>
      </c>
      <c r="U21" s="25">
        <f>M21*T21</f>
        <v>3552.7060000000001</v>
      </c>
      <c r="V21" s="39">
        <v>0.51700000000000002</v>
      </c>
      <c r="W21" s="25">
        <f>M21*V21</f>
        <v>8020.7380000000003</v>
      </c>
      <c r="X21" s="39">
        <v>0.4</v>
      </c>
      <c r="Y21" s="25">
        <f>X21*M21</f>
        <v>6205.6</v>
      </c>
      <c r="Z21" s="40">
        <v>2.7799999999999999E-3</v>
      </c>
      <c r="AA21" s="18">
        <f>M21*Z21</f>
        <v>43.128920000000001</v>
      </c>
      <c r="AB21" s="27">
        <f>IF(M21&gt;0,(AD21+AM21)/M21,0)</f>
        <v>2.5629191697821322E-3</v>
      </c>
      <c r="AC21" s="40">
        <v>3.4000000000000002E-4</v>
      </c>
      <c r="AD21" s="37">
        <f>AC21*M21</f>
        <v>5.2747600000000006</v>
      </c>
      <c r="AE21" s="28">
        <v>0.20930000000000001</v>
      </c>
      <c r="AF21" s="41">
        <f>AI21*(1-AJ21)*AE21</f>
        <v>35.313096000000002</v>
      </c>
      <c r="AG21" s="28">
        <f>IF(AND(AE21&gt;0,AC21&gt;0,Z21&gt;0),((Z21-AC21)*AE21)/((AE21-AC21)*Z21),0)</f>
        <v>0.87912594885806505</v>
      </c>
      <c r="AH21" s="29">
        <f t="shared" si="0"/>
        <v>0.86878391327047533</v>
      </c>
      <c r="AI21" s="34">
        <v>185</v>
      </c>
      <c r="AJ21" s="36">
        <v>8.7999999999999995E-2</v>
      </c>
      <c r="AK21" s="38">
        <v>0.2044</v>
      </c>
      <c r="AL21" s="151">
        <v>0.218</v>
      </c>
      <c r="AM21" s="41">
        <f>AI21*(1-AJ21)*AK21</f>
        <v>34.486367999999999</v>
      </c>
      <c r="AN21" s="154">
        <f t="shared" si="1"/>
        <v>36.78096</v>
      </c>
      <c r="AO21" s="42">
        <v>1.65</v>
      </c>
      <c r="AP21" s="42"/>
      <c r="AQ21" s="121">
        <f>AQ20+AI21-AP21</f>
        <v>184.99999999999923</v>
      </c>
      <c r="AR21" s="104"/>
      <c r="AS21" s="43"/>
      <c r="AT21" s="44"/>
      <c r="AU21" s="45"/>
      <c r="AV21" s="45"/>
      <c r="AW21" s="45"/>
      <c r="AX21" s="45"/>
    </row>
    <row r="22" spans="1:50" x14ac:dyDescent="0.2">
      <c r="A22" s="183"/>
      <c r="B22" s="33">
        <v>3</v>
      </c>
      <c r="C22" s="11" t="s">
        <v>57</v>
      </c>
      <c r="D22" s="43">
        <v>19912</v>
      </c>
      <c r="E22" s="43">
        <v>10</v>
      </c>
      <c r="F22" s="43">
        <v>21046</v>
      </c>
      <c r="G22" s="37">
        <v>0.6</v>
      </c>
      <c r="H22" s="37">
        <v>2.6</v>
      </c>
      <c r="I22" s="43">
        <v>18834</v>
      </c>
      <c r="J22" s="37">
        <v>5.5</v>
      </c>
      <c r="K22" s="43">
        <v>16696</v>
      </c>
      <c r="L22" s="39">
        <v>5.8999999999999997E-2</v>
      </c>
      <c r="M22" s="37">
        <f>ROUND(K22*(1-L22),0)</f>
        <v>15711</v>
      </c>
      <c r="N22" s="28">
        <v>0.34200000000000003</v>
      </c>
      <c r="O22" s="25">
        <f>M22*N22</f>
        <v>5373.1620000000003</v>
      </c>
      <c r="P22" s="39">
        <v>0.54200000000000004</v>
      </c>
      <c r="Q22" s="25">
        <f>M22*P22</f>
        <v>8515.362000000001</v>
      </c>
      <c r="R22" s="39">
        <v>0.11600000000000001</v>
      </c>
      <c r="S22" s="25">
        <f>M22*R22</f>
        <v>1822.4760000000001</v>
      </c>
      <c r="T22" s="28">
        <v>0.22600000000000001</v>
      </c>
      <c r="U22" s="25">
        <f>M22*T22</f>
        <v>3550.6860000000001</v>
      </c>
      <c r="V22" s="39">
        <v>0.52100000000000002</v>
      </c>
      <c r="W22" s="25">
        <f>M22*V22</f>
        <v>8185.4310000000005</v>
      </c>
      <c r="X22" s="39">
        <v>0.4</v>
      </c>
      <c r="Y22" s="25">
        <f>X22*M22</f>
        <v>6284.4000000000005</v>
      </c>
      <c r="Z22" s="47">
        <v>2.9299999999999999E-3</v>
      </c>
      <c r="AA22" s="18">
        <f>M22*Z22</f>
        <v>46.033229999999996</v>
      </c>
      <c r="AB22" s="27">
        <f>IF(M22&gt;0,(AD22+AM22)/M22,0)</f>
        <v>2.4424237031379285E-3</v>
      </c>
      <c r="AC22" s="47">
        <v>3.6999999999999999E-4</v>
      </c>
      <c r="AD22" s="37">
        <f>AC22*M22</f>
        <v>5.8130699999999997</v>
      </c>
      <c r="AE22" s="28">
        <v>0.20530000000000001</v>
      </c>
      <c r="AF22" s="41">
        <f>AI22*(1-AJ22)*AE22</f>
        <v>34.2621064</v>
      </c>
      <c r="AG22" s="28">
        <f>IF(AND(AE22&gt;0,AC22&gt;0,Z22&gt;0),((Z22-AC22)*AE22)/((AE22-AC22)*Z22),0)</f>
        <v>0.87529763347144762</v>
      </c>
      <c r="AH22" s="29">
        <f t="shared" si="0"/>
        <v>0.85012336060258931</v>
      </c>
      <c r="AI22" s="43">
        <v>184</v>
      </c>
      <c r="AJ22" s="39">
        <v>9.2999999999999999E-2</v>
      </c>
      <c r="AK22" s="28">
        <v>0.1951</v>
      </c>
      <c r="AL22" s="152">
        <v>0.20280000000000001</v>
      </c>
      <c r="AM22" s="41">
        <f>AI22*(1-AJ22)*AK22</f>
        <v>32.559848799999997</v>
      </c>
      <c r="AN22" s="154">
        <f t="shared" si="1"/>
        <v>33.8448864</v>
      </c>
      <c r="AO22" s="18">
        <v>1.62</v>
      </c>
      <c r="AP22" s="18"/>
      <c r="AQ22" s="121">
        <f>AQ21+AI22-AP22</f>
        <v>368.9999999999992</v>
      </c>
      <c r="AR22" s="104"/>
      <c r="AS22" s="43"/>
      <c r="AT22" s="48"/>
      <c r="AU22" s="41"/>
      <c r="AV22" s="41"/>
      <c r="AW22" s="41"/>
      <c r="AX22" s="41"/>
    </row>
    <row r="23" spans="1:50" s="22" customFormat="1" ht="13.5" thickBot="1" x14ac:dyDescent="0.25">
      <c r="A23" s="184"/>
      <c r="B23" s="49" t="s">
        <v>38</v>
      </c>
      <c r="C23" s="50"/>
      <c r="D23" s="51">
        <f>SUM(D20:D22)</f>
        <v>44806</v>
      </c>
      <c r="E23" s="51"/>
      <c r="F23" s="51">
        <f>SUM(F20:F22)</f>
        <v>47594</v>
      </c>
      <c r="G23" s="52"/>
      <c r="H23" s="52"/>
      <c r="I23" s="51">
        <f>SUM(I20:I22)</f>
        <v>43499</v>
      </c>
      <c r="J23" s="52"/>
      <c r="K23" s="51">
        <f>SUM(K20:K22)</f>
        <v>49923</v>
      </c>
      <c r="L23" s="21">
        <f>IF(K23&gt;0,(K20*L20+K21*L21+K22*L22)/K23,0)</f>
        <v>6.7978266530456896E-2</v>
      </c>
      <c r="M23" s="52">
        <f>M20+M21+M22</f>
        <v>46529</v>
      </c>
      <c r="N23" s="53">
        <f>IF(M23&gt;0,O23/M23,0)</f>
        <v>0.37609469363192849</v>
      </c>
      <c r="O23" s="54">
        <f>O20+O21+O22</f>
        <v>17499.310000000001</v>
      </c>
      <c r="P23" s="21">
        <f>IF(M23&gt;0,Q23/M23,0)</f>
        <v>0.53404741129188249</v>
      </c>
      <c r="Q23" s="54">
        <f>Q20+Q21+Q22</f>
        <v>24848.692000000003</v>
      </c>
      <c r="R23" s="21">
        <f>IF(M23&gt;0,S23/M23,0)</f>
        <v>8.9857895076189034E-2</v>
      </c>
      <c r="S23" s="54">
        <f>S20+S21+S22</f>
        <v>4180.9979999999996</v>
      </c>
      <c r="T23" s="21">
        <f>IF(M23&gt;0,U23/M23,0)</f>
        <v>0.22897375830127448</v>
      </c>
      <c r="U23" s="54">
        <f>U20+U21+U22</f>
        <v>10653.92</v>
      </c>
      <c r="V23" s="21">
        <f>IF(M23&gt;0,W23/M23,0)</f>
        <v>0.51703498893163402</v>
      </c>
      <c r="W23" s="54">
        <f>W20+W21+W22</f>
        <v>24057.120999999999</v>
      </c>
      <c r="X23" s="21">
        <f>IF(M23&gt;0,Y23/M23,0)</f>
        <v>0.4</v>
      </c>
      <c r="Y23" s="54">
        <f>Y20+Y21+Y22</f>
        <v>18611.600000000002</v>
      </c>
      <c r="Z23" s="55">
        <f>IF(M23&gt;0,AA23/M23,0)</f>
        <v>2.8240707945582323E-3</v>
      </c>
      <c r="AA23" s="56">
        <f>SUM(AA20:AA22)</f>
        <v>131.40118999999999</v>
      </c>
      <c r="AB23" s="55">
        <f>IF(M23&gt;0,(AB20*M20+AB21*M21+AB22*M22)/M23,0)</f>
        <v>2.567639768746373E-3</v>
      </c>
      <c r="AC23" s="55">
        <f>IF(K23&gt;0,(K20*AC20+K21*AC21+K22*AC22)/K23,0)</f>
        <v>3.5334715461811194E-4</v>
      </c>
      <c r="AD23" s="52">
        <f>SUM(AD20:AD22)</f>
        <v>16.444230000000001</v>
      </c>
      <c r="AE23" s="53">
        <f>IF(K23&gt;0,(K20*AE20+K21*AE21+K22*AE22)/K23,0)</f>
        <v>0.2080285419546101</v>
      </c>
      <c r="AF23" s="58">
        <f>SUM(AF20:AF22)</f>
        <v>106.38016239999999</v>
      </c>
      <c r="AG23" s="53">
        <f>IF(AND(AA23&gt;0),((AA20*AG20+AA21*AG21+AA22*AG22)/AA23),0)</f>
        <v>0.87634587546417442</v>
      </c>
      <c r="AH23" s="57">
        <f t="shared" si="0"/>
        <v>0.86389995700121702</v>
      </c>
      <c r="AI23" s="51">
        <f>SUM(AI20:AI22)</f>
        <v>561</v>
      </c>
      <c r="AJ23" s="21">
        <f>IF(AI23&gt;0,(AJ20*AI20+AJ21*AI21+AJ22*AI22)/AI23,0)</f>
        <v>8.8613190730837774E-2</v>
      </c>
      <c r="AK23" s="53">
        <f>IF(K23&gt;0,(AK20*K20+AK21*K21+AK22*K22)/K23,0)</f>
        <v>0.20142231837029026</v>
      </c>
      <c r="AL23" s="161">
        <f>IF(K23&gt;0,(AL20*K20+AL21*K21+AL22*K22)/K23,0)</f>
        <v>0.21318171584239728</v>
      </c>
      <c r="AM23" s="58">
        <f>SUM(AM20:AM22)</f>
        <v>103.0254808</v>
      </c>
      <c r="AN23" s="156">
        <f>SUM(AN20:AN22)</f>
        <v>109.0646304</v>
      </c>
      <c r="AO23" s="56"/>
      <c r="AP23" s="56">
        <f>SUM(AP20:AP22)</f>
        <v>1079.18</v>
      </c>
      <c r="AQ23" s="105"/>
      <c r="AR23" s="106">
        <f>AQ22</f>
        <v>368.9999999999992</v>
      </c>
      <c r="AS23" s="51">
        <f>SUM(AS20:AS22)</f>
        <v>0</v>
      </c>
      <c r="AT23" s="59"/>
      <c r="AU23" s="58"/>
      <c r="AV23" s="58"/>
      <c r="AW23" s="58"/>
      <c r="AX23" s="58"/>
    </row>
    <row r="24" spans="1:50" x14ac:dyDescent="0.2">
      <c r="A24" s="182">
        <v>6</v>
      </c>
      <c r="B24" s="23">
        <v>1</v>
      </c>
      <c r="C24" s="11" t="s">
        <v>51</v>
      </c>
      <c r="D24" s="12">
        <v>17279</v>
      </c>
      <c r="E24" s="12">
        <v>4</v>
      </c>
      <c r="F24" s="12">
        <v>17338</v>
      </c>
      <c r="G24" s="13">
        <v>0.6</v>
      </c>
      <c r="H24" s="13">
        <v>2.5</v>
      </c>
      <c r="I24" s="12">
        <v>15563</v>
      </c>
      <c r="J24" s="13">
        <v>5.2</v>
      </c>
      <c r="K24" s="12">
        <v>16731</v>
      </c>
      <c r="L24" s="14">
        <v>6.8000000000000005E-2</v>
      </c>
      <c r="M24" s="24">
        <f>ROUND(K24*(1-L24),0)</f>
        <v>15593</v>
      </c>
      <c r="N24" s="15">
        <v>0.27600000000000002</v>
      </c>
      <c r="O24" s="25">
        <f>M24*N24</f>
        <v>4303.6680000000006</v>
      </c>
      <c r="P24" s="14">
        <v>0.66200000000000003</v>
      </c>
      <c r="Q24" s="25">
        <f>M24*P24</f>
        <v>10322.566000000001</v>
      </c>
      <c r="R24" s="16">
        <v>6.2E-2</v>
      </c>
      <c r="S24" s="25">
        <f>M24*R24</f>
        <v>966.76599999999996</v>
      </c>
      <c r="T24" s="26">
        <v>0.22500000000000001</v>
      </c>
      <c r="U24" s="25">
        <f>M24*T24</f>
        <v>3508.4250000000002</v>
      </c>
      <c r="V24" s="16">
        <v>0.51800000000000002</v>
      </c>
      <c r="W24" s="25">
        <f>M24*V24</f>
        <v>8077.174</v>
      </c>
      <c r="X24" s="16">
        <v>0.4</v>
      </c>
      <c r="Y24" s="25">
        <f>X24*M24</f>
        <v>6237.2000000000007</v>
      </c>
      <c r="Z24" s="17">
        <v>2.96E-3</v>
      </c>
      <c r="AA24" s="18">
        <f>M24*Z24</f>
        <v>46.155279999999998</v>
      </c>
      <c r="AB24" s="27">
        <f>IF(M24&gt;0,(AD24+AM24)/M24,0)</f>
        <v>2.8781870198165845E-3</v>
      </c>
      <c r="AC24" s="17">
        <v>3.8999999999999999E-4</v>
      </c>
      <c r="AD24" s="24">
        <f>AC24*M24</f>
        <v>6.08127</v>
      </c>
      <c r="AE24" s="117">
        <v>0.20749999999999999</v>
      </c>
      <c r="AF24" s="30">
        <f>AI24*(1-AJ24)*AE24</f>
        <v>39.973422499999998</v>
      </c>
      <c r="AG24" s="28">
        <f>IF(AND(AE24&gt;0,AC24&gt;0,Z24&gt;0),((Z24-AC24)*AE24)/((AE24-AC24)*Z24),0)</f>
        <v>0.86987819503149511</v>
      </c>
      <c r="AH24" s="60">
        <f t="shared" si="0"/>
        <v>0.86617533469312769</v>
      </c>
      <c r="AI24" s="12">
        <v>211</v>
      </c>
      <c r="AJ24" s="14">
        <v>8.6999999999999994E-2</v>
      </c>
      <c r="AK24" s="15">
        <v>0.2014</v>
      </c>
      <c r="AL24" s="152">
        <v>0.21390000000000001</v>
      </c>
      <c r="AM24" s="30">
        <f>AI24*(1-AJ24)*AK24</f>
        <v>38.7983002</v>
      </c>
      <c r="AN24" s="153">
        <f>AI24*(1-AJ24)*AL24</f>
        <v>41.206337699999999</v>
      </c>
      <c r="AO24" s="19">
        <v>1.75</v>
      </c>
      <c r="AP24" s="19"/>
      <c r="AQ24" s="101">
        <f>AQ22+AI24-AP24</f>
        <v>579.9999999999992</v>
      </c>
      <c r="AR24" s="102"/>
      <c r="AS24" s="12"/>
      <c r="AT24" s="31"/>
      <c r="AU24" s="20"/>
      <c r="AV24" s="20"/>
      <c r="AW24" s="20"/>
      <c r="AX24" s="20"/>
    </row>
    <row r="25" spans="1:50" x14ac:dyDescent="0.2">
      <c r="A25" s="183"/>
      <c r="B25" s="33">
        <v>2</v>
      </c>
      <c r="C25" s="11" t="s">
        <v>53</v>
      </c>
      <c r="D25" s="34">
        <v>17591</v>
      </c>
      <c r="E25" s="34">
        <v>10</v>
      </c>
      <c r="F25" s="34">
        <v>18465</v>
      </c>
      <c r="G25" s="35">
        <v>0.5</v>
      </c>
      <c r="H25" s="35">
        <v>2.8</v>
      </c>
      <c r="I25" s="34">
        <v>16926</v>
      </c>
      <c r="J25" s="35">
        <v>6.2</v>
      </c>
      <c r="K25" s="34">
        <v>16763</v>
      </c>
      <c r="L25" s="36">
        <v>5.1999999999999998E-2</v>
      </c>
      <c r="M25" s="37">
        <f>ROUND(K25*(1-L25),0)</f>
        <v>15891</v>
      </c>
      <c r="N25" s="38">
        <v>0.28999999999999998</v>
      </c>
      <c r="O25" s="25">
        <f>M25*N25</f>
        <v>4608.3899999999994</v>
      </c>
      <c r="P25" s="36">
        <v>0.60899999999999999</v>
      </c>
      <c r="Q25" s="25">
        <f>M25*P25</f>
        <v>9677.6190000000006</v>
      </c>
      <c r="R25" s="39">
        <v>0.10100000000000001</v>
      </c>
      <c r="S25" s="25">
        <f>M25*R25</f>
        <v>1604.9910000000002</v>
      </c>
      <c r="T25" s="28">
        <v>0.218</v>
      </c>
      <c r="U25" s="25">
        <f>M25*T25</f>
        <v>3464.2379999999998</v>
      </c>
      <c r="V25" s="39">
        <v>0.52700000000000002</v>
      </c>
      <c r="W25" s="25">
        <f>M25*V25</f>
        <v>8374.5570000000007</v>
      </c>
      <c r="X25" s="39">
        <v>0.4</v>
      </c>
      <c r="Y25" s="25">
        <f>X25*M25</f>
        <v>6356.4000000000005</v>
      </c>
      <c r="Z25" s="40">
        <v>2.8800000000000002E-3</v>
      </c>
      <c r="AA25" s="18">
        <f>M25*Z25</f>
        <v>45.766080000000002</v>
      </c>
      <c r="AB25" s="27">
        <f>IF(M25&gt;0,(AD25+AM25)/M25,0)</f>
        <v>2.8767073186080168E-3</v>
      </c>
      <c r="AC25" s="40">
        <v>3.4000000000000002E-4</v>
      </c>
      <c r="AD25" s="37">
        <f>AC25*M25</f>
        <v>5.4029400000000001</v>
      </c>
      <c r="AE25" s="28">
        <v>0.21529999999999999</v>
      </c>
      <c r="AF25" s="41">
        <f>AI25*(1-AJ25)*AE25</f>
        <v>42.711213999999998</v>
      </c>
      <c r="AG25" s="28">
        <f>IF(AND(AE25&gt;0,AC25&gt;0,Z25&gt;0),((Z25-AC25)*AE25)/((AE25-AC25)*Z25),0)</f>
        <v>0.88333940681470469</v>
      </c>
      <c r="AH25" s="29">
        <f t="shared" si="0"/>
        <v>0.88328725924570595</v>
      </c>
      <c r="AI25" s="34">
        <v>218</v>
      </c>
      <c r="AJ25" s="36">
        <v>0.09</v>
      </c>
      <c r="AK25" s="38">
        <v>0.20319999999999999</v>
      </c>
      <c r="AL25" s="151">
        <v>0.21360000000000001</v>
      </c>
      <c r="AM25" s="41">
        <f>AI25*(1-AJ25)*AK25</f>
        <v>40.310815999999996</v>
      </c>
      <c r="AN25" s="154">
        <f t="shared" si="1"/>
        <v>42.373968000000005</v>
      </c>
      <c r="AO25" s="42">
        <v>1.76</v>
      </c>
      <c r="AP25" s="42"/>
      <c r="AQ25" s="121">
        <f>AQ24+AI25-AP25</f>
        <v>797.9999999999992</v>
      </c>
      <c r="AR25" s="104"/>
      <c r="AS25" s="43"/>
      <c r="AT25" s="44"/>
      <c r="AU25" s="45"/>
      <c r="AV25" s="45"/>
      <c r="AW25" s="45"/>
      <c r="AX25" s="45"/>
    </row>
    <row r="26" spans="1:50" x14ac:dyDescent="0.2">
      <c r="A26" s="183"/>
      <c r="B26" s="33">
        <v>3</v>
      </c>
      <c r="C26" s="11" t="s">
        <v>57</v>
      </c>
      <c r="D26" s="43">
        <v>19228</v>
      </c>
      <c r="E26" s="43">
        <v>8</v>
      </c>
      <c r="F26" s="43">
        <v>20236</v>
      </c>
      <c r="G26" s="37">
        <v>0.8</v>
      </c>
      <c r="H26" s="37">
        <v>3.1</v>
      </c>
      <c r="I26" s="43">
        <v>18069</v>
      </c>
      <c r="J26" s="37">
        <v>4.7</v>
      </c>
      <c r="K26" s="43">
        <v>16797</v>
      </c>
      <c r="L26" s="39">
        <v>6.5000000000000002E-2</v>
      </c>
      <c r="M26" s="37">
        <f>ROUND(K26*(1-L26),0)</f>
        <v>15705</v>
      </c>
      <c r="N26" s="28">
        <v>0.40899999999999997</v>
      </c>
      <c r="O26" s="25">
        <f>M26*N26</f>
        <v>6423.3449999999993</v>
      </c>
      <c r="P26" s="39">
        <v>0.54600000000000004</v>
      </c>
      <c r="Q26" s="25">
        <f>M26*P26</f>
        <v>8574.93</v>
      </c>
      <c r="R26" s="39">
        <v>4.4999999999999998E-2</v>
      </c>
      <c r="S26" s="25">
        <f>M26*R26</f>
        <v>706.72500000000002</v>
      </c>
      <c r="T26" s="28">
        <v>0.23699999999999999</v>
      </c>
      <c r="U26" s="25">
        <f>M26*T26</f>
        <v>3722.085</v>
      </c>
      <c r="V26" s="39">
        <v>0.505</v>
      </c>
      <c r="W26" s="25">
        <f>M26*V26</f>
        <v>7931.0249999999996</v>
      </c>
      <c r="X26" s="39">
        <v>0.39</v>
      </c>
      <c r="Y26" s="25">
        <f>X26*M26</f>
        <v>6124.95</v>
      </c>
      <c r="Z26" s="47">
        <v>2.9099999999999998E-3</v>
      </c>
      <c r="AA26" s="18">
        <f>M26*Z26</f>
        <v>45.701549999999997</v>
      </c>
      <c r="AB26" s="27">
        <f>IF(M26&gt;0,(AD26+AM26)/M26,0)</f>
        <v>2.7355020184654569E-3</v>
      </c>
      <c r="AC26" s="47">
        <v>3.8000000000000002E-4</v>
      </c>
      <c r="AD26" s="37">
        <f>AC26*M26</f>
        <v>5.9679000000000002</v>
      </c>
      <c r="AE26" s="28">
        <v>0.2147</v>
      </c>
      <c r="AF26" s="41">
        <f>AI26*(1-AJ26)*AE26</f>
        <v>37.749198100000001</v>
      </c>
      <c r="AG26" s="28">
        <f>IF(AND(AE26&gt;0,AC26&gt;0,Z26&gt;0),((Z26-AC26)*AE26)/((AE26-AC26)*Z26),0)</f>
        <v>0.87095732494942846</v>
      </c>
      <c r="AH26" s="29">
        <f t="shared" si="0"/>
        <v>0.86264383415692625</v>
      </c>
      <c r="AI26" s="43">
        <v>193</v>
      </c>
      <c r="AJ26" s="39">
        <v>8.8999999999999996E-2</v>
      </c>
      <c r="AK26" s="28">
        <v>0.2104</v>
      </c>
      <c r="AL26" s="152">
        <v>0.22220000000000001</v>
      </c>
      <c r="AM26" s="41">
        <f>AI26*(1-AJ26)*AK26</f>
        <v>36.993159200000001</v>
      </c>
      <c r="AN26" s="154">
        <f t="shared" si="1"/>
        <v>39.067870600000006</v>
      </c>
      <c r="AO26" s="18">
        <v>1.68</v>
      </c>
      <c r="AP26" s="18"/>
      <c r="AQ26" s="121">
        <f>AQ25+AI26-AP26</f>
        <v>990.9999999999992</v>
      </c>
      <c r="AR26" s="104"/>
      <c r="AS26" s="43"/>
      <c r="AT26" s="48"/>
      <c r="AU26" s="41"/>
      <c r="AV26" s="41"/>
      <c r="AW26" s="41"/>
      <c r="AX26" s="41"/>
    </row>
    <row r="27" spans="1:50" s="22" customFormat="1" ht="13.5" thickBot="1" x14ac:dyDescent="0.25">
      <c r="A27" s="184"/>
      <c r="B27" s="49" t="s">
        <v>38</v>
      </c>
      <c r="C27" s="50"/>
      <c r="D27" s="51">
        <f>SUM(D24:D26)</f>
        <v>54098</v>
      </c>
      <c r="E27" s="51"/>
      <c r="F27" s="51">
        <f>SUM(F24:F26)</f>
        <v>56039</v>
      </c>
      <c r="G27" s="52"/>
      <c r="H27" s="52"/>
      <c r="I27" s="51">
        <f>SUM(I24:I26)</f>
        <v>50558</v>
      </c>
      <c r="J27" s="52"/>
      <c r="K27" s="51">
        <f>SUM(K24:K26)</f>
        <v>50291</v>
      </c>
      <c r="L27" s="21">
        <f>IF(K27&gt;0,(K24*L24+K25*L25+K26*L26)/K27,0)</f>
        <v>6.1664890338231498E-2</v>
      </c>
      <c r="M27" s="52">
        <f>M24+M25+M26</f>
        <v>47189</v>
      </c>
      <c r="N27" s="53">
        <f>IF(M27&gt;0,O27/M27,0)</f>
        <v>0.32497834241030749</v>
      </c>
      <c r="O27" s="54">
        <f>O24+O25+O26</f>
        <v>15335.403</v>
      </c>
      <c r="P27" s="21">
        <f>IF(M27&gt;0,Q27/M27,0)</f>
        <v>0.60554610184576918</v>
      </c>
      <c r="Q27" s="54">
        <f>Q24+Q25+Q26</f>
        <v>28575.115000000002</v>
      </c>
      <c r="R27" s="21">
        <f>IF(M27&gt;0,S27/M27,0)</f>
        <v>6.9475555743923376E-2</v>
      </c>
      <c r="S27" s="54">
        <f>S24+S25+S26</f>
        <v>3278.482</v>
      </c>
      <c r="T27" s="21">
        <f>IF(M27&gt;0,U27/M27,0)</f>
        <v>0.22663646188730424</v>
      </c>
      <c r="U27" s="54">
        <f>U24+U25+U26</f>
        <v>10694.748</v>
      </c>
      <c r="V27" s="21">
        <f>IF(M27&gt;0,W27/M27,0)</f>
        <v>0.5167042319184556</v>
      </c>
      <c r="W27" s="54">
        <f>W24+W25+W26</f>
        <v>24382.756000000001</v>
      </c>
      <c r="X27" s="21">
        <f>IF(M27&gt;0,Y27/M27,0)</f>
        <v>0.39667189387357227</v>
      </c>
      <c r="Y27" s="54">
        <f>Y24+Y25+Y26</f>
        <v>18718.550000000003</v>
      </c>
      <c r="Z27" s="55">
        <f>IF(M27&gt;0,AA27/M27,0)</f>
        <v>2.9164192926317573E-3</v>
      </c>
      <c r="AA27" s="56">
        <f>SUM(AA24:AA26)</f>
        <v>137.62290999999999</v>
      </c>
      <c r="AB27" s="55">
        <f>IF(M27&gt;0,(AB24*M24+AB25*M25+AB26*M26)/M27,0)</f>
        <v>2.8302016444510373E-3</v>
      </c>
      <c r="AC27" s="55">
        <f>IF(K27&gt;0,(K24*AC24+K25*AC25+K26*AC26)/K27,0)</f>
        <v>3.6999403471794158E-4</v>
      </c>
      <c r="AD27" s="52">
        <f>SUM(AD24:AD26)</f>
        <v>17.452110000000001</v>
      </c>
      <c r="AE27" s="53">
        <f>IF(K27&gt;0,(K24*AE24+K25*AE25+K26*AE26)/K27,0)</f>
        <v>0.21250466882742439</v>
      </c>
      <c r="AF27" s="58">
        <f>SUM(AF24:AF26)</f>
        <v>120.4338346</v>
      </c>
      <c r="AG27" s="53">
        <f>IF(AND(AA27&gt;0),((AA24*AG24+AA25*AG25+AA26*AG26)/AA27),0)</f>
        <v>0.87471303543174717</v>
      </c>
      <c r="AH27" s="57">
        <f t="shared" si="0"/>
        <v>0.87084106431060981</v>
      </c>
      <c r="AI27" s="51">
        <f>SUM(AI24:AI26)</f>
        <v>622</v>
      </c>
      <c r="AJ27" s="21">
        <f>IF(AI27&gt;0,(AJ24*AI24+AJ25*AI25+AJ26*AI26)/AI27,0)</f>
        <v>8.8672025723472672E-2</v>
      </c>
      <c r="AK27" s="53">
        <f>IF(K27&gt;0,(AK24*K24+AK25*K25+AK26*K26)/K27,0)</f>
        <v>0.20500594142093018</v>
      </c>
      <c r="AL27" s="161">
        <f>IF(K27&gt;0,(AL24*K24+AL25*K25+AL26*K26)/K27,0)</f>
        <v>0.21657217195919748</v>
      </c>
      <c r="AM27" s="58">
        <f>SUM(AM24:AM26)</f>
        <v>116.1022754</v>
      </c>
      <c r="AN27" s="156">
        <f>SUM(AN24:AN26)</f>
        <v>122.6481763</v>
      </c>
      <c r="AO27" s="56"/>
      <c r="AP27" s="56">
        <f>SUM(AP24:AP26)</f>
        <v>0</v>
      </c>
      <c r="AQ27" s="105"/>
      <c r="AR27" s="106">
        <f>AQ26</f>
        <v>990.9999999999992</v>
      </c>
      <c r="AS27" s="51">
        <f>SUM(AS24:AS26)</f>
        <v>0</v>
      </c>
      <c r="AT27" s="59"/>
      <c r="AU27" s="58"/>
      <c r="AV27" s="58"/>
      <c r="AW27" s="58"/>
      <c r="AX27" s="58"/>
    </row>
    <row r="28" spans="1:50" x14ac:dyDescent="0.2">
      <c r="A28" s="182">
        <v>7</v>
      </c>
      <c r="B28" s="23">
        <v>1</v>
      </c>
      <c r="C28" s="11" t="s">
        <v>51</v>
      </c>
      <c r="D28" s="12">
        <v>15400</v>
      </c>
      <c r="E28" s="12">
        <v>6</v>
      </c>
      <c r="F28" s="12">
        <v>16628</v>
      </c>
      <c r="G28" s="13">
        <v>1</v>
      </c>
      <c r="H28" s="13">
        <v>3.1</v>
      </c>
      <c r="I28" s="12">
        <v>15049</v>
      </c>
      <c r="J28" s="13">
        <v>5.5</v>
      </c>
      <c r="K28" s="12">
        <v>16818</v>
      </c>
      <c r="L28" s="14">
        <v>7.3999999999999996E-2</v>
      </c>
      <c r="M28" s="24">
        <f>ROUND(K28*(1-L28),0)</f>
        <v>15573</v>
      </c>
      <c r="N28" s="15">
        <v>0.23899999999999999</v>
      </c>
      <c r="O28" s="25">
        <f>M28*N28</f>
        <v>3721.9469999999997</v>
      </c>
      <c r="P28" s="14">
        <v>0.71499999999999997</v>
      </c>
      <c r="Q28" s="25">
        <f>M28*P28</f>
        <v>11134.695</v>
      </c>
      <c r="R28" s="16">
        <v>4.5999999999999999E-2</v>
      </c>
      <c r="S28" s="25">
        <f>M28*R28</f>
        <v>716.35799999999995</v>
      </c>
      <c r="T28" s="26">
        <v>0.23899999999999999</v>
      </c>
      <c r="U28" s="25">
        <f>M28*T28</f>
        <v>3721.9469999999997</v>
      </c>
      <c r="V28" s="16">
        <v>0.51100000000000001</v>
      </c>
      <c r="W28" s="25">
        <f>M28*V28</f>
        <v>7957.8029999999999</v>
      </c>
      <c r="X28" s="16">
        <v>0.4</v>
      </c>
      <c r="Y28" s="25">
        <f>X28*M28</f>
        <v>6229.2000000000007</v>
      </c>
      <c r="Z28" s="17">
        <v>2.9499999999999999E-3</v>
      </c>
      <c r="AA28" s="18">
        <f>M28*Z28</f>
        <v>45.940350000000002</v>
      </c>
      <c r="AB28" s="27">
        <f>IF(M28&gt;0,(AD28+AM28)/M28,0)</f>
        <v>2.6552002311693314E-3</v>
      </c>
      <c r="AC28" s="17">
        <v>4.0999999999999999E-4</v>
      </c>
      <c r="AD28" s="24">
        <f>AC28*M28</f>
        <v>6.3849299999999998</v>
      </c>
      <c r="AE28" s="117">
        <v>0.2084</v>
      </c>
      <c r="AF28" s="30">
        <f>AI28*(1-AJ28)*AE28</f>
        <v>35.613892800000002</v>
      </c>
      <c r="AG28" s="28">
        <f>IF(AND(AE28&gt;0,AC28&gt;0,Z28&gt;0),((Z28-AC28)*AE28)/((AE28-AC28)*Z28),0)</f>
        <v>0.86271422762339445</v>
      </c>
      <c r="AH28" s="60">
        <f t="shared" si="0"/>
        <v>0.8472839140955023</v>
      </c>
      <c r="AI28" s="12">
        <v>188</v>
      </c>
      <c r="AJ28" s="14">
        <v>9.0999999999999998E-2</v>
      </c>
      <c r="AK28" s="15">
        <v>0.2046</v>
      </c>
      <c r="AL28" s="150">
        <v>0.21340000000000001</v>
      </c>
      <c r="AM28" s="30">
        <f>AI28*(1-AJ28)*AK28</f>
        <v>34.964503200000003</v>
      </c>
      <c r="AN28" s="153">
        <f>AI28*(1-AJ28)*AL28</f>
        <v>36.468352799999998</v>
      </c>
      <c r="AO28" s="19">
        <v>1.7</v>
      </c>
      <c r="AP28" s="19"/>
      <c r="AQ28" s="101">
        <f>AQ26+AI28-AP28</f>
        <v>1178.9999999999991</v>
      </c>
      <c r="AR28" s="102"/>
      <c r="AS28" s="12"/>
      <c r="AT28" s="31"/>
      <c r="AU28" s="20"/>
      <c r="AV28" s="20"/>
      <c r="AW28" s="20"/>
      <c r="AX28" s="20"/>
    </row>
    <row r="29" spans="1:50" x14ac:dyDescent="0.2">
      <c r="A29" s="183"/>
      <c r="B29" s="33">
        <v>2</v>
      </c>
      <c r="C29" s="46" t="s">
        <v>50</v>
      </c>
      <c r="D29" s="34">
        <v>16692</v>
      </c>
      <c r="E29" s="34">
        <v>11</v>
      </c>
      <c r="F29" s="34">
        <v>17378</v>
      </c>
      <c r="G29" s="35">
        <v>0.4</v>
      </c>
      <c r="H29" s="35">
        <v>2.4</v>
      </c>
      <c r="I29" s="34">
        <v>15621</v>
      </c>
      <c r="J29" s="35">
        <v>5.3</v>
      </c>
      <c r="K29" s="34">
        <v>16810</v>
      </c>
      <c r="L29" s="36">
        <v>0.08</v>
      </c>
      <c r="M29" s="37">
        <f>ROUND(K29*(1-L29),0)</f>
        <v>15465</v>
      </c>
      <c r="N29" s="38">
        <v>0.315</v>
      </c>
      <c r="O29" s="25">
        <f>M29*N29</f>
        <v>4871.4750000000004</v>
      </c>
      <c r="P29" s="36">
        <v>0.63300000000000001</v>
      </c>
      <c r="Q29" s="25">
        <f>M29*P29</f>
        <v>9789.3449999999993</v>
      </c>
      <c r="R29" s="39">
        <v>5.1999999999999998E-2</v>
      </c>
      <c r="S29" s="25">
        <f>M29*R29</f>
        <v>804.18</v>
      </c>
      <c r="T29" s="28">
        <v>0.22800000000000001</v>
      </c>
      <c r="U29" s="25">
        <f>M29*T29</f>
        <v>3526.02</v>
      </c>
      <c r="V29" s="39">
        <v>0.51200000000000001</v>
      </c>
      <c r="W29" s="25">
        <f>M29*V29</f>
        <v>7918.08</v>
      </c>
      <c r="X29" s="39">
        <v>0.39</v>
      </c>
      <c r="Y29" s="25">
        <f>X29*M29</f>
        <v>6031.35</v>
      </c>
      <c r="Z29" s="40">
        <v>2.8500000000000001E-3</v>
      </c>
      <c r="AA29" s="18">
        <f>M29*Z29</f>
        <v>44.075250000000004</v>
      </c>
      <c r="AB29" s="27">
        <f>IF(M29&gt;0,(AD29+AM29)/M29,0)</f>
        <v>2.8036426770126095E-3</v>
      </c>
      <c r="AC29" s="40">
        <v>3.5E-4</v>
      </c>
      <c r="AD29" s="37">
        <f>AC29*M29</f>
        <v>5.41275</v>
      </c>
      <c r="AE29" s="28">
        <v>0.21340000000000001</v>
      </c>
      <c r="AF29" s="41">
        <f>AI29*(1-AJ29)*AE29</f>
        <v>39.118780800000003</v>
      </c>
      <c r="AG29" s="28">
        <f>IF(AND(AE29&gt;0,AC29&gt;0,Z29&gt;0),((Z29-AC29)*AE29)/((AE29-AC29)*Z29),0)</f>
        <v>0.87863404109899246</v>
      </c>
      <c r="AH29" s="29">
        <f t="shared" si="0"/>
        <v>0.87664465764466459</v>
      </c>
      <c r="AI29" s="34">
        <v>201</v>
      </c>
      <c r="AJ29" s="36">
        <v>8.7999999999999995E-2</v>
      </c>
      <c r="AK29" s="38">
        <v>0.20699999999999999</v>
      </c>
      <c r="AL29" s="151">
        <v>0.21909999999999999</v>
      </c>
      <c r="AM29" s="41">
        <f>AI29*(1-AJ29)*AK29</f>
        <v>37.945584000000004</v>
      </c>
      <c r="AN29" s="154">
        <f t="shared" si="1"/>
        <v>40.163659199999998</v>
      </c>
      <c r="AO29" s="42">
        <v>1.65</v>
      </c>
      <c r="AP29" s="42"/>
      <c r="AQ29" s="121">
        <f>AQ28+AI29-AP29</f>
        <v>1379.9999999999991</v>
      </c>
      <c r="AR29" s="104"/>
      <c r="AS29" s="43"/>
      <c r="AT29" s="44"/>
      <c r="AU29" s="45"/>
      <c r="AV29" s="45"/>
      <c r="AW29" s="45"/>
      <c r="AX29" s="45"/>
    </row>
    <row r="30" spans="1:50" x14ac:dyDescent="0.2">
      <c r="A30" s="183"/>
      <c r="B30" s="33">
        <v>3</v>
      </c>
      <c r="C30" s="46" t="s">
        <v>57</v>
      </c>
      <c r="D30" s="43">
        <v>18300</v>
      </c>
      <c r="E30" s="43">
        <v>8</v>
      </c>
      <c r="F30" s="43">
        <v>18798</v>
      </c>
      <c r="G30" s="37">
        <v>0.4</v>
      </c>
      <c r="H30" s="37">
        <v>2.9</v>
      </c>
      <c r="I30" s="43">
        <v>17183</v>
      </c>
      <c r="J30" s="37">
        <v>5</v>
      </c>
      <c r="K30" s="43">
        <v>16762</v>
      </c>
      <c r="L30" s="39">
        <v>7.0999999999999994E-2</v>
      </c>
      <c r="M30" s="37">
        <f>ROUND(K30*(1-L30),0)</f>
        <v>15572</v>
      </c>
      <c r="N30" s="28">
        <v>0.314</v>
      </c>
      <c r="O30" s="25">
        <f>M30*N30</f>
        <v>4889.6080000000002</v>
      </c>
      <c r="P30" s="39">
        <v>0.65200000000000002</v>
      </c>
      <c r="Q30" s="25">
        <f>M30*P30</f>
        <v>10152.944</v>
      </c>
      <c r="R30" s="39">
        <v>3.4000000000000002E-2</v>
      </c>
      <c r="S30" s="25">
        <f>M30*R30</f>
        <v>529.44800000000009</v>
      </c>
      <c r="T30" s="28">
        <v>0.22800000000000001</v>
      </c>
      <c r="U30" s="25">
        <f>M30*T30</f>
        <v>3550.4160000000002</v>
      </c>
      <c r="V30" s="39">
        <v>0.51300000000000001</v>
      </c>
      <c r="W30" s="25">
        <f>M30*V30</f>
        <v>7988.4360000000006</v>
      </c>
      <c r="X30" s="39">
        <v>0.39</v>
      </c>
      <c r="Y30" s="25">
        <f>X30*M30</f>
        <v>6073.08</v>
      </c>
      <c r="Z30" s="47">
        <v>2.9399999999999999E-3</v>
      </c>
      <c r="AA30" s="18">
        <f>M30*Z30</f>
        <v>45.781680000000001</v>
      </c>
      <c r="AB30" s="27">
        <f>IF(M30&gt;0,(AD30+AM30)/M30,0)</f>
        <v>2.6250955561263807E-3</v>
      </c>
      <c r="AC30" s="47">
        <v>3.3E-4</v>
      </c>
      <c r="AD30" s="37">
        <f>AC30*M30</f>
        <v>5.1387599999999996</v>
      </c>
      <c r="AE30" s="28">
        <v>0.21709999999999999</v>
      </c>
      <c r="AF30" s="41">
        <f>AI30*(1-AJ30)*AE30</f>
        <v>37.701585999999999</v>
      </c>
      <c r="AG30" s="28">
        <f>IF(AND(AE30&gt;0,AC30&gt;0,Z30&gt;0),((Z30-AC30)*AE30)/((AE30-AC30)*Z30),0)</f>
        <v>0.8891065768005777</v>
      </c>
      <c r="AH30" s="29">
        <f t="shared" si="0"/>
        <v>0.87569446521097527</v>
      </c>
      <c r="AI30" s="43">
        <v>190</v>
      </c>
      <c r="AJ30" s="39">
        <v>8.5999999999999993E-2</v>
      </c>
      <c r="AK30" s="28">
        <v>0.20580000000000001</v>
      </c>
      <c r="AL30" s="152">
        <v>0.21729999999999999</v>
      </c>
      <c r="AM30" s="41">
        <f>AI30*(1-AJ30)*AK30</f>
        <v>35.739228000000004</v>
      </c>
      <c r="AN30" s="154">
        <f t="shared" si="1"/>
        <v>37.736317999999997</v>
      </c>
      <c r="AO30" s="18">
        <v>1.65</v>
      </c>
      <c r="AP30" s="18"/>
      <c r="AQ30" s="121">
        <f>AQ29+AI30-AP30</f>
        <v>1569.9999999999991</v>
      </c>
      <c r="AR30" s="104"/>
      <c r="AS30" s="43"/>
      <c r="AT30" s="48"/>
      <c r="AU30" s="41"/>
      <c r="AV30" s="41"/>
      <c r="AW30" s="41"/>
      <c r="AX30" s="41"/>
    </row>
    <row r="31" spans="1:50" s="22" customFormat="1" ht="13.5" thickBot="1" x14ac:dyDescent="0.25">
      <c r="A31" s="184"/>
      <c r="B31" s="49" t="s">
        <v>38</v>
      </c>
      <c r="C31" s="50"/>
      <c r="D31" s="51">
        <f>SUM(D28:D30)</f>
        <v>50392</v>
      </c>
      <c r="E31" s="51"/>
      <c r="F31" s="51">
        <f>SUM(F28:F30)</f>
        <v>52804</v>
      </c>
      <c r="G31" s="52"/>
      <c r="H31" s="52"/>
      <c r="I31" s="51">
        <f>SUM(I28:I30)</f>
        <v>47853</v>
      </c>
      <c r="J31" s="52"/>
      <c r="K31" s="51">
        <f>SUM(K28:K30)</f>
        <v>50390</v>
      </c>
      <c r="L31" s="21">
        <f>IF(K31&gt;0,(K28*L28+K29*L29+K30*L30)/K31,0)</f>
        <v>7.5003651518158354E-2</v>
      </c>
      <c r="M31" s="52">
        <f>M28+M29+M30</f>
        <v>46610</v>
      </c>
      <c r="N31" s="53">
        <f>IF(M31&gt;0,O31/M31,0)</f>
        <v>0.28927333190302512</v>
      </c>
      <c r="O31" s="54">
        <f>O28+O29+O30</f>
        <v>13483.03</v>
      </c>
      <c r="P31" s="21">
        <f>IF(M31&gt;0,Q31/M31,0)</f>
        <v>0.66674499034541945</v>
      </c>
      <c r="Q31" s="54">
        <f>Q28+Q29+Q30</f>
        <v>31076.984</v>
      </c>
      <c r="R31" s="21">
        <f>IF(M31&gt;0,S31/M31,0)</f>
        <v>4.398167775155546E-2</v>
      </c>
      <c r="S31" s="54">
        <f>S28+S29+S30</f>
        <v>2049.9859999999999</v>
      </c>
      <c r="T31" s="21">
        <f>IF(M31&gt;0,U31/M31,0)</f>
        <v>0.23167524136451406</v>
      </c>
      <c r="U31" s="54">
        <f>U28+U29+U30</f>
        <v>10798.383</v>
      </c>
      <c r="V31" s="21">
        <f>IF(M31&gt;0,W31/M31,0)</f>
        <v>0.51199997854537649</v>
      </c>
      <c r="W31" s="54">
        <f>W28+W29+W30</f>
        <v>23864.319</v>
      </c>
      <c r="X31" s="21">
        <f>IF(M31&gt;0,Y31/M31,0)</f>
        <v>0.39334112851319464</v>
      </c>
      <c r="Y31" s="54">
        <f>Y28+Y29+Y30</f>
        <v>18333.63</v>
      </c>
      <c r="Z31" s="55">
        <f>IF(M31&gt;0,AA31/M31,0)</f>
        <v>2.9134795108345848E-3</v>
      </c>
      <c r="AA31" s="56">
        <f>SUM(AA28:AA30)</f>
        <v>135.79728</v>
      </c>
      <c r="AB31" s="55">
        <f>IF(M31&gt;0,(AB28*M28+AB29*M29+AB30*M30)/M31,0)</f>
        <v>2.69439509118215E-3</v>
      </c>
      <c r="AC31" s="55">
        <f>IF(K31&gt;0,(K28*AC28+K29*AC29+K30*AC30)/K31,0)</f>
        <v>3.6337249454256797E-4</v>
      </c>
      <c r="AD31" s="52">
        <f>SUM(AD28:AD30)</f>
        <v>16.936439999999997</v>
      </c>
      <c r="AE31" s="53">
        <f>IF(K31&gt;0,(K28*AE28+K29*AE29+K30*AE30)/K31,0)</f>
        <v>0.21296200436594562</v>
      </c>
      <c r="AF31" s="58">
        <f>SUM(AF28:AF30)</f>
        <v>112.43425959999999</v>
      </c>
      <c r="AG31" s="53">
        <f>IF(AND(AA31&gt;0),((AA28*AG28+AA29*AG29+AA30*AG30)/AA31),0)</f>
        <v>0.87677898535174092</v>
      </c>
      <c r="AH31" s="57">
        <f t="shared" si="0"/>
        <v>0.86666787570188741</v>
      </c>
      <c r="AI31" s="51">
        <f>SUM(AI28:AI30)</f>
        <v>579</v>
      </c>
      <c r="AJ31" s="21">
        <f>IF(AI31&gt;0,(AJ28*AI28+AJ29*AI29+AJ30*AI30)/AI31,0)</f>
        <v>8.8317789291882554E-2</v>
      </c>
      <c r="AK31" s="53">
        <f>IF(K31&gt;0,(AK28*K28+AK29*K29+AK30*K30)/K31,0)</f>
        <v>0.20579980948600912</v>
      </c>
      <c r="AL31" s="155">
        <f>IF(L31&gt;0,(AL28*K28+AL29*K29+AL30*K30)/K31,0)</f>
        <v>0.21659882516372295</v>
      </c>
      <c r="AM31" s="58">
        <f>SUM(AM28:AM30)</f>
        <v>108.64931520000002</v>
      </c>
      <c r="AN31" s="156">
        <f>SUM(AN28:AN30)</f>
        <v>114.36833</v>
      </c>
      <c r="AO31" s="56"/>
      <c r="AP31" s="56">
        <f>SUM(AP28:AP30)</f>
        <v>0</v>
      </c>
      <c r="AQ31" s="105"/>
      <c r="AR31" s="106">
        <f>AQ30</f>
        <v>1569.9999999999991</v>
      </c>
      <c r="AS31" s="51">
        <f>SUM(AS28:AS30)</f>
        <v>0</v>
      </c>
      <c r="AT31" s="59"/>
      <c r="AU31" s="58"/>
      <c r="AV31" s="58"/>
      <c r="AW31" s="58"/>
      <c r="AX31" s="58"/>
    </row>
    <row r="32" spans="1:50" x14ac:dyDescent="0.2">
      <c r="A32" s="182">
        <v>8</v>
      </c>
      <c r="B32" s="23">
        <v>1</v>
      </c>
      <c r="C32" s="11" t="s">
        <v>51</v>
      </c>
      <c r="D32" s="12">
        <v>15249</v>
      </c>
      <c r="E32" s="12">
        <v>6</v>
      </c>
      <c r="F32" s="12">
        <v>18113</v>
      </c>
      <c r="G32" s="13">
        <v>0.5</v>
      </c>
      <c r="H32" s="13">
        <v>2</v>
      </c>
      <c r="I32" s="12">
        <v>16429</v>
      </c>
      <c r="J32" s="13">
        <v>5.0999999999999996</v>
      </c>
      <c r="K32" s="12">
        <v>16731</v>
      </c>
      <c r="L32" s="14">
        <v>7.5999999999999998E-2</v>
      </c>
      <c r="M32" s="24">
        <f>ROUND(K32*(1-L32),0)</f>
        <v>15459</v>
      </c>
      <c r="N32" s="15">
        <v>0.28999999999999998</v>
      </c>
      <c r="O32" s="25">
        <f>M32*N32</f>
        <v>4483.1099999999997</v>
      </c>
      <c r="P32" s="14">
        <v>0.64500000000000002</v>
      </c>
      <c r="Q32" s="25">
        <f>M32*P32</f>
        <v>9971.0550000000003</v>
      </c>
      <c r="R32" s="16">
        <v>6.5000000000000002E-2</v>
      </c>
      <c r="S32" s="25">
        <f>M32*R32</f>
        <v>1004.835</v>
      </c>
      <c r="T32" s="26">
        <v>0.217</v>
      </c>
      <c r="U32" s="25">
        <f>M32*T32</f>
        <v>3354.6030000000001</v>
      </c>
      <c r="V32" s="16">
        <v>0.52200000000000002</v>
      </c>
      <c r="W32" s="25">
        <f>M32*V32</f>
        <v>8069.598</v>
      </c>
      <c r="X32" s="16">
        <v>0.39</v>
      </c>
      <c r="Y32" s="25">
        <f>X32*M32</f>
        <v>6029.01</v>
      </c>
      <c r="Z32" s="17">
        <v>2.8400000000000001E-3</v>
      </c>
      <c r="AA32" s="18">
        <f>M32*Z32</f>
        <v>43.903559999999999</v>
      </c>
      <c r="AB32" s="27">
        <f>IF(M32&gt;0,(AD32+AM32)/M32,0)</f>
        <v>2.7943432563555209E-3</v>
      </c>
      <c r="AC32" s="17">
        <v>3.8999999999999999E-4</v>
      </c>
      <c r="AD32" s="24">
        <f>AC32*M32</f>
        <v>6.0290099999999995</v>
      </c>
      <c r="AE32" s="117">
        <v>0.21060000000000001</v>
      </c>
      <c r="AF32" s="30">
        <f>AI32*(1-AJ32)*AE32</f>
        <v>38.221372800000005</v>
      </c>
      <c r="AG32" s="28">
        <f>IF(AND(AE32&gt;0,AC32&gt;0,Z32&gt;0),((Z32-AC32)*AE32)/((AE32-AC32)*Z32),0)</f>
        <v>0.86427656850192058</v>
      </c>
      <c r="AH32" s="60">
        <f t="shared" si="0"/>
        <v>0.86207396669799596</v>
      </c>
      <c r="AI32" s="12">
        <v>199</v>
      </c>
      <c r="AJ32" s="14">
        <v>8.7999999999999995E-2</v>
      </c>
      <c r="AK32" s="15">
        <v>0.20480000000000001</v>
      </c>
      <c r="AL32" s="150">
        <v>0.21429999999999999</v>
      </c>
      <c r="AM32" s="30">
        <f>AI32*(1-AJ32)*AK32</f>
        <v>37.168742399999999</v>
      </c>
      <c r="AN32" s="153">
        <f>AI32*(1-AJ32)*AL32</f>
        <v>38.892878400000001</v>
      </c>
      <c r="AO32" s="19">
        <v>1.6</v>
      </c>
      <c r="AP32" s="19"/>
      <c r="AQ32" s="101">
        <f>AQ30+AI32-AP32</f>
        <v>1768.9999999999991</v>
      </c>
      <c r="AR32" s="102"/>
      <c r="AS32" s="12"/>
      <c r="AT32" s="31"/>
      <c r="AU32" s="20"/>
      <c r="AV32" s="20"/>
      <c r="AW32" s="20"/>
      <c r="AX32" s="20"/>
    </row>
    <row r="33" spans="1:50" x14ac:dyDescent="0.2">
      <c r="A33" s="183"/>
      <c r="B33" s="33">
        <v>2</v>
      </c>
      <c r="C33" s="46" t="s">
        <v>50</v>
      </c>
      <c r="D33" s="34">
        <v>18041</v>
      </c>
      <c r="E33" s="34">
        <v>9</v>
      </c>
      <c r="F33" s="34">
        <v>17147</v>
      </c>
      <c r="G33" s="35">
        <v>0.7</v>
      </c>
      <c r="H33" s="35">
        <v>2.5</v>
      </c>
      <c r="I33" s="34">
        <v>16081</v>
      </c>
      <c r="J33" s="35">
        <v>5.5</v>
      </c>
      <c r="K33" s="34">
        <v>16594</v>
      </c>
      <c r="L33" s="36">
        <v>7.5999999999999998E-2</v>
      </c>
      <c r="M33" s="37">
        <f>ROUND(K33*(1-L33),0)</f>
        <v>15333</v>
      </c>
      <c r="N33" s="38">
        <v>0.32900000000000001</v>
      </c>
      <c r="O33" s="25">
        <f>M33*N33</f>
        <v>5044.5569999999998</v>
      </c>
      <c r="P33" s="36">
        <v>0.627</v>
      </c>
      <c r="Q33" s="25">
        <f>M33*P33</f>
        <v>9613.7909999999993</v>
      </c>
      <c r="R33" s="39">
        <v>4.3999999999999997E-2</v>
      </c>
      <c r="S33" s="25">
        <f>M33*R33</f>
        <v>674.65199999999993</v>
      </c>
      <c r="T33" s="28">
        <v>0.222</v>
      </c>
      <c r="U33" s="25">
        <f>M33*T33</f>
        <v>3403.9259999999999</v>
      </c>
      <c r="V33" s="39">
        <v>0.51700000000000002</v>
      </c>
      <c r="W33" s="25">
        <f>M33*V33</f>
        <v>7927.1610000000001</v>
      </c>
      <c r="X33" s="39">
        <v>0.39</v>
      </c>
      <c r="Y33" s="25">
        <f>X33*M33</f>
        <v>5979.87</v>
      </c>
      <c r="Z33" s="40">
        <v>2.7499999999999998E-3</v>
      </c>
      <c r="AA33" s="18">
        <f>M33*Z33</f>
        <v>42.165749999999996</v>
      </c>
      <c r="AB33" s="27">
        <f>IF(M33&gt;0,(AD33+AM33)/M33,0)</f>
        <v>2.6018822148307572E-3</v>
      </c>
      <c r="AC33" s="40">
        <v>3.8999999999999999E-4</v>
      </c>
      <c r="AD33" s="37">
        <f>AC33*M33</f>
        <v>5.97987</v>
      </c>
      <c r="AE33" s="28">
        <v>0.21390000000000001</v>
      </c>
      <c r="AF33" s="41">
        <f>AI33*(1-AJ33)*AE33</f>
        <v>35.387188200000004</v>
      </c>
      <c r="AG33" s="28">
        <f>IF(AND(AE33&gt;0,AC33&gt;0,Z33&gt;0),((Z33-AC33)*AE33)/((AE33-AC33)*Z33),0)</f>
        <v>0.85974938367800524</v>
      </c>
      <c r="AH33" s="29">
        <f t="shared" si="0"/>
        <v>0.85172887300930744</v>
      </c>
      <c r="AI33" s="34">
        <v>182</v>
      </c>
      <c r="AJ33" s="36">
        <v>9.0999999999999998E-2</v>
      </c>
      <c r="AK33" s="38">
        <v>0.20499999999999999</v>
      </c>
      <c r="AL33" s="151">
        <v>0.21410000000000001</v>
      </c>
      <c r="AM33" s="41">
        <f>AI33*(1-AJ33)*AK33</f>
        <v>33.914790000000004</v>
      </c>
      <c r="AN33" s="154">
        <f t="shared" si="1"/>
        <v>35.420275800000006</v>
      </c>
      <c r="AO33" s="42">
        <v>1.65</v>
      </c>
      <c r="AP33" s="42"/>
      <c r="AQ33" s="121">
        <f>AQ32+AI33-AP33</f>
        <v>1950.9999999999991</v>
      </c>
      <c r="AR33" s="104"/>
      <c r="AS33" s="43"/>
      <c r="AT33" s="44"/>
      <c r="AU33" s="45"/>
      <c r="AV33" s="45"/>
      <c r="AW33" s="45"/>
      <c r="AX33" s="45"/>
    </row>
    <row r="34" spans="1:50" x14ac:dyDescent="0.2">
      <c r="A34" s="183"/>
      <c r="B34" s="33">
        <v>3</v>
      </c>
      <c r="C34" s="11" t="s">
        <v>54</v>
      </c>
      <c r="D34" s="43">
        <v>17400</v>
      </c>
      <c r="E34" s="43">
        <v>7</v>
      </c>
      <c r="F34" s="43">
        <v>17489</v>
      </c>
      <c r="G34" s="37">
        <v>0.7</v>
      </c>
      <c r="H34" s="37">
        <v>3.4</v>
      </c>
      <c r="I34" s="43">
        <v>16463</v>
      </c>
      <c r="J34" s="37">
        <v>5.3</v>
      </c>
      <c r="K34" s="43">
        <v>16667</v>
      </c>
      <c r="L34" s="39">
        <v>6.6000000000000003E-2</v>
      </c>
      <c r="M34" s="37">
        <f>ROUND(K34*(1-L34),0)</f>
        <v>15567</v>
      </c>
      <c r="N34" s="28">
        <v>0.36499999999999999</v>
      </c>
      <c r="O34" s="25">
        <f>M34*N34</f>
        <v>5681.9549999999999</v>
      </c>
      <c r="P34" s="39">
        <v>0.58899999999999997</v>
      </c>
      <c r="Q34" s="25">
        <f>M34*P34</f>
        <v>9168.9629999999997</v>
      </c>
      <c r="R34" s="39">
        <v>4.5999999999999999E-2</v>
      </c>
      <c r="S34" s="25">
        <f>M34*R34</f>
        <v>716.08199999999999</v>
      </c>
      <c r="T34" s="28">
        <v>0.218</v>
      </c>
      <c r="U34" s="25">
        <f>M34*T34</f>
        <v>3393.6059999999998</v>
      </c>
      <c r="V34" s="39">
        <v>0.52100000000000002</v>
      </c>
      <c r="W34" s="25">
        <f>M34*V34</f>
        <v>8110.4070000000002</v>
      </c>
      <c r="X34" s="39">
        <v>0.4</v>
      </c>
      <c r="Y34" s="25">
        <f>X34*M34</f>
        <v>6226.8</v>
      </c>
      <c r="Z34" s="47">
        <v>2.96E-3</v>
      </c>
      <c r="AA34" s="18">
        <f>M34*Z34</f>
        <v>46.078319999999998</v>
      </c>
      <c r="AB34" s="27">
        <f>IF(M34&gt;0,(AD34+AM34)/M34,0)</f>
        <v>2.8048895548275199E-3</v>
      </c>
      <c r="AC34" s="47">
        <v>3.5E-4</v>
      </c>
      <c r="AD34" s="37">
        <f>AC34*M34</f>
        <v>5.4484500000000002</v>
      </c>
      <c r="AE34" s="28">
        <v>0.22109999999999999</v>
      </c>
      <c r="AF34" s="41">
        <f>AI34*(1-AJ34)*AE34</f>
        <v>40.485842099999999</v>
      </c>
      <c r="AG34" s="28">
        <f>IF(AND(AE34&gt;0,AC34&gt;0,Z34&gt;0),((Z34-AC34)*AE34)/((AE34-AC34)*Z34),0)</f>
        <v>0.88315478558966654</v>
      </c>
      <c r="AH34" s="29">
        <f t="shared" si="0"/>
        <v>0.87668815163742797</v>
      </c>
      <c r="AI34" s="43">
        <v>201</v>
      </c>
      <c r="AJ34" s="39">
        <v>8.8999999999999996E-2</v>
      </c>
      <c r="AK34" s="28">
        <v>0.2087</v>
      </c>
      <c r="AL34" s="152">
        <v>0.2152</v>
      </c>
      <c r="AM34" s="41">
        <f>AI34*(1-AJ34)*AK34</f>
        <v>38.215265700000003</v>
      </c>
      <c r="AN34" s="154">
        <f t="shared" si="1"/>
        <v>39.405487200000003</v>
      </c>
      <c r="AO34" s="18">
        <v>1.65</v>
      </c>
      <c r="AP34" s="18"/>
      <c r="AQ34" s="121">
        <f>AQ33+AI34-AP34</f>
        <v>2151.9999999999991</v>
      </c>
      <c r="AR34" s="104"/>
      <c r="AS34" s="43"/>
      <c r="AT34" s="48"/>
      <c r="AU34" s="41"/>
      <c r="AV34" s="41"/>
      <c r="AW34" s="41"/>
      <c r="AX34" s="41"/>
    </row>
    <row r="35" spans="1:50" s="22" customFormat="1" ht="13.5" thickBot="1" x14ac:dyDescent="0.25">
      <c r="A35" s="184"/>
      <c r="B35" s="49" t="s">
        <v>38</v>
      </c>
      <c r="C35" s="50"/>
      <c r="D35" s="51">
        <f>SUM(D32:D34)</f>
        <v>50690</v>
      </c>
      <c r="E35" s="51"/>
      <c r="F35" s="51">
        <f>SUM(F32:F34)</f>
        <v>52749</v>
      </c>
      <c r="G35" s="52"/>
      <c r="H35" s="52"/>
      <c r="I35" s="51">
        <f>SUM(I32:I34)</f>
        <v>48973</v>
      </c>
      <c r="J35" s="52"/>
      <c r="K35" s="51">
        <f>SUM(K32:K34)</f>
        <v>49992</v>
      </c>
      <c r="L35" s="21">
        <f>IF(K35&gt;0,(K32*L32+K33*L33+K34*L34)/K35,0)</f>
        <v>7.2666066570651305E-2</v>
      </c>
      <c r="M35" s="52">
        <f>M32+M33+M34</f>
        <v>46359</v>
      </c>
      <c r="N35" s="53">
        <f>IF(M35&gt;0,O35/M35,0)</f>
        <v>0.32808347893612888</v>
      </c>
      <c r="O35" s="54">
        <f>O32+O33+O34</f>
        <v>15209.621999999999</v>
      </c>
      <c r="P35" s="21">
        <f>IF(M35&gt;0,Q35/M35,0)</f>
        <v>0.6202422183394809</v>
      </c>
      <c r="Q35" s="54">
        <f>Q32+Q33+Q34</f>
        <v>28753.808999999997</v>
      </c>
      <c r="R35" s="21">
        <f>IF(M35&gt;0,S35/M35,0)</f>
        <v>5.1674302724390088E-2</v>
      </c>
      <c r="S35" s="54">
        <f>S32+S33+S34</f>
        <v>2395.569</v>
      </c>
      <c r="T35" s="21">
        <f>IF(M35&gt;0,U35/M35,0)</f>
        <v>0.21898951659871871</v>
      </c>
      <c r="U35" s="54">
        <f>U32+U33+U34</f>
        <v>10152.135</v>
      </c>
      <c r="V35" s="21">
        <f>IF(M35&gt;0,W35/M35,0)</f>
        <v>0.52001048340128131</v>
      </c>
      <c r="W35" s="54">
        <f>W32+W33+W34</f>
        <v>24107.166000000001</v>
      </c>
      <c r="X35" s="21">
        <f>IF(M35&gt;0,Y35/M35,0)</f>
        <v>0.39335792402769687</v>
      </c>
      <c r="Y35" s="54">
        <f>Y32+Y33+Y34</f>
        <v>18235.68</v>
      </c>
      <c r="Z35" s="55">
        <f>IF(M35&gt;0,AA35/M35,0)</f>
        <v>2.8505280528052803E-3</v>
      </c>
      <c r="AA35" s="56">
        <f>SUM(AA32:AA34)</f>
        <v>132.14762999999999</v>
      </c>
      <c r="AB35" s="55">
        <f>IF(M35&gt;0,(AB32*M32+AB33*M33+AB34*M34)/M35,0)</f>
        <v>2.7342291270303506E-3</v>
      </c>
      <c r="AC35" s="55">
        <f>IF(K35&gt;0,(K32*AC32+K33*AC33+K34*AC34)/K35,0)</f>
        <v>3.7666426628260515E-4</v>
      </c>
      <c r="AD35" s="52">
        <f>SUM(AD32:AD34)</f>
        <v>17.457329999999999</v>
      </c>
      <c r="AE35" s="53">
        <f>IF(K35&gt;0,(K32*AE32+K33*AE33+K34*AE34)/K35,0)</f>
        <v>0.21519600936149785</v>
      </c>
      <c r="AF35" s="58">
        <f>SUM(AF32:AF34)</f>
        <v>114.09440310000001</v>
      </c>
      <c r="AG35" s="53">
        <f>IF(AND(AA35&gt;0),((AA32*AG32+AA33*AG33+AA34*AG34)/AA35),0)</f>
        <v>0.86941464312731964</v>
      </c>
      <c r="AH35" s="57">
        <f t="shared" si="0"/>
        <v>0.86381933668792443</v>
      </c>
      <c r="AI35" s="51">
        <f>SUM(AI32:AI34)</f>
        <v>582</v>
      </c>
      <c r="AJ35" s="21">
        <f>IF(AI35&gt;0,(AJ32*AI32+AJ33*AI33+AJ34*AI34)/AI35,0)</f>
        <v>8.9283505154639162E-2</v>
      </c>
      <c r="AK35" s="53">
        <f>IF(K35&gt;0,(AK32*K32+AK33*K33+AK34*K34)/K35,0)</f>
        <v>0.20616662065930552</v>
      </c>
      <c r="AL35" s="155">
        <f>IF(L35&gt;0,(AL32*K32+AL33*K33+AL34*K34)/K35,0)</f>
        <v>0.2145336673867819</v>
      </c>
      <c r="AM35" s="58">
        <f>SUM(AM32:AM34)</f>
        <v>109.2987981</v>
      </c>
      <c r="AN35" s="156">
        <f>SUM(AN32:AN34)</f>
        <v>113.71864140000002</v>
      </c>
      <c r="AO35" s="56"/>
      <c r="AP35" s="56">
        <f>SUM(AP32:AP34)</f>
        <v>0</v>
      </c>
      <c r="AQ35" s="105"/>
      <c r="AR35" s="106">
        <f>AQ34</f>
        <v>2151.9999999999991</v>
      </c>
      <c r="AS35" s="51">
        <f>SUM(AS32:AS34)</f>
        <v>0</v>
      </c>
      <c r="AT35" s="59"/>
      <c r="AU35" s="58"/>
      <c r="AV35" s="58"/>
      <c r="AW35" s="58"/>
      <c r="AX35" s="58"/>
    </row>
    <row r="36" spans="1:50" x14ac:dyDescent="0.2">
      <c r="A36" s="182">
        <v>9</v>
      </c>
      <c r="B36" s="23">
        <v>1</v>
      </c>
      <c r="C36" s="11" t="s">
        <v>53</v>
      </c>
      <c r="D36" s="12">
        <v>7929</v>
      </c>
      <c r="E36" s="12">
        <v>5</v>
      </c>
      <c r="F36" s="12">
        <v>12120</v>
      </c>
      <c r="G36" s="13">
        <v>0.6</v>
      </c>
      <c r="H36" s="13">
        <v>3</v>
      </c>
      <c r="I36" s="12">
        <v>11284</v>
      </c>
      <c r="J36" s="13">
        <v>7.1</v>
      </c>
      <c r="K36" s="12">
        <v>16741</v>
      </c>
      <c r="L36" s="14">
        <v>7.5999999999999998E-2</v>
      </c>
      <c r="M36" s="24">
        <f>ROUND(K36*(1-L36),0)</f>
        <v>15469</v>
      </c>
      <c r="N36" s="15">
        <v>0.4</v>
      </c>
      <c r="O36" s="25">
        <f>M36*N36</f>
        <v>6187.6</v>
      </c>
      <c r="P36" s="14">
        <v>0.57699999999999996</v>
      </c>
      <c r="Q36" s="25">
        <f>M36*P36</f>
        <v>8925.6129999999994</v>
      </c>
      <c r="R36" s="16">
        <v>2.3E-2</v>
      </c>
      <c r="S36" s="25">
        <f>M36*R36</f>
        <v>355.78699999999998</v>
      </c>
      <c r="T36" s="26">
        <v>0.21</v>
      </c>
      <c r="U36" s="25">
        <f>M36*T36</f>
        <v>3248.49</v>
      </c>
      <c r="V36" s="16">
        <v>0.52200000000000002</v>
      </c>
      <c r="W36" s="25">
        <f>M36*V36</f>
        <v>8074.8180000000002</v>
      </c>
      <c r="X36" s="16">
        <v>0.4</v>
      </c>
      <c r="Y36" s="25">
        <f>X36*M36</f>
        <v>6187.6</v>
      </c>
      <c r="Z36" s="17">
        <v>2.98E-3</v>
      </c>
      <c r="AA36" s="18">
        <f>M36*Z36</f>
        <v>46.097619999999999</v>
      </c>
      <c r="AB36" s="27">
        <f>IF(M36&gt;0,(AD36+AM36)/M36,0)</f>
        <v>2.8043785635787706E-3</v>
      </c>
      <c r="AC36" s="17">
        <v>3.4000000000000002E-4</v>
      </c>
      <c r="AD36" s="24">
        <f>AC36*M36</f>
        <v>5.2594600000000007</v>
      </c>
      <c r="AE36" s="117">
        <v>0.21360000000000001</v>
      </c>
      <c r="AF36" s="30">
        <f>AI36*(1-AJ36)*AE36</f>
        <v>39.759504000000007</v>
      </c>
      <c r="AG36" s="28">
        <f>IF(AND(AE36&gt;0,AC36&gt;0,Z36&gt;0),((Z36-AC36)*AE36)/((AE36-AC36)*Z36),0)</f>
        <v>0.88731843853203729</v>
      </c>
      <c r="AH36" s="60">
        <f t="shared" ref="AH36:AH67" si="2">IF(AND(AB36&gt;0,AK36&gt;0,AC36&gt;0),((AK36*(AB36-AC36))/(AB36*(AK36-AC36))),0)</f>
        <v>0.88022232537610967</v>
      </c>
      <c r="AI36" s="12">
        <v>205</v>
      </c>
      <c r="AJ36" s="14">
        <v>9.1999999999999998E-2</v>
      </c>
      <c r="AK36" s="15">
        <v>0.20480000000000001</v>
      </c>
      <c r="AL36" s="150">
        <v>0.20830000000000001</v>
      </c>
      <c r="AM36" s="30">
        <f>AI36*(1-AJ36)*AK36</f>
        <v>38.121472000000004</v>
      </c>
      <c r="AN36" s="153">
        <f>AI36*(1-AJ36)*AL36</f>
        <v>38.772962000000007</v>
      </c>
      <c r="AO36" s="19">
        <v>1.75</v>
      </c>
      <c r="AP36" s="19">
        <v>1004.54</v>
      </c>
      <c r="AQ36" s="101">
        <f>AQ34+AI36-AP36</f>
        <v>1352.4599999999991</v>
      </c>
      <c r="AR36" s="102"/>
      <c r="AS36" s="12"/>
      <c r="AT36" s="31"/>
      <c r="AU36" s="20"/>
      <c r="AV36" s="20"/>
      <c r="AW36" s="20"/>
      <c r="AX36" s="20"/>
    </row>
    <row r="37" spans="1:50" x14ac:dyDescent="0.2">
      <c r="A37" s="183"/>
      <c r="B37" s="33">
        <v>2</v>
      </c>
      <c r="C37" s="46" t="s">
        <v>50</v>
      </c>
      <c r="D37" s="34">
        <v>18831</v>
      </c>
      <c r="E37" s="34">
        <v>11</v>
      </c>
      <c r="F37" s="34">
        <v>19224</v>
      </c>
      <c r="G37" s="35">
        <v>0.7</v>
      </c>
      <c r="H37" s="35">
        <v>3.5</v>
      </c>
      <c r="I37" s="34">
        <v>17766</v>
      </c>
      <c r="J37" s="35">
        <v>5.9</v>
      </c>
      <c r="K37" s="34">
        <v>16759</v>
      </c>
      <c r="L37" s="36">
        <v>7.2999999999999995E-2</v>
      </c>
      <c r="M37" s="37">
        <f>ROUND(K37*(1-L37),0)</f>
        <v>15536</v>
      </c>
      <c r="N37" s="38">
        <v>0.38500000000000001</v>
      </c>
      <c r="O37" s="25">
        <f>M37*N37</f>
        <v>5981.3600000000006</v>
      </c>
      <c r="P37" s="36">
        <v>0.57999999999999996</v>
      </c>
      <c r="Q37" s="25">
        <f>M37*P37</f>
        <v>9010.8799999999992</v>
      </c>
      <c r="R37" s="39">
        <v>3.5000000000000003E-2</v>
      </c>
      <c r="S37" s="25">
        <f>M37*R37</f>
        <v>543.7600000000001</v>
      </c>
      <c r="T37" s="28">
        <v>0.223</v>
      </c>
      <c r="U37" s="25">
        <f>M37*T37</f>
        <v>3464.5280000000002</v>
      </c>
      <c r="V37" s="39">
        <v>0.52600000000000002</v>
      </c>
      <c r="W37" s="25">
        <f>M37*V37</f>
        <v>8171.9360000000006</v>
      </c>
      <c r="X37" s="39">
        <v>0.39</v>
      </c>
      <c r="Y37" s="25">
        <f>X37*M37</f>
        <v>6059.04</v>
      </c>
      <c r="Z37" s="40">
        <v>2.8E-3</v>
      </c>
      <c r="AA37" s="18">
        <f>M37*Z37</f>
        <v>43.500799999999998</v>
      </c>
      <c r="AB37" s="27">
        <f>IF(M37&gt;0,(AD37+AM37)/M37,0)</f>
        <v>2.4233632852729147E-3</v>
      </c>
      <c r="AC37" s="40">
        <v>3.4000000000000002E-4</v>
      </c>
      <c r="AD37" s="37">
        <f>AC37*M37</f>
        <v>5.2822400000000007</v>
      </c>
      <c r="AE37" s="28">
        <v>0.21629999999999999</v>
      </c>
      <c r="AF37" s="41">
        <f>AI37*(1-AJ37)*AE37</f>
        <v>33.985488600000004</v>
      </c>
      <c r="AG37" s="28">
        <f>IF(AND(AE37&gt;0,AC37&gt;0,Z37&gt;0),((Z37-AC37)*AE37)/((AE37-AC37)*Z37),0)</f>
        <v>0.87995462122615298</v>
      </c>
      <c r="AH37" s="29">
        <f t="shared" si="2"/>
        <v>0.86112038727076012</v>
      </c>
      <c r="AI37" s="34">
        <v>174</v>
      </c>
      <c r="AJ37" s="36">
        <v>9.7000000000000003E-2</v>
      </c>
      <c r="AK37" s="38">
        <v>0.20599999999999999</v>
      </c>
      <c r="AL37" s="151">
        <v>0.21310000000000001</v>
      </c>
      <c r="AM37" s="41">
        <f>AI37*(1-AJ37)*AK37</f>
        <v>32.367131999999998</v>
      </c>
      <c r="AN37" s="154">
        <f t="shared" si="1"/>
        <v>33.482698200000002</v>
      </c>
      <c r="AO37" s="42">
        <v>1.7</v>
      </c>
      <c r="AP37" s="42"/>
      <c r="AQ37" s="121">
        <f>AQ36+AI37-AP37</f>
        <v>1526.4599999999991</v>
      </c>
      <c r="AR37" s="104"/>
      <c r="AS37" s="43"/>
      <c r="AT37" s="44"/>
      <c r="AU37" s="45"/>
      <c r="AV37" s="45"/>
      <c r="AW37" s="45"/>
      <c r="AX37" s="45"/>
    </row>
    <row r="38" spans="1:50" x14ac:dyDescent="0.2">
      <c r="A38" s="183"/>
      <c r="B38" s="33">
        <v>3</v>
      </c>
      <c r="C38" s="11" t="s">
        <v>54</v>
      </c>
      <c r="D38" s="43">
        <v>21230</v>
      </c>
      <c r="E38" s="43">
        <v>7</v>
      </c>
      <c r="F38" s="43">
        <v>19381</v>
      </c>
      <c r="G38" s="37">
        <v>0.9</v>
      </c>
      <c r="H38" s="37">
        <v>3.7</v>
      </c>
      <c r="I38" s="43">
        <v>18368</v>
      </c>
      <c r="J38" s="37">
        <v>5.5</v>
      </c>
      <c r="K38" s="43">
        <v>16736</v>
      </c>
      <c r="L38" s="39">
        <v>6.6000000000000003E-2</v>
      </c>
      <c r="M38" s="37">
        <f>ROUND(K38*(1-L38),0)</f>
        <v>15631</v>
      </c>
      <c r="N38" s="28">
        <v>0.33900000000000002</v>
      </c>
      <c r="O38" s="25">
        <f>M38*N38</f>
        <v>5298.9090000000006</v>
      </c>
      <c r="P38" s="39">
        <v>0.61699999999999999</v>
      </c>
      <c r="Q38" s="25">
        <f>M38*P38</f>
        <v>9644.3269999999993</v>
      </c>
      <c r="R38" s="39">
        <v>4.3999999999999997E-2</v>
      </c>
      <c r="S38" s="25">
        <f>M38*R38</f>
        <v>687.76400000000001</v>
      </c>
      <c r="T38" s="28">
        <v>0.23</v>
      </c>
      <c r="U38" s="25">
        <f>M38*T38</f>
        <v>3595.13</v>
      </c>
      <c r="V38" s="39">
        <v>0.52100000000000002</v>
      </c>
      <c r="W38" s="25">
        <f>M38*V38</f>
        <v>8143.7510000000002</v>
      </c>
      <c r="X38" s="39">
        <v>0.4</v>
      </c>
      <c r="Y38" s="25">
        <f>X38*M38</f>
        <v>6252.4000000000005</v>
      </c>
      <c r="Z38" s="47">
        <v>2.7599999999999999E-3</v>
      </c>
      <c r="AA38" s="18">
        <f>M38*Z38</f>
        <v>43.141559999999998</v>
      </c>
      <c r="AB38" s="27">
        <f>IF(M38&gt;0,(AD38+AM38)/M38,0)</f>
        <v>2.6120381549484999E-3</v>
      </c>
      <c r="AC38" s="47">
        <v>3.5E-4</v>
      </c>
      <c r="AD38" s="37">
        <f>AC38*M38</f>
        <v>5.4708499999999995</v>
      </c>
      <c r="AE38" s="28">
        <v>0.219</v>
      </c>
      <c r="AF38" s="41">
        <f>AI38*(1-AJ38)*AE38</f>
        <v>36.508175999999999</v>
      </c>
      <c r="AG38" s="28">
        <f>IF(AND(AE38&gt;0,AC38&gt;0,Z38&gt;0),((Z38-AC38)*AE38)/((AE38-AC38)*Z38),0)</f>
        <v>0.87458614621342423</v>
      </c>
      <c r="AH38" s="29">
        <f t="shared" si="2"/>
        <v>0.86743643338334397</v>
      </c>
      <c r="AI38" s="43">
        <v>184</v>
      </c>
      <c r="AJ38" s="39">
        <v>9.4E-2</v>
      </c>
      <c r="AK38" s="28">
        <v>0.21210000000000001</v>
      </c>
      <c r="AL38" s="152">
        <v>0.2271</v>
      </c>
      <c r="AM38" s="41">
        <f>AI38*(1-AJ38)*AK38</f>
        <v>35.357918400000003</v>
      </c>
      <c r="AN38" s="154">
        <f t="shared" si="1"/>
        <v>37.858478400000003</v>
      </c>
      <c r="AO38" s="18">
        <v>1.65</v>
      </c>
      <c r="AP38" s="18"/>
      <c r="AQ38" s="121">
        <f>AQ37+AI38-AP38</f>
        <v>1710.4599999999991</v>
      </c>
      <c r="AR38" s="104"/>
      <c r="AS38" s="43"/>
      <c r="AT38" s="48"/>
      <c r="AU38" s="41"/>
      <c r="AV38" s="41"/>
      <c r="AW38" s="41"/>
      <c r="AX38" s="41"/>
    </row>
    <row r="39" spans="1:50" s="22" customFormat="1" ht="13.5" thickBot="1" x14ac:dyDescent="0.25">
      <c r="A39" s="184"/>
      <c r="B39" s="49" t="s">
        <v>38</v>
      </c>
      <c r="C39" s="50"/>
      <c r="D39" s="51">
        <f>SUM(D36:D38)</f>
        <v>47990</v>
      </c>
      <c r="E39" s="51"/>
      <c r="F39" s="51">
        <f>SUM(F36:F38)</f>
        <v>50725</v>
      </c>
      <c r="G39" s="52"/>
      <c r="H39" s="52"/>
      <c r="I39" s="51">
        <f>SUM(I36:I38)</f>
        <v>47418</v>
      </c>
      <c r="J39" s="52"/>
      <c r="K39" s="51">
        <f>SUM(K36:K38)</f>
        <v>50236</v>
      </c>
      <c r="L39" s="21">
        <f>IF(K39&gt;0,(K36*L36+K37*L37+K38*L38)/K39,0)</f>
        <v>7.1667708416275178E-2</v>
      </c>
      <c r="M39" s="52">
        <f>M36+M37+M38</f>
        <v>46636</v>
      </c>
      <c r="N39" s="53">
        <f>IF(M39&gt;0,O39/M39,0)</f>
        <v>0.37455761643365648</v>
      </c>
      <c r="O39" s="54">
        <f>O36+O37+O38</f>
        <v>17467.869000000002</v>
      </c>
      <c r="P39" s="21">
        <f>IF(M39&gt;0,Q39/M39,0)</f>
        <v>0.59140620979500813</v>
      </c>
      <c r="Q39" s="54">
        <f>Q36+Q37+Q38</f>
        <v>27580.82</v>
      </c>
      <c r="R39" s="21">
        <f>IF(M39&gt;0,S39/M39,0)</f>
        <v>3.403617377133545E-2</v>
      </c>
      <c r="S39" s="54">
        <f>S36+S37+S38</f>
        <v>1587.3110000000001</v>
      </c>
      <c r="T39" s="21">
        <f>IF(M39&gt;0,U39/M39,0)</f>
        <v>0.22103413671841499</v>
      </c>
      <c r="U39" s="54">
        <f>U36+U37+U38</f>
        <v>10308.148000000001</v>
      </c>
      <c r="V39" s="21">
        <f>IF(M39&gt;0,W39/M39,0)</f>
        <v>0.52299736255253459</v>
      </c>
      <c r="W39" s="54">
        <f>W36+W37+W38</f>
        <v>24390.505000000001</v>
      </c>
      <c r="X39" s="21">
        <f>IF(M39&gt;0,Y39/M39,0)</f>
        <v>0.39666866798181666</v>
      </c>
      <c r="Y39" s="54">
        <f>Y36+Y37+Y38</f>
        <v>18499.04</v>
      </c>
      <c r="Z39" s="55">
        <f>IF(M39&gt;0,AA39/M39,0)</f>
        <v>2.846298567630157E-3</v>
      </c>
      <c r="AA39" s="56">
        <f>SUM(AA36:AA38)</f>
        <v>132.73998</v>
      </c>
      <c r="AB39" s="55">
        <f>IF(M39&gt;0,(AB36*M36+AB37*M37+AB38*M38)/M39,0)</f>
        <v>2.6129829402178574E-3</v>
      </c>
      <c r="AC39" s="55">
        <f>IF(K39&gt;0,(K36*AC36+K37*AC37+K38*AC38)/K39,0)</f>
        <v>3.4333147543594235E-4</v>
      </c>
      <c r="AD39" s="52">
        <f>SUM(AD36:AD38)</f>
        <v>16.012550000000001</v>
      </c>
      <c r="AE39" s="53">
        <f>IF(K39&gt;0,(K36*AE36+K37*AE37+K38*AE38)/K39,0)</f>
        <v>0.21629973126841306</v>
      </c>
      <c r="AF39" s="58">
        <f>SUM(AF36:AF38)</f>
        <v>110.25316860000001</v>
      </c>
      <c r="AG39" s="53">
        <f>IF(AND(AA39&gt;0),((AA36*AG36+AA37*AG37+AA38*AG38)/AA39),0)</f>
        <v>0.88076711242169126</v>
      </c>
      <c r="AH39" s="57">
        <f t="shared" si="2"/>
        <v>0.87004420879923816</v>
      </c>
      <c r="AI39" s="51">
        <f>SUM(AI36:AI38)</f>
        <v>563</v>
      </c>
      <c r="AJ39" s="21">
        <f>IF(AI39&gt;0,(AJ36*AI36+AJ37*AI37+AJ38*AI38)/AI39,0)</f>
        <v>9.4198934280639426E-2</v>
      </c>
      <c r="AK39" s="53">
        <f>IF(K39&gt;0,(AK36*K36+AK37*K37+AK38*K38)/K39,0)</f>
        <v>0.20763230352735088</v>
      </c>
      <c r="AL39" s="155">
        <f>IF(L39&gt;0,(AL36*K36+AL37*K37+AL38*K38)/K39,0)</f>
        <v>0.21616447965602359</v>
      </c>
      <c r="AM39" s="58">
        <f>SUM(AM36:AM38)</f>
        <v>105.84652240000001</v>
      </c>
      <c r="AN39" s="156">
        <f>SUM(AN36:AN38)</f>
        <v>110.11413860000002</v>
      </c>
      <c r="AO39" s="56"/>
      <c r="AP39" s="56">
        <f>SUM(AP36:AP38)</f>
        <v>1004.54</v>
      </c>
      <c r="AQ39" s="105"/>
      <c r="AR39" s="106">
        <f>AQ38</f>
        <v>1710.4599999999991</v>
      </c>
      <c r="AS39" s="51">
        <f>SUM(AS36:AS38)</f>
        <v>0</v>
      </c>
      <c r="AT39" s="59"/>
      <c r="AU39" s="58"/>
      <c r="AV39" s="58"/>
      <c r="AW39" s="58"/>
      <c r="AX39" s="58"/>
    </row>
    <row r="40" spans="1:50" x14ac:dyDescent="0.2">
      <c r="A40" s="182">
        <v>10</v>
      </c>
      <c r="B40" s="23">
        <v>1</v>
      </c>
      <c r="C40" s="11" t="s">
        <v>53</v>
      </c>
      <c r="D40" s="12">
        <v>5818</v>
      </c>
      <c r="E40" s="12">
        <v>5</v>
      </c>
      <c r="F40" s="12">
        <v>16706</v>
      </c>
      <c r="G40" s="13">
        <v>0.3</v>
      </c>
      <c r="H40" s="13">
        <v>2.7</v>
      </c>
      <c r="I40" s="12">
        <v>15497</v>
      </c>
      <c r="J40" s="13">
        <v>5.6</v>
      </c>
      <c r="K40" s="12">
        <v>15933</v>
      </c>
      <c r="L40" s="14">
        <v>6.5000000000000002E-2</v>
      </c>
      <c r="M40" s="24">
        <f>ROUND(K40*(1-L40),0)</f>
        <v>14897</v>
      </c>
      <c r="N40" s="15">
        <v>0.498</v>
      </c>
      <c r="O40" s="25">
        <f>M40*N40</f>
        <v>7418.7060000000001</v>
      </c>
      <c r="P40" s="14">
        <v>0.40899999999999997</v>
      </c>
      <c r="Q40" s="25">
        <f>M40*P40</f>
        <v>6092.8729999999996</v>
      </c>
      <c r="R40" s="16">
        <v>9.2999999999999999E-2</v>
      </c>
      <c r="S40" s="25">
        <f>M40*R40</f>
        <v>1385.421</v>
      </c>
      <c r="T40" s="26">
        <v>0.224</v>
      </c>
      <c r="U40" s="25">
        <f>M40*T40</f>
        <v>3336.9279999999999</v>
      </c>
      <c r="V40" s="16">
        <v>0.50900000000000001</v>
      </c>
      <c r="W40" s="25">
        <f>M40*V40</f>
        <v>7582.5730000000003</v>
      </c>
      <c r="X40" s="16">
        <v>0.4</v>
      </c>
      <c r="Y40" s="25">
        <f>X40*M40</f>
        <v>5958.8</v>
      </c>
      <c r="Z40" s="17">
        <v>2.81E-3</v>
      </c>
      <c r="AA40" s="18">
        <f>M40*Z40</f>
        <v>41.860570000000003</v>
      </c>
      <c r="AB40" s="27">
        <f>IF(M40&gt;0,(AD40+AM40)/M40,0)</f>
        <v>2.9094765926025376E-3</v>
      </c>
      <c r="AC40" s="17">
        <v>3.8000000000000002E-4</v>
      </c>
      <c r="AD40" s="24">
        <f>AC40*M40</f>
        <v>5.6608600000000004</v>
      </c>
      <c r="AE40" s="117">
        <v>0.2044</v>
      </c>
      <c r="AF40" s="30">
        <f>AI40*(1-AJ40)*AE40</f>
        <v>38.433740800000002</v>
      </c>
      <c r="AG40" s="28">
        <f>IF(AND(AE40&gt;0,AC40&gt;0,Z40&gt;0),((Z40-AC40)*AE40)/((AE40-AC40)*Z40),0)</f>
        <v>0.86637936898936352</v>
      </c>
      <c r="AH40" s="60">
        <f t="shared" si="2"/>
        <v>0.87104399602990445</v>
      </c>
      <c r="AI40" s="12">
        <v>208</v>
      </c>
      <c r="AJ40" s="14">
        <v>9.6000000000000002E-2</v>
      </c>
      <c r="AK40" s="15">
        <v>0.20039999999999999</v>
      </c>
      <c r="AL40" s="150">
        <v>0.2051</v>
      </c>
      <c r="AM40" s="30">
        <f>AI40*(1-AJ40)*AK40</f>
        <v>37.681612800000003</v>
      </c>
      <c r="AN40" s="153">
        <f>AI40*(1-AJ40)*AL40</f>
        <v>38.5653632</v>
      </c>
      <c r="AO40" s="19">
        <v>1.75</v>
      </c>
      <c r="AP40" s="19">
        <v>869.6</v>
      </c>
      <c r="AQ40" s="101">
        <f>AQ38+AI40-AP40</f>
        <v>1048.8599999999992</v>
      </c>
      <c r="AR40" s="102"/>
      <c r="AS40" s="12"/>
      <c r="AT40" s="31"/>
      <c r="AU40" s="20"/>
      <c r="AV40" s="20"/>
      <c r="AW40" s="20"/>
      <c r="AX40" s="20"/>
    </row>
    <row r="41" spans="1:50" x14ac:dyDescent="0.2">
      <c r="A41" s="183"/>
      <c r="B41" s="33">
        <v>2</v>
      </c>
      <c r="C41" s="46" t="s">
        <v>57</v>
      </c>
      <c r="D41" s="34">
        <v>17800</v>
      </c>
      <c r="E41" s="34">
        <v>14</v>
      </c>
      <c r="F41" s="34">
        <v>18438</v>
      </c>
      <c r="G41" s="35">
        <v>0.5</v>
      </c>
      <c r="H41" s="35">
        <v>3.4</v>
      </c>
      <c r="I41" s="34">
        <v>16004</v>
      </c>
      <c r="J41" s="35">
        <v>6</v>
      </c>
      <c r="K41" s="34">
        <v>16642</v>
      </c>
      <c r="L41" s="36">
        <v>6.0999999999999999E-2</v>
      </c>
      <c r="M41" s="37">
        <f>ROUND(K41*(1-L41),0)</f>
        <v>15627</v>
      </c>
      <c r="N41" s="38">
        <v>0.39300000000000002</v>
      </c>
      <c r="O41" s="25">
        <f>M41*N41</f>
        <v>6141.4110000000001</v>
      </c>
      <c r="P41" s="36">
        <v>0.55100000000000005</v>
      </c>
      <c r="Q41" s="25">
        <f>M41*P41</f>
        <v>8610.4770000000008</v>
      </c>
      <c r="R41" s="39">
        <v>5.6000000000000001E-2</v>
      </c>
      <c r="S41" s="25">
        <f>M41*R41</f>
        <v>875.11199999999997</v>
      </c>
      <c r="T41" s="28">
        <v>0.22800000000000001</v>
      </c>
      <c r="U41" s="25">
        <f>M41*T41</f>
        <v>3562.9560000000001</v>
      </c>
      <c r="V41" s="39">
        <v>0.50900000000000001</v>
      </c>
      <c r="W41" s="25">
        <f>M41*V41</f>
        <v>7954.143</v>
      </c>
      <c r="X41" s="39">
        <v>0.4</v>
      </c>
      <c r="Y41" s="25">
        <f>X41*M41</f>
        <v>6250.8</v>
      </c>
      <c r="Z41" s="40">
        <v>2.7499999999999998E-3</v>
      </c>
      <c r="AA41" s="18">
        <f>M41*Z41</f>
        <v>42.974249999999998</v>
      </c>
      <c r="AB41" s="27">
        <f>IF(M41&gt;0,(AD41+AM41)/M41,0)</f>
        <v>2.7892448710565045E-3</v>
      </c>
      <c r="AC41" s="40">
        <v>3.6000000000000002E-4</v>
      </c>
      <c r="AD41" s="37">
        <f>AC41*M41</f>
        <v>5.6257200000000003</v>
      </c>
      <c r="AE41" s="28">
        <v>0.2089</v>
      </c>
      <c r="AF41" s="41">
        <f>AI41*(1-AJ41)*AE41</f>
        <v>39.670945600000003</v>
      </c>
      <c r="AG41" s="28">
        <f>IF(AND(AE41&gt;0,AC41&gt;0,Z41&gt;0),((Z41-AC41)*AE41)/((AE41-AC41)*Z41),0)</f>
        <v>0.87059120988343186</v>
      </c>
      <c r="AH41" s="29">
        <f t="shared" si="2"/>
        <v>0.87250410221636865</v>
      </c>
      <c r="AI41" s="34">
        <v>208</v>
      </c>
      <c r="AJ41" s="36">
        <v>8.6999999999999994E-2</v>
      </c>
      <c r="AK41" s="38">
        <v>0.19989999999999999</v>
      </c>
      <c r="AL41" s="151">
        <v>0.20480000000000001</v>
      </c>
      <c r="AM41" s="41">
        <f>AI41*(1-AJ41)*AK41</f>
        <v>37.961809599999995</v>
      </c>
      <c r="AN41" s="154">
        <f t="shared" si="1"/>
        <v>38.892339200000002</v>
      </c>
      <c r="AO41" s="42">
        <v>1.65</v>
      </c>
      <c r="AP41" s="42"/>
      <c r="AQ41" s="121">
        <f>AQ40+AI41-AP41</f>
        <v>1256.8599999999992</v>
      </c>
      <c r="AR41" s="104"/>
      <c r="AS41" s="43"/>
      <c r="AT41" s="44"/>
      <c r="AU41" s="45"/>
      <c r="AV41" s="45"/>
      <c r="AW41" s="45"/>
      <c r="AX41" s="45"/>
    </row>
    <row r="42" spans="1:50" x14ac:dyDescent="0.2">
      <c r="A42" s="183"/>
      <c r="B42" s="33">
        <v>3</v>
      </c>
      <c r="C42" s="11" t="s">
        <v>54</v>
      </c>
      <c r="D42" s="43">
        <v>20730</v>
      </c>
      <c r="E42" s="43">
        <v>8</v>
      </c>
      <c r="F42" s="43">
        <v>19931</v>
      </c>
      <c r="G42" s="37">
        <v>0.5</v>
      </c>
      <c r="H42" s="37">
        <v>3.6</v>
      </c>
      <c r="I42" s="43">
        <v>17079</v>
      </c>
      <c r="J42" s="37">
        <v>5.4</v>
      </c>
      <c r="K42" s="43">
        <v>16366</v>
      </c>
      <c r="L42" s="39">
        <v>6.8000000000000005E-2</v>
      </c>
      <c r="M42" s="37">
        <f>ROUND(K42*(1-L42),0)</f>
        <v>15253</v>
      </c>
      <c r="N42" s="28">
        <v>0.41099999999999998</v>
      </c>
      <c r="O42" s="25">
        <f>M42*N42</f>
        <v>6268.9829999999993</v>
      </c>
      <c r="P42" s="39">
        <v>0.54400000000000004</v>
      </c>
      <c r="Q42" s="25">
        <f>M42*P42</f>
        <v>8297.6320000000014</v>
      </c>
      <c r="R42" s="39">
        <v>4.4999999999999998E-2</v>
      </c>
      <c r="S42" s="25">
        <f>M42*R42</f>
        <v>686.38499999999999</v>
      </c>
      <c r="T42" s="28">
        <v>0.23200000000000001</v>
      </c>
      <c r="U42" s="25">
        <f>M42*T42</f>
        <v>3538.6960000000004</v>
      </c>
      <c r="V42" s="39">
        <v>0.5</v>
      </c>
      <c r="W42" s="25">
        <f>M42*V42</f>
        <v>7626.5</v>
      </c>
      <c r="X42" s="39">
        <v>0.4</v>
      </c>
      <c r="Y42" s="25">
        <f>X42*M42</f>
        <v>6101.2000000000007</v>
      </c>
      <c r="Z42" s="47">
        <v>2.7799999999999999E-3</v>
      </c>
      <c r="AA42" s="18">
        <f>M42*Z42</f>
        <v>42.40334</v>
      </c>
      <c r="AB42" s="27">
        <f>IF(M42&gt;0,(AD42+AM42)/M42,0)</f>
        <v>2.9249050022946308E-3</v>
      </c>
      <c r="AC42" s="47">
        <v>3.3E-4</v>
      </c>
      <c r="AD42" s="37">
        <f>AC42*M42</f>
        <v>5.0334899999999996</v>
      </c>
      <c r="AE42" s="28">
        <v>0.20569999999999999</v>
      </c>
      <c r="AF42" s="41">
        <f>AI42*(1-AJ42)*AE42</f>
        <v>39.870831000000003</v>
      </c>
      <c r="AG42" s="28">
        <f>IF(AND(AE42&gt;0,AC42&gt;0,Z42&gt;0),((Z42-AC42)*AE42)/((AE42-AC42)*Z42),0)</f>
        <v>0.88271107805774673</v>
      </c>
      <c r="AH42" s="29">
        <f t="shared" si="2"/>
        <v>0.88861187538506581</v>
      </c>
      <c r="AI42" s="43">
        <v>213</v>
      </c>
      <c r="AJ42" s="39">
        <v>0.09</v>
      </c>
      <c r="AK42" s="28">
        <v>0.20419999999999999</v>
      </c>
      <c r="AL42" s="152">
        <v>0.20860000000000001</v>
      </c>
      <c r="AM42" s="41">
        <f>AI42*(1-AJ42)*AK42</f>
        <v>39.580086000000001</v>
      </c>
      <c r="AN42" s="154">
        <f t="shared" si="1"/>
        <v>40.432938000000007</v>
      </c>
      <c r="AO42" s="18">
        <v>1.7</v>
      </c>
      <c r="AP42" s="18"/>
      <c r="AQ42" s="121">
        <f>AQ41+AI42-AP42</f>
        <v>1469.8599999999992</v>
      </c>
      <c r="AR42" s="104"/>
      <c r="AS42" s="43"/>
      <c r="AT42" s="48"/>
      <c r="AU42" s="41"/>
      <c r="AV42" s="41"/>
      <c r="AW42" s="41"/>
      <c r="AX42" s="41"/>
    </row>
    <row r="43" spans="1:50" s="22" customFormat="1" ht="13.5" thickBot="1" x14ac:dyDescent="0.25">
      <c r="A43" s="184"/>
      <c r="B43" s="49" t="s">
        <v>38</v>
      </c>
      <c r="C43" s="50"/>
      <c r="D43" s="51">
        <f>SUM(D40:D42)</f>
        <v>44348</v>
      </c>
      <c r="E43" s="51"/>
      <c r="F43" s="51">
        <f>SUM(F40:F42)</f>
        <v>55075</v>
      </c>
      <c r="G43" s="52"/>
      <c r="H43" s="52"/>
      <c r="I43" s="51">
        <f>SUM(I40:I42)</f>
        <v>48580</v>
      </c>
      <c r="J43" s="52"/>
      <c r="K43" s="51">
        <f>SUM(K40:K42)</f>
        <v>48941</v>
      </c>
      <c r="L43" s="21">
        <f>IF(K43&gt;0,(K40*L40+K41*L41+K42*L42)/K43,0)</f>
        <v>6.4643039578267711E-2</v>
      </c>
      <c r="M43" s="52">
        <f>M40+M41+M42</f>
        <v>45777</v>
      </c>
      <c r="N43" s="53">
        <f>IF(M43&gt;0,O43/M43,0)</f>
        <v>0.43316731109509138</v>
      </c>
      <c r="O43" s="54">
        <f>O40+O41+O42</f>
        <v>19829.099999999999</v>
      </c>
      <c r="P43" s="21">
        <f>IF(M43&gt;0,Q43/M43,0)</f>
        <v>0.50245717281604307</v>
      </c>
      <c r="Q43" s="54">
        <f>Q40+Q41+Q42</f>
        <v>23000.982000000004</v>
      </c>
      <c r="R43" s="21">
        <f>IF(M43&gt;0,S43/M43,0)</f>
        <v>6.4375516088865575E-2</v>
      </c>
      <c r="S43" s="54">
        <f>S40+S41+S42</f>
        <v>2946.9179999999997</v>
      </c>
      <c r="T43" s="21">
        <f>IF(M43&gt;0,U43/M43,0)</f>
        <v>0.22803110732463902</v>
      </c>
      <c r="U43" s="54">
        <f>U40+U41+U42</f>
        <v>10438.58</v>
      </c>
      <c r="V43" s="21">
        <f>IF(M43&gt;0,W43/M43,0)</f>
        <v>0.50600117963169278</v>
      </c>
      <c r="W43" s="54">
        <f>W40+W41+W42</f>
        <v>23163.216</v>
      </c>
      <c r="X43" s="21">
        <f>IF(M43&gt;0,Y43/M43,0)</f>
        <v>0.40000000000000008</v>
      </c>
      <c r="Y43" s="54">
        <f>Y40+Y41+Y42</f>
        <v>18310.800000000003</v>
      </c>
      <c r="Z43" s="55">
        <f>IF(M43&gt;0,AA43/M43,0)</f>
        <v>2.7795215938134872E-3</v>
      </c>
      <c r="AA43" s="56">
        <f>SUM(AA40:AA42)</f>
        <v>127.23816000000001</v>
      </c>
      <c r="AB43" s="55">
        <f>IF(M43&gt;0,(AB40*M40+AB41*M41+AB42*M42)/M43,0)</f>
        <v>2.8735735937261068E-3</v>
      </c>
      <c r="AC43" s="55">
        <f>IF(K43&gt;0,(K40*AC40+K41*AC41+K42*AC42)/K43,0)</f>
        <v>3.5647902576571794E-4</v>
      </c>
      <c r="AD43" s="52">
        <f>SUM(AD40:AD42)</f>
        <v>16.320070000000001</v>
      </c>
      <c r="AE43" s="53">
        <f>IF(K43&gt;0,(K40*AE40+K41*AE41+K42*AE42)/K43,0)</f>
        <v>0.2063649128542531</v>
      </c>
      <c r="AF43" s="58">
        <f>SUM(AF40:AF42)</f>
        <v>117.9755174</v>
      </c>
      <c r="AG43" s="53">
        <f>IF(AND(AA43&gt;0),((AA40*AG40+AA41*AG41+AA42*AG42)/AA43),0)</f>
        <v>0.87324460278360916</v>
      </c>
      <c r="AH43" s="57">
        <f t="shared" si="2"/>
        <v>0.87749814686562788</v>
      </c>
      <c r="AI43" s="51">
        <f>SUM(AI40:AI42)</f>
        <v>629</v>
      </c>
      <c r="AJ43" s="21">
        <f>IF(AI43&gt;0,(AJ40*AI40+AJ41*AI41+AJ42*AI42)/AI43,0)</f>
        <v>9.0992050874403804E-2</v>
      </c>
      <c r="AK43" s="53">
        <f>IF(K43&gt;0,(AK40*K40+AK41*K41+AK42*K42)/K43,0)</f>
        <v>0.20150070901697961</v>
      </c>
      <c r="AL43" s="155">
        <f>IF(L43&gt;0,(AL40*K40+AL41*K41+AL42*K42)/K43,0)</f>
        <v>0.20616839664085326</v>
      </c>
      <c r="AM43" s="58">
        <f>SUM(AM40:AM42)</f>
        <v>115.22350839999999</v>
      </c>
      <c r="AN43" s="156">
        <f>SUM(AN40:AN42)</f>
        <v>117.89064040000001</v>
      </c>
      <c r="AO43" s="56"/>
      <c r="AP43" s="56">
        <f>SUM(AP40:AP42)</f>
        <v>869.6</v>
      </c>
      <c r="AQ43" s="105"/>
      <c r="AR43" s="106">
        <f>AQ42</f>
        <v>1469.8599999999992</v>
      </c>
      <c r="AS43" s="51">
        <f>SUM(AS40:AS42)</f>
        <v>0</v>
      </c>
      <c r="AT43" s="59"/>
      <c r="AU43" s="58"/>
      <c r="AV43" s="58"/>
      <c r="AW43" s="58"/>
      <c r="AX43" s="58"/>
    </row>
    <row r="44" spans="1:50" x14ac:dyDescent="0.2">
      <c r="A44" s="182">
        <v>11</v>
      </c>
      <c r="B44" s="23">
        <v>1</v>
      </c>
      <c r="C44" s="11" t="s">
        <v>53</v>
      </c>
      <c r="D44" s="12">
        <v>8392</v>
      </c>
      <c r="E44" s="12">
        <v>7</v>
      </c>
      <c r="F44" s="12">
        <v>16828</v>
      </c>
      <c r="G44" s="13">
        <v>0.4</v>
      </c>
      <c r="H44" s="13">
        <v>3.8</v>
      </c>
      <c r="I44" s="12">
        <v>15310</v>
      </c>
      <c r="J44" s="13">
        <v>6</v>
      </c>
      <c r="K44" s="12">
        <v>16287</v>
      </c>
      <c r="L44" s="14">
        <v>6.3E-2</v>
      </c>
      <c r="M44" s="24">
        <f>ROUND(K44*(1-L44),0)</f>
        <v>15261</v>
      </c>
      <c r="N44" s="15">
        <v>0.438</v>
      </c>
      <c r="O44" s="25">
        <f>M44*N44</f>
        <v>6684.3180000000002</v>
      </c>
      <c r="P44" s="14">
        <v>0.441</v>
      </c>
      <c r="Q44" s="25">
        <f>M44*P44</f>
        <v>6730.1009999999997</v>
      </c>
      <c r="R44" s="16">
        <v>0.121</v>
      </c>
      <c r="S44" s="25">
        <f>M44*R44</f>
        <v>1846.5809999999999</v>
      </c>
      <c r="T44" s="26">
        <v>0.23499999999999999</v>
      </c>
      <c r="U44" s="25">
        <f>M44*T44</f>
        <v>3586.3349999999996</v>
      </c>
      <c r="V44" s="16">
        <v>0.503</v>
      </c>
      <c r="W44" s="25">
        <f>M44*V44</f>
        <v>7676.2830000000004</v>
      </c>
      <c r="X44" s="16">
        <v>0.4</v>
      </c>
      <c r="Y44" s="25">
        <f>X44*M44</f>
        <v>6104.4000000000005</v>
      </c>
      <c r="Z44" s="17">
        <v>2.6900000000000001E-3</v>
      </c>
      <c r="AA44" s="18">
        <f>M44*Z44</f>
        <v>41.05209</v>
      </c>
      <c r="AB44" s="27">
        <f>IF(M44&gt;0,(AD44+AM44)/M44,0)</f>
        <v>2.7313494200904265E-3</v>
      </c>
      <c r="AC44" s="17">
        <v>3.1E-4</v>
      </c>
      <c r="AD44" s="24">
        <f>AC44*M44</f>
        <v>4.7309099999999997</v>
      </c>
      <c r="AE44" s="117">
        <v>0.20660000000000001</v>
      </c>
      <c r="AF44" s="30">
        <f>AI44*(1-AJ44)*AE44</f>
        <v>38.498877</v>
      </c>
      <c r="AG44" s="28">
        <f>IF(AND(AE44&gt;0,AC44&gt;0,Z44&gt;0),((Z44-AC44)*AE44)/((AE44-AC44)*Z44),0)</f>
        <v>0.88608792509047718</v>
      </c>
      <c r="AH44" s="60">
        <f t="shared" si="2"/>
        <v>0.88789101655907854</v>
      </c>
      <c r="AI44" s="12">
        <v>205</v>
      </c>
      <c r="AJ44" s="14">
        <v>9.0999999999999998E-2</v>
      </c>
      <c r="AK44" s="15">
        <v>0.1983</v>
      </c>
      <c r="AL44" s="150">
        <v>0.1996</v>
      </c>
      <c r="AM44" s="30">
        <f>AI44*(1-AJ44)*AK44</f>
        <v>36.952213499999999</v>
      </c>
      <c r="AN44" s="153">
        <f>AI44*(1-AJ44)*AL44</f>
        <v>37.194462000000001</v>
      </c>
      <c r="AO44" s="19">
        <v>1.7</v>
      </c>
      <c r="AP44" s="19">
        <v>1003.56</v>
      </c>
      <c r="AQ44" s="101">
        <f>AQ42+AI44-AP44</f>
        <v>671.29999999999927</v>
      </c>
      <c r="AR44" s="102"/>
      <c r="AS44" s="12"/>
      <c r="AT44" s="31"/>
      <c r="AU44" s="20"/>
      <c r="AV44" s="20"/>
      <c r="AW44" s="20"/>
      <c r="AX44" s="20"/>
    </row>
    <row r="45" spans="1:50" x14ac:dyDescent="0.2">
      <c r="A45" s="183"/>
      <c r="B45" s="33">
        <v>2</v>
      </c>
      <c r="C45" s="46" t="s">
        <v>57</v>
      </c>
      <c r="D45" s="34">
        <v>22600</v>
      </c>
      <c r="E45" s="34">
        <v>15</v>
      </c>
      <c r="F45" s="34">
        <v>19690</v>
      </c>
      <c r="G45" s="35">
        <v>0.5</v>
      </c>
      <c r="H45" s="35">
        <v>4.7</v>
      </c>
      <c r="I45" s="34">
        <v>16900</v>
      </c>
      <c r="J45" s="35">
        <v>5.3</v>
      </c>
      <c r="K45" s="34">
        <v>16032</v>
      </c>
      <c r="L45" s="36">
        <v>5.8000000000000003E-2</v>
      </c>
      <c r="M45" s="37">
        <f>ROUND(K45*(1-L45),0)</f>
        <v>15102</v>
      </c>
      <c r="N45" s="38">
        <v>0.49199999999999999</v>
      </c>
      <c r="O45" s="25">
        <f>M45*N45</f>
        <v>7430.1840000000002</v>
      </c>
      <c r="P45" s="36">
        <v>0.441</v>
      </c>
      <c r="Q45" s="25">
        <f>M45*P45</f>
        <v>6659.982</v>
      </c>
      <c r="R45" s="39">
        <v>6.7000000000000004E-2</v>
      </c>
      <c r="S45" s="25">
        <f>M45*R45</f>
        <v>1011.8340000000001</v>
      </c>
      <c r="T45" s="28">
        <v>0.23200000000000001</v>
      </c>
      <c r="U45" s="25">
        <f>M45*T45</f>
        <v>3503.6640000000002</v>
      </c>
      <c r="V45" s="39">
        <v>0.498</v>
      </c>
      <c r="W45" s="25">
        <f>M45*V45</f>
        <v>7520.7960000000003</v>
      </c>
      <c r="X45" s="39">
        <v>0.4</v>
      </c>
      <c r="Y45" s="25">
        <f>X45*M45</f>
        <v>6040.8</v>
      </c>
      <c r="Z45" s="40">
        <v>2.6199999999999999E-3</v>
      </c>
      <c r="AA45" s="18">
        <f>M45*Z45</f>
        <v>39.567239999999998</v>
      </c>
      <c r="AB45" s="27">
        <f>IF(M45&gt;0,(AD45+AM45)/M45,0)</f>
        <v>2.7409789431863331E-3</v>
      </c>
      <c r="AC45" s="40">
        <v>3.2000000000000003E-4</v>
      </c>
      <c r="AD45" s="37">
        <f>AC45*M45</f>
        <v>4.8326400000000005</v>
      </c>
      <c r="AE45" s="28">
        <v>0.20300000000000001</v>
      </c>
      <c r="AF45" s="41">
        <f>AI45*(1-AJ45)*AE45</f>
        <v>36.471792000000008</v>
      </c>
      <c r="AG45" s="28">
        <f>IF(AND(AE45&gt;0,AC45&gt;0,Z45&gt;0),((Z45-AC45)*AE45)/((AE45-AC45)*Z45),0)</f>
        <v>0.87924860307000685</v>
      </c>
      <c r="AH45" s="29">
        <f t="shared" si="2"/>
        <v>0.88464447702828619</v>
      </c>
      <c r="AI45" s="34">
        <v>197</v>
      </c>
      <c r="AJ45" s="36">
        <v>8.7999999999999995E-2</v>
      </c>
      <c r="AK45" s="38">
        <v>0.20349999999999999</v>
      </c>
      <c r="AL45" s="151">
        <v>0.20730000000000001</v>
      </c>
      <c r="AM45" s="41">
        <f>AI45*(1-AJ45)*AK45</f>
        <v>36.561624000000002</v>
      </c>
      <c r="AN45" s="154">
        <f t="shared" si="1"/>
        <v>37.244347200000007</v>
      </c>
      <c r="AO45" s="42">
        <v>1.65</v>
      </c>
      <c r="AP45" s="42"/>
      <c r="AQ45" s="121">
        <f>AQ44+AI45-AP45</f>
        <v>868.29999999999927</v>
      </c>
      <c r="AR45" s="104"/>
      <c r="AS45" s="43"/>
      <c r="AT45" s="44"/>
      <c r="AU45" s="45"/>
      <c r="AV45" s="45"/>
      <c r="AW45" s="45"/>
      <c r="AX45" s="45"/>
    </row>
    <row r="46" spans="1:50" x14ac:dyDescent="0.2">
      <c r="A46" s="183"/>
      <c r="B46" s="33">
        <v>3</v>
      </c>
      <c r="C46" s="11" t="s">
        <v>51</v>
      </c>
      <c r="D46" s="43">
        <v>21131</v>
      </c>
      <c r="E46" s="43">
        <v>7</v>
      </c>
      <c r="F46" s="43">
        <v>20389</v>
      </c>
      <c r="G46" s="37">
        <v>0.3</v>
      </c>
      <c r="H46" s="37">
        <v>3.4</v>
      </c>
      <c r="I46" s="43">
        <v>18105</v>
      </c>
      <c r="J46" s="37">
        <v>4.8</v>
      </c>
      <c r="K46" s="43">
        <v>16158</v>
      </c>
      <c r="L46" s="39">
        <v>6.2E-2</v>
      </c>
      <c r="M46" s="37">
        <f>ROUND(K46*(1-L46),0)</f>
        <v>15156</v>
      </c>
      <c r="N46" s="28">
        <v>0.372</v>
      </c>
      <c r="O46" s="25">
        <f>M46*N46</f>
        <v>5638.0320000000002</v>
      </c>
      <c r="P46" s="39">
        <v>0.496</v>
      </c>
      <c r="Q46" s="25">
        <f>M46*P46</f>
        <v>7517.3760000000002</v>
      </c>
      <c r="R46" s="39">
        <v>0.13200000000000001</v>
      </c>
      <c r="S46" s="25">
        <f>M46*R46</f>
        <v>2000.5920000000001</v>
      </c>
      <c r="T46" s="28">
        <v>0.22900000000000001</v>
      </c>
      <c r="U46" s="25">
        <f>M46*T46</f>
        <v>3470.7240000000002</v>
      </c>
      <c r="V46" s="39">
        <v>0.49199999999999999</v>
      </c>
      <c r="W46" s="25">
        <f>M46*V46</f>
        <v>7456.7519999999995</v>
      </c>
      <c r="X46" s="39">
        <v>0.4</v>
      </c>
      <c r="Y46" s="25">
        <f>X46*M46</f>
        <v>6062.4000000000005</v>
      </c>
      <c r="Z46" s="47">
        <v>2.6199999999999999E-3</v>
      </c>
      <c r="AA46" s="18">
        <f>M46*Z46</f>
        <v>39.70872</v>
      </c>
      <c r="AB46" s="27">
        <f>IF(M46&gt;0,(AD46+AM46)/M46,0)</f>
        <v>2.710389786223278E-3</v>
      </c>
      <c r="AC46" s="47">
        <v>3.1E-4</v>
      </c>
      <c r="AD46" s="37">
        <f>AC46*M46</f>
        <v>4.6983600000000001</v>
      </c>
      <c r="AE46" s="28">
        <v>0.20780000000000001</v>
      </c>
      <c r="AF46" s="41">
        <f>AI46*(1-AJ46)*AE46</f>
        <v>34.567114400000008</v>
      </c>
      <c r="AG46" s="28">
        <f>IF(AND(AE46&gt;0,AC46&gt;0,Z46&gt;0),((Z46-AC46)*AE46)/((AE46-AC46)*Z46),0)</f>
        <v>0.88299666055827586</v>
      </c>
      <c r="AH46" s="29">
        <f t="shared" si="2"/>
        <v>0.88688243334158912</v>
      </c>
      <c r="AI46" s="43">
        <v>182</v>
      </c>
      <c r="AJ46" s="39">
        <v>8.5999999999999993E-2</v>
      </c>
      <c r="AK46" s="28">
        <v>0.21870000000000001</v>
      </c>
      <c r="AL46" s="152">
        <v>0.2109</v>
      </c>
      <c r="AM46" s="41">
        <f>AI46*(1-AJ46)*AK46</f>
        <v>36.380307600000002</v>
      </c>
      <c r="AN46" s="154">
        <f t="shared" si="1"/>
        <v>35.082793200000005</v>
      </c>
      <c r="AO46" s="18">
        <v>1.6</v>
      </c>
      <c r="AP46" s="18"/>
      <c r="AQ46" s="121">
        <f>AQ45+AI46-AP46</f>
        <v>1050.2999999999993</v>
      </c>
      <c r="AR46" s="104"/>
      <c r="AS46" s="43"/>
      <c r="AT46" s="48"/>
      <c r="AU46" s="41"/>
      <c r="AV46" s="41"/>
      <c r="AW46" s="41"/>
      <c r="AX46" s="41"/>
    </row>
    <row r="47" spans="1:50" s="22" customFormat="1" ht="13.5" thickBot="1" x14ac:dyDescent="0.25">
      <c r="A47" s="184"/>
      <c r="B47" s="49" t="s">
        <v>38</v>
      </c>
      <c r="C47" s="50"/>
      <c r="D47" s="51">
        <f>SUM(D44:D46)</f>
        <v>52123</v>
      </c>
      <c r="E47" s="51"/>
      <c r="F47" s="51">
        <f>SUM(F44:F46)</f>
        <v>56907</v>
      </c>
      <c r="G47" s="52"/>
      <c r="H47" s="52"/>
      <c r="I47" s="51">
        <f>SUM(I44:I46)</f>
        <v>50315</v>
      </c>
      <c r="J47" s="52"/>
      <c r="K47" s="51">
        <f>SUM(K44:K46)</f>
        <v>48477</v>
      </c>
      <c r="L47" s="21">
        <f>IF(K47&gt;0,(K44*L44+K45*L45+K46*L46)/K47,0)</f>
        <v>6.10131196237391E-2</v>
      </c>
      <c r="M47" s="52">
        <f>M44+M45+M46</f>
        <v>45519</v>
      </c>
      <c r="N47" s="53">
        <f>IF(M47&gt;0,O47/M47,0)</f>
        <v>0.43394042048375403</v>
      </c>
      <c r="O47" s="54">
        <f>O44+O45+O46</f>
        <v>19752.534</v>
      </c>
      <c r="P47" s="21">
        <f>IF(M47&gt;0,Q47/M47,0)</f>
        <v>0.45931279246029127</v>
      </c>
      <c r="Q47" s="54">
        <f>Q44+Q45+Q46</f>
        <v>20907.458999999999</v>
      </c>
      <c r="R47" s="21">
        <f>IF(M47&gt;0,S47/M47,0)</f>
        <v>0.10674678705595465</v>
      </c>
      <c r="S47" s="54">
        <f>S44+S45+S46</f>
        <v>4859.0069999999996</v>
      </c>
      <c r="T47" s="21">
        <f>IF(M47&gt;0,U47/M47,0)</f>
        <v>0.23200692018717459</v>
      </c>
      <c r="U47" s="54">
        <f>U44+U45+U46</f>
        <v>10560.723</v>
      </c>
      <c r="V47" s="21">
        <f>IF(M47&gt;0,W47/M47,0)</f>
        <v>0.49767857378237662</v>
      </c>
      <c r="W47" s="54">
        <f>W44+W45+W46</f>
        <v>22653.831000000002</v>
      </c>
      <c r="X47" s="21">
        <f>IF(M47&gt;0,Y47/M47,0)</f>
        <v>0.4</v>
      </c>
      <c r="Y47" s="54">
        <f>Y44+Y45+Y46</f>
        <v>18207.600000000002</v>
      </c>
      <c r="Z47" s="55">
        <f>IF(M47&gt;0,AA47/M47,0)</f>
        <v>2.6434686614380805E-3</v>
      </c>
      <c r="AA47" s="56">
        <f>SUM(AA44:AA46)</f>
        <v>120.32804999999999</v>
      </c>
      <c r="AB47" s="55">
        <f>IF(M47&gt;0,(AB44*M44+AB45*M45+AB46*M46)/M47,0)</f>
        <v>2.7275655242865616E-3</v>
      </c>
      <c r="AC47" s="55">
        <f>IF(K47&gt;0,(K44*AC44+K45*AC45+K46*AC46)/K47,0)</f>
        <v>3.1330713534253359E-4</v>
      </c>
      <c r="AD47" s="52">
        <f>SUM(AD44:AD46)</f>
        <v>14.26191</v>
      </c>
      <c r="AE47" s="53">
        <f>IF(K47&gt;0,(K44*AE44+K45*AE45+K46*AE46)/K47,0)</f>
        <v>0.20580940652268087</v>
      </c>
      <c r="AF47" s="58">
        <f>SUM(AF44:AF46)</f>
        <v>109.53778340000002</v>
      </c>
      <c r="AG47" s="53">
        <f>IF(AND(AA47&gt;0),((AA44*AG44+AA45*AG45+AA46*AG46)/AA47),0)</f>
        <v>0.88281883485277823</v>
      </c>
      <c r="AH47" s="57">
        <f t="shared" si="2"/>
        <v>0.88647595685751945</v>
      </c>
      <c r="AI47" s="51">
        <f>SUM(AI44:AI46)</f>
        <v>584</v>
      </c>
      <c r="AJ47" s="21">
        <f>IF(AI47&gt;0,(AJ44*AI44+AJ45*AI45+AJ46*AI46)/AI47,0)</f>
        <v>8.8429794520547944E-2</v>
      </c>
      <c r="AK47" s="53">
        <f>IF(K47&gt;0,(AK44*K44+AK45*K45+AK46*K46)/K47,0)</f>
        <v>0.20681928955999751</v>
      </c>
      <c r="AL47" s="155">
        <f>IF(L47&gt;0,(AL44*K44+AL45*K45+AL46*K46)/K47,0)</f>
        <v>0.20591292778018444</v>
      </c>
      <c r="AM47" s="58">
        <f>SUM(AM44:AM46)</f>
        <v>109.8941451</v>
      </c>
      <c r="AN47" s="156">
        <f>SUM(AN44:AN46)</f>
        <v>109.52160240000001</v>
      </c>
      <c r="AO47" s="56"/>
      <c r="AP47" s="56">
        <f>SUM(AP44:AP46)</f>
        <v>1003.56</v>
      </c>
      <c r="AQ47" s="105"/>
      <c r="AR47" s="106">
        <f>AQ46</f>
        <v>1050.2999999999993</v>
      </c>
      <c r="AS47" s="51">
        <f>SUM(AS44:AS46)</f>
        <v>0</v>
      </c>
      <c r="AT47" s="59"/>
      <c r="AU47" s="58"/>
      <c r="AV47" s="58"/>
      <c r="AW47" s="58"/>
      <c r="AX47" s="58"/>
    </row>
    <row r="48" spans="1:50" x14ac:dyDescent="0.2">
      <c r="A48" s="182">
        <v>12</v>
      </c>
      <c r="B48" s="23">
        <v>1</v>
      </c>
      <c r="C48" s="46" t="s">
        <v>50</v>
      </c>
      <c r="D48" s="12">
        <v>6762</v>
      </c>
      <c r="E48" s="12">
        <v>7</v>
      </c>
      <c r="F48" s="12">
        <v>11917</v>
      </c>
      <c r="G48" s="13">
        <v>0.6</v>
      </c>
      <c r="H48" s="13">
        <v>3.7</v>
      </c>
      <c r="I48" s="12">
        <v>10027</v>
      </c>
      <c r="J48" s="13">
        <v>6.8</v>
      </c>
      <c r="K48" s="12">
        <v>16061</v>
      </c>
      <c r="L48" s="14">
        <v>6.2E-2</v>
      </c>
      <c r="M48" s="24">
        <f>ROUND(K48*(1-L48),0)</f>
        <v>15065</v>
      </c>
      <c r="N48" s="15">
        <v>0.55400000000000005</v>
      </c>
      <c r="O48" s="25">
        <f>M48*N48</f>
        <v>8346.01</v>
      </c>
      <c r="P48" s="14">
        <v>0.40100000000000002</v>
      </c>
      <c r="Q48" s="25">
        <f>M48*P48</f>
        <v>6041.0650000000005</v>
      </c>
      <c r="R48" s="16">
        <v>4.4999999999999998E-2</v>
      </c>
      <c r="S48" s="25">
        <f>M48*R48</f>
        <v>677.92499999999995</v>
      </c>
      <c r="T48" s="26">
        <v>0.219</v>
      </c>
      <c r="U48" s="25">
        <f>M48*T48</f>
        <v>3299.2350000000001</v>
      </c>
      <c r="V48" s="16">
        <v>0.503</v>
      </c>
      <c r="W48" s="25">
        <f>M48*V48</f>
        <v>7577.6949999999997</v>
      </c>
      <c r="X48" s="16">
        <v>0.39</v>
      </c>
      <c r="Y48" s="25">
        <f>X48*M48</f>
        <v>5875.35</v>
      </c>
      <c r="Z48" s="17">
        <v>2.5699999999999998E-3</v>
      </c>
      <c r="AA48" s="18">
        <f>M48*Z48</f>
        <v>38.71705</v>
      </c>
      <c r="AB48" s="27">
        <f>IF(M48&gt;0,(AD48+AM48)/M48,0)</f>
        <v>2.6972842748091606E-3</v>
      </c>
      <c r="AC48" s="17">
        <v>3.1E-4</v>
      </c>
      <c r="AD48" s="24">
        <f>AC48*M48</f>
        <v>4.6701499999999996</v>
      </c>
      <c r="AE48" s="117">
        <v>0.2112</v>
      </c>
      <c r="AF48" s="30">
        <f>AI48*(1-AJ48)*AE48</f>
        <v>35.1326976</v>
      </c>
      <c r="AG48" s="28">
        <f>IF(AND(AE48&gt;0,AC48&gt;0,Z48&gt;0),((Z48-AC48)*AE48)/((AE48-AC48)*Z48),0)</f>
        <v>0.88067008212185049</v>
      </c>
      <c r="AH48" s="60">
        <f t="shared" si="2"/>
        <v>0.88634047136648231</v>
      </c>
      <c r="AI48" s="12">
        <v>182</v>
      </c>
      <c r="AJ48" s="36">
        <v>8.5999999999999993E-2</v>
      </c>
      <c r="AK48" s="15">
        <v>0.2162</v>
      </c>
      <c r="AL48" s="150">
        <v>0.2195</v>
      </c>
      <c r="AM48" s="30">
        <f>AI48*(1-AJ48)*AK48</f>
        <v>35.964437600000004</v>
      </c>
      <c r="AN48" s="153">
        <f>AI48*(1-AJ48)*AL48</f>
        <v>36.513386000000004</v>
      </c>
      <c r="AO48" s="19">
        <v>1.7</v>
      </c>
      <c r="AP48" s="19">
        <v>879.1</v>
      </c>
      <c r="AQ48" s="101">
        <f>AQ46+AI48-AP48+AR48</f>
        <v>540.03999999999928</v>
      </c>
      <c r="AR48" s="102">
        <v>186.84</v>
      </c>
      <c r="AS48" s="12"/>
      <c r="AT48" s="31"/>
      <c r="AU48" s="20"/>
      <c r="AV48" s="20"/>
      <c r="AW48" s="20"/>
      <c r="AX48" s="20"/>
    </row>
    <row r="49" spans="1:50" x14ac:dyDescent="0.2">
      <c r="A49" s="183"/>
      <c r="B49" s="33">
        <v>2</v>
      </c>
      <c r="C49" s="46" t="s">
        <v>57</v>
      </c>
      <c r="D49" s="34">
        <v>19000</v>
      </c>
      <c r="E49" s="34">
        <v>15</v>
      </c>
      <c r="F49" s="34">
        <v>20411</v>
      </c>
      <c r="G49" s="35">
        <v>0.5</v>
      </c>
      <c r="H49" s="35">
        <v>4</v>
      </c>
      <c r="I49" s="34">
        <v>18318</v>
      </c>
      <c r="J49" s="35">
        <v>5.5</v>
      </c>
      <c r="K49" s="34">
        <v>15893</v>
      </c>
      <c r="L49" s="36">
        <v>6.0999999999999999E-2</v>
      </c>
      <c r="M49" s="37">
        <f>ROUND(K49*(1-L49),0)</f>
        <v>14924</v>
      </c>
      <c r="N49" s="38">
        <v>0.41</v>
      </c>
      <c r="O49" s="25">
        <f>M49*N49</f>
        <v>6118.8399999999992</v>
      </c>
      <c r="P49" s="36">
        <v>0.54500000000000004</v>
      </c>
      <c r="Q49" s="25">
        <f>M49*P49</f>
        <v>8133.5800000000008</v>
      </c>
      <c r="R49" s="39">
        <v>4.4999999999999998E-2</v>
      </c>
      <c r="S49" s="25">
        <f>M49*R49</f>
        <v>671.57999999999993</v>
      </c>
      <c r="T49" s="28">
        <v>0.216</v>
      </c>
      <c r="U49" s="25">
        <f>M49*T49</f>
        <v>3223.5839999999998</v>
      </c>
      <c r="V49" s="39">
        <v>0.50700000000000001</v>
      </c>
      <c r="W49" s="25">
        <f>M49*V49</f>
        <v>7566.4679999999998</v>
      </c>
      <c r="X49" s="39">
        <v>0.4</v>
      </c>
      <c r="Y49" s="25">
        <f>X49*M49</f>
        <v>5969.6</v>
      </c>
      <c r="Z49" s="40">
        <v>2.6099999999999999E-3</v>
      </c>
      <c r="AA49" s="18">
        <f>M49*Z49</f>
        <v>38.951639999999998</v>
      </c>
      <c r="AB49" s="27">
        <f>IF(M49&gt;0,(AD49+AM49)/M49,0)</f>
        <v>2.6824167783436078E-3</v>
      </c>
      <c r="AC49" s="40">
        <v>3.2000000000000003E-4</v>
      </c>
      <c r="AD49" s="37">
        <f>AC49*M49</f>
        <v>4.7756800000000004</v>
      </c>
      <c r="AE49" s="28">
        <v>0.2059</v>
      </c>
      <c r="AF49" s="41">
        <f>AI49*(1-AJ49)*AE49</f>
        <v>34.967997000000004</v>
      </c>
      <c r="AG49" s="28">
        <f>IF(AND(AE49&gt;0,AC49&gt;0,Z49&gt;0),((Z49-AC49)*AE49)/((AE49-AC49)*Z49),0)</f>
        <v>0.87876036363243282</v>
      </c>
      <c r="AH49" s="29">
        <f t="shared" si="2"/>
        <v>0.88206423006879131</v>
      </c>
      <c r="AI49" s="34">
        <v>185</v>
      </c>
      <c r="AJ49" s="36">
        <v>8.2000000000000003E-2</v>
      </c>
      <c r="AK49" s="38">
        <v>0.20760000000000001</v>
      </c>
      <c r="AL49" s="151">
        <v>0.2069</v>
      </c>
      <c r="AM49" s="41">
        <f>AI49*(1-AJ49)*AK49</f>
        <v>35.256708000000003</v>
      </c>
      <c r="AN49" s="154">
        <f t="shared" si="1"/>
        <v>35.137827000000001</v>
      </c>
      <c r="AO49" s="42">
        <v>1.6</v>
      </c>
      <c r="AP49" s="42"/>
      <c r="AQ49" s="121">
        <f>AQ48+AI49-AP49</f>
        <v>725.03999999999928</v>
      </c>
      <c r="AR49" s="104"/>
      <c r="AS49" s="43"/>
      <c r="AT49" s="44"/>
      <c r="AU49" s="45"/>
      <c r="AV49" s="45"/>
      <c r="AW49" s="45"/>
      <c r="AX49" s="45"/>
    </row>
    <row r="50" spans="1:50" x14ac:dyDescent="0.2">
      <c r="A50" s="183"/>
      <c r="B50" s="33">
        <v>3</v>
      </c>
      <c r="C50" s="46" t="s">
        <v>51</v>
      </c>
      <c r="D50" s="43">
        <v>21657</v>
      </c>
      <c r="E50" s="43">
        <v>7</v>
      </c>
      <c r="F50" s="43">
        <v>22276</v>
      </c>
      <c r="G50" s="37">
        <v>0.7</v>
      </c>
      <c r="H50" s="37">
        <v>3.7</v>
      </c>
      <c r="I50" s="43">
        <v>19434</v>
      </c>
      <c r="J50" s="37">
        <v>4.5999999999999996</v>
      </c>
      <c r="K50" s="43">
        <v>16242</v>
      </c>
      <c r="L50" s="39">
        <v>6.7000000000000004E-2</v>
      </c>
      <c r="M50" s="37">
        <f>ROUND(K50*(1-L50),0)</f>
        <v>15154</v>
      </c>
      <c r="N50" s="28">
        <v>0.40699999999999997</v>
      </c>
      <c r="O50" s="25">
        <f>M50*N50</f>
        <v>6167.6779999999999</v>
      </c>
      <c r="P50" s="39">
        <v>0.502</v>
      </c>
      <c r="Q50" s="25">
        <f>M50*P50</f>
        <v>7607.308</v>
      </c>
      <c r="R50" s="39">
        <v>9.0999999999999998E-2</v>
      </c>
      <c r="S50" s="25">
        <f>M50*R50</f>
        <v>1379.0139999999999</v>
      </c>
      <c r="T50" s="28">
        <v>0.216</v>
      </c>
      <c r="U50" s="25">
        <f>M50*T50</f>
        <v>3273.2640000000001</v>
      </c>
      <c r="V50" s="39">
        <v>0.505</v>
      </c>
      <c r="W50" s="25">
        <f>M50*V50</f>
        <v>7652.77</v>
      </c>
      <c r="X50" s="39">
        <v>0.4</v>
      </c>
      <c r="Y50" s="25">
        <f>X50*M50</f>
        <v>6061.6</v>
      </c>
      <c r="Z50" s="47">
        <v>2.8600000000000001E-3</v>
      </c>
      <c r="AA50" s="18">
        <f>M50*Z50</f>
        <v>43.340440000000001</v>
      </c>
      <c r="AB50" s="27">
        <f>IF(M50&gt;0,(AD50+AM50)/M50,0)</f>
        <v>2.7609417975452025E-3</v>
      </c>
      <c r="AC50" s="47">
        <v>3.4000000000000002E-4</v>
      </c>
      <c r="AD50" s="37">
        <f>AC50*M50</f>
        <v>5.1523600000000007</v>
      </c>
      <c r="AE50" s="28">
        <v>0.21160000000000001</v>
      </c>
      <c r="AF50" s="41">
        <f>AI50*(1-AJ50)*AE50</f>
        <v>37.684267200000008</v>
      </c>
      <c r="AG50" s="28">
        <f>IF(AND(AE50&gt;0,AC50&gt;0,Z50&gt;0),((Z50-AC50)*AE50)/((AE50-AC50)*Z50),0)</f>
        <v>0.88253694615523637</v>
      </c>
      <c r="AH50" s="29">
        <f t="shared" si="2"/>
        <v>0.87830324227669887</v>
      </c>
      <c r="AI50" s="43">
        <v>194</v>
      </c>
      <c r="AJ50" s="39">
        <v>8.2000000000000003E-2</v>
      </c>
      <c r="AK50" s="28">
        <v>0.20599999999999999</v>
      </c>
      <c r="AL50" s="152">
        <v>0.2137</v>
      </c>
      <c r="AM50" s="41">
        <f>AI50*(1-AJ50)*AK50</f>
        <v>36.686951999999998</v>
      </c>
      <c r="AN50" s="154">
        <f t="shared" si="1"/>
        <v>38.058260400000002</v>
      </c>
      <c r="AO50" s="18">
        <v>1.6</v>
      </c>
      <c r="AP50" s="18"/>
      <c r="AQ50" s="121">
        <f>AQ49+AI50-AP50</f>
        <v>919.03999999999928</v>
      </c>
      <c r="AR50" s="104"/>
      <c r="AS50" s="43"/>
      <c r="AT50" s="48"/>
      <c r="AU50" s="41"/>
      <c r="AV50" s="41"/>
      <c r="AW50" s="41"/>
      <c r="AX50" s="41"/>
    </row>
    <row r="51" spans="1:50" s="22" customFormat="1" ht="13.5" thickBot="1" x14ac:dyDescent="0.25">
      <c r="A51" s="184"/>
      <c r="B51" s="49" t="s">
        <v>38</v>
      </c>
      <c r="C51" s="50"/>
      <c r="D51" s="51">
        <f>SUM(D48:D50)</f>
        <v>47419</v>
      </c>
      <c r="E51" s="51"/>
      <c r="F51" s="51">
        <f>SUM(F48:F50)</f>
        <v>54604</v>
      </c>
      <c r="G51" s="52"/>
      <c r="H51" s="52"/>
      <c r="I51" s="51">
        <f>SUM(I48:I50)</f>
        <v>47779</v>
      </c>
      <c r="J51" s="52"/>
      <c r="K51" s="51">
        <f>SUM(K48:K50)</f>
        <v>48196</v>
      </c>
      <c r="L51" s="21">
        <f>IF(K51&gt;0,(K48*L48+K49*L49+K50*L50)/K51,0)</f>
        <v>6.3355236949124413E-2</v>
      </c>
      <c r="M51" s="52">
        <f>M48+M49+M50</f>
        <v>45143</v>
      </c>
      <c r="N51" s="53">
        <f>IF(M51&gt;0,O51/M51,0)</f>
        <v>0.45704822453093502</v>
      </c>
      <c r="O51" s="54">
        <f>O48+O49+O50</f>
        <v>20632.527999999998</v>
      </c>
      <c r="P51" s="21">
        <f>IF(M51&gt;0,Q51/M51,0)</f>
        <v>0.48251009015794255</v>
      </c>
      <c r="Q51" s="54">
        <f>Q48+Q49+Q50</f>
        <v>21781.953000000001</v>
      </c>
      <c r="R51" s="21">
        <f>IF(M51&gt;0,S51/M51,0)</f>
        <v>6.0441685311122428E-2</v>
      </c>
      <c r="S51" s="54">
        <f>S48+S49+S50</f>
        <v>2728.5189999999998</v>
      </c>
      <c r="T51" s="21">
        <f>IF(M51&gt;0,U51/M51,0)</f>
        <v>0.21700115189508892</v>
      </c>
      <c r="U51" s="54">
        <f>U48+U49+U50</f>
        <v>9796.0829999999987</v>
      </c>
      <c r="V51" s="21">
        <f>IF(M51&gt;0,W51/M51,0)</f>
        <v>0.50499375318432538</v>
      </c>
      <c r="W51" s="54">
        <f>W48+W49+W50</f>
        <v>22796.933000000001</v>
      </c>
      <c r="X51" s="21">
        <f>IF(M51&gt;0,Y51/M51,0)</f>
        <v>0.39666282701637029</v>
      </c>
      <c r="Y51" s="54">
        <f>Y48+Y49+Y50</f>
        <v>17906.550000000003</v>
      </c>
      <c r="Z51" s="55">
        <f>IF(M51&gt;0,AA51/M51,0)</f>
        <v>2.6805735108433202E-3</v>
      </c>
      <c r="AA51" s="56">
        <f>SUM(AA48:AA50)</f>
        <v>121.00913</v>
      </c>
      <c r="AB51" s="55">
        <f>IF(M51&gt;0,(AB48*M48+AB49*M49+AB50*M50)/M51,0)</f>
        <v>2.7137382894357933E-3</v>
      </c>
      <c r="AC51" s="55">
        <f>IF(K51&gt;0,(K48*AC48+K49*AC49+K50*AC50)/K51,0)</f>
        <v>3.2340754419453899E-4</v>
      </c>
      <c r="AD51" s="52">
        <f>SUM(AD48:AD50)</f>
        <v>14.598190000000002</v>
      </c>
      <c r="AE51" s="53">
        <f>IF(K51&gt;0,(K48*AE48+K49*AE49+K50*AE50)/K51,0)</f>
        <v>0.20958708399037262</v>
      </c>
      <c r="AF51" s="58">
        <f>SUM(AF48:AF50)</f>
        <v>107.7849618</v>
      </c>
      <c r="AG51" s="53">
        <f>IF(AND(AA51&gt;0),((AA48*AG48+AA49*AG49+AA50*AG50)/AA51),0)</f>
        <v>0.88072399575238369</v>
      </c>
      <c r="AH51" s="57">
        <f t="shared" si="2"/>
        <v>0.88218488758207547</v>
      </c>
      <c r="AI51" s="51">
        <f>SUM(AI48:AI50)</f>
        <v>561</v>
      </c>
      <c r="AJ51" s="21">
        <f>IF(AI51&gt;0,(AJ48*AI48+AJ49*AI49+AJ50*AI50)/AI51,0)</f>
        <v>8.3297682709447429E-2</v>
      </c>
      <c r="AK51" s="53">
        <f>IF(K51&gt;0,(AK48*K48+AK49*K49+AK50*K50)/K51,0)</f>
        <v>0.2099266951614242</v>
      </c>
      <c r="AL51" s="155">
        <f>IF(L51&gt;0,(AL48*K48+AL49*K49+AL50*K50)/K51,0)</f>
        <v>0.21339045978919413</v>
      </c>
      <c r="AM51" s="58">
        <f>SUM(AM48:AM50)</f>
        <v>107.90809759999999</v>
      </c>
      <c r="AN51" s="156">
        <f>SUM(AN48:AN50)</f>
        <v>109.70947340000001</v>
      </c>
      <c r="AO51" s="56"/>
      <c r="AP51" s="56">
        <f>SUM(AP48:AP50)</f>
        <v>879.1</v>
      </c>
      <c r="AQ51" s="105"/>
      <c r="AR51" s="106">
        <f>AQ50</f>
        <v>919.03999999999928</v>
      </c>
      <c r="AS51" s="51">
        <f>SUM(AS48:AS50)</f>
        <v>0</v>
      </c>
      <c r="AT51" s="59"/>
      <c r="AU51" s="58"/>
      <c r="AV51" s="58"/>
      <c r="AW51" s="58"/>
      <c r="AX51" s="58"/>
    </row>
    <row r="52" spans="1:50" x14ac:dyDescent="0.2">
      <c r="A52" s="182">
        <v>13</v>
      </c>
      <c r="B52" s="23">
        <v>1</v>
      </c>
      <c r="C52" s="46" t="s">
        <v>50</v>
      </c>
      <c r="D52" s="12">
        <v>16893</v>
      </c>
      <c r="E52" s="12">
        <v>7</v>
      </c>
      <c r="F52" s="12">
        <v>23116</v>
      </c>
      <c r="G52" s="13">
        <v>0.3</v>
      </c>
      <c r="H52" s="13">
        <v>3.8</v>
      </c>
      <c r="I52" s="12">
        <v>19597</v>
      </c>
      <c r="J52" s="13">
        <v>3.8</v>
      </c>
      <c r="K52" s="12">
        <v>16348</v>
      </c>
      <c r="L52" s="14">
        <v>6.9000000000000006E-2</v>
      </c>
      <c r="M52" s="24">
        <f>ROUND(K52*(1-L52),0)</f>
        <v>15220</v>
      </c>
      <c r="N52" s="15">
        <v>0.45300000000000001</v>
      </c>
      <c r="O52" s="25">
        <f>M52*N52</f>
        <v>6894.66</v>
      </c>
      <c r="P52" s="14">
        <v>0.50800000000000001</v>
      </c>
      <c r="Q52" s="25">
        <f>M52*P52</f>
        <v>7731.76</v>
      </c>
      <c r="R52" s="16">
        <v>3.9E-2</v>
      </c>
      <c r="S52" s="25">
        <f>M52*R52</f>
        <v>593.58000000000004</v>
      </c>
      <c r="T52" s="26">
        <v>0.214</v>
      </c>
      <c r="U52" s="25">
        <f>M52*T52</f>
        <v>3257.08</v>
      </c>
      <c r="V52" s="16">
        <v>0.52</v>
      </c>
      <c r="W52" s="25">
        <f>M52*V52</f>
        <v>7914.4000000000005</v>
      </c>
      <c r="X52" s="16">
        <v>0.4</v>
      </c>
      <c r="Y52" s="25">
        <f>X52*M52</f>
        <v>6088</v>
      </c>
      <c r="Z52" s="17">
        <v>2.8300000000000001E-3</v>
      </c>
      <c r="AA52" s="18">
        <f>M52*Z52</f>
        <v>43.072600000000001</v>
      </c>
      <c r="AB52" s="27">
        <f>IF(M52&gt;0,(AD52+AM52)/M52,0)</f>
        <v>2.8336721222076218E-3</v>
      </c>
      <c r="AC52" s="17">
        <v>3.6000000000000002E-4</v>
      </c>
      <c r="AD52" s="24">
        <f>AC52*M52</f>
        <v>5.4792000000000005</v>
      </c>
      <c r="AE52" s="117">
        <v>0.21199999999999999</v>
      </c>
      <c r="AF52" s="30">
        <f>AI52*(1-AJ52)*AE52</f>
        <v>36.969196000000004</v>
      </c>
      <c r="AG52" s="28">
        <f>IF(AND(AE52&gt;0,AC52&gt;0,Z52&gt;0),((Z52-AC52)*AE52)/((AE52-AC52)*Z52),0)</f>
        <v>0.8742761392938071</v>
      </c>
      <c r="AH52" s="60">
        <f t="shared" si="2"/>
        <v>0.87441439974881074</v>
      </c>
      <c r="AI52" s="12">
        <v>191</v>
      </c>
      <c r="AJ52" s="14">
        <v>8.6999999999999994E-2</v>
      </c>
      <c r="AK52" s="15">
        <v>0.21590000000000001</v>
      </c>
      <c r="AL52" s="152">
        <v>0.22270000000000001</v>
      </c>
      <c r="AM52" s="30">
        <f>AI52*(1-AJ52)*AK52</f>
        <v>37.649289700000004</v>
      </c>
      <c r="AN52" s="153">
        <f>AI52*(1-AJ52)*AL52</f>
        <v>38.835094100000006</v>
      </c>
      <c r="AO52" s="19">
        <v>1.6</v>
      </c>
      <c r="AP52" s="19"/>
      <c r="AQ52" s="101">
        <f>AQ50+AI52-AP52</f>
        <v>1110.0399999999993</v>
      </c>
      <c r="AR52" s="102"/>
      <c r="AS52" s="12"/>
      <c r="AT52" s="31"/>
      <c r="AU52" s="20"/>
      <c r="AV52" s="20"/>
      <c r="AW52" s="20"/>
      <c r="AX52" s="20"/>
    </row>
    <row r="53" spans="1:50" x14ac:dyDescent="0.2">
      <c r="A53" s="183"/>
      <c r="B53" s="33">
        <v>2</v>
      </c>
      <c r="C53" s="11" t="s">
        <v>54</v>
      </c>
      <c r="D53" s="34">
        <v>19400</v>
      </c>
      <c r="E53" s="34">
        <v>12</v>
      </c>
      <c r="F53" s="34">
        <v>19980</v>
      </c>
      <c r="G53" s="35">
        <v>0.4</v>
      </c>
      <c r="H53" s="35">
        <v>3</v>
      </c>
      <c r="I53" s="34">
        <v>17890</v>
      </c>
      <c r="J53" s="35">
        <v>4.0999999999999996</v>
      </c>
      <c r="K53" s="34">
        <v>16353</v>
      </c>
      <c r="L53" s="36">
        <v>0.06</v>
      </c>
      <c r="M53" s="37">
        <f>ROUND(K53*(1-L53),0)</f>
        <v>15372</v>
      </c>
      <c r="N53" s="38">
        <v>0.46</v>
      </c>
      <c r="O53" s="25">
        <f>M53*N53</f>
        <v>7071.12</v>
      </c>
      <c r="P53" s="36">
        <v>0.47</v>
      </c>
      <c r="Q53" s="25">
        <f>M53*P53</f>
        <v>7224.8399999999992</v>
      </c>
      <c r="R53" s="39">
        <v>7.0000000000000007E-2</v>
      </c>
      <c r="S53" s="25">
        <f>M53*R53</f>
        <v>1076.0400000000002</v>
      </c>
      <c r="T53" s="28">
        <v>0.20899999999999999</v>
      </c>
      <c r="U53" s="25">
        <f>M53*T53</f>
        <v>3212.748</v>
      </c>
      <c r="V53" s="39">
        <v>0.52300000000000002</v>
      </c>
      <c r="W53" s="25">
        <f>M53*V53</f>
        <v>8039.5560000000005</v>
      </c>
      <c r="X53" s="39">
        <v>0.4</v>
      </c>
      <c r="Y53" s="25">
        <f>X53*M53</f>
        <v>6148.8</v>
      </c>
      <c r="Z53" s="40">
        <v>2.7499999999999998E-3</v>
      </c>
      <c r="AA53" s="18">
        <f>M53*Z53</f>
        <v>42.272999999999996</v>
      </c>
      <c r="AB53" s="27">
        <f>IF(M53&gt;0,(AD53+AM53)/M53,0)</f>
        <v>2.7318336976320588E-3</v>
      </c>
      <c r="AC53" s="40">
        <v>3.3E-4</v>
      </c>
      <c r="AD53" s="37">
        <f>AC53*M53</f>
        <v>5.0727599999999997</v>
      </c>
      <c r="AE53" s="28">
        <v>0.2127</v>
      </c>
      <c r="AF53" s="41">
        <f>AI53*(1-AJ53)*AE53</f>
        <v>37.253766900000002</v>
      </c>
      <c r="AG53" s="28">
        <f>IF(AND(AE53&gt;0,AC53&gt;0,Z53&gt;0),((Z53-AC53)*AE53)/((AE53-AC53)*Z53),0)</f>
        <v>0.88136742477751095</v>
      </c>
      <c r="AH53" s="29">
        <f t="shared" si="2"/>
        <v>0.88058053512247592</v>
      </c>
      <c r="AI53" s="34">
        <v>191</v>
      </c>
      <c r="AJ53" s="36">
        <v>8.3000000000000004E-2</v>
      </c>
      <c r="AK53" s="38">
        <v>0.21079999999999999</v>
      </c>
      <c r="AL53" s="152">
        <v>0.2215</v>
      </c>
      <c r="AM53" s="41">
        <f>AI53*(1-AJ53)*AK53</f>
        <v>36.920987600000004</v>
      </c>
      <c r="AN53" s="154">
        <f t="shared" si="1"/>
        <v>38.795060500000005</v>
      </c>
      <c r="AO53" s="42">
        <v>1.6</v>
      </c>
      <c r="AP53" s="42"/>
      <c r="AQ53" s="121">
        <f>AQ52+AI53-AP53</f>
        <v>1301.0399999999993</v>
      </c>
      <c r="AR53" s="104"/>
      <c r="AS53" s="43"/>
      <c r="AT53" s="44"/>
      <c r="AU53" s="45"/>
      <c r="AV53" s="45"/>
      <c r="AW53" s="45"/>
      <c r="AX53" s="45"/>
    </row>
    <row r="54" spans="1:50" x14ac:dyDescent="0.2">
      <c r="A54" s="183"/>
      <c r="B54" s="33">
        <v>3</v>
      </c>
      <c r="C54" s="46" t="s">
        <v>51</v>
      </c>
      <c r="D54" s="43">
        <v>21447</v>
      </c>
      <c r="E54" s="43">
        <v>6</v>
      </c>
      <c r="F54" s="43">
        <v>20963</v>
      </c>
      <c r="G54" s="37">
        <v>0.3</v>
      </c>
      <c r="H54" s="37">
        <v>3.4</v>
      </c>
      <c r="I54" s="43">
        <v>18868</v>
      </c>
      <c r="J54" s="37">
        <v>3</v>
      </c>
      <c r="K54" s="43">
        <v>16330</v>
      </c>
      <c r="L54" s="39">
        <v>6.4000000000000001E-2</v>
      </c>
      <c r="M54" s="37">
        <f>ROUND(K54*(1-L54),0)</f>
        <v>15285</v>
      </c>
      <c r="N54" s="28">
        <v>0.29399999999999998</v>
      </c>
      <c r="O54" s="25">
        <f>M54*N54</f>
        <v>4493.79</v>
      </c>
      <c r="P54" s="39">
        <v>0.65</v>
      </c>
      <c r="Q54" s="25">
        <f>M54*P54</f>
        <v>9935.25</v>
      </c>
      <c r="R54" s="39">
        <v>5.6000000000000001E-2</v>
      </c>
      <c r="S54" s="25">
        <f>M54*R54</f>
        <v>855.96</v>
      </c>
      <c r="T54" s="28">
        <v>0.218</v>
      </c>
      <c r="U54" s="25">
        <f>M54*T54</f>
        <v>3332.13</v>
      </c>
      <c r="V54" s="39">
        <v>0.51700000000000002</v>
      </c>
      <c r="W54" s="25">
        <f>M54*V54</f>
        <v>7902.3450000000003</v>
      </c>
      <c r="X54" s="39">
        <v>0.39</v>
      </c>
      <c r="Y54" s="25">
        <f>X54*M54</f>
        <v>5961.1500000000005</v>
      </c>
      <c r="Z54" s="47">
        <v>2.8600000000000001E-3</v>
      </c>
      <c r="AA54" s="18">
        <f>M54*Z54</f>
        <v>43.7151</v>
      </c>
      <c r="AB54" s="27">
        <f>IF(M54&gt;0,(AD54+AM54)/M54,0)</f>
        <v>2.8087376905462868E-3</v>
      </c>
      <c r="AC54" s="47">
        <v>3.3E-4</v>
      </c>
      <c r="AD54" s="37">
        <f>AC54*M54</f>
        <v>5.0440500000000004</v>
      </c>
      <c r="AE54" s="28">
        <v>0.2147</v>
      </c>
      <c r="AF54" s="41">
        <f>AI54*(1-AJ54)*AE54</f>
        <v>38.588460400000002</v>
      </c>
      <c r="AG54" s="28">
        <f>IF(AND(AE54&gt;0,AC54&gt;0,Z54&gt;0),((Z54-AC54)*AE54)/((AE54-AC54)*Z54),0)</f>
        <v>0.885977156677348</v>
      </c>
      <c r="AH54" s="29">
        <f t="shared" si="2"/>
        <v>0.88389320222411549</v>
      </c>
      <c r="AI54" s="43">
        <v>196</v>
      </c>
      <c r="AJ54" s="39">
        <v>8.3000000000000004E-2</v>
      </c>
      <c r="AK54" s="28">
        <v>0.21079999999999999</v>
      </c>
      <c r="AL54" s="152">
        <v>0.2258</v>
      </c>
      <c r="AM54" s="41">
        <f>AI54*(1-AJ54)*AK54</f>
        <v>37.887505599999997</v>
      </c>
      <c r="AN54" s="154">
        <f t="shared" si="1"/>
        <v>40.583485600000003</v>
      </c>
      <c r="AO54" s="18">
        <v>1.6</v>
      </c>
      <c r="AP54" s="18"/>
      <c r="AQ54" s="121">
        <f>AQ53+AI54-AP54</f>
        <v>1497.0399999999993</v>
      </c>
      <c r="AR54" s="104"/>
      <c r="AS54" s="43"/>
      <c r="AT54" s="48"/>
      <c r="AU54" s="41"/>
      <c r="AV54" s="41"/>
      <c r="AW54" s="41"/>
      <c r="AX54" s="41"/>
    </row>
    <row r="55" spans="1:50" s="22" customFormat="1" ht="13.5" thickBot="1" x14ac:dyDescent="0.25">
      <c r="A55" s="184"/>
      <c r="B55" s="49" t="s">
        <v>38</v>
      </c>
      <c r="C55" s="50"/>
      <c r="D55" s="51">
        <f>SUM(D52:D54)</f>
        <v>57740</v>
      </c>
      <c r="E55" s="51"/>
      <c r="F55" s="51">
        <f>SUM(F52:F54)</f>
        <v>64059</v>
      </c>
      <c r="G55" s="52"/>
      <c r="H55" s="52"/>
      <c r="I55" s="51">
        <f>SUM(I52:I54)</f>
        <v>56355</v>
      </c>
      <c r="J55" s="52"/>
      <c r="K55" s="51">
        <f>SUM(K52:K54)</f>
        <v>49031</v>
      </c>
      <c r="L55" s="21">
        <f>IF(K55&gt;0,(K52*L52+K53*L53+K54*L54)/K55,0)</f>
        <v>6.4333013807591113E-2</v>
      </c>
      <c r="M55" s="52">
        <f>M52+M53+M54</f>
        <v>45877</v>
      </c>
      <c r="N55" s="53">
        <f>IF(M55&gt;0,O55/M55,0)</f>
        <v>0.40237090481068943</v>
      </c>
      <c r="O55" s="54">
        <f>O52+O53+O54</f>
        <v>18459.57</v>
      </c>
      <c r="P55" s="21">
        <f>IF(M55&gt;0,Q55/M55,0)</f>
        <v>0.54257798025154214</v>
      </c>
      <c r="Q55" s="54">
        <f>Q52+Q53+Q54</f>
        <v>24891.85</v>
      </c>
      <c r="R55" s="21">
        <f>IF(M55&gt;0,S55/M55,0)</f>
        <v>5.5051114937768389E-2</v>
      </c>
      <c r="S55" s="54">
        <f>S52+S53+S54</f>
        <v>2525.5800000000004</v>
      </c>
      <c r="T55" s="21">
        <f>IF(M55&gt;0,U55/M55,0)</f>
        <v>0.2136573446389258</v>
      </c>
      <c r="U55" s="54">
        <f>U52+U53+U54</f>
        <v>9801.9579999999987</v>
      </c>
      <c r="V55" s="21">
        <f>IF(M55&gt;0,W55/M55,0)</f>
        <v>0.52000568912526979</v>
      </c>
      <c r="W55" s="54">
        <f>W52+W53+W54</f>
        <v>23856.301000000003</v>
      </c>
      <c r="X55" s="21">
        <f>IF(M55&gt;0,Y55/M55,0)</f>
        <v>0.39666826514375397</v>
      </c>
      <c r="Y55" s="54">
        <f>Y52+Y53+Y54</f>
        <v>18197.95</v>
      </c>
      <c r="Z55" s="55">
        <f>IF(M55&gt;0,AA55/M55,0)</f>
        <v>2.8131896157115766E-3</v>
      </c>
      <c r="AA55" s="56">
        <f>SUM(AA52:AA54)</f>
        <v>129.0607</v>
      </c>
      <c r="AB55" s="55">
        <f>IF(M55&gt;0,(AB52*M52+AB53*M53+AB54*M54)/M55,0)</f>
        <v>2.7912416439610267E-3</v>
      </c>
      <c r="AC55" s="55">
        <f>IF(K55&gt;0,(K52*AC52+K53*AC53+K54*AC54)/K55,0)</f>
        <v>3.4000265138381841E-4</v>
      </c>
      <c r="AD55" s="52">
        <f>SUM(AD52:AD54)</f>
        <v>15.596010000000001</v>
      </c>
      <c r="AE55" s="53">
        <f>IF(K55&gt;0,(K52*AE52+K53*AE53+K54*AE54)/K55,0)</f>
        <v>0.21313271399726702</v>
      </c>
      <c r="AF55" s="58">
        <f>SUM(AF52:AF54)</f>
        <v>112.8114233</v>
      </c>
      <c r="AG55" s="53">
        <f>IF(AND(AA55&gt;0),((AA52*AG52+AA53*AG53+AA54*AG54)/AA55),0)</f>
        <v>0.88056218187900814</v>
      </c>
      <c r="AH55" s="57">
        <f t="shared" si="2"/>
        <v>0.87959682309919807</v>
      </c>
      <c r="AI55" s="51">
        <f>SUM(AI52:AI54)</f>
        <v>578</v>
      </c>
      <c r="AJ55" s="21">
        <f>IF(AI55&gt;0,(AJ52*AI52+AJ53*AI53+AJ54*AI54)/AI55,0)</f>
        <v>8.4321799307958481E-2</v>
      </c>
      <c r="AK55" s="53">
        <f>IF(K55&gt;0,(AK52*K52+AK53*K53+AK54*K54)/K55,0)</f>
        <v>0.21250045073524912</v>
      </c>
      <c r="AL55" s="155">
        <f>IF(L55&gt;0,(AL52*K52+AL53*K53+AL54*K54)/K55,0)</f>
        <v>0.22333224082723177</v>
      </c>
      <c r="AM55" s="58">
        <f>SUM(AM52:AM54)</f>
        <v>112.45778290000001</v>
      </c>
      <c r="AN55" s="156">
        <f>SUM(AN52:AN54)</f>
        <v>118.21364020000001</v>
      </c>
      <c r="AO55" s="56"/>
      <c r="AP55" s="56">
        <f>SUM(AP52:AP54)</f>
        <v>0</v>
      </c>
      <c r="AQ55" s="105"/>
      <c r="AR55" s="106">
        <f>AQ54</f>
        <v>1497.0399999999993</v>
      </c>
      <c r="AS55" s="51">
        <f>SUM(AS52:AS54)</f>
        <v>0</v>
      </c>
      <c r="AT55" s="59"/>
      <c r="AU55" s="58"/>
      <c r="AV55" s="58"/>
      <c r="AW55" s="58"/>
      <c r="AX55" s="58"/>
    </row>
    <row r="56" spans="1:50" x14ac:dyDescent="0.2">
      <c r="A56" s="182">
        <v>14</v>
      </c>
      <c r="B56" s="23">
        <v>1</v>
      </c>
      <c r="C56" s="46" t="s">
        <v>50</v>
      </c>
      <c r="D56" s="12">
        <v>15347</v>
      </c>
      <c r="E56" s="12">
        <v>7</v>
      </c>
      <c r="F56" s="12">
        <v>21512</v>
      </c>
      <c r="G56" s="13">
        <v>0.6</v>
      </c>
      <c r="H56" s="13">
        <v>3.3</v>
      </c>
      <c r="I56" s="12">
        <v>18722</v>
      </c>
      <c r="J56" s="13">
        <v>2.5</v>
      </c>
      <c r="K56" s="12">
        <v>16380</v>
      </c>
      <c r="L56" s="14">
        <v>6.6000000000000003E-2</v>
      </c>
      <c r="M56" s="24">
        <f>ROUND(K56*(1-L56),0)</f>
        <v>15299</v>
      </c>
      <c r="N56" s="15">
        <v>0.39400000000000002</v>
      </c>
      <c r="O56" s="25">
        <f>M56*N56</f>
        <v>6027.8060000000005</v>
      </c>
      <c r="P56" s="14">
        <v>0.53400000000000003</v>
      </c>
      <c r="Q56" s="25">
        <f>M56*P56</f>
        <v>8169.6660000000002</v>
      </c>
      <c r="R56" s="16">
        <v>7.1999999999999995E-2</v>
      </c>
      <c r="S56" s="25">
        <f>M56*R56</f>
        <v>1101.528</v>
      </c>
      <c r="T56" s="26">
        <v>0.214</v>
      </c>
      <c r="U56" s="25">
        <f>M56*T56</f>
        <v>3273.9859999999999</v>
      </c>
      <c r="V56" s="16">
        <v>0.52900000000000003</v>
      </c>
      <c r="W56" s="25">
        <f>M56*V56</f>
        <v>8093.1710000000003</v>
      </c>
      <c r="X56" s="16">
        <v>0.39</v>
      </c>
      <c r="Y56" s="25">
        <f>X56*M56</f>
        <v>5966.6100000000006</v>
      </c>
      <c r="Z56" s="17">
        <v>2.7399999999999998E-3</v>
      </c>
      <c r="AA56" s="18">
        <f>M56*Z56</f>
        <v>41.919259999999994</v>
      </c>
      <c r="AB56" s="27">
        <f>IF(M56&gt;0,(AD56+AM56)/M56,0)</f>
        <v>2.6272122883848619E-3</v>
      </c>
      <c r="AC56" s="17">
        <v>3.2000000000000003E-4</v>
      </c>
      <c r="AD56" s="24">
        <f>AC56*M56</f>
        <v>4.8956800000000005</v>
      </c>
      <c r="AE56" s="117">
        <v>0.214</v>
      </c>
      <c r="AF56" s="30">
        <f>AI56*(1-AJ56)*AE56</f>
        <v>34.777996000000002</v>
      </c>
      <c r="AG56" s="28">
        <f>IF(AND(AE56&gt;0,AC56&gt;0,Z56&gt;0),((Z56-AC56)*AE56)/((AE56-AC56)*Z56),0)</f>
        <v>0.88453434701456846</v>
      </c>
      <c r="AH56" s="60">
        <f t="shared" si="2"/>
        <v>0.87949364496421611</v>
      </c>
      <c r="AI56" s="12">
        <v>178</v>
      </c>
      <c r="AJ56" s="14">
        <v>8.6999999999999994E-2</v>
      </c>
      <c r="AK56" s="15">
        <v>0.2172</v>
      </c>
      <c r="AL56" s="152">
        <v>0.2326</v>
      </c>
      <c r="AM56" s="30">
        <f>AI56*(1-AJ56)*AK56</f>
        <v>35.298040800000003</v>
      </c>
      <c r="AN56" s="153">
        <f>AI56*(1-AJ56)*AL56</f>
        <v>37.800756400000004</v>
      </c>
      <c r="AO56" s="19">
        <v>1.6</v>
      </c>
      <c r="AP56" s="19"/>
      <c r="AQ56" s="101">
        <f>AQ54+AI56-AP56</f>
        <v>1675.0399999999993</v>
      </c>
      <c r="AR56" s="102"/>
      <c r="AS56" s="12"/>
      <c r="AT56" s="31"/>
      <c r="AU56" s="20"/>
      <c r="AV56" s="20"/>
      <c r="AW56" s="20"/>
      <c r="AX56" s="20"/>
    </row>
    <row r="57" spans="1:50" x14ac:dyDescent="0.2">
      <c r="A57" s="183"/>
      <c r="B57" s="33">
        <v>2</v>
      </c>
      <c r="C57" s="11" t="s">
        <v>54</v>
      </c>
      <c r="D57" s="34">
        <v>17723</v>
      </c>
      <c r="E57" s="34">
        <v>9</v>
      </c>
      <c r="F57" s="34">
        <v>17825</v>
      </c>
      <c r="G57" s="35">
        <v>0.5</v>
      </c>
      <c r="H57" s="35">
        <v>2.9</v>
      </c>
      <c r="I57" s="34">
        <v>16087</v>
      </c>
      <c r="J57" s="35">
        <v>2.6</v>
      </c>
      <c r="K57" s="34">
        <v>16425</v>
      </c>
      <c r="L57" s="36">
        <v>6.7000000000000004E-2</v>
      </c>
      <c r="M57" s="37">
        <f>ROUND(K57*(1-L57),0)</f>
        <v>15325</v>
      </c>
      <c r="N57" s="38">
        <v>0.45400000000000001</v>
      </c>
      <c r="O57" s="25">
        <f>M57*N57</f>
        <v>6957.55</v>
      </c>
      <c r="P57" s="36">
        <v>0.497</v>
      </c>
      <c r="Q57" s="25">
        <f>M57*P57</f>
        <v>7616.5249999999996</v>
      </c>
      <c r="R57" s="39">
        <v>4.9000000000000002E-2</v>
      </c>
      <c r="S57" s="25">
        <f>M57*R57</f>
        <v>750.92500000000007</v>
      </c>
      <c r="T57" s="28">
        <v>0.20599999999999999</v>
      </c>
      <c r="U57" s="25">
        <f>M57*T57</f>
        <v>3156.95</v>
      </c>
      <c r="V57" s="39">
        <v>0.52700000000000002</v>
      </c>
      <c r="W57" s="25">
        <f>M57*V57</f>
        <v>8076.2750000000005</v>
      </c>
      <c r="X57" s="39">
        <v>0.4</v>
      </c>
      <c r="Y57" s="25">
        <f>X57*M57</f>
        <v>6130</v>
      </c>
      <c r="Z57" s="40">
        <v>2.7699999999999999E-3</v>
      </c>
      <c r="AA57" s="18">
        <f>M57*Z57</f>
        <v>42.450249999999997</v>
      </c>
      <c r="AB57" s="27">
        <f>IF(M57&gt;0,(AD57+AM57)/M57,0)</f>
        <v>2.7107316672104406E-3</v>
      </c>
      <c r="AC57" s="40">
        <v>2.9999999999999997E-4</v>
      </c>
      <c r="AD57" s="37">
        <f>AC57*M57</f>
        <v>4.5974999999999993</v>
      </c>
      <c r="AE57" s="28">
        <v>0.21129999999999999</v>
      </c>
      <c r="AF57" s="41">
        <f>AI57*(1-AJ57)*AE57</f>
        <v>36.427274799999999</v>
      </c>
      <c r="AG57" s="28">
        <f>IF(AND(AE57&gt;0,AC57&gt;0,Z57&gt;0),((Z57-AC57)*AE57)/((AE57-AC57)*Z57),0)</f>
        <v>0.89296456618817066</v>
      </c>
      <c r="AH57" s="29">
        <f t="shared" si="2"/>
        <v>0.89057549545999437</v>
      </c>
      <c r="AI57" s="34">
        <v>188</v>
      </c>
      <c r="AJ57" s="36">
        <v>8.3000000000000004E-2</v>
      </c>
      <c r="AK57" s="38">
        <v>0.21429999999999999</v>
      </c>
      <c r="AL57" s="152">
        <v>0.22800000000000001</v>
      </c>
      <c r="AM57" s="41">
        <f>AI57*(1-AJ57)*AK57</f>
        <v>36.944462800000004</v>
      </c>
      <c r="AN57" s="154">
        <f t="shared" si="1"/>
        <v>39.306288000000002</v>
      </c>
      <c r="AO57" s="42">
        <v>1.6</v>
      </c>
      <c r="AP57" s="42"/>
      <c r="AQ57" s="121">
        <f>AQ56+AI57-AP57</f>
        <v>1863.0399999999993</v>
      </c>
      <c r="AR57" s="104"/>
      <c r="AS57" s="43"/>
      <c r="AT57" s="44"/>
      <c r="AU57" s="45"/>
      <c r="AV57" s="45"/>
      <c r="AW57" s="45"/>
      <c r="AX57" s="45"/>
    </row>
    <row r="58" spans="1:50" x14ac:dyDescent="0.2">
      <c r="A58" s="183"/>
      <c r="B58" s="33">
        <v>3</v>
      </c>
      <c r="C58" s="11" t="s">
        <v>53</v>
      </c>
      <c r="D58" s="43">
        <v>18930</v>
      </c>
      <c r="E58" s="43">
        <v>6</v>
      </c>
      <c r="F58" s="43">
        <v>19521</v>
      </c>
      <c r="G58" s="37">
        <v>0.5</v>
      </c>
      <c r="H58" s="37">
        <v>3.7</v>
      </c>
      <c r="I58" s="43">
        <v>17285</v>
      </c>
      <c r="J58" s="37">
        <v>2.1</v>
      </c>
      <c r="K58" s="43">
        <v>16414</v>
      </c>
      <c r="L58" s="39">
        <v>6.8000000000000005E-2</v>
      </c>
      <c r="M58" s="37">
        <f>ROUND(K58*(1-L58),0)</f>
        <v>15298</v>
      </c>
      <c r="N58" s="28">
        <v>0.443</v>
      </c>
      <c r="O58" s="25">
        <f>M58*N58</f>
        <v>6777.0140000000001</v>
      </c>
      <c r="P58" s="39">
        <v>0.48199999999999998</v>
      </c>
      <c r="Q58" s="25">
        <f>M58*P58</f>
        <v>7373.6359999999995</v>
      </c>
      <c r="R58" s="39">
        <v>7.4999999999999997E-2</v>
      </c>
      <c r="S58" s="25">
        <f>M58*R58</f>
        <v>1147.3499999999999</v>
      </c>
      <c r="T58" s="28">
        <v>0.21</v>
      </c>
      <c r="U58" s="25">
        <f>M58*T58</f>
        <v>3212.58</v>
      </c>
      <c r="V58" s="39">
        <v>0.53400000000000003</v>
      </c>
      <c r="W58" s="25">
        <f>M58*V58</f>
        <v>8169.1320000000005</v>
      </c>
      <c r="X58" s="39">
        <v>0.39</v>
      </c>
      <c r="Y58" s="25">
        <f>X58*M58</f>
        <v>5966.22</v>
      </c>
      <c r="Z58" s="47">
        <v>2.7699999999999999E-3</v>
      </c>
      <c r="AA58" s="18">
        <f>M58*Z58</f>
        <v>42.375459999999997</v>
      </c>
      <c r="AB58" s="27">
        <f>IF(M58&gt;0,(AD58+AM58)/M58,0)</f>
        <v>2.7239061315204602E-3</v>
      </c>
      <c r="AC58" s="47">
        <v>3.1E-4</v>
      </c>
      <c r="AD58" s="37">
        <f>AC58*M58</f>
        <v>4.7423799999999998</v>
      </c>
      <c r="AE58" s="28">
        <v>0.20430000000000001</v>
      </c>
      <c r="AF58" s="41">
        <f>AI58*(1-AJ58)*AE58</f>
        <v>35.891424000000001</v>
      </c>
      <c r="AG58" s="28">
        <f>IF(AND(AE58&gt;0,AC58&gt;0,Z58&gt;0),((Z58-AC58)*AE58)/((AE58-AC58)*Z58),0)</f>
        <v>0.88943625218408995</v>
      </c>
      <c r="AH58" s="29">
        <f t="shared" si="2"/>
        <v>0.88750172272866312</v>
      </c>
      <c r="AI58" s="43">
        <v>192</v>
      </c>
      <c r="AJ58" s="39">
        <v>8.5000000000000006E-2</v>
      </c>
      <c r="AK58" s="28">
        <v>0.2102</v>
      </c>
      <c r="AL58" s="152">
        <v>0.22</v>
      </c>
      <c r="AM58" s="41">
        <f>AI58*(1-AJ58)*AK58</f>
        <v>36.927936000000003</v>
      </c>
      <c r="AN58" s="154">
        <f t="shared" si="1"/>
        <v>38.6496</v>
      </c>
      <c r="AO58" s="18">
        <v>1.6</v>
      </c>
      <c r="AP58" s="18"/>
      <c r="AQ58" s="121">
        <f>AQ57+AI58-AP58</f>
        <v>2055.0399999999991</v>
      </c>
      <c r="AR58" s="104"/>
      <c r="AS58" s="43"/>
      <c r="AT58" s="48"/>
      <c r="AU58" s="41"/>
      <c r="AV58" s="41"/>
      <c r="AW58" s="41"/>
      <c r="AX58" s="41"/>
    </row>
    <row r="59" spans="1:50" s="22" customFormat="1" ht="13.5" thickBot="1" x14ac:dyDescent="0.25">
      <c r="A59" s="184"/>
      <c r="B59" s="49" t="s">
        <v>38</v>
      </c>
      <c r="C59" s="50"/>
      <c r="D59" s="51">
        <f>SUM(D56:D58)</f>
        <v>52000</v>
      </c>
      <c r="E59" s="51"/>
      <c r="F59" s="51">
        <f>SUM(F56:F58)</f>
        <v>58858</v>
      </c>
      <c r="G59" s="52"/>
      <c r="H59" s="52"/>
      <c r="I59" s="51">
        <f>SUM(I56:I58)</f>
        <v>52094</v>
      </c>
      <c r="J59" s="52"/>
      <c r="K59" s="51">
        <f>SUM(K56:K58)</f>
        <v>49219</v>
      </c>
      <c r="L59" s="21">
        <f>IF(K59&gt;0,(K56*L56+K57*L57+K58*L58)/K59,0)</f>
        <v>6.7000690790142023E-2</v>
      </c>
      <c r="M59" s="52">
        <f>M56+M57+M58</f>
        <v>45922</v>
      </c>
      <c r="N59" s="53">
        <f>IF(M59&gt;0,O59/M59,0)</f>
        <v>0.43034645703584334</v>
      </c>
      <c r="O59" s="54">
        <f>O56+O57+O58</f>
        <v>19762.37</v>
      </c>
      <c r="P59" s="21">
        <f>IF(M59&gt;0,Q59/M59,0)</f>
        <v>0.50432966769739984</v>
      </c>
      <c r="Q59" s="54">
        <f>Q56+Q57+Q58</f>
        <v>23159.826999999997</v>
      </c>
      <c r="R59" s="21">
        <f>IF(M59&gt;0,S59/M59,0)</f>
        <v>6.5323875266756676E-2</v>
      </c>
      <c r="S59" s="54">
        <f>S56+S57+S58</f>
        <v>2999.8029999999999</v>
      </c>
      <c r="T59" s="21">
        <f>IF(M59&gt;0,U59/M59,0)</f>
        <v>0.2099977352902748</v>
      </c>
      <c r="U59" s="54">
        <f>U56+U57+U58</f>
        <v>9643.5159999999996</v>
      </c>
      <c r="V59" s="21">
        <f>IF(M59&gt;0,W59/M59,0)</f>
        <v>0.52999821436348593</v>
      </c>
      <c r="W59" s="54">
        <f>W56+W57+W58</f>
        <v>24338.578000000001</v>
      </c>
      <c r="X59" s="21">
        <f>IF(M59&gt;0,Y59/M59,0)</f>
        <v>0.39333718043639221</v>
      </c>
      <c r="Y59" s="54">
        <f>Y56+Y57+Y58</f>
        <v>18062.830000000002</v>
      </c>
      <c r="Z59" s="55">
        <f>IF(M59&gt;0,AA59/M59,0)</f>
        <v>2.7600054440137622E-3</v>
      </c>
      <c r="AA59" s="56">
        <f>SUM(AA56:AA58)</f>
        <v>126.74497</v>
      </c>
      <c r="AB59" s="55">
        <f>IF(M59&gt;0,(AB56*M56+AB57*M57+AB58*M58)/M59,0)</f>
        <v>2.6872958407734857E-3</v>
      </c>
      <c r="AC59" s="55">
        <f>IF(K59&gt;0,(K56*AC56+K57*AC57+K58*AC58)/K59,0)</f>
        <v>3.0999085718929682E-4</v>
      </c>
      <c r="AD59" s="52">
        <f>SUM(AD56:AD58)</f>
        <v>14.23556</v>
      </c>
      <c r="AE59" s="53">
        <f>IF(K59&gt;0,(K56*AE56+K57*AE57+K58*AE58)/K59,0)</f>
        <v>0.20986413173774357</v>
      </c>
      <c r="AF59" s="58">
        <f>SUM(AF56:AF58)</f>
        <v>107.09669479999999</v>
      </c>
      <c r="AG59" s="53">
        <f>IF(AND(AA59&gt;0),((AA56*AG56+AA57*AG57+AA58*AG58)/AA59),0)</f>
        <v>0.88899673631419163</v>
      </c>
      <c r="AH59" s="57">
        <f t="shared" si="2"/>
        <v>0.88592973315801116</v>
      </c>
      <c r="AI59" s="51">
        <f>SUM(AI56:AI58)</f>
        <v>558</v>
      </c>
      <c r="AJ59" s="21">
        <f>IF(AI59&gt;0,(AJ56*AI56+AJ57*AI57+AJ58*AI58)/AI59,0)</f>
        <v>8.4964157706093182E-2</v>
      </c>
      <c r="AK59" s="53">
        <f>IF(K59&gt;0,(AK56*K56+AK57*K57+AK58*K58)/K59,0)</f>
        <v>0.21389780978890263</v>
      </c>
      <c r="AL59" s="155">
        <f>IF(L59&gt;0,(AL56*K56+AL57*K57+AL58*K58)/K59,0)</f>
        <v>0.22686295942623785</v>
      </c>
      <c r="AM59" s="58">
        <f>SUM(AM56:AM58)</f>
        <v>109.17043960000001</v>
      </c>
      <c r="AN59" s="156">
        <f>SUM(AN56:AN58)</f>
        <v>115.7566444</v>
      </c>
      <c r="AO59" s="56"/>
      <c r="AP59" s="56">
        <f>SUM(AP56:AP58)</f>
        <v>0</v>
      </c>
      <c r="AQ59" s="105"/>
      <c r="AR59" s="106">
        <f>AQ58</f>
        <v>2055.0399999999991</v>
      </c>
      <c r="AS59" s="51">
        <f>SUM(AS56:AS58)</f>
        <v>0</v>
      </c>
      <c r="AT59" s="59"/>
      <c r="AU59" s="58"/>
      <c r="AV59" s="58"/>
      <c r="AW59" s="58"/>
      <c r="AX59" s="58"/>
    </row>
    <row r="60" spans="1:50" x14ac:dyDescent="0.2">
      <c r="A60" s="182">
        <v>15</v>
      </c>
      <c r="B60" s="23">
        <v>1</v>
      </c>
      <c r="C60" s="46" t="s">
        <v>57</v>
      </c>
      <c r="D60" s="12">
        <v>3050</v>
      </c>
      <c r="E60" s="12">
        <v>4</v>
      </c>
      <c r="F60" s="12">
        <v>10303</v>
      </c>
      <c r="G60" s="13">
        <v>0.3</v>
      </c>
      <c r="H60" s="13">
        <v>3</v>
      </c>
      <c r="I60" s="12">
        <v>9171</v>
      </c>
      <c r="J60" s="13">
        <v>5</v>
      </c>
      <c r="K60" s="12">
        <v>16463</v>
      </c>
      <c r="L60" s="14">
        <v>6.5000000000000002E-2</v>
      </c>
      <c r="M60" s="24">
        <f>ROUND(K60*(1-L60),0)</f>
        <v>15393</v>
      </c>
      <c r="N60" s="15">
        <v>0.37</v>
      </c>
      <c r="O60" s="25">
        <f>M60*N60</f>
        <v>5695.41</v>
      </c>
      <c r="P60" s="14">
        <v>0.61599999999999999</v>
      </c>
      <c r="Q60" s="25">
        <f>M60*P60</f>
        <v>9482.0879999999997</v>
      </c>
      <c r="R60" s="16">
        <v>1.4E-2</v>
      </c>
      <c r="S60" s="25">
        <f>M60*R60</f>
        <v>215.50200000000001</v>
      </c>
      <c r="T60" s="26">
        <v>0.21299999999999999</v>
      </c>
      <c r="U60" s="25">
        <f>M60*T60</f>
        <v>3278.7089999999998</v>
      </c>
      <c r="V60" s="16">
        <v>0.52100000000000002</v>
      </c>
      <c r="W60" s="25">
        <f>M60*V60</f>
        <v>8019.7530000000006</v>
      </c>
      <c r="X60" s="16">
        <v>0.4</v>
      </c>
      <c r="Y60" s="25">
        <f>X60*M60</f>
        <v>6157.2000000000007</v>
      </c>
      <c r="Z60" s="17">
        <v>2.7499999999999998E-3</v>
      </c>
      <c r="AA60" s="18">
        <f>M60*Z60</f>
        <v>42.330749999999995</v>
      </c>
      <c r="AB60" s="27">
        <f>IF(M60&gt;0,(AD60+AM60)/M60,0)</f>
        <v>2.5284792308192037E-3</v>
      </c>
      <c r="AC60" s="17">
        <v>3.1E-4</v>
      </c>
      <c r="AD60" s="24">
        <f>AC60*M60</f>
        <v>4.7718299999999996</v>
      </c>
      <c r="AE60" s="117">
        <v>0.19359999999999999</v>
      </c>
      <c r="AF60" s="30">
        <f>AI60*(1-AJ60)*AE60</f>
        <v>31.4971712</v>
      </c>
      <c r="AG60" s="28">
        <f>IF(AND(AE60&gt;0,AC60&gt;0,Z60&gt;0),((Z60-AC60)*AE60)/((AE60-AC60)*Z60),0)</f>
        <v>0.88869574214910252</v>
      </c>
      <c r="AH60" s="60">
        <f t="shared" si="2"/>
        <v>0.87869439780507419</v>
      </c>
      <c r="AI60" s="12">
        <v>178</v>
      </c>
      <c r="AJ60" s="14">
        <v>8.5999999999999993E-2</v>
      </c>
      <c r="AK60" s="15">
        <v>0.2099</v>
      </c>
      <c r="AL60" s="152">
        <v>0.21820000000000001</v>
      </c>
      <c r="AM60" s="30">
        <f>AI60*(1-AJ60)*AK60</f>
        <v>34.149050800000005</v>
      </c>
      <c r="AN60" s="153">
        <f>AI60*(1-AJ60)*AL60</f>
        <v>35.4993944</v>
      </c>
      <c r="AO60" s="19">
        <v>1.6</v>
      </c>
      <c r="AP60" s="19">
        <v>870.16</v>
      </c>
      <c r="AQ60" s="101">
        <f>AQ58+AI60-AP60</f>
        <v>1362.8799999999992</v>
      </c>
      <c r="AR60" s="102"/>
      <c r="AS60" s="12"/>
      <c r="AT60" s="31"/>
      <c r="AU60" s="20"/>
      <c r="AV60" s="20"/>
      <c r="AW60" s="20"/>
      <c r="AX60" s="20"/>
    </row>
    <row r="61" spans="1:50" x14ac:dyDescent="0.2">
      <c r="A61" s="183"/>
      <c r="B61" s="33">
        <v>2</v>
      </c>
      <c r="C61" s="11" t="s">
        <v>54</v>
      </c>
      <c r="D61" s="34">
        <v>17248</v>
      </c>
      <c r="E61" s="34">
        <v>9</v>
      </c>
      <c r="F61" s="34">
        <v>17050</v>
      </c>
      <c r="G61" s="35">
        <v>0.1</v>
      </c>
      <c r="H61" s="35">
        <v>3.3</v>
      </c>
      <c r="I61" s="34">
        <v>14517</v>
      </c>
      <c r="J61" s="35">
        <v>5.0999999999999996</v>
      </c>
      <c r="K61" s="34">
        <v>16451</v>
      </c>
      <c r="L61" s="36">
        <v>6.7000000000000004E-2</v>
      </c>
      <c r="M61" s="37">
        <f>ROUND(K61*(1-L61),0)</f>
        <v>15349</v>
      </c>
      <c r="N61" s="38">
        <v>0.39200000000000002</v>
      </c>
      <c r="O61" s="25">
        <f>M61*N61</f>
        <v>6016.808</v>
      </c>
      <c r="P61" s="36">
        <v>0.59</v>
      </c>
      <c r="Q61" s="25">
        <f>M61*P61</f>
        <v>9055.91</v>
      </c>
      <c r="R61" s="39">
        <v>1.7999999999999999E-2</v>
      </c>
      <c r="S61" s="25">
        <f>M61*R61</f>
        <v>276.28199999999998</v>
      </c>
      <c r="T61" s="28">
        <v>0.221</v>
      </c>
      <c r="U61" s="25">
        <f>M61*T61</f>
        <v>3392.1289999999999</v>
      </c>
      <c r="V61" s="39">
        <v>0.51600000000000001</v>
      </c>
      <c r="W61" s="25">
        <f>M61*V61</f>
        <v>7920.0839999999998</v>
      </c>
      <c r="X61" s="39">
        <v>0.4</v>
      </c>
      <c r="Y61" s="25">
        <f>X61*M61</f>
        <v>6139.6</v>
      </c>
      <c r="Z61" s="40">
        <v>2.7100000000000002E-3</v>
      </c>
      <c r="AA61" s="18">
        <f>M61*Z61</f>
        <v>41.595790000000001</v>
      </c>
      <c r="AB61" s="27">
        <f>IF(M61&gt;0,(AD61+AM61)/M61,0)</f>
        <v>2.4792456837578994E-3</v>
      </c>
      <c r="AC61" s="40">
        <v>3.1E-4</v>
      </c>
      <c r="AD61" s="37">
        <f>AC61*M61</f>
        <v>4.7581899999999999</v>
      </c>
      <c r="AE61" s="28">
        <v>0.21529999999999999</v>
      </c>
      <c r="AF61" s="41">
        <f>AI61*(1-AJ61)*AE61</f>
        <v>33.095915999999995</v>
      </c>
      <c r="AG61" s="28">
        <f>IF(AND(AE61&gt;0,AC61&gt;0,Z61&gt;0),((Z61-AC61)*AE61)/((AE61-AC61)*Z61),0)</f>
        <v>0.88688583988030689</v>
      </c>
      <c r="AH61" s="29">
        <f t="shared" si="2"/>
        <v>0.87621601723859011</v>
      </c>
      <c r="AI61" s="34">
        <v>168</v>
      </c>
      <c r="AJ61" s="36">
        <v>8.5000000000000006E-2</v>
      </c>
      <c r="AK61" s="38">
        <v>0.21659999999999999</v>
      </c>
      <c r="AL61" s="152">
        <v>0.22389999999999999</v>
      </c>
      <c r="AM61" s="41">
        <f>AI61*(1-AJ61)*AK61</f>
        <v>33.295752</v>
      </c>
      <c r="AN61" s="154">
        <f t="shared" si="1"/>
        <v>34.417907999999997</v>
      </c>
      <c r="AO61" s="42">
        <v>1.6</v>
      </c>
      <c r="AP61" s="42"/>
      <c r="AQ61" s="121">
        <f>AQ60+AI61-AP61</f>
        <v>1530.8799999999992</v>
      </c>
      <c r="AR61" s="104"/>
      <c r="AS61" s="43"/>
      <c r="AT61" s="44"/>
      <c r="AU61" s="45"/>
      <c r="AV61" s="45"/>
      <c r="AW61" s="45"/>
      <c r="AX61" s="45"/>
    </row>
    <row r="62" spans="1:50" x14ac:dyDescent="0.2">
      <c r="A62" s="183"/>
      <c r="B62" s="33">
        <v>3</v>
      </c>
      <c r="C62" s="11" t="s">
        <v>53</v>
      </c>
      <c r="D62" s="43">
        <v>20202</v>
      </c>
      <c r="E62" s="43">
        <v>7</v>
      </c>
      <c r="F62" s="43">
        <v>20708</v>
      </c>
      <c r="G62" s="37">
        <v>0.4</v>
      </c>
      <c r="H62" s="37">
        <v>4.0999999999999996</v>
      </c>
      <c r="I62" s="43">
        <v>17934</v>
      </c>
      <c r="J62" s="37">
        <v>4.3</v>
      </c>
      <c r="K62" s="43">
        <v>16095</v>
      </c>
      <c r="L62" s="39">
        <v>6.3E-2</v>
      </c>
      <c r="M62" s="37">
        <f>ROUND(K62*(1-L62),0)</f>
        <v>15081</v>
      </c>
      <c r="N62" s="28">
        <v>0.39400000000000002</v>
      </c>
      <c r="O62" s="25">
        <f>M62*N62</f>
        <v>5941.9140000000007</v>
      </c>
      <c r="P62" s="39">
        <v>0.57099999999999995</v>
      </c>
      <c r="Q62" s="25">
        <f>M62*P62</f>
        <v>8611.2509999999984</v>
      </c>
      <c r="R62" s="39">
        <v>3.5000000000000003E-2</v>
      </c>
      <c r="S62" s="25">
        <f>M62*R62</f>
        <v>527.83500000000004</v>
      </c>
      <c r="T62" s="28">
        <v>0.23100000000000001</v>
      </c>
      <c r="U62" s="25">
        <f>M62*T62</f>
        <v>3483.7110000000002</v>
      </c>
      <c r="V62" s="39">
        <v>0.50800000000000001</v>
      </c>
      <c r="W62" s="25">
        <f>M62*V62</f>
        <v>7661.1480000000001</v>
      </c>
      <c r="X62" s="39">
        <v>0.4</v>
      </c>
      <c r="Y62" s="25">
        <f>X62*M62</f>
        <v>6032.4000000000005</v>
      </c>
      <c r="Z62" s="47">
        <v>2.9499999999999999E-3</v>
      </c>
      <c r="AA62" s="18">
        <f>M62*Z62</f>
        <v>44.488949999999996</v>
      </c>
      <c r="AB62" s="27">
        <f>IF(M62&gt;0,(AD62+AM62)/M62,0)</f>
        <v>2.8423477090378626E-3</v>
      </c>
      <c r="AC62" s="47">
        <v>3.3E-4</v>
      </c>
      <c r="AD62" s="37">
        <f>AC62*M62</f>
        <v>4.9767299999999999</v>
      </c>
      <c r="AE62" s="28">
        <v>0.20169999999999999</v>
      </c>
      <c r="AF62" s="41">
        <f>AI62*(1-AJ62)*AE62</f>
        <v>37.443184600000002</v>
      </c>
      <c r="AG62" s="28">
        <f>IF(AND(AE62&gt;0,AC62&gt;0,Z62&gt;0),((Z62-AC62)*AE62)/((AE62-AC62)*Z62),0)</f>
        <v>0.88959104709014425</v>
      </c>
      <c r="AH62" s="29">
        <f t="shared" si="2"/>
        <v>0.88533024307859942</v>
      </c>
      <c r="AI62" s="43">
        <v>202</v>
      </c>
      <c r="AJ62" s="39">
        <v>8.1000000000000003E-2</v>
      </c>
      <c r="AK62" s="28">
        <v>0.2041</v>
      </c>
      <c r="AL62" s="152">
        <v>0.21310000000000001</v>
      </c>
      <c r="AM62" s="41">
        <f>AI62*(1-AJ62)*AK62</f>
        <v>37.8887158</v>
      </c>
      <c r="AN62" s="154">
        <f t="shared" si="1"/>
        <v>39.559457800000004</v>
      </c>
      <c r="AO62" s="18">
        <v>1.6</v>
      </c>
      <c r="AP62" s="18"/>
      <c r="AQ62" s="121">
        <f>AQ61+AI62-AP62</f>
        <v>1732.8799999999992</v>
      </c>
      <c r="AR62" s="104"/>
      <c r="AS62" s="43"/>
      <c r="AT62" s="48"/>
      <c r="AU62" s="41"/>
      <c r="AV62" s="41"/>
      <c r="AW62" s="41"/>
      <c r="AX62" s="41"/>
    </row>
    <row r="63" spans="1:50" s="22" customFormat="1" ht="13.5" thickBot="1" x14ac:dyDescent="0.25">
      <c r="A63" s="184"/>
      <c r="B63" s="49" t="s">
        <v>38</v>
      </c>
      <c r="C63" s="50"/>
      <c r="D63" s="51">
        <f>SUM(D60:D62)</f>
        <v>40500</v>
      </c>
      <c r="E63" s="51"/>
      <c r="F63" s="51">
        <f>SUM(F60:F62)</f>
        <v>48061</v>
      </c>
      <c r="G63" s="52"/>
      <c r="H63" s="52"/>
      <c r="I63" s="51">
        <f>SUM(I60:I62)</f>
        <v>41622</v>
      </c>
      <c r="J63" s="52"/>
      <c r="K63" s="51">
        <f>SUM(K60:K62)</f>
        <v>49009</v>
      </c>
      <c r="L63" s="21">
        <f>IF(K63&gt;0,(K60*L60+K61*L61+K62*L62)/K63,0)</f>
        <v>6.5014527943847045E-2</v>
      </c>
      <c r="M63" s="52">
        <f>M60+M61+M62</f>
        <v>45823</v>
      </c>
      <c r="N63" s="53">
        <f>IF(M63&gt;0,O63/M63,0)</f>
        <v>0.38526792222246475</v>
      </c>
      <c r="O63" s="54">
        <f>O60+O61+O62</f>
        <v>17654.132000000001</v>
      </c>
      <c r="P63" s="21">
        <f>IF(M63&gt;0,Q63/M63,0)</f>
        <v>0.59248082840494942</v>
      </c>
      <c r="Q63" s="54">
        <f>Q60+Q61+Q62</f>
        <v>27149.248999999996</v>
      </c>
      <c r="R63" s="21">
        <f>IF(M63&gt;0,S63/M63,0)</f>
        <v>2.2251249372585821E-2</v>
      </c>
      <c r="S63" s="54">
        <f>S60+S61+S62</f>
        <v>1019.619</v>
      </c>
      <c r="T63" s="21">
        <f>IF(M63&gt;0,U63/M63,0)</f>
        <v>0.22160375793815332</v>
      </c>
      <c r="U63" s="54">
        <f>U60+U61+U62</f>
        <v>10154.548999999999</v>
      </c>
      <c r="V63" s="21">
        <f>IF(M63&gt;0,W63/M63,0)</f>
        <v>0.51504670143814246</v>
      </c>
      <c r="W63" s="54">
        <f>W60+W61+W62</f>
        <v>23600.985000000001</v>
      </c>
      <c r="X63" s="21">
        <f>IF(M63&gt;0,Y63/M63,0)</f>
        <v>0.4</v>
      </c>
      <c r="Y63" s="54">
        <f>Y60+Y61+Y62</f>
        <v>18329.2</v>
      </c>
      <c r="Z63" s="55">
        <f>IF(M63&gt;0,AA63/M63,0)</f>
        <v>2.8024243283940376E-3</v>
      </c>
      <c r="AA63" s="56">
        <f>SUM(AA60:AA62)</f>
        <v>128.41548999999998</v>
      </c>
      <c r="AB63" s="55">
        <f>IF(M63&gt;0,(AB60*M60+AB61*M61+AB62*M62)/M63,0)</f>
        <v>2.6152863976605634E-3</v>
      </c>
      <c r="AC63" s="55">
        <f>IF(K63&gt;0,(K60*AC60+K61*AC61+K62*AC62)/K63,0)</f>
        <v>3.1656818135444511E-4</v>
      </c>
      <c r="AD63" s="52">
        <f>SUM(AD60:AD62)</f>
        <v>14.50675</v>
      </c>
      <c r="AE63" s="53">
        <f>IF(K63&gt;0,(K60*AE60+K61*AE61+K62*AE62)/K63,0)</f>
        <v>0.20354421840886366</v>
      </c>
      <c r="AF63" s="58">
        <f>SUM(AF60:AF62)</f>
        <v>102.03627180000001</v>
      </c>
      <c r="AG63" s="53">
        <f>IF(AND(AA63&gt;0),((AA60*AG60+AA61*AG61+AA62*AG62)/AA63),0)</f>
        <v>0.88841966067375588</v>
      </c>
      <c r="AH63" s="57">
        <f t="shared" si="2"/>
        <v>0.88028013123189153</v>
      </c>
      <c r="AI63" s="51">
        <f>SUM(AI60:AI62)</f>
        <v>548</v>
      </c>
      <c r="AJ63" s="21">
        <f>IF(AI63&gt;0,(AJ60*AI60+AJ61*AI61+AJ62*AI62)/AI63,0)</f>
        <v>8.3850364963503649E-2</v>
      </c>
      <c r="AK63" s="53">
        <f>IF(K63&gt;0,(AK60*K60+AK61*K61+AK62*K62)/K63,0)</f>
        <v>0.21024423677283766</v>
      </c>
      <c r="AL63" s="155">
        <f>IF(L63&gt;0,(AL60*K60+AL61*K61+AL62*K62)/K63,0)</f>
        <v>0.21843845008059745</v>
      </c>
      <c r="AM63" s="58">
        <f>SUM(AM60:AM62)</f>
        <v>105.3335186</v>
      </c>
      <c r="AN63" s="156">
        <f>SUM(AN60:AN62)</f>
        <v>109.4767602</v>
      </c>
      <c r="AO63" s="56"/>
      <c r="AP63" s="56">
        <f>SUM(AP60:AP62)</f>
        <v>870.16</v>
      </c>
      <c r="AQ63" s="105"/>
      <c r="AR63" s="106">
        <f>AQ62</f>
        <v>1732.8799999999992</v>
      </c>
      <c r="AS63" s="51">
        <f>SUM(AS60:AS62)</f>
        <v>0</v>
      </c>
      <c r="AT63" s="59"/>
      <c r="AU63" s="58"/>
      <c r="AV63" s="58"/>
      <c r="AW63" s="58"/>
      <c r="AX63" s="58"/>
    </row>
    <row r="64" spans="1:50" x14ac:dyDescent="0.2">
      <c r="A64" s="182">
        <v>16</v>
      </c>
      <c r="B64" s="23">
        <v>1</v>
      </c>
      <c r="C64" s="46" t="s">
        <v>57</v>
      </c>
      <c r="D64" s="12">
        <v>7125</v>
      </c>
      <c r="E64" s="12">
        <v>5</v>
      </c>
      <c r="F64" s="12">
        <v>17217</v>
      </c>
      <c r="G64" s="13">
        <v>0.8</v>
      </c>
      <c r="H64" s="13">
        <v>2.8</v>
      </c>
      <c r="I64" s="12">
        <v>14596</v>
      </c>
      <c r="J64" s="13">
        <v>4.0999999999999996</v>
      </c>
      <c r="K64" s="12">
        <v>14549</v>
      </c>
      <c r="L64" s="14">
        <v>6.2E-2</v>
      </c>
      <c r="M64" s="24">
        <f>ROUND(K64*(1-L64),0)</f>
        <v>13647</v>
      </c>
      <c r="N64" s="15">
        <v>0.33300000000000002</v>
      </c>
      <c r="O64" s="25">
        <f>M64*N64</f>
        <v>4544.451</v>
      </c>
      <c r="P64" s="14">
        <v>0.436</v>
      </c>
      <c r="Q64" s="25">
        <f>M64*P64</f>
        <v>5950.0919999999996</v>
      </c>
      <c r="R64" s="16">
        <v>0.23100000000000001</v>
      </c>
      <c r="S64" s="25">
        <f>M64*R64</f>
        <v>3152.4570000000003</v>
      </c>
      <c r="T64" s="26">
        <v>0.22900000000000001</v>
      </c>
      <c r="U64" s="25">
        <f>M64*T64</f>
        <v>3125.163</v>
      </c>
      <c r="V64" s="16">
        <v>0.51500000000000001</v>
      </c>
      <c r="W64" s="25">
        <f>M64*V64</f>
        <v>7028.2049999999999</v>
      </c>
      <c r="X64" s="16">
        <v>0.4</v>
      </c>
      <c r="Y64" s="25">
        <f>X64*M64</f>
        <v>5458.8</v>
      </c>
      <c r="Z64" s="17">
        <v>3.0599999999999998E-3</v>
      </c>
      <c r="AA64" s="18">
        <f>M64*Z64</f>
        <v>41.759819999999998</v>
      </c>
      <c r="AB64" s="27">
        <f>IF(M64&gt;0,(AD64+AM64)/M64,0)</f>
        <v>2.8331798637063091E-3</v>
      </c>
      <c r="AC64" s="17">
        <v>3.6000000000000002E-4</v>
      </c>
      <c r="AD64" s="24">
        <f>AC64*M64</f>
        <v>4.9129200000000006</v>
      </c>
      <c r="AE64" s="117">
        <v>0.20480000000000001</v>
      </c>
      <c r="AF64" s="30">
        <f>AI64*(1-AJ64)*AE64</f>
        <v>34.8930048</v>
      </c>
      <c r="AG64" s="28">
        <f>IF(AND(AE64&gt;0,AC64&gt;0,Z64&gt;0),((Z64-AC64)*AE64)/((AE64-AC64)*Z64),0)</f>
        <v>0.88390668339337308</v>
      </c>
      <c r="AH64" s="60">
        <f t="shared" si="2"/>
        <v>0.87452353400378635</v>
      </c>
      <c r="AI64" s="12">
        <v>186</v>
      </c>
      <c r="AJ64" s="14">
        <v>8.4000000000000005E-2</v>
      </c>
      <c r="AK64" s="15">
        <v>0.1981</v>
      </c>
      <c r="AL64" s="150">
        <v>0.2036</v>
      </c>
      <c r="AM64" s="30">
        <f>AI64*(1-AJ64)*AK64</f>
        <v>33.751485600000002</v>
      </c>
      <c r="AN64" s="153">
        <f>AI64*(1-AJ64)*AL64</f>
        <v>34.688553599999999</v>
      </c>
      <c r="AO64" s="19">
        <v>1.6</v>
      </c>
      <c r="AP64" s="19">
        <v>1010.5</v>
      </c>
      <c r="AQ64" s="101">
        <f>AQ62+AI64-AP64</f>
        <v>908.3799999999992</v>
      </c>
      <c r="AR64" s="102"/>
      <c r="AS64" s="12"/>
      <c r="AT64" s="31"/>
      <c r="AU64" s="20"/>
      <c r="AV64" s="20"/>
      <c r="AW64" s="20"/>
      <c r="AX64" s="20"/>
    </row>
    <row r="65" spans="1:50" x14ac:dyDescent="0.2">
      <c r="A65" s="183"/>
      <c r="B65" s="33">
        <v>2</v>
      </c>
      <c r="C65" s="11" t="s">
        <v>51</v>
      </c>
      <c r="D65" s="34">
        <v>18393</v>
      </c>
      <c r="E65" s="34">
        <v>11</v>
      </c>
      <c r="F65" s="34">
        <v>18780</v>
      </c>
      <c r="G65" s="35">
        <v>0.6</v>
      </c>
      <c r="H65" s="35">
        <v>4.5999999999999996</v>
      </c>
      <c r="I65" s="34">
        <v>16172</v>
      </c>
      <c r="J65" s="35">
        <v>3.3</v>
      </c>
      <c r="K65" s="34">
        <v>14454</v>
      </c>
      <c r="L65" s="36">
        <v>6.7000000000000004E-2</v>
      </c>
      <c r="M65" s="37">
        <f>ROUND(K65*(1-L65),0)</f>
        <v>13486</v>
      </c>
      <c r="N65" s="38">
        <v>0.308</v>
      </c>
      <c r="O65" s="25">
        <f>M65*N65</f>
        <v>4153.6880000000001</v>
      </c>
      <c r="P65" s="36">
        <v>0.53100000000000003</v>
      </c>
      <c r="Q65" s="25">
        <f>M65*P65</f>
        <v>7161.0660000000007</v>
      </c>
      <c r="R65" s="39">
        <v>0.161</v>
      </c>
      <c r="S65" s="25">
        <f>M65*R65</f>
        <v>2171.2460000000001</v>
      </c>
      <c r="T65" s="28">
        <v>0.22500000000000001</v>
      </c>
      <c r="U65" s="25">
        <f>M65*T65</f>
        <v>3034.35</v>
      </c>
      <c r="V65" s="39">
        <v>0.51300000000000001</v>
      </c>
      <c r="W65" s="25">
        <f>M65*V65</f>
        <v>6918.3180000000002</v>
      </c>
      <c r="X65" s="39">
        <v>0.4</v>
      </c>
      <c r="Y65" s="25">
        <f>X65*M65</f>
        <v>5394.4000000000005</v>
      </c>
      <c r="Z65" s="40">
        <v>3.0400000000000002E-3</v>
      </c>
      <c r="AA65" s="18">
        <f>M65*Z65</f>
        <v>40.997440000000005</v>
      </c>
      <c r="AB65" s="27">
        <f>IF(M65&gt;0,(AD65+AM65)/M65,0)</f>
        <v>2.6739140960996589E-3</v>
      </c>
      <c r="AC65" s="40">
        <v>3.5E-4</v>
      </c>
      <c r="AD65" s="37">
        <f>AC65*M65</f>
        <v>4.7200999999999995</v>
      </c>
      <c r="AE65" s="28">
        <v>0.21</v>
      </c>
      <c r="AF65" s="41">
        <f>AI65*(1-AJ65)*AE65</f>
        <v>32.08905</v>
      </c>
      <c r="AG65" s="28">
        <f>IF(AND(AE65&gt;0,AC65&gt;0,Z65&gt;0),((Z65-AC65)*AE65)/((AE65-AC65)*Z65),0)</f>
        <v>0.88634566382567426</v>
      </c>
      <c r="AH65" s="29">
        <f t="shared" si="2"/>
        <v>0.87059139342720004</v>
      </c>
      <c r="AI65" s="34">
        <v>167</v>
      </c>
      <c r="AJ65" s="36">
        <v>8.5000000000000006E-2</v>
      </c>
      <c r="AK65" s="38">
        <v>0.2051</v>
      </c>
      <c r="AL65" s="151">
        <v>0.21110000000000001</v>
      </c>
      <c r="AM65" s="41">
        <f>AI65*(1-AJ65)*AK65</f>
        <v>31.340305500000003</v>
      </c>
      <c r="AN65" s="154">
        <f t="shared" si="1"/>
        <v>32.257135500000004</v>
      </c>
      <c r="AO65" s="42">
        <v>1.6</v>
      </c>
      <c r="AP65" s="42"/>
      <c r="AQ65" s="121">
        <f>AQ64+AI65-AP65</f>
        <v>1075.3799999999992</v>
      </c>
      <c r="AR65" s="104"/>
      <c r="AS65" s="43"/>
      <c r="AT65" s="44"/>
      <c r="AU65" s="45"/>
      <c r="AV65" s="45"/>
      <c r="AW65" s="45"/>
      <c r="AX65" s="45"/>
    </row>
    <row r="66" spans="1:50" x14ac:dyDescent="0.2">
      <c r="A66" s="183"/>
      <c r="B66" s="33">
        <v>3</v>
      </c>
      <c r="C66" s="46" t="s">
        <v>53</v>
      </c>
      <c r="D66" s="43">
        <v>22782</v>
      </c>
      <c r="E66" s="43">
        <v>7</v>
      </c>
      <c r="F66" s="43">
        <v>19938</v>
      </c>
      <c r="G66" s="37">
        <v>0.7</v>
      </c>
      <c r="H66" s="37">
        <v>4.2</v>
      </c>
      <c r="I66" s="43">
        <v>18171</v>
      </c>
      <c r="J66" s="37">
        <v>2</v>
      </c>
      <c r="K66" s="43">
        <v>14503</v>
      </c>
      <c r="L66" s="39">
        <v>6.8000000000000005E-2</v>
      </c>
      <c r="M66" s="37">
        <f>ROUND(K66*(1-L66),0)</f>
        <v>13517</v>
      </c>
      <c r="N66" s="28">
        <v>0.32700000000000001</v>
      </c>
      <c r="O66" s="25">
        <f>M66*N66</f>
        <v>4420.0590000000002</v>
      </c>
      <c r="P66" s="39">
        <v>0.50600000000000001</v>
      </c>
      <c r="Q66" s="25">
        <f>M66*P66</f>
        <v>6839.6019999999999</v>
      </c>
      <c r="R66" s="39">
        <v>0.16700000000000001</v>
      </c>
      <c r="S66" s="25">
        <f>M66*R66</f>
        <v>2257.3389999999999</v>
      </c>
      <c r="T66" s="28">
        <v>0.219</v>
      </c>
      <c r="U66" s="25">
        <f>M66*T66</f>
        <v>2960.223</v>
      </c>
      <c r="V66" s="39">
        <v>0.50900000000000001</v>
      </c>
      <c r="W66" s="25">
        <f>M66*V66</f>
        <v>6880.1530000000002</v>
      </c>
      <c r="X66" s="39">
        <v>0.4</v>
      </c>
      <c r="Y66" s="25">
        <f>X66*M66</f>
        <v>5406.8</v>
      </c>
      <c r="Z66" s="47">
        <v>2.9399999999999999E-3</v>
      </c>
      <c r="AA66" s="18">
        <f>M66*Z66</f>
        <v>39.739979999999996</v>
      </c>
      <c r="AB66" s="27">
        <f>IF(M66&gt;0,(AD66+AM66)/M66,0)</f>
        <v>2.8422324480284087E-3</v>
      </c>
      <c r="AC66" s="47">
        <v>3.3E-4</v>
      </c>
      <c r="AD66" s="37">
        <f>AC66*M66</f>
        <v>4.46061</v>
      </c>
      <c r="AE66" s="28">
        <v>0.21410000000000001</v>
      </c>
      <c r="AF66" s="41">
        <f>AI66*(1-AJ66)*AE66</f>
        <v>35.849974500000002</v>
      </c>
      <c r="AG66" s="28">
        <f>IF(AND(AE66&gt;0,AC66&gt;0,Z66&gt;0),((Z66-AC66)*AE66)/((AE66-AC66)*Z66),0)</f>
        <v>0.88912554309275749</v>
      </c>
      <c r="AH66" s="29">
        <f t="shared" si="2"/>
        <v>0.88533471807254427</v>
      </c>
      <c r="AI66" s="43">
        <v>183</v>
      </c>
      <c r="AJ66" s="39">
        <v>8.5000000000000006E-2</v>
      </c>
      <c r="AK66" s="28">
        <v>0.20280000000000001</v>
      </c>
      <c r="AL66" s="152">
        <v>0.20449999999999999</v>
      </c>
      <c r="AM66" s="41">
        <f>AI66*(1-AJ66)*AK66</f>
        <v>33.957845999999996</v>
      </c>
      <c r="AN66" s="154">
        <f t="shared" si="1"/>
        <v>34.242502499999993</v>
      </c>
      <c r="AO66" s="18">
        <v>1.65</v>
      </c>
      <c r="AP66" s="18"/>
      <c r="AQ66" s="121">
        <f>AQ65+AI66-AP66</f>
        <v>1258.3799999999992</v>
      </c>
      <c r="AR66" s="104"/>
      <c r="AS66" s="43"/>
      <c r="AT66" s="48"/>
      <c r="AU66" s="41"/>
      <c r="AV66" s="41"/>
      <c r="AW66" s="41"/>
      <c r="AX66" s="41"/>
    </row>
    <row r="67" spans="1:50" s="22" customFormat="1" ht="13.5" thickBot="1" x14ac:dyDescent="0.25">
      <c r="A67" s="184"/>
      <c r="B67" s="49" t="s">
        <v>38</v>
      </c>
      <c r="C67" s="50"/>
      <c r="D67" s="51">
        <f>SUM(D64:D66)</f>
        <v>48300</v>
      </c>
      <c r="E67" s="51"/>
      <c r="F67" s="51">
        <f>SUM(F64:F66)</f>
        <v>55935</v>
      </c>
      <c r="G67" s="52"/>
      <c r="H67" s="52"/>
      <c r="I67" s="51">
        <f>SUM(I64:I66)</f>
        <v>48939</v>
      </c>
      <c r="J67" s="52"/>
      <c r="K67" s="51">
        <f>SUM(K64:K66)</f>
        <v>43506</v>
      </c>
      <c r="L67" s="21">
        <f>IF(K67&gt;0,(K64*L64+K65*L65+K66*L66)/K67,0)</f>
        <v>6.5661288098193354E-2</v>
      </c>
      <c r="M67" s="52">
        <f>M64+M65+M66</f>
        <v>40650</v>
      </c>
      <c r="N67" s="53">
        <f>IF(M67&gt;0,O67/M67,0)</f>
        <v>0.32271089790897911</v>
      </c>
      <c r="O67" s="54">
        <f>O64+O65+O66</f>
        <v>13118.198</v>
      </c>
      <c r="P67" s="21">
        <f>IF(M67&gt;0,Q67/M67,0)</f>
        <v>0.49079360393603932</v>
      </c>
      <c r="Q67" s="54">
        <f>Q64+Q65+Q66</f>
        <v>19950.759999999998</v>
      </c>
      <c r="R67" s="21">
        <f>IF(M67&gt;0,S67/M67,0)</f>
        <v>0.18649549815498156</v>
      </c>
      <c r="S67" s="54">
        <f>S64+S65+S66</f>
        <v>7581.0420000000004</v>
      </c>
      <c r="T67" s="21">
        <f>IF(M67&gt;0,U67/M67,0)</f>
        <v>0.2243477490774908</v>
      </c>
      <c r="U67" s="54">
        <f>U64+U65+U66</f>
        <v>9119.7360000000008</v>
      </c>
      <c r="V67" s="21">
        <f>IF(M67&gt;0,W67/M67,0)</f>
        <v>0.51234135301353012</v>
      </c>
      <c r="W67" s="54">
        <f>W64+W65+W66</f>
        <v>20826.675999999999</v>
      </c>
      <c r="X67" s="21">
        <f>IF(M67&gt;0,Y67/M67,0)</f>
        <v>0.4</v>
      </c>
      <c r="Y67" s="54">
        <f>Y64+Y65+Y66</f>
        <v>16260</v>
      </c>
      <c r="Z67" s="55">
        <f>IF(M67&gt;0,AA67/M67,0)</f>
        <v>3.0134622386223863E-3</v>
      </c>
      <c r="AA67" s="56">
        <f>SUM(AA64:AA66)</f>
        <v>122.49724000000001</v>
      </c>
      <c r="AB67" s="55">
        <f>IF(M67&gt;0,(AB64*M64+AB65*M65+AB66*M66)/M67,0)</f>
        <v>2.7833522041820417E-3</v>
      </c>
      <c r="AC67" s="55">
        <f>IF(K67&gt;0,(K64*AC64+K65*AC65+K66*AC66)/K67,0)</f>
        <v>3.4667701006757691E-4</v>
      </c>
      <c r="AD67" s="52">
        <f>SUM(AD64:AD66)</f>
        <v>14.093630000000001</v>
      </c>
      <c r="AE67" s="53">
        <f>IF(K67&gt;0,(K64*AE64+K65*AE65+K66*AE66)/K67,0)</f>
        <v>0.20962780995724731</v>
      </c>
      <c r="AF67" s="58">
        <f>SUM(AF64:AF66)</f>
        <v>102.8320293</v>
      </c>
      <c r="AG67" s="53">
        <f>IF(AND(AA67&gt;0),((AA64*AG64+AA65*AG65+AA66*AG66)/AA67),0)</f>
        <v>0.8864160406165299</v>
      </c>
      <c r="AH67" s="57">
        <f t="shared" si="2"/>
        <v>0.87695133069950848</v>
      </c>
      <c r="AI67" s="51">
        <f>SUM(AI64:AI66)</f>
        <v>536</v>
      </c>
      <c r="AJ67" s="21">
        <f>IF(AI67&gt;0,(AJ64*AI64+AJ65*AI65+AJ66*AI66)/AI67,0)</f>
        <v>8.4652985074626874E-2</v>
      </c>
      <c r="AK67" s="53">
        <f>IF(K67&gt;0,(AK64*K64+AK65*K65+AK66*K66)/K67,0)</f>
        <v>0.20199238495839653</v>
      </c>
      <c r="AL67" s="155">
        <f>IF(L67&gt;0,(AL64*K64+AL65*K65+AL66*K66)/K67,0)</f>
        <v>0.20639174596607365</v>
      </c>
      <c r="AM67" s="58">
        <f>SUM(AM64:AM66)</f>
        <v>99.049637100000012</v>
      </c>
      <c r="AN67" s="156">
        <f>SUM(AN64:AN66)</f>
        <v>101.18819160000001</v>
      </c>
      <c r="AO67" s="56"/>
      <c r="AP67" s="56">
        <f>SUM(AP64:AP66)</f>
        <v>1010.5</v>
      </c>
      <c r="AQ67" s="105"/>
      <c r="AR67" s="106">
        <f>AQ66</f>
        <v>1258.3799999999992</v>
      </c>
      <c r="AS67" s="51">
        <f>SUM(AS64:AS66)</f>
        <v>0</v>
      </c>
      <c r="AT67" s="59"/>
      <c r="AU67" s="58"/>
      <c r="AV67" s="58"/>
      <c r="AW67" s="58"/>
      <c r="AX67" s="58"/>
    </row>
    <row r="68" spans="1:50" x14ac:dyDescent="0.2">
      <c r="A68" s="182">
        <v>17</v>
      </c>
      <c r="B68" s="23">
        <v>1</v>
      </c>
      <c r="C68" s="46" t="s">
        <v>57</v>
      </c>
      <c r="D68" s="12">
        <v>7000</v>
      </c>
      <c r="E68" s="12">
        <v>7</v>
      </c>
      <c r="F68" s="12">
        <v>8051</v>
      </c>
      <c r="G68" s="13">
        <v>0.4</v>
      </c>
      <c r="H68" s="13">
        <v>3.1</v>
      </c>
      <c r="I68" s="12">
        <v>6664</v>
      </c>
      <c r="J68" s="13">
        <v>5.8</v>
      </c>
      <c r="K68" s="12">
        <v>14756</v>
      </c>
      <c r="L68" s="14">
        <v>0.06</v>
      </c>
      <c r="M68" s="24">
        <f>ROUND(K68*(1-L68),0)</f>
        <v>13871</v>
      </c>
      <c r="N68" s="15">
        <v>0.433</v>
      </c>
      <c r="O68" s="25">
        <f>M68*N68</f>
        <v>6006.143</v>
      </c>
      <c r="P68" s="14">
        <v>0.375</v>
      </c>
      <c r="Q68" s="25">
        <f>M68*P68</f>
        <v>5201.625</v>
      </c>
      <c r="R68" s="16">
        <v>0.192</v>
      </c>
      <c r="S68" s="25">
        <f>M68*R68</f>
        <v>2663.232</v>
      </c>
      <c r="T68" s="26">
        <v>0.221</v>
      </c>
      <c r="U68" s="25">
        <f>M68*T68</f>
        <v>3065.491</v>
      </c>
      <c r="V68" s="16">
        <v>0.51400000000000001</v>
      </c>
      <c r="W68" s="25">
        <f>M68*V68</f>
        <v>7129.6940000000004</v>
      </c>
      <c r="X68" s="16">
        <v>0.4</v>
      </c>
      <c r="Y68" s="25">
        <f>X68*M68</f>
        <v>5548.4000000000005</v>
      </c>
      <c r="Z68" s="17">
        <v>3.16E-3</v>
      </c>
      <c r="AA68" s="18">
        <f>M68*Z68</f>
        <v>43.832360000000001</v>
      </c>
      <c r="AB68" s="27">
        <f>IF(M68&gt;0,(AD68+AM68)/M68,0)</f>
        <v>2.9156736212241365E-3</v>
      </c>
      <c r="AC68" s="17">
        <v>3.5E-4</v>
      </c>
      <c r="AD68" s="24">
        <f>AC68*M68</f>
        <v>4.8548499999999999</v>
      </c>
      <c r="AE68" s="117">
        <v>0.21129999999999999</v>
      </c>
      <c r="AF68" s="30">
        <f>AI68*(1-AJ68)*AE68</f>
        <v>36.118354199999999</v>
      </c>
      <c r="AG68" s="28">
        <f>IF(AND(AE68&gt;0,AC68&gt;0,Z68&gt;0),((Z68-AC68)*AE68)/((AE68-AC68)*Z68),0)</f>
        <v>0.89071589944224583</v>
      </c>
      <c r="AH68" s="60">
        <f t="shared" ref="AH68:AH99" si="3">IF(AND(AB68&gt;0,AK68&gt;0,AC68&gt;0),((AK68*(AB68-AC68))/(AB68*(AK68-AC68))),0)</f>
        <v>0.88144089839938022</v>
      </c>
      <c r="AI68" s="12">
        <v>186</v>
      </c>
      <c r="AJ68" s="14">
        <v>8.1000000000000003E-2</v>
      </c>
      <c r="AK68" s="15">
        <v>0.2082</v>
      </c>
      <c r="AL68" s="150">
        <v>0.21049999999999999</v>
      </c>
      <c r="AM68" s="30">
        <f>AI68*(1-AJ68)*AK68</f>
        <v>35.588458799999998</v>
      </c>
      <c r="AN68" s="153">
        <f>AI68*(1-AJ68)*AL68</f>
        <v>35.981606999999997</v>
      </c>
      <c r="AO68" s="19">
        <v>1.6</v>
      </c>
      <c r="AP68" s="19">
        <v>505.84</v>
      </c>
      <c r="AQ68" s="101">
        <f>AQ66+AI68-AP68</f>
        <v>938.53999999999928</v>
      </c>
      <c r="AR68" s="102"/>
      <c r="AS68" s="12"/>
      <c r="AT68" s="31"/>
      <c r="AU68" s="20"/>
      <c r="AV68" s="20"/>
      <c r="AW68" s="20"/>
      <c r="AX68" s="20"/>
    </row>
    <row r="69" spans="1:50" x14ac:dyDescent="0.2">
      <c r="A69" s="183"/>
      <c r="B69" s="33">
        <v>2</v>
      </c>
      <c r="C69" s="11" t="s">
        <v>51</v>
      </c>
      <c r="D69" s="34">
        <v>20994</v>
      </c>
      <c r="E69" s="34">
        <v>6</v>
      </c>
      <c r="F69" s="34">
        <v>17175</v>
      </c>
      <c r="G69" s="35">
        <v>0.6</v>
      </c>
      <c r="H69" s="35">
        <v>3.5</v>
      </c>
      <c r="I69" s="34">
        <v>14613</v>
      </c>
      <c r="J69" s="35">
        <v>5</v>
      </c>
      <c r="K69" s="34">
        <v>15692</v>
      </c>
      <c r="L69" s="36">
        <v>6.4000000000000001E-2</v>
      </c>
      <c r="M69" s="37">
        <f>ROUND(K69*(1-L69),0)</f>
        <v>14688</v>
      </c>
      <c r="N69" s="38">
        <v>0.309</v>
      </c>
      <c r="O69" s="25">
        <f>M69*N69</f>
        <v>4538.5919999999996</v>
      </c>
      <c r="P69" s="36">
        <v>0.6</v>
      </c>
      <c r="Q69" s="25">
        <f>M69*P69</f>
        <v>8812.7999999999993</v>
      </c>
      <c r="R69" s="39">
        <v>9.0999999999999998E-2</v>
      </c>
      <c r="S69" s="25">
        <f>M69*R69</f>
        <v>1336.6079999999999</v>
      </c>
      <c r="T69" s="28">
        <v>0.218</v>
      </c>
      <c r="U69" s="25">
        <f>M69*T69</f>
        <v>3201.9839999999999</v>
      </c>
      <c r="V69" s="39">
        <v>0.51800000000000002</v>
      </c>
      <c r="W69" s="25">
        <f>M69*V69</f>
        <v>7608.384</v>
      </c>
      <c r="X69" s="39">
        <v>0.4</v>
      </c>
      <c r="Y69" s="25">
        <f>X69*M69</f>
        <v>5875.2000000000007</v>
      </c>
      <c r="Z69" s="40">
        <v>3.1900000000000001E-3</v>
      </c>
      <c r="AA69" s="18">
        <f>M69*Z69</f>
        <v>46.85472</v>
      </c>
      <c r="AB69" s="27">
        <f>IF(M69&gt;0,(AD69+AM69)/M69,0)</f>
        <v>2.7533529411764707E-3</v>
      </c>
      <c r="AC69" s="40">
        <v>3.6000000000000002E-4</v>
      </c>
      <c r="AD69" s="37">
        <f>AC69*M69</f>
        <v>5.2876799999999999</v>
      </c>
      <c r="AE69" s="28">
        <v>0.21290000000000001</v>
      </c>
      <c r="AF69" s="41">
        <f>AI69*(1-AJ69)*AE69</f>
        <v>37.402272000000004</v>
      </c>
      <c r="AG69" s="28">
        <f>IF(AND(AE69&gt;0,AC69&gt;0,Z69&gt;0),((Z69-AC69)*AE69)/((AE69-AC69)*Z69),0)</f>
        <v>0.88864998452808297</v>
      </c>
      <c r="AH69" s="29">
        <f t="shared" si="3"/>
        <v>0.87081701308588388</v>
      </c>
      <c r="AI69" s="34">
        <v>192</v>
      </c>
      <c r="AJ69" s="36">
        <v>8.5000000000000006E-2</v>
      </c>
      <c r="AK69" s="38">
        <v>0.2001</v>
      </c>
      <c r="AL69" s="151">
        <v>0.1996</v>
      </c>
      <c r="AM69" s="41">
        <f>AI69*(1-AJ69)*AK69</f>
        <v>35.153568</v>
      </c>
      <c r="AN69" s="154">
        <f t="shared" si="1"/>
        <v>35.065728</v>
      </c>
      <c r="AO69" s="42">
        <v>1.6</v>
      </c>
      <c r="AP69" s="42"/>
      <c r="AQ69" s="121">
        <f>AQ68+AI69-AP69</f>
        <v>1130.5399999999993</v>
      </c>
      <c r="AR69" s="104"/>
      <c r="AS69" s="43"/>
      <c r="AT69" s="44"/>
      <c r="AU69" s="45"/>
      <c r="AV69" s="45"/>
      <c r="AW69" s="45"/>
      <c r="AX69" s="45"/>
    </row>
    <row r="70" spans="1:50" x14ac:dyDescent="0.2">
      <c r="A70" s="183"/>
      <c r="B70" s="33">
        <v>3</v>
      </c>
      <c r="C70" s="46" t="s">
        <v>50</v>
      </c>
      <c r="D70" s="43">
        <v>22396</v>
      </c>
      <c r="E70" s="43">
        <v>2</v>
      </c>
      <c r="F70" s="43">
        <v>21509</v>
      </c>
      <c r="G70" s="37">
        <v>0.6</v>
      </c>
      <c r="H70" s="37">
        <v>4.0999999999999996</v>
      </c>
      <c r="I70" s="43">
        <v>18554</v>
      </c>
      <c r="J70" s="37">
        <v>4</v>
      </c>
      <c r="K70" s="43">
        <v>15817</v>
      </c>
      <c r="L70" s="39">
        <v>6.5000000000000002E-2</v>
      </c>
      <c r="M70" s="37">
        <f>ROUND(K70*(1-L70),0)</f>
        <v>14789</v>
      </c>
      <c r="N70" s="28">
        <v>0.38800000000000001</v>
      </c>
      <c r="O70" s="25">
        <f>M70*N70</f>
        <v>5738.1320000000005</v>
      </c>
      <c r="P70" s="39">
        <v>0.47199999999999998</v>
      </c>
      <c r="Q70" s="25">
        <f>M70*P70</f>
        <v>6980.4079999999994</v>
      </c>
      <c r="R70" s="39">
        <v>0.14000000000000001</v>
      </c>
      <c r="S70" s="25">
        <f>M70*R70</f>
        <v>2070.46</v>
      </c>
      <c r="T70" s="28">
        <v>0.217</v>
      </c>
      <c r="U70" s="25">
        <f>M70*T70</f>
        <v>3209.2130000000002</v>
      </c>
      <c r="V70" s="39">
        <v>0.52400000000000002</v>
      </c>
      <c r="W70" s="25">
        <f>M70*V70</f>
        <v>7749.4360000000006</v>
      </c>
      <c r="X70" s="39">
        <v>0.39</v>
      </c>
      <c r="Y70" s="25">
        <f>X70*M70</f>
        <v>5767.71</v>
      </c>
      <c r="Z70" s="47">
        <v>3.3E-3</v>
      </c>
      <c r="AA70" s="18">
        <f>M70*Z70</f>
        <v>48.803699999999999</v>
      </c>
      <c r="AB70" s="27">
        <f>IF(M70&gt;0,(AD70+AM70)/M70,0)</f>
        <v>2.6683534518899183E-3</v>
      </c>
      <c r="AC70" s="47">
        <v>3.4000000000000002E-4</v>
      </c>
      <c r="AD70" s="37">
        <f>AC70*M70</f>
        <v>5.0282600000000004</v>
      </c>
      <c r="AE70" s="28">
        <v>0.22120000000000001</v>
      </c>
      <c r="AF70" s="41">
        <f>AI70*(1-AJ70)*AE70</f>
        <v>36.513926400000003</v>
      </c>
      <c r="AG70" s="28">
        <f>IF(AND(AE70&gt;0,AC70&gt;0,Z70&gt;0),((Z70-AC70)*AE70)/((AE70-AC70)*Z70),0)</f>
        <v>0.89835052508239144</v>
      </c>
      <c r="AH70" s="29">
        <f t="shared" si="3"/>
        <v>0.87400515141568935</v>
      </c>
      <c r="AI70" s="43">
        <v>181</v>
      </c>
      <c r="AJ70" s="39">
        <v>8.7999999999999995E-2</v>
      </c>
      <c r="AK70" s="28">
        <v>0.20860000000000001</v>
      </c>
      <c r="AL70" s="151">
        <v>0.21099999999999999</v>
      </c>
      <c r="AM70" s="41">
        <f>AI70*(1-AJ70)*AK70</f>
        <v>34.434019200000002</v>
      </c>
      <c r="AN70" s="154">
        <f t="shared" si="1"/>
        <v>34.830191999999997</v>
      </c>
      <c r="AO70" s="18">
        <v>1.6</v>
      </c>
      <c r="AP70" s="18"/>
      <c r="AQ70" s="121">
        <f>AQ69+AI70-AP70</f>
        <v>1311.5399999999993</v>
      </c>
      <c r="AR70" s="104"/>
      <c r="AS70" s="43"/>
      <c r="AT70" s="48"/>
      <c r="AU70" s="41"/>
      <c r="AV70" s="41"/>
      <c r="AW70" s="41"/>
      <c r="AX70" s="41"/>
    </row>
    <row r="71" spans="1:50" s="22" customFormat="1" ht="13.5" thickBot="1" x14ac:dyDescent="0.25">
      <c r="A71" s="184"/>
      <c r="B71" s="49" t="s">
        <v>38</v>
      </c>
      <c r="C71" s="50"/>
      <c r="D71" s="51">
        <f>SUM(D68:D70)</f>
        <v>50390</v>
      </c>
      <c r="E71" s="51"/>
      <c r="F71" s="51">
        <f>SUM(F68:F70)</f>
        <v>46735</v>
      </c>
      <c r="G71" s="52"/>
      <c r="H71" s="52"/>
      <c r="I71" s="51">
        <f>SUM(I68:I70)</f>
        <v>39831</v>
      </c>
      <c r="J71" s="52"/>
      <c r="K71" s="51">
        <f>SUM(K68:K70)</f>
        <v>46265</v>
      </c>
      <c r="L71" s="21">
        <f>IF(K71&gt;0,(K68*L68+K69*L69+K70*L70)/K71,0)</f>
        <v>6.3066097481897773E-2</v>
      </c>
      <c r="M71" s="52">
        <f>M68+M69+M70</f>
        <v>43348</v>
      </c>
      <c r="N71" s="53">
        <f>IF(M71&gt;0,O71/M71,0)</f>
        <v>0.37563133247208641</v>
      </c>
      <c r="O71" s="54">
        <f>O68+O69+O70</f>
        <v>16282.867000000002</v>
      </c>
      <c r="P71" s="21">
        <f>IF(M71&gt;0,Q71/M71,0)</f>
        <v>0.48433221832610496</v>
      </c>
      <c r="Q71" s="54">
        <f>Q68+Q69+Q70</f>
        <v>20994.832999999999</v>
      </c>
      <c r="R71" s="21">
        <f>IF(M71&gt;0,S71/M71,0)</f>
        <v>0.14003644920180863</v>
      </c>
      <c r="S71" s="54">
        <f>S68+S69+S70</f>
        <v>6070.3</v>
      </c>
      <c r="T71" s="21">
        <f>IF(M71&gt;0,U71/M71,0)</f>
        <v>0.21861880594260405</v>
      </c>
      <c r="U71" s="54">
        <f>U68+U69+U70</f>
        <v>9476.6880000000001</v>
      </c>
      <c r="V71" s="21">
        <f>IF(M71&gt;0,W71/M71,0)</f>
        <v>0.51876704807603591</v>
      </c>
      <c r="W71" s="54">
        <f>W68+W69+W70</f>
        <v>22487.514000000003</v>
      </c>
      <c r="X71" s="21">
        <f>IF(M71&gt;0,Y71/M71,0)</f>
        <v>0.39658830857248317</v>
      </c>
      <c r="Y71" s="54">
        <f>Y68+Y69+Y70</f>
        <v>17191.310000000001</v>
      </c>
      <c r="Z71" s="55">
        <f>IF(M71&gt;0,AA71/M71,0)</f>
        <v>3.2179288548491282E-3</v>
      </c>
      <c r="AA71" s="56">
        <f>SUM(AA68:AA70)</f>
        <v>139.49078</v>
      </c>
      <c r="AB71" s="55">
        <f>IF(M71&gt;0,(AB68*M68+AB69*M69+AB70*M70)/M71,0)</f>
        <v>2.7762950078434991E-3</v>
      </c>
      <c r="AC71" s="55">
        <f>IF(K71&gt;0,(K68*AC68+K69*AC69+K70*AC70)/K71,0)</f>
        <v>3.4997298173565332E-4</v>
      </c>
      <c r="AD71" s="52">
        <f>SUM(AD68:AD70)</f>
        <v>15.17079</v>
      </c>
      <c r="AE71" s="53">
        <f>IF(K71&gt;0,(K68*AE68+K69*AE69+K70*AE70)/K71,0)</f>
        <v>0.21522727763968441</v>
      </c>
      <c r="AF71" s="58">
        <f>SUM(AF68:AF70)</f>
        <v>110.03455260000001</v>
      </c>
      <c r="AG71" s="53">
        <f>IF(AND(AA71&gt;0),((AA68*AG68+AA69*AG69+AA70*AG70)/AA71),0)</f>
        <v>0.89269309187393953</v>
      </c>
      <c r="AH71" s="57">
        <f t="shared" si="3"/>
        <v>0.87543267840041217</v>
      </c>
      <c r="AI71" s="51">
        <f>SUM(AI68:AI70)</f>
        <v>559</v>
      </c>
      <c r="AJ71" s="21">
        <f>IF(AI71&gt;0,(AJ68*AI68+AJ69*AI69+AJ70*AI70)/AI71,0)</f>
        <v>8.4640429338103756E-2</v>
      </c>
      <c r="AK71" s="53">
        <f>IF(K71&gt;0,(AK68*K68+AK69*K69+AK70*K70)/K71,0)</f>
        <v>0.205589421809143</v>
      </c>
      <c r="AL71" s="155">
        <f>IF(L71&gt;0,(AL68*K68+AL69*K69+AL70*K70)/K71,0)</f>
        <v>0.20697391548686911</v>
      </c>
      <c r="AM71" s="58">
        <f>SUM(AM68:AM70)</f>
        <v>105.17604599999999</v>
      </c>
      <c r="AN71" s="156">
        <f>SUM(AN68:AN70)</f>
        <v>105.877527</v>
      </c>
      <c r="AO71" s="56"/>
      <c r="AP71" s="56">
        <f>SUM(AP68:AP70)</f>
        <v>505.84</v>
      </c>
      <c r="AQ71" s="105"/>
      <c r="AR71" s="106">
        <f>AQ70</f>
        <v>1311.5399999999993</v>
      </c>
      <c r="AS71" s="51">
        <f>SUM(AS68:AS70)</f>
        <v>0</v>
      </c>
      <c r="AT71" s="59"/>
      <c r="AU71" s="58"/>
      <c r="AV71" s="58"/>
      <c r="AW71" s="58"/>
      <c r="AX71" s="58"/>
    </row>
    <row r="72" spans="1:50" x14ac:dyDescent="0.2">
      <c r="A72" s="182">
        <v>18</v>
      </c>
      <c r="B72" s="23">
        <v>1</v>
      </c>
      <c r="C72" s="11" t="s">
        <v>54</v>
      </c>
      <c r="D72" s="12">
        <v>6700</v>
      </c>
      <c r="E72" s="12">
        <v>2</v>
      </c>
      <c r="F72" s="12">
        <v>13864</v>
      </c>
      <c r="G72" s="13">
        <v>1.1000000000000001</v>
      </c>
      <c r="H72" s="13">
        <v>3.4</v>
      </c>
      <c r="I72" s="12">
        <v>12258</v>
      </c>
      <c r="J72" s="125">
        <v>5</v>
      </c>
      <c r="K72" s="12">
        <v>16124</v>
      </c>
      <c r="L72" s="14">
        <v>6.0999999999999999E-2</v>
      </c>
      <c r="M72" s="24">
        <f>ROUND(K72*(1-L72),0)</f>
        <v>15140</v>
      </c>
      <c r="N72" s="15">
        <v>0.621</v>
      </c>
      <c r="O72" s="25">
        <f>M72*N72</f>
        <v>9401.94</v>
      </c>
      <c r="P72" s="14">
        <v>0.34300000000000003</v>
      </c>
      <c r="Q72" s="25">
        <f>M72*P72</f>
        <v>5193.0200000000004</v>
      </c>
      <c r="R72" s="16">
        <v>3.5999999999999997E-2</v>
      </c>
      <c r="S72" s="25">
        <f>M72*R72</f>
        <v>545.04</v>
      </c>
      <c r="T72" s="26">
        <v>0.218</v>
      </c>
      <c r="U72" s="25">
        <f>M72*T72</f>
        <v>3300.52</v>
      </c>
      <c r="V72" s="16">
        <v>0.50900000000000001</v>
      </c>
      <c r="W72" s="25">
        <f>M72*V72</f>
        <v>7706.26</v>
      </c>
      <c r="X72" s="16">
        <v>0.4</v>
      </c>
      <c r="Y72" s="25">
        <f>X72*M72</f>
        <v>6056</v>
      </c>
      <c r="Z72" s="17">
        <v>3.3700000000000002E-3</v>
      </c>
      <c r="AA72" s="18">
        <f>M72*Z72</f>
        <v>51.021800000000006</v>
      </c>
      <c r="AB72" s="27">
        <f>IF(M72&gt;0,(AD72+AM72)/M72,0)</f>
        <v>3.3204688177014535E-3</v>
      </c>
      <c r="AC72" s="17">
        <v>3.3E-4</v>
      </c>
      <c r="AD72" s="24">
        <f>AC72*M72</f>
        <v>4.9962</v>
      </c>
      <c r="AE72" s="117">
        <v>0.2114</v>
      </c>
      <c r="AF72" s="30">
        <f>AI72*(1-AJ72)*AE72</f>
        <v>45.642739800000001</v>
      </c>
      <c r="AG72" s="28">
        <f>IF(AND(AE72&gt;0,AC72&gt;0,Z72&gt;0),((Z72-AC72)*AE72)/((AE72-AC72)*Z72),0)</f>
        <v>0.90348751500585045</v>
      </c>
      <c r="AH72" s="60">
        <f t="shared" si="3"/>
        <v>0.90203595655579449</v>
      </c>
      <c r="AI72" s="12">
        <v>237</v>
      </c>
      <c r="AJ72" s="14">
        <v>8.8999999999999996E-2</v>
      </c>
      <c r="AK72" s="15">
        <v>0.2097</v>
      </c>
      <c r="AL72" s="151">
        <v>0.20449999999999999</v>
      </c>
      <c r="AM72" s="30">
        <f>AI72*(1-AJ72)*AK72</f>
        <v>45.275697900000004</v>
      </c>
      <c r="AN72" s="153">
        <f t="shared" ref="AN72:AN126" si="4">AI72*(1-AJ72)*AL72</f>
        <v>44.152981500000003</v>
      </c>
      <c r="AO72" s="19">
        <v>1.8</v>
      </c>
      <c r="AP72" s="19">
        <v>533.5</v>
      </c>
      <c r="AQ72" s="101">
        <f>AQ70+AI72-AP72</f>
        <v>1015.0399999999993</v>
      </c>
      <c r="AR72" s="102"/>
      <c r="AS72" s="12"/>
      <c r="AT72" s="31"/>
      <c r="AU72" s="20"/>
      <c r="AV72" s="20"/>
      <c r="AW72" s="20"/>
      <c r="AX72" s="20"/>
    </row>
    <row r="73" spans="1:50" x14ac:dyDescent="0.2">
      <c r="A73" s="183"/>
      <c r="B73" s="33">
        <v>2</v>
      </c>
      <c r="C73" s="11" t="s">
        <v>51</v>
      </c>
      <c r="D73" s="34">
        <v>18610</v>
      </c>
      <c r="E73" s="34">
        <v>7</v>
      </c>
      <c r="F73" s="34">
        <v>19724</v>
      </c>
      <c r="G73" s="35">
        <v>0.4</v>
      </c>
      <c r="H73" s="35">
        <v>3.3</v>
      </c>
      <c r="I73" s="34">
        <v>16725</v>
      </c>
      <c r="J73" s="126">
        <v>4.9000000000000004</v>
      </c>
      <c r="K73" s="34">
        <v>16269</v>
      </c>
      <c r="L73" s="36">
        <v>6.5000000000000002E-2</v>
      </c>
      <c r="M73" s="37">
        <f>ROUND(K73*(1-L73),0)</f>
        <v>15212</v>
      </c>
      <c r="N73" s="38">
        <v>0.622</v>
      </c>
      <c r="O73" s="25">
        <f>M73*N73</f>
        <v>9461.8639999999996</v>
      </c>
      <c r="P73" s="36">
        <v>0.317</v>
      </c>
      <c r="Q73" s="25">
        <f>M73*P73</f>
        <v>4822.2039999999997</v>
      </c>
      <c r="R73" s="39">
        <v>6.0999999999999999E-2</v>
      </c>
      <c r="S73" s="25">
        <f>M73*R73</f>
        <v>927.93200000000002</v>
      </c>
      <c r="T73" s="28">
        <v>0.214</v>
      </c>
      <c r="U73" s="25">
        <f>M73*T73</f>
        <v>3255.3679999999999</v>
      </c>
      <c r="V73" s="39">
        <v>0.51100000000000001</v>
      </c>
      <c r="W73" s="25">
        <f>M73*V73</f>
        <v>7773.3320000000003</v>
      </c>
      <c r="X73" s="39">
        <v>0.4</v>
      </c>
      <c r="Y73" s="25">
        <f>X73*M73</f>
        <v>6084.8</v>
      </c>
      <c r="Z73" s="40">
        <v>3.2000000000000002E-3</v>
      </c>
      <c r="AA73" s="18">
        <f>M73*Z73</f>
        <v>48.678400000000003</v>
      </c>
      <c r="AB73" s="27">
        <f>IF(M73&gt;0,(AD73+AM73)/M73,0)</f>
        <v>3.0949844333420982E-3</v>
      </c>
      <c r="AC73" s="40">
        <v>3.1E-4</v>
      </c>
      <c r="AD73" s="37">
        <f>AC73*M73</f>
        <v>4.7157200000000001</v>
      </c>
      <c r="AE73" s="28">
        <v>0.2137</v>
      </c>
      <c r="AF73" s="41">
        <f>AI73*(1-AJ73)*AE73</f>
        <v>43.652071599999999</v>
      </c>
      <c r="AG73" s="28">
        <f>IF(AND(AE73&gt;0,AC73&gt;0,Z73&gt;0),((Z73-AC73)*AE73)/((AE73-AC73)*Z73),0)</f>
        <v>0.90443700501429314</v>
      </c>
      <c r="AH73" s="29">
        <f t="shared" si="3"/>
        <v>0.9011849430801161</v>
      </c>
      <c r="AI73" s="34">
        <v>223</v>
      </c>
      <c r="AJ73" s="36">
        <v>8.4000000000000005E-2</v>
      </c>
      <c r="AK73" s="38">
        <v>0.2074</v>
      </c>
      <c r="AL73" s="151">
        <v>0.2049</v>
      </c>
      <c r="AM73" s="41">
        <f>AI73*(1-AJ73)*AK73</f>
        <v>42.365183199999997</v>
      </c>
      <c r="AN73" s="154">
        <f t="shared" si="4"/>
        <v>41.8545132</v>
      </c>
      <c r="AO73" s="42">
        <v>1.6</v>
      </c>
      <c r="AP73" s="42"/>
      <c r="AQ73" s="121">
        <f>AQ72+AI73-AP73</f>
        <v>1238.0399999999993</v>
      </c>
      <c r="AR73" s="104"/>
      <c r="AS73" s="43"/>
      <c r="AT73" s="44"/>
      <c r="AU73" s="45"/>
      <c r="AV73" s="45"/>
      <c r="AW73" s="45"/>
      <c r="AX73" s="45"/>
    </row>
    <row r="74" spans="1:50" x14ac:dyDescent="0.2">
      <c r="A74" s="183"/>
      <c r="B74" s="33">
        <v>3</v>
      </c>
      <c r="C74" s="46" t="s">
        <v>50</v>
      </c>
      <c r="D74" s="43">
        <v>21420</v>
      </c>
      <c r="E74" s="43">
        <v>1</v>
      </c>
      <c r="F74" s="43">
        <v>19616</v>
      </c>
      <c r="G74" s="37">
        <v>0.5</v>
      </c>
      <c r="H74" s="37">
        <v>3.6</v>
      </c>
      <c r="I74" s="43">
        <v>16937</v>
      </c>
      <c r="J74" s="37">
        <v>4.5</v>
      </c>
      <c r="K74" s="43">
        <v>16387</v>
      </c>
      <c r="L74" s="39">
        <v>0.06</v>
      </c>
      <c r="M74" s="37">
        <f>ROUND(K74*(1-L74),0)</f>
        <v>15404</v>
      </c>
      <c r="N74" s="28">
        <v>0.60399999999999998</v>
      </c>
      <c r="O74" s="25">
        <f>M74*N74</f>
        <v>9304.0159999999996</v>
      </c>
      <c r="P74" s="39">
        <v>0.35199999999999998</v>
      </c>
      <c r="Q74" s="25">
        <f>M74*P74</f>
        <v>5422.2079999999996</v>
      </c>
      <c r="R74" s="39">
        <v>4.3999999999999997E-2</v>
      </c>
      <c r="S74" s="25">
        <f>M74*R74</f>
        <v>677.77599999999995</v>
      </c>
      <c r="T74" s="28">
        <v>0.22500000000000001</v>
      </c>
      <c r="U74" s="25">
        <f>M74*T74</f>
        <v>3465.9</v>
      </c>
      <c r="V74" s="39">
        <v>0.505</v>
      </c>
      <c r="W74" s="25">
        <f>M74*V74</f>
        <v>7779.02</v>
      </c>
      <c r="X74" s="39">
        <v>0.39</v>
      </c>
      <c r="Y74" s="25">
        <f>X74*M74</f>
        <v>6007.56</v>
      </c>
      <c r="Z74" s="47">
        <v>3.0200000000000001E-3</v>
      </c>
      <c r="AA74" s="18">
        <f>M74*Z74</f>
        <v>46.52008</v>
      </c>
      <c r="AB74" s="27">
        <f>IF(M74&gt;0,(AD74+AM74)/M74,0)</f>
        <v>2.8572300960789409E-3</v>
      </c>
      <c r="AC74" s="47">
        <v>2.9999999999999997E-4</v>
      </c>
      <c r="AD74" s="37">
        <f>AC74*M74</f>
        <v>4.6212</v>
      </c>
      <c r="AE74" s="28">
        <v>0.21079999999999999</v>
      </c>
      <c r="AF74" s="41">
        <f>AI74*(1-AJ74)*AE74</f>
        <v>38.4254672</v>
      </c>
      <c r="AG74" s="28">
        <f>IF(AND(AE74&gt;0,AC74&gt;0,Z74&gt;0),((Z74-AC74)*AE74)/((AE74-AC74)*Z74),0)</f>
        <v>0.90194585581475828</v>
      </c>
      <c r="AH74" s="29">
        <f t="shared" si="3"/>
        <v>0.89624741798945295</v>
      </c>
      <c r="AI74" s="43">
        <v>199</v>
      </c>
      <c r="AJ74" s="39">
        <v>8.4000000000000005E-2</v>
      </c>
      <c r="AK74" s="28">
        <v>0.21609999999999999</v>
      </c>
      <c r="AL74" s="151">
        <v>0.2185</v>
      </c>
      <c r="AM74" s="41">
        <f>AI74*(1-AJ74)*AK74</f>
        <v>39.391572400000001</v>
      </c>
      <c r="AN74" s="154">
        <f t="shared" si="4"/>
        <v>39.829054000000006</v>
      </c>
      <c r="AO74" s="18">
        <v>1.6</v>
      </c>
      <c r="AP74" s="18"/>
      <c r="AQ74" s="121">
        <f>AQ73+AI74-AP74</f>
        <v>1437.0399999999993</v>
      </c>
      <c r="AR74" s="104"/>
      <c r="AS74" s="43"/>
      <c r="AT74" s="48"/>
      <c r="AU74" s="41"/>
      <c r="AV74" s="41"/>
      <c r="AW74" s="41"/>
      <c r="AX74" s="41"/>
    </row>
    <row r="75" spans="1:50" s="22" customFormat="1" ht="13.5" thickBot="1" x14ac:dyDescent="0.25">
      <c r="A75" s="184"/>
      <c r="B75" s="49" t="s">
        <v>38</v>
      </c>
      <c r="C75" s="50"/>
      <c r="D75" s="51">
        <f>SUM(D72:D74)</f>
        <v>46730</v>
      </c>
      <c r="E75" s="51"/>
      <c r="F75" s="51">
        <f>SUM(F72:F74)</f>
        <v>53204</v>
      </c>
      <c r="G75" s="52"/>
      <c r="H75" s="52"/>
      <c r="I75" s="51">
        <f>SUM(I72:I74)</f>
        <v>45920</v>
      </c>
      <c r="J75" s="52"/>
      <c r="K75" s="51">
        <f>SUM(K72:K74)</f>
        <v>48780</v>
      </c>
      <c r="L75" s="21">
        <f>IF(K75&gt;0,(K72*L72+K73*L73+K74*L74)/K75,0)</f>
        <v>6.1998134481344808E-2</v>
      </c>
      <c r="M75" s="52">
        <f>M72+M73+M74</f>
        <v>45756</v>
      </c>
      <c r="N75" s="53">
        <f>IF(M75&gt;0,O75/M75,0)</f>
        <v>0.6156093189964158</v>
      </c>
      <c r="O75" s="54">
        <f>O72+O73+O74</f>
        <v>28167.82</v>
      </c>
      <c r="P75" s="21">
        <f>IF(M75&gt;0,Q75/M75,0)</f>
        <v>0.33738596031121604</v>
      </c>
      <c r="Q75" s="54">
        <f>Q72+Q73+Q74</f>
        <v>15437.432000000001</v>
      </c>
      <c r="R75" s="21">
        <f>IF(M75&gt;0,S75/M75,0)</f>
        <v>4.7004720692368218E-2</v>
      </c>
      <c r="S75" s="54">
        <f>S72+S73+S74</f>
        <v>2150.748</v>
      </c>
      <c r="T75" s="21">
        <f>IF(M75&gt;0,U75/M75,0)</f>
        <v>0.21902675059008656</v>
      </c>
      <c r="U75" s="54">
        <f>U72+U73+U74</f>
        <v>10021.788</v>
      </c>
      <c r="V75" s="21">
        <f>IF(M75&gt;0,W75/M75,0)</f>
        <v>0.50831829705393827</v>
      </c>
      <c r="W75" s="54">
        <f>W72+W73+W74</f>
        <v>23258.612000000001</v>
      </c>
      <c r="X75" s="21">
        <f>IF(M75&gt;0,Y75/M75,0)</f>
        <v>0.3966334469796311</v>
      </c>
      <c r="Y75" s="54">
        <f>Y72+Y73+Y74</f>
        <v>18148.36</v>
      </c>
      <c r="Z75" s="55">
        <f>IF(M75&gt;0,AA75/M75,0)</f>
        <v>3.1956525920097912E-3</v>
      </c>
      <c r="AA75" s="56">
        <f>SUM(AA72:AA74)</f>
        <v>146.22028</v>
      </c>
      <c r="AB75" s="55">
        <f>IF(M75&gt;0,(AB72*M72+AB73*M73+AB74*M74)/M75,0)</f>
        <v>3.0895527034705828E-3</v>
      </c>
      <c r="AC75" s="55">
        <f>IF(K75&gt;0,(K72*AC72+K73*AC73+K74*AC74)/K75,0)</f>
        <v>3.1325153751537516E-4</v>
      </c>
      <c r="AD75" s="52">
        <f>SUM(AD72:AD74)</f>
        <v>14.333119999999999</v>
      </c>
      <c r="AE75" s="53">
        <f>IF(K75&gt;0,(K72*AE72+K73*AE73+K74*AE74)/K75,0)</f>
        <v>0.21196552890528905</v>
      </c>
      <c r="AF75" s="58">
        <f>SUM(AF72:AF74)</f>
        <v>127.7202786</v>
      </c>
      <c r="AG75" s="53">
        <f>IF(AND(AA75&gt;0),((AA72*AG72+AA73*AG73+AA74*AG74)/AA75),0)</f>
        <v>0.90331313116199952</v>
      </c>
      <c r="AH75" s="57">
        <f t="shared" si="3"/>
        <v>0.89994495851324119</v>
      </c>
      <c r="AI75" s="51">
        <f>SUM(AI72:AI74)</f>
        <v>659</v>
      </c>
      <c r="AJ75" s="21">
        <f>IF(AI75&gt;0,(AJ72*AI72+AJ73*AI73+AJ74*AI74)/AI75,0)</f>
        <v>8.5798179059180579E-2</v>
      </c>
      <c r="AK75" s="53">
        <f>IF(K75&gt;0,(AK72*K72+AK73*K73+AK74*K74)/K75,0)</f>
        <v>0.21108290487904877</v>
      </c>
      <c r="AL75" s="155">
        <f>IF(L75&gt;0,(AL72*K72+AL73*K73+AL74*K74)/K75,0)</f>
        <v>0.20933652316523163</v>
      </c>
      <c r="AM75" s="58">
        <f>SUM(AM72:AM74)</f>
        <v>127.0324535</v>
      </c>
      <c r="AN75" s="156">
        <f>SUM(AN72:AN74)</f>
        <v>125.83654870000001</v>
      </c>
      <c r="AO75" s="56"/>
      <c r="AP75" s="56">
        <f>SUM(AP72:AP74)</f>
        <v>533.5</v>
      </c>
      <c r="AQ75" s="105"/>
      <c r="AR75" s="106">
        <f>AQ74</f>
        <v>1437.0399999999993</v>
      </c>
      <c r="AS75" s="51">
        <f>SUM(AS72:AS74)</f>
        <v>0</v>
      </c>
      <c r="AT75" s="59"/>
      <c r="AU75" s="58"/>
      <c r="AV75" s="58"/>
      <c r="AW75" s="58"/>
      <c r="AX75" s="58"/>
    </row>
    <row r="76" spans="1:50" x14ac:dyDescent="0.2">
      <c r="A76" s="182">
        <v>19</v>
      </c>
      <c r="B76" s="23">
        <v>1</v>
      </c>
      <c r="C76" s="11" t="s">
        <v>54</v>
      </c>
      <c r="D76" s="12">
        <v>7013</v>
      </c>
      <c r="E76" s="12">
        <v>1</v>
      </c>
      <c r="F76" s="12">
        <v>11738</v>
      </c>
      <c r="G76" s="13">
        <v>0.4</v>
      </c>
      <c r="H76" s="13">
        <v>3.6</v>
      </c>
      <c r="I76" s="12">
        <v>10653</v>
      </c>
      <c r="J76" s="13">
        <v>6</v>
      </c>
      <c r="K76" s="12">
        <v>16096</v>
      </c>
      <c r="L76" s="14">
        <v>6.2E-2</v>
      </c>
      <c r="M76" s="24">
        <f>ROUND(K76*(1-L76),0)</f>
        <v>15098</v>
      </c>
      <c r="N76" s="15">
        <v>0.51500000000000001</v>
      </c>
      <c r="O76" s="25">
        <f>M76*N76</f>
        <v>7775.47</v>
      </c>
      <c r="P76" s="14">
        <v>0.38600000000000001</v>
      </c>
      <c r="Q76" s="25">
        <f>M76*P76</f>
        <v>5827.8280000000004</v>
      </c>
      <c r="R76" s="16">
        <v>9.9000000000000005E-2</v>
      </c>
      <c r="S76" s="25">
        <f>M76*R76</f>
        <v>1494.702</v>
      </c>
      <c r="T76" s="26">
        <v>0.23699999999999999</v>
      </c>
      <c r="U76" s="25">
        <f>M76*T76</f>
        <v>3578.2259999999997</v>
      </c>
      <c r="V76" s="16">
        <v>0.495</v>
      </c>
      <c r="W76" s="25">
        <f>M76*V76</f>
        <v>7473.51</v>
      </c>
      <c r="X76" s="16">
        <v>0.4</v>
      </c>
      <c r="Y76" s="25">
        <f>X76*M76</f>
        <v>6039.2000000000007</v>
      </c>
      <c r="Z76" s="17">
        <v>3.0000000000000001E-3</v>
      </c>
      <c r="AA76" s="18">
        <f>M76*Z76</f>
        <v>45.294000000000004</v>
      </c>
      <c r="AB76" s="27">
        <f>IF(M76&gt;0,(AD76+AM76)/M76,0)</f>
        <v>2.7018347595708044E-3</v>
      </c>
      <c r="AC76" s="17">
        <v>3.1E-4</v>
      </c>
      <c r="AD76" s="24">
        <f>AC76*M76</f>
        <v>4.6803800000000004</v>
      </c>
      <c r="AE76" s="117">
        <v>0.20830000000000001</v>
      </c>
      <c r="AF76" s="30">
        <f>AI76*(1-AJ76)*AE76</f>
        <v>36.945546100000008</v>
      </c>
      <c r="AG76" s="28">
        <f>IF(AND(AE76&gt;0,AC76&gt;0,Z76&gt;0),((Z76-AC76)*AE76)/((AE76-AC76)*Z76),0)</f>
        <v>0.89800310912383619</v>
      </c>
      <c r="AH76" s="60">
        <f t="shared" si="3"/>
        <v>0.8866131047194673</v>
      </c>
      <c r="AI76" s="12">
        <v>193</v>
      </c>
      <c r="AJ76" s="14">
        <v>8.1000000000000003E-2</v>
      </c>
      <c r="AK76" s="15">
        <v>0.2036</v>
      </c>
      <c r="AL76" s="150">
        <v>0.2079</v>
      </c>
      <c r="AM76" s="30">
        <f>AI76*(1-AJ76)*AK76</f>
        <v>36.111921200000005</v>
      </c>
      <c r="AN76" s="153">
        <f>AI76*(1-AJ76)*AL76</f>
        <v>36.874599300000007</v>
      </c>
      <c r="AO76" s="19">
        <v>1.7</v>
      </c>
      <c r="AP76" s="19">
        <v>836.14</v>
      </c>
      <c r="AQ76" s="101">
        <f>AQ74+AI76-AP76+AR76</f>
        <v>1124.0999999999992</v>
      </c>
      <c r="AR76" s="102">
        <v>330.2</v>
      </c>
      <c r="AS76" s="12"/>
      <c r="AT76" s="31"/>
      <c r="AU76" s="20"/>
      <c r="AV76" s="20"/>
      <c r="AW76" s="20"/>
      <c r="AX76" s="20"/>
    </row>
    <row r="77" spans="1:50" x14ac:dyDescent="0.2">
      <c r="A77" s="183"/>
      <c r="B77" s="33">
        <v>2</v>
      </c>
      <c r="C77" s="46" t="s">
        <v>53</v>
      </c>
      <c r="D77" s="34">
        <v>19167</v>
      </c>
      <c r="E77" s="34">
        <v>5</v>
      </c>
      <c r="F77" s="34">
        <v>18986</v>
      </c>
      <c r="G77" s="35">
        <v>0.3</v>
      </c>
      <c r="H77" s="35">
        <v>3</v>
      </c>
      <c r="I77" s="34">
        <v>16364</v>
      </c>
      <c r="J77" s="35">
        <v>5.7</v>
      </c>
      <c r="K77" s="34">
        <v>16116</v>
      </c>
      <c r="L77" s="36">
        <v>6.5000000000000002E-2</v>
      </c>
      <c r="M77" s="37">
        <f>ROUND(K77*(1-L77),0)</f>
        <v>15068</v>
      </c>
      <c r="N77" s="38">
        <v>0.66400000000000003</v>
      </c>
      <c r="O77" s="25">
        <f>M77*N77</f>
        <v>10005.152</v>
      </c>
      <c r="P77" s="36">
        <v>0.23</v>
      </c>
      <c r="Q77" s="25">
        <f>M77*P77</f>
        <v>3465.6400000000003</v>
      </c>
      <c r="R77" s="39">
        <v>0.106</v>
      </c>
      <c r="S77" s="25">
        <f>M77*R77</f>
        <v>1597.2079999999999</v>
      </c>
      <c r="T77" s="28">
        <v>0.223</v>
      </c>
      <c r="U77" s="25">
        <f>M77*T77</f>
        <v>3360.1640000000002</v>
      </c>
      <c r="V77" s="39">
        <v>0.501</v>
      </c>
      <c r="W77" s="25">
        <f>M77*V77</f>
        <v>7549.0680000000002</v>
      </c>
      <c r="X77" s="39">
        <v>0.39</v>
      </c>
      <c r="Y77" s="25">
        <f>X77*M77</f>
        <v>5876.52</v>
      </c>
      <c r="Z77" s="40">
        <v>2.9099999999999998E-3</v>
      </c>
      <c r="AA77" s="18">
        <f>M77*Z77</f>
        <v>43.847879999999996</v>
      </c>
      <c r="AB77" s="27">
        <f>IF(M77&gt;0,(AD77+AM77)/M77,0)</f>
        <v>2.8066975311919302E-3</v>
      </c>
      <c r="AC77" s="40">
        <v>2.9E-4</v>
      </c>
      <c r="AD77" s="37">
        <f>AC77*M77</f>
        <v>4.36972</v>
      </c>
      <c r="AE77" s="28">
        <v>0.21490000000000001</v>
      </c>
      <c r="AF77" s="41">
        <f>AI77*(1-AJ77)*AE77</f>
        <v>37.433860800000005</v>
      </c>
      <c r="AG77" s="28">
        <f>IF(AND(AE77&gt;0,AC77&gt;0,Z77&gt;0),((Z77-AC77)*AE77)/((AE77-AC77)*Z77),0)</f>
        <v>0.90156026651717469</v>
      </c>
      <c r="AH77" s="29">
        <f t="shared" si="3"/>
        <v>0.8978717831157107</v>
      </c>
      <c r="AI77" s="34">
        <v>191</v>
      </c>
      <c r="AJ77" s="36">
        <v>8.7999999999999995E-2</v>
      </c>
      <c r="AK77" s="38">
        <v>0.2177</v>
      </c>
      <c r="AL77" s="152">
        <v>0.2215</v>
      </c>
      <c r="AM77" s="41">
        <f>AI77*(1-AJ77)*AK77</f>
        <v>37.921598400000001</v>
      </c>
      <c r="AN77" s="154">
        <f t="shared" si="4"/>
        <v>38.583528000000001</v>
      </c>
      <c r="AO77" s="42">
        <v>1.65</v>
      </c>
      <c r="AP77" s="42"/>
      <c r="AQ77" s="121">
        <f>AQ76+AI77-AP77</f>
        <v>1315.0999999999992</v>
      </c>
      <c r="AR77" s="104"/>
      <c r="AS77" s="43"/>
      <c r="AT77" s="44"/>
      <c r="AU77" s="45"/>
      <c r="AV77" s="45"/>
      <c r="AW77" s="45"/>
      <c r="AX77" s="45"/>
    </row>
    <row r="78" spans="1:50" x14ac:dyDescent="0.2">
      <c r="A78" s="183"/>
      <c r="B78" s="33">
        <v>3</v>
      </c>
      <c r="C78" s="46" t="s">
        <v>50</v>
      </c>
      <c r="D78" s="43">
        <v>17145</v>
      </c>
      <c r="E78" s="43">
        <v>3</v>
      </c>
      <c r="F78" s="43">
        <v>19232</v>
      </c>
      <c r="G78" s="37">
        <v>0.6</v>
      </c>
      <c r="H78" s="37">
        <v>3.5</v>
      </c>
      <c r="I78" s="43">
        <v>16731</v>
      </c>
      <c r="J78" s="127">
        <v>5</v>
      </c>
      <c r="K78" s="43">
        <v>16058</v>
      </c>
      <c r="L78" s="39">
        <v>6.2E-2</v>
      </c>
      <c r="M78" s="37">
        <f>ROUND(K78*(1-L78),0)</f>
        <v>15062</v>
      </c>
      <c r="N78" s="28">
        <v>0.46100000000000002</v>
      </c>
      <c r="O78" s="25">
        <f>M78*N78</f>
        <v>6943.5820000000003</v>
      </c>
      <c r="P78" s="39">
        <v>0.48699999999999999</v>
      </c>
      <c r="Q78" s="25">
        <f>M78*P78</f>
        <v>7335.1939999999995</v>
      </c>
      <c r="R78" s="39">
        <v>5.1999999999999998E-2</v>
      </c>
      <c r="S78" s="25">
        <f>M78*R78</f>
        <v>783.22399999999993</v>
      </c>
      <c r="T78" s="28">
        <v>0.22900000000000001</v>
      </c>
      <c r="U78" s="25">
        <f>M78*T78</f>
        <v>3449.1980000000003</v>
      </c>
      <c r="V78" s="39">
        <v>0.50600000000000001</v>
      </c>
      <c r="W78" s="25">
        <f>M78*V78</f>
        <v>7621.3720000000003</v>
      </c>
      <c r="X78" s="39">
        <v>0.39</v>
      </c>
      <c r="Y78" s="25">
        <f>X78*M78</f>
        <v>5874.18</v>
      </c>
      <c r="Z78" s="47">
        <v>2.7899999999999999E-3</v>
      </c>
      <c r="AA78" s="18">
        <f>M78*Z78</f>
        <v>42.022979999999997</v>
      </c>
      <c r="AB78" s="27">
        <f>IF(M78&gt;0,(AD78+AM78)/M78,0)</f>
        <v>2.8416240871066258E-3</v>
      </c>
      <c r="AC78" s="47">
        <v>2.9E-4</v>
      </c>
      <c r="AD78" s="37">
        <f>AC78*M78</f>
        <v>4.3679800000000002</v>
      </c>
      <c r="AE78" s="28">
        <v>0.2036</v>
      </c>
      <c r="AF78" s="41">
        <f>AI78*(1-AJ78)*AE78</f>
        <v>36.513624</v>
      </c>
      <c r="AG78" s="28">
        <f>IF(AND(AE78&gt;0,AC78&gt;0,Z78&gt;0),((Z78-AC78)*AE78)/((AE78-AC78)*Z78),0)</f>
        <v>0.89733547777120204</v>
      </c>
      <c r="AH78" s="29">
        <f t="shared" si="3"/>
        <v>0.89916247031756458</v>
      </c>
      <c r="AI78" s="43">
        <v>196</v>
      </c>
      <c r="AJ78" s="39">
        <v>8.5000000000000006E-2</v>
      </c>
      <c r="AK78" s="28">
        <v>0.21429999999999999</v>
      </c>
      <c r="AL78" s="159">
        <v>0.219</v>
      </c>
      <c r="AM78" s="41">
        <f>AI78*(1-AJ78)*AK78</f>
        <v>38.432561999999997</v>
      </c>
      <c r="AN78" s="154">
        <f t="shared" si="4"/>
        <v>39.275460000000002</v>
      </c>
      <c r="AO78" s="18">
        <v>1.65</v>
      </c>
      <c r="AP78" s="18"/>
      <c r="AQ78" s="121">
        <f>AQ77+AI78-AP78</f>
        <v>1511.0999999999992</v>
      </c>
      <c r="AR78" s="104"/>
      <c r="AS78" s="43"/>
      <c r="AT78" s="48"/>
      <c r="AU78" s="41"/>
      <c r="AV78" s="41"/>
      <c r="AW78" s="41"/>
      <c r="AX78" s="41"/>
    </row>
    <row r="79" spans="1:50" s="22" customFormat="1" ht="13.5" thickBot="1" x14ac:dyDescent="0.25">
      <c r="A79" s="184"/>
      <c r="B79" s="49" t="s">
        <v>38</v>
      </c>
      <c r="C79" s="50"/>
      <c r="D79" s="51">
        <f>SUM(D76:D78)</f>
        <v>43325</v>
      </c>
      <c r="E79" s="51"/>
      <c r="F79" s="51">
        <f>SUM(F76:F78)</f>
        <v>49956</v>
      </c>
      <c r="G79" s="52"/>
      <c r="H79" s="52"/>
      <c r="I79" s="51">
        <f>SUM(I76:I78)</f>
        <v>43748</v>
      </c>
      <c r="J79" s="52"/>
      <c r="K79" s="51">
        <f>SUM(K76:K78)</f>
        <v>48270</v>
      </c>
      <c r="L79" s="21">
        <f>IF(K79&gt;0,(K76*L76+K77*L77+K78*L78)/K79,0)</f>
        <v>6.300161591050342E-2</v>
      </c>
      <c r="M79" s="52">
        <f>M76+M77+M78</f>
        <v>45228</v>
      </c>
      <c r="N79" s="53">
        <f>IF(M79&gt;0,O79/M79,0)</f>
        <v>0.54665702662067739</v>
      </c>
      <c r="O79" s="54">
        <f>O76+O77+O78</f>
        <v>24724.203999999998</v>
      </c>
      <c r="P79" s="21">
        <f>IF(M79&gt;0,Q79/M79,0)</f>
        <v>0.36766299637392769</v>
      </c>
      <c r="Q79" s="54">
        <f>Q76+Q77+Q78</f>
        <v>16628.662</v>
      </c>
      <c r="R79" s="21">
        <f>IF(M79&gt;0,S79/M79,0)</f>
        <v>8.5679977005394883E-2</v>
      </c>
      <c r="S79" s="54">
        <f>S76+S77+S78</f>
        <v>3875.134</v>
      </c>
      <c r="T79" s="21">
        <f>IF(M79&gt;0,U79/M79,0)</f>
        <v>0.2296716193508446</v>
      </c>
      <c r="U79" s="54">
        <f>U76+U77+U78</f>
        <v>10387.588</v>
      </c>
      <c r="V79" s="21">
        <f>IF(M79&gt;0,W79/M79,0)</f>
        <v>0.50066220040682763</v>
      </c>
      <c r="W79" s="54">
        <f>W76+W77+W78</f>
        <v>22643.95</v>
      </c>
      <c r="X79" s="21">
        <f>IF(M79&gt;0,Y79/M79,0)</f>
        <v>0.39333819757672239</v>
      </c>
      <c r="Y79" s="54">
        <f>Y76+Y77+Y78</f>
        <v>17789.900000000001</v>
      </c>
      <c r="Z79" s="55">
        <f>IF(M79&gt;0,AA79/M79,0)</f>
        <v>2.9000809233218363E-3</v>
      </c>
      <c r="AA79" s="56">
        <f>SUM(AA76:AA78)</f>
        <v>131.16486</v>
      </c>
      <c r="AB79" s="55">
        <f>IF(M79&gt;0,(AB76*M76+AB77*M77+AB78*M78)/M79,0)</f>
        <v>2.7833236402228707E-3</v>
      </c>
      <c r="AC79" s="55">
        <f>IF(K79&gt;0,(K76*AC76+K77*AC77+K78*AC78)/K79,0)</f>
        <v>2.9666915268282575E-4</v>
      </c>
      <c r="AD79" s="52">
        <f>SUM(AD76:AD78)</f>
        <v>13.41808</v>
      </c>
      <c r="AE79" s="53">
        <f>IF(K79&gt;0,(K76*AE76+K77*AE77+K78*AE78)/K79,0)</f>
        <v>0.20894000414336025</v>
      </c>
      <c r="AF79" s="58">
        <f>SUM(AF76:AF78)</f>
        <v>110.89303090000001</v>
      </c>
      <c r="AG79" s="53">
        <f>IF(AND(AA79&gt;0),((AA76*AG76+AA77*AG77+AA78*AG78)/AA79),0)</f>
        <v>0.89897835471587262</v>
      </c>
      <c r="AH79" s="57">
        <f t="shared" si="3"/>
        <v>0.89466467256391957</v>
      </c>
      <c r="AI79" s="51">
        <f>SUM(AI76:AI78)</f>
        <v>580</v>
      </c>
      <c r="AJ79" s="21">
        <f>IF(AI79&gt;0,(AJ76*AI76+AJ77*AI77+AJ78*AI78)/AI79,0)</f>
        <v>8.4656896551724134E-2</v>
      </c>
      <c r="AK79" s="162">
        <f>IF(K79&gt;0,(AK76*K76+AK77*K77+AK78*K78)/K79,0)</f>
        <v>0.21186716801325875</v>
      </c>
      <c r="AL79" s="161">
        <f>IF(L79&gt;0,(AL76*K76+AL77*K77+AL78*K78)/K79,0)</f>
        <v>0.21613330018645124</v>
      </c>
      <c r="AM79" s="163">
        <f>SUM(AM76:AM78)</f>
        <v>112.4660816</v>
      </c>
      <c r="AN79" s="156">
        <f>SUM(AN76:AN78)</f>
        <v>114.73358730000001</v>
      </c>
      <c r="AO79" s="56"/>
      <c r="AP79" s="56">
        <f>SUM(AP76:AP78)</f>
        <v>836.14</v>
      </c>
      <c r="AQ79" s="105"/>
      <c r="AR79" s="106">
        <f>AQ78</f>
        <v>1511.0999999999992</v>
      </c>
      <c r="AS79" s="51">
        <f>SUM(AS76:AS78)</f>
        <v>0</v>
      </c>
      <c r="AT79" s="59"/>
      <c r="AU79" s="58"/>
      <c r="AV79" s="58"/>
      <c r="AW79" s="58"/>
      <c r="AX79" s="58"/>
    </row>
    <row r="80" spans="1:50" x14ac:dyDescent="0.2">
      <c r="A80" s="182">
        <v>20</v>
      </c>
      <c r="B80" s="23">
        <v>1</v>
      </c>
      <c r="C80" s="11" t="s">
        <v>54</v>
      </c>
      <c r="D80" s="12">
        <v>19250</v>
      </c>
      <c r="E80" s="12">
        <v>0</v>
      </c>
      <c r="F80" s="12">
        <v>20384</v>
      </c>
      <c r="G80" s="13">
        <v>0.5</v>
      </c>
      <c r="H80" s="13">
        <v>3.1</v>
      </c>
      <c r="I80" s="12">
        <v>17358</v>
      </c>
      <c r="J80" s="125">
        <v>4.5999999999999996</v>
      </c>
      <c r="K80" s="12">
        <v>16138</v>
      </c>
      <c r="L80" s="14">
        <v>6.4000000000000001E-2</v>
      </c>
      <c r="M80" s="24">
        <f>ROUND(K80*(1-L80),0)</f>
        <v>15105</v>
      </c>
      <c r="N80" s="15">
        <v>0.53200000000000003</v>
      </c>
      <c r="O80" s="25">
        <f>M80*N80</f>
        <v>8035.8600000000006</v>
      </c>
      <c r="P80" s="14">
        <v>0.42899999999999999</v>
      </c>
      <c r="Q80" s="25">
        <f>M80*P80</f>
        <v>6480.0450000000001</v>
      </c>
      <c r="R80" s="16">
        <v>3.9E-2</v>
      </c>
      <c r="S80" s="25">
        <f>M80*R80</f>
        <v>589.09500000000003</v>
      </c>
      <c r="T80" s="26">
        <v>0.22800000000000001</v>
      </c>
      <c r="U80" s="25">
        <f>M80*T80</f>
        <v>3443.94</v>
      </c>
      <c r="V80" s="16">
        <v>0.504</v>
      </c>
      <c r="W80" s="25">
        <f>M80*V80</f>
        <v>7612.92</v>
      </c>
      <c r="X80" s="16">
        <v>0.39</v>
      </c>
      <c r="Y80" s="25">
        <f>X80*M80</f>
        <v>5890.95</v>
      </c>
      <c r="Z80" s="17">
        <v>2.9199999999999999E-3</v>
      </c>
      <c r="AA80" s="18">
        <f>M80*Z80</f>
        <v>44.1066</v>
      </c>
      <c r="AB80" s="27">
        <f>IF(M80&gt;0,(AD80+AM80)/M80,0)</f>
        <v>2.748691559086395E-3</v>
      </c>
      <c r="AC80" s="17">
        <v>3.1E-4</v>
      </c>
      <c r="AD80" s="24">
        <f>AC80*M80</f>
        <v>4.68255</v>
      </c>
      <c r="AE80" s="117">
        <v>0.20949999999999999</v>
      </c>
      <c r="AF80" s="30">
        <f>AI80*(1-AJ80)*AE80</f>
        <v>37.571730000000002</v>
      </c>
      <c r="AG80" s="28">
        <f>IF(AND(AE80&gt;0,AC80&gt;0,Z80&gt;0),((Z80-AC80)*AE80)/((AE80-AC80)*Z80),0)</f>
        <v>0.89516019715969042</v>
      </c>
      <c r="AH80" s="60">
        <f t="shared" si="3"/>
        <v>0.88856012606376322</v>
      </c>
      <c r="AI80" s="12">
        <v>196</v>
      </c>
      <c r="AJ80" s="14">
        <v>8.5000000000000006E-2</v>
      </c>
      <c r="AK80" s="15">
        <v>0.2054</v>
      </c>
      <c r="AL80" s="165">
        <v>0.2084</v>
      </c>
      <c r="AM80" s="30">
        <f>AI80*(1-AJ80)*AK80</f>
        <v>36.836435999999999</v>
      </c>
      <c r="AN80" s="153">
        <f>AI80*(1-AJ80)*AL80</f>
        <v>37.374456000000002</v>
      </c>
      <c r="AO80" s="19">
        <v>1.65</v>
      </c>
      <c r="AP80" s="19"/>
      <c r="AQ80" s="101">
        <f>AQ78+AI80-AP80</f>
        <v>1707.0999999999992</v>
      </c>
      <c r="AR80" s="102"/>
      <c r="AS80" s="12"/>
      <c r="AT80" s="31"/>
      <c r="AU80" s="20"/>
      <c r="AV80" s="20"/>
      <c r="AW80" s="20"/>
      <c r="AX80" s="20"/>
    </row>
    <row r="81" spans="1:50" x14ac:dyDescent="0.2">
      <c r="A81" s="183"/>
      <c r="B81" s="33">
        <v>2</v>
      </c>
      <c r="C81" s="46" t="s">
        <v>53</v>
      </c>
      <c r="D81" s="34">
        <v>19805</v>
      </c>
      <c r="E81" s="34">
        <v>3</v>
      </c>
      <c r="F81" s="34">
        <v>17804</v>
      </c>
      <c r="G81" s="35">
        <v>0.5</v>
      </c>
      <c r="H81" s="35">
        <v>3.3</v>
      </c>
      <c r="I81" s="34">
        <v>16050</v>
      </c>
      <c r="J81" s="35">
        <v>4.9000000000000004</v>
      </c>
      <c r="K81" s="34">
        <v>16078</v>
      </c>
      <c r="L81" s="36">
        <v>7.0999999999999994E-2</v>
      </c>
      <c r="M81" s="37">
        <f>ROUND(K81*(1-L81),0)</f>
        <v>14936</v>
      </c>
      <c r="N81" s="38">
        <v>0.67700000000000005</v>
      </c>
      <c r="O81" s="25">
        <f>M81*N81</f>
        <v>10111.672</v>
      </c>
      <c r="P81" s="36">
        <v>0.26900000000000002</v>
      </c>
      <c r="Q81" s="25">
        <f>M81*P81</f>
        <v>4017.7840000000001</v>
      </c>
      <c r="R81" s="39">
        <v>5.3999999999999999E-2</v>
      </c>
      <c r="S81" s="25">
        <f>M81*R81</f>
        <v>806.54399999999998</v>
      </c>
      <c r="T81" s="28">
        <v>0.221</v>
      </c>
      <c r="U81" s="25">
        <f>M81*T81</f>
        <v>3300.8560000000002</v>
      </c>
      <c r="V81" s="39">
        <v>0.505</v>
      </c>
      <c r="W81" s="25">
        <f>M81*V81</f>
        <v>7542.68</v>
      </c>
      <c r="X81" s="39">
        <v>0.39</v>
      </c>
      <c r="Y81" s="25">
        <f>X81*M81</f>
        <v>5825.04</v>
      </c>
      <c r="Z81" s="40">
        <v>3.0400000000000002E-3</v>
      </c>
      <c r="AA81" s="18">
        <f>M81*Z81</f>
        <v>45.405440000000006</v>
      </c>
      <c r="AB81" s="27">
        <f>IF(M81&gt;0,(AD81+AM81)/M81,0)</f>
        <v>3.0015025776647026E-3</v>
      </c>
      <c r="AC81" s="40">
        <v>3.2000000000000003E-4</v>
      </c>
      <c r="AD81" s="37">
        <f>AC81*M81</f>
        <v>4.7795200000000007</v>
      </c>
      <c r="AE81" s="28">
        <v>0.2009</v>
      </c>
      <c r="AF81" s="41">
        <f>AI81*(1-AJ81)*AE81</f>
        <v>39.154405500000003</v>
      </c>
      <c r="AG81" s="28">
        <f>IF(AND(AE81&gt;0,AC81&gt;0,Z81&gt;0),((Z81-AC81)*AE81)/((AE81-AC81)*Z81),0)</f>
        <v>0.89616428147844929</v>
      </c>
      <c r="AH81" s="29">
        <f t="shared" si="3"/>
        <v>0.89478006305701918</v>
      </c>
      <c r="AI81" s="34">
        <v>213</v>
      </c>
      <c r="AJ81" s="36">
        <v>8.5000000000000006E-2</v>
      </c>
      <c r="AK81" s="38">
        <v>0.20549999999999999</v>
      </c>
      <c r="AL81" s="152">
        <v>0.20810000000000001</v>
      </c>
      <c r="AM81" s="41">
        <f>AI81*(1-AJ81)*AK81</f>
        <v>40.050922499999999</v>
      </c>
      <c r="AN81" s="154">
        <f t="shared" si="4"/>
        <v>40.557649500000004</v>
      </c>
      <c r="AO81" s="42">
        <v>1.65</v>
      </c>
      <c r="AP81" s="42"/>
      <c r="AQ81" s="121">
        <f>AQ80+AI81-AP81</f>
        <v>1920.0999999999992</v>
      </c>
      <c r="AR81" s="104"/>
      <c r="AS81" s="43"/>
      <c r="AT81" s="44"/>
      <c r="AU81" s="45"/>
      <c r="AV81" s="45"/>
      <c r="AW81" s="45"/>
      <c r="AX81" s="45"/>
    </row>
    <row r="82" spans="1:50" x14ac:dyDescent="0.2">
      <c r="A82" s="183"/>
      <c r="B82" s="33">
        <v>3</v>
      </c>
      <c r="C82" s="46" t="s">
        <v>57</v>
      </c>
      <c r="D82" s="43">
        <v>14805</v>
      </c>
      <c r="E82" s="43">
        <v>1</v>
      </c>
      <c r="F82" s="43">
        <v>20388</v>
      </c>
      <c r="G82" s="37">
        <v>0.4</v>
      </c>
      <c r="H82" s="37">
        <v>3.7</v>
      </c>
      <c r="I82" s="43">
        <v>17107</v>
      </c>
      <c r="J82" s="37">
        <v>4.3</v>
      </c>
      <c r="K82" s="43">
        <v>16004</v>
      </c>
      <c r="L82" s="39">
        <v>5.8999999999999997E-2</v>
      </c>
      <c r="M82" s="37">
        <f>ROUND(K82*(1-L82),0)</f>
        <v>15060</v>
      </c>
      <c r="N82" s="28">
        <v>0.52400000000000002</v>
      </c>
      <c r="O82" s="25">
        <f>M82*N82</f>
        <v>7891.4400000000005</v>
      </c>
      <c r="P82" s="39">
        <v>0.29299999999999998</v>
      </c>
      <c r="Q82" s="25">
        <f>M82*P82</f>
        <v>4412.58</v>
      </c>
      <c r="R82" s="39">
        <v>0.183</v>
      </c>
      <c r="S82" s="25">
        <f>M82*R82</f>
        <v>2755.98</v>
      </c>
      <c r="T82" s="28">
        <v>0.23699999999999999</v>
      </c>
      <c r="U82" s="25">
        <f>M82*T82</f>
        <v>3569.22</v>
      </c>
      <c r="V82" s="39">
        <v>0.5</v>
      </c>
      <c r="W82" s="25">
        <f>M82*V82</f>
        <v>7530</v>
      </c>
      <c r="X82" s="39">
        <v>0.4</v>
      </c>
      <c r="Y82" s="25">
        <f>X82*M82</f>
        <v>6024</v>
      </c>
      <c r="Z82" s="47">
        <v>3.0400000000000002E-3</v>
      </c>
      <c r="AA82" s="18">
        <f>M82*Z82</f>
        <v>45.782400000000003</v>
      </c>
      <c r="AB82" s="27">
        <f>IF(M82&gt;0,(AD82+AM82)/M82,0)</f>
        <v>2.4640025498007968E-3</v>
      </c>
      <c r="AC82" s="47">
        <v>3.3E-4</v>
      </c>
      <c r="AD82" s="37">
        <f>AC82*M82</f>
        <v>4.9698000000000002</v>
      </c>
      <c r="AE82" s="28">
        <v>0.19919999999999999</v>
      </c>
      <c r="AF82" s="41">
        <f>AI82*(1-AJ82)*AE82</f>
        <v>31.818614399999998</v>
      </c>
      <c r="AG82" s="28">
        <f>IF(AND(AE82&gt;0,AC82&gt;0,Z82&gt;0),((Z82-AC82)*AE82)/((AE82-AC82)*Z82),0)</f>
        <v>0.89292661431826659</v>
      </c>
      <c r="AH82" s="29">
        <f t="shared" si="3"/>
        <v>0.86749439594410815</v>
      </c>
      <c r="AI82" s="43">
        <v>174</v>
      </c>
      <c r="AJ82" s="39">
        <v>8.2000000000000003E-2</v>
      </c>
      <c r="AK82" s="28">
        <v>0.20119999999999999</v>
      </c>
      <c r="AL82" s="152">
        <v>0.2054</v>
      </c>
      <c r="AM82" s="41">
        <f>AI82*(1-AJ82)*AK82</f>
        <v>32.138078399999998</v>
      </c>
      <c r="AN82" s="154">
        <f t="shared" si="4"/>
        <v>32.8089528</v>
      </c>
      <c r="AO82" s="18">
        <v>1.6</v>
      </c>
      <c r="AP82" s="18"/>
      <c r="AQ82" s="121">
        <f>AQ81+AI82-AP82</f>
        <v>2094.0999999999995</v>
      </c>
      <c r="AR82" s="104"/>
      <c r="AS82" s="43"/>
      <c r="AT82" s="48"/>
      <c r="AU82" s="41"/>
      <c r="AV82" s="41"/>
      <c r="AW82" s="41"/>
      <c r="AX82" s="41"/>
    </row>
    <row r="83" spans="1:50" s="22" customFormat="1" ht="13.5" thickBot="1" x14ac:dyDescent="0.25">
      <c r="A83" s="184"/>
      <c r="B83" s="49" t="s">
        <v>38</v>
      </c>
      <c r="C83" s="50"/>
      <c r="D83" s="51">
        <f>SUM(D80:D82)</f>
        <v>53860</v>
      </c>
      <c r="E83" s="51"/>
      <c r="F83" s="51">
        <f>SUM(F80:F82)</f>
        <v>58576</v>
      </c>
      <c r="G83" s="52"/>
      <c r="H83" s="52"/>
      <c r="I83" s="51">
        <f>SUM(I80:I82)</f>
        <v>50515</v>
      </c>
      <c r="J83" s="52"/>
      <c r="K83" s="51">
        <f>SUM(K80:K82)</f>
        <v>48220</v>
      </c>
      <c r="L83" s="21">
        <f>IF(K83&gt;0,(K80*L80+K81*L81+K82*L82)/K83,0)</f>
        <v>6.4674533388635422E-2</v>
      </c>
      <c r="M83" s="52">
        <f>M80+M81+M82</f>
        <v>45101</v>
      </c>
      <c r="N83" s="53">
        <f>IF(M83&gt;0,O83/M83,0)</f>
        <v>0.57734799671847636</v>
      </c>
      <c r="O83" s="54">
        <f>O80+O81+O82</f>
        <v>26038.972000000002</v>
      </c>
      <c r="P83" s="21">
        <f>IF(M83&gt;0,Q83/M83,0)</f>
        <v>0.33060040797321566</v>
      </c>
      <c r="Q83" s="54">
        <f>Q80+Q81+Q82</f>
        <v>14910.409</v>
      </c>
      <c r="R83" s="21">
        <f>IF(M83&gt;0,S83/M83,0)</f>
        <v>9.2051595308308032E-2</v>
      </c>
      <c r="S83" s="54">
        <f>S80+S81+S82</f>
        <v>4151.6190000000006</v>
      </c>
      <c r="T83" s="21">
        <f>IF(M83&gt;0,U83/M83,0)</f>
        <v>0.22868708010908848</v>
      </c>
      <c r="U83" s="54">
        <f>U80+U81+U82</f>
        <v>10314.016</v>
      </c>
      <c r="V83" s="21">
        <f>IF(M83&gt;0,W83/M83,0)</f>
        <v>0.50299549899115314</v>
      </c>
      <c r="W83" s="54">
        <f>W80+W81+W82</f>
        <v>22685.599999999999</v>
      </c>
      <c r="X83" s="21">
        <f>IF(M83&gt;0,Y83/M83,0)</f>
        <v>0.39333917208044161</v>
      </c>
      <c r="Y83" s="54">
        <f>Y80+Y81+Y82</f>
        <v>17739.989999999998</v>
      </c>
      <c r="Z83" s="55">
        <f>IF(M83&gt;0,AA83/M83,0)</f>
        <v>2.9998102037648833E-3</v>
      </c>
      <c r="AA83" s="56">
        <f>SUM(AA80:AA82)</f>
        <v>135.29444000000001</v>
      </c>
      <c r="AB83" s="55">
        <f>IF(M83&gt;0,(AB80*M80+AB81*M81+AB82*M82)/M83,0)</f>
        <v>2.7373518746812708E-3</v>
      </c>
      <c r="AC83" s="55">
        <f>IF(K83&gt;0,(K80*AC80+K81*AC81+K82*AC82)/K83,0)</f>
        <v>3.1997221070095394E-4</v>
      </c>
      <c r="AD83" s="52">
        <f>SUM(AD80:AD82)</f>
        <v>14.43187</v>
      </c>
      <c r="AE83" s="53">
        <f>IF(K83&gt;0,(K80*AE80+K81*AE81+K82*AE82)/K83,0)</f>
        <v>0.20321397760265447</v>
      </c>
      <c r="AF83" s="58">
        <f>SUM(AF80:AF82)</f>
        <v>108.5447499</v>
      </c>
      <c r="AG83" s="53">
        <f>IF(AND(AA83&gt;0),((AA80*AG80+AA81*AG81+AA82*AG82)/AA83),0)</f>
        <v>0.8947413485152903</v>
      </c>
      <c r="AH83" s="57">
        <f t="shared" si="3"/>
        <v>0.88449590552741475</v>
      </c>
      <c r="AI83" s="51">
        <f>SUM(AI80:AI82)</f>
        <v>583</v>
      </c>
      <c r="AJ83" s="21">
        <f>IF(AI83&gt;0,(AJ80*AI80+AJ81*AI81+AJ82*AI82)/AI83,0)</f>
        <v>8.4104631217838774E-2</v>
      </c>
      <c r="AK83" s="53">
        <f>IF(K83&gt;0,(AK80*K80+AK81*K81+AK82*K82)/K83,0)</f>
        <v>0.20403938199917043</v>
      </c>
      <c r="AL83" s="155">
        <f>IF(L83&gt;0,(AL80*K80+AL81*K81+AL82*K82)/K83,0)</f>
        <v>0.20730428452924096</v>
      </c>
      <c r="AM83" s="58">
        <f>SUM(AM80:AM82)</f>
        <v>109.0254369</v>
      </c>
      <c r="AN83" s="156">
        <f>SUM(AN80:AN82)</f>
        <v>110.74105830000001</v>
      </c>
      <c r="AO83" s="56"/>
      <c r="AP83" s="56">
        <f>SUM(AP80:AP82)</f>
        <v>0</v>
      </c>
      <c r="AQ83" s="105"/>
      <c r="AR83" s="106">
        <f>AQ82</f>
        <v>2094.0999999999995</v>
      </c>
      <c r="AS83" s="51">
        <f>SUM(AS80:AS82)</f>
        <v>0</v>
      </c>
      <c r="AT83" s="59"/>
      <c r="AU83" s="58"/>
      <c r="AV83" s="58"/>
      <c r="AW83" s="58"/>
      <c r="AX83" s="58"/>
    </row>
    <row r="84" spans="1:50" x14ac:dyDescent="0.2">
      <c r="A84" s="182">
        <v>21</v>
      </c>
      <c r="B84" s="23">
        <v>1</v>
      </c>
      <c r="C84" s="11" t="s">
        <v>51</v>
      </c>
      <c r="D84" s="12">
        <v>14766</v>
      </c>
      <c r="E84" s="12">
        <v>2</v>
      </c>
      <c r="F84" s="12">
        <v>20350</v>
      </c>
      <c r="G84" s="13">
        <v>0.5</v>
      </c>
      <c r="H84" s="13">
        <v>3.7</v>
      </c>
      <c r="I84" s="12">
        <v>17831</v>
      </c>
      <c r="J84" s="13">
        <v>3.2</v>
      </c>
      <c r="K84" s="12">
        <v>15932</v>
      </c>
      <c r="L84" s="14">
        <v>5.8000000000000003E-2</v>
      </c>
      <c r="M84" s="24">
        <f>ROUND(K84*(1-L84),0)</f>
        <v>15008</v>
      </c>
      <c r="N84" s="15">
        <v>0.52300000000000002</v>
      </c>
      <c r="O84" s="25">
        <f>M84*N84</f>
        <v>7849.1840000000002</v>
      </c>
      <c r="P84" s="14">
        <v>0.26600000000000001</v>
      </c>
      <c r="Q84" s="25">
        <f>M84*P84</f>
        <v>3992.1280000000002</v>
      </c>
      <c r="R84" s="16">
        <v>0.21099999999999999</v>
      </c>
      <c r="S84" s="25">
        <f>M84*R84</f>
        <v>3166.6880000000001</v>
      </c>
      <c r="T84" s="26">
        <v>0.23200000000000001</v>
      </c>
      <c r="U84" s="25">
        <f>M84*T84</f>
        <v>3481.8560000000002</v>
      </c>
      <c r="V84" s="16">
        <v>0.499</v>
      </c>
      <c r="W84" s="25">
        <f>M84*V84</f>
        <v>7488.9920000000002</v>
      </c>
      <c r="X84" s="16">
        <v>0.4</v>
      </c>
      <c r="Y84" s="25">
        <f>X84*M84</f>
        <v>6003.2000000000007</v>
      </c>
      <c r="Z84" s="17">
        <v>3.2599999999999999E-3</v>
      </c>
      <c r="AA84" s="18">
        <f>M84*Z84</f>
        <v>48.926079999999999</v>
      </c>
      <c r="AB84" s="27">
        <f>IF(M84&gt;0,(AD84+AM84)/M84,0)</f>
        <v>2.3231547441364604E-3</v>
      </c>
      <c r="AC84" s="17">
        <v>3.6000000000000002E-4</v>
      </c>
      <c r="AD84" s="24">
        <f>AC84*M84</f>
        <v>5.4028800000000006</v>
      </c>
      <c r="AE84" s="117">
        <v>0.18729999999999999</v>
      </c>
      <c r="AF84" s="30">
        <f>AI84*(1-AJ84)*AE84</f>
        <v>28.198389599999999</v>
      </c>
      <c r="AG84" s="28">
        <f>IF(AND(AE84&gt;0,AC84&gt;0,Z84&gt;0),((Z84-AC84)*AE84)/((AE84-AC84)*Z84),0)</f>
        <v>0.89128364404182048</v>
      </c>
      <c r="AH84" s="60">
        <f t="shared" si="3"/>
        <v>0.84659565899072375</v>
      </c>
      <c r="AI84" s="12">
        <v>164</v>
      </c>
      <c r="AJ84" s="14">
        <v>8.2000000000000003E-2</v>
      </c>
      <c r="AK84" s="15">
        <v>0.19570000000000001</v>
      </c>
      <c r="AL84" s="150">
        <v>0.20680000000000001</v>
      </c>
      <c r="AM84" s="30">
        <f>AI84*(1-AJ84)*AK84</f>
        <v>29.4630264</v>
      </c>
      <c r="AN84" s="153">
        <f>AI84*(1-AJ84)*AL84</f>
        <v>31.134153600000001</v>
      </c>
      <c r="AO84" s="19">
        <v>1.6</v>
      </c>
      <c r="AP84" s="19"/>
      <c r="AQ84" s="101">
        <f>AQ82+AI84-AP84</f>
        <v>2258.0999999999995</v>
      </c>
      <c r="AR84" s="102"/>
      <c r="AS84" s="12"/>
      <c r="AT84" s="31"/>
      <c r="AU84" s="20"/>
      <c r="AV84" s="20"/>
      <c r="AW84" s="20"/>
      <c r="AX84" s="20"/>
    </row>
    <row r="85" spans="1:50" x14ac:dyDescent="0.2">
      <c r="A85" s="183"/>
      <c r="B85" s="33">
        <v>2</v>
      </c>
      <c r="C85" s="46" t="s">
        <v>53</v>
      </c>
      <c r="D85" s="34">
        <v>19329</v>
      </c>
      <c r="E85" s="34">
        <v>3</v>
      </c>
      <c r="F85" s="34">
        <v>18917</v>
      </c>
      <c r="G85" s="35">
        <v>0.5</v>
      </c>
      <c r="H85" s="35">
        <v>3.3</v>
      </c>
      <c r="I85" s="34">
        <v>16697</v>
      </c>
      <c r="J85" s="35">
        <v>3.3</v>
      </c>
      <c r="K85" s="34">
        <v>15832</v>
      </c>
      <c r="L85" s="36">
        <v>6.6000000000000003E-2</v>
      </c>
      <c r="M85" s="37">
        <f>ROUND(K85*(1-L85),0)</f>
        <v>14787</v>
      </c>
      <c r="N85" s="38">
        <v>0.59899999999999998</v>
      </c>
      <c r="O85" s="25">
        <f>M85*N85</f>
        <v>8857.4130000000005</v>
      </c>
      <c r="P85" s="36">
        <v>0.20899999999999999</v>
      </c>
      <c r="Q85" s="25">
        <f>M85*P85</f>
        <v>3090.4829999999997</v>
      </c>
      <c r="R85" s="39">
        <v>0.192</v>
      </c>
      <c r="S85" s="25">
        <f>M85*R85</f>
        <v>2839.1040000000003</v>
      </c>
      <c r="T85" s="28">
        <v>0.22700000000000001</v>
      </c>
      <c r="U85" s="25">
        <f>M85*T85</f>
        <v>3356.6489999999999</v>
      </c>
      <c r="V85" s="39">
        <v>0.496</v>
      </c>
      <c r="W85" s="25">
        <f>M85*V85</f>
        <v>7334.3519999999999</v>
      </c>
      <c r="X85" s="39">
        <v>0.4</v>
      </c>
      <c r="Y85" s="25">
        <f>X85*M85</f>
        <v>5914.8</v>
      </c>
      <c r="Z85" s="40">
        <v>3.2599999999999999E-3</v>
      </c>
      <c r="AA85" s="18">
        <f>M85*Z85</f>
        <v>48.205619999999996</v>
      </c>
      <c r="AB85" s="27">
        <f>IF(M85&gt;0,(AD85+AM85)/M85,0)</f>
        <v>2.9892898356664636E-3</v>
      </c>
      <c r="AC85" s="40">
        <v>3.6999999999999999E-4</v>
      </c>
      <c r="AD85" s="37">
        <f>AC85*M85</f>
        <v>5.47119</v>
      </c>
      <c r="AE85" s="28">
        <v>0.19620000000000001</v>
      </c>
      <c r="AF85" s="41">
        <f>AI85*(1-AJ85)*AE85</f>
        <v>37.323714600000002</v>
      </c>
      <c r="AG85" s="28">
        <f>IF(AND(AE85&gt;0,AC85&gt;0,Z85&gt;0),((Z85-AC85)*AE85)/((AE85-AC85)*Z85),0)</f>
        <v>0.88817802093903275</v>
      </c>
      <c r="AH85" s="29">
        <f t="shared" si="3"/>
        <v>0.87782003487873095</v>
      </c>
      <c r="AI85" s="34">
        <v>207</v>
      </c>
      <c r="AJ85" s="36">
        <v>8.1000000000000003E-2</v>
      </c>
      <c r="AK85" s="38">
        <v>0.2036</v>
      </c>
      <c r="AL85" s="151">
        <v>0.2253</v>
      </c>
      <c r="AM85" s="41">
        <f>AI85*(1-AJ85)*AK85</f>
        <v>38.731438799999999</v>
      </c>
      <c r="AN85" s="154">
        <f t="shared" si="4"/>
        <v>42.859494900000001</v>
      </c>
      <c r="AO85" s="42">
        <v>1.68</v>
      </c>
      <c r="AP85" s="42"/>
      <c r="AQ85" s="121">
        <f>AQ84+AI85-AP85</f>
        <v>2465.0999999999995</v>
      </c>
      <c r="AR85" s="104"/>
      <c r="AS85" s="43"/>
      <c r="AT85" s="44"/>
      <c r="AU85" s="45"/>
      <c r="AV85" s="45"/>
      <c r="AW85" s="45"/>
      <c r="AX85" s="45"/>
    </row>
    <row r="86" spans="1:50" x14ac:dyDescent="0.2">
      <c r="A86" s="183"/>
      <c r="B86" s="33">
        <v>3</v>
      </c>
      <c r="C86" s="46" t="s">
        <v>57</v>
      </c>
      <c r="D86" s="43">
        <v>17000</v>
      </c>
      <c r="E86" s="43">
        <v>4</v>
      </c>
      <c r="F86" s="43">
        <v>20624</v>
      </c>
      <c r="G86" s="37">
        <v>0.5</v>
      </c>
      <c r="H86" s="37">
        <v>3.4</v>
      </c>
      <c r="I86" s="43">
        <v>17448</v>
      </c>
      <c r="J86" s="127">
        <v>2.5</v>
      </c>
      <c r="K86" s="43">
        <v>15606</v>
      </c>
      <c r="L86" s="39">
        <v>5.8999999999999997E-2</v>
      </c>
      <c r="M86" s="37">
        <f>ROUND(K86*(1-L86),0)</f>
        <v>14685</v>
      </c>
      <c r="N86" s="28">
        <v>0.377</v>
      </c>
      <c r="O86" s="25">
        <f>M86*N86</f>
        <v>5536.2449999999999</v>
      </c>
      <c r="P86" s="39">
        <v>0.32700000000000001</v>
      </c>
      <c r="Q86" s="25">
        <f>M86*P86</f>
        <v>4801.9949999999999</v>
      </c>
      <c r="R86" s="39">
        <v>0.29599999999999999</v>
      </c>
      <c r="S86" s="25">
        <f>M86*R86</f>
        <v>4346.76</v>
      </c>
      <c r="T86" s="28">
        <v>0.22900000000000001</v>
      </c>
      <c r="U86" s="25">
        <f>M86*T86</f>
        <v>3362.8650000000002</v>
      </c>
      <c r="V86" s="39">
        <v>0.48799999999999999</v>
      </c>
      <c r="W86" s="25">
        <f>M86*V86</f>
        <v>7166.28</v>
      </c>
      <c r="X86" s="39">
        <v>0.4</v>
      </c>
      <c r="Y86" s="25">
        <f>X86*M86</f>
        <v>5874</v>
      </c>
      <c r="Z86" s="47">
        <v>3.2499999999999999E-3</v>
      </c>
      <c r="AA86" s="18">
        <f>M86*Z86</f>
        <v>47.72625</v>
      </c>
      <c r="AB86" s="27">
        <f>IF(M86&gt;0,(AD86+AM86)/M86,0)</f>
        <v>2.7917405515832483E-3</v>
      </c>
      <c r="AC86" s="47">
        <v>3.8999999999999999E-4</v>
      </c>
      <c r="AD86" s="37">
        <f>AC86*M86</f>
        <v>5.72715</v>
      </c>
      <c r="AE86" s="28">
        <v>0.20030000000000001</v>
      </c>
      <c r="AF86" s="41">
        <f>AI86*(1-AJ86)*AE86</f>
        <v>31.258818000000002</v>
      </c>
      <c r="AG86" s="28">
        <f>IF(AND(AE86&gt;0,AC86&gt;0,Z86&gt;0),((Z86-AC86)*AE86)/((AE86-AC86)*Z86),0)</f>
        <v>0.88171677254764647</v>
      </c>
      <c r="AH86" s="29">
        <f t="shared" si="3"/>
        <v>0.86178936337380285</v>
      </c>
      <c r="AI86" s="43">
        <v>170</v>
      </c>
      <c r="AJ86" s="39">
        <v>8.2000000000000003E-2</v>
      </c>
      <c r="AK86" s="28">
        <v>0.22600000000000001</v>
      </c>
      <c r="AL86" s="152">
        <v>0.25340000000000001</v>
      </c>
      <c r="AM86" s="41">
        <f>AI86*(1-AJ86)*AK86</f>
        <v>35.269559999999998</v>
      </c>
      <c r="AN86" s="154">
        <f t="shared" si="4"/>
        <v>39.545604000000004</v>
      </c>
      <c r="AO86" s="18">
        <v>1.6</v>
      </c>
      <c r="AP86" s="18"/>
      <c r="AQ86" s="121">
        <f>AQ85+AI86-AP86</f>
        <v>2635.0999999999995</v>
      </c>
      <c r="AR86" s="104"/>
      <c r="AS86" s="43"/>
      <c r="AT86" s="48"/>
      <c r="AU86" s="41"/>
      <c r="AV86" s="41"/>
      <c r="AW86" s="41"/>
      <c r="AX86" s="41"/>
    </row>
    <row r="87" spans="1:50" s="22" customFormat="1" ht="13.5" thickBot="1" x14ac:dyDescent="0.25">
      <c r="A87" s="184"/>
      <c r="B87" s="49" t="s">
        <v>38</v>
      </c>
      <c r="C87" s="50"/>
      <c r="D87" s="51">
        <f>SUM(D84:D86)</f>
        <v>51095</v>
      </c>
      <c r="E87" s="51"/>
      <c r="F87" s="51">
        <f>SUM(F84:F86)</f>
        <v>59891</v>
      </c>
      <c r="G87" s="52"/>
      <c r="H87" s="52"/>
      <c r="I87" s="51">
        <f>SUM(I84:I86)</f>
        <v>51976</v>
      </c>
      <c r="J87" s="52"/>
      <c r="K87" s="51">
        <f>SUM(K84:K86)</f>
        <v>47370</v>
      </c>
      <c r="L87" s="21">
        <f>IF(K87&gt;0,(K84*L84+K85*L85+K86*L86)/K87,0)</f>
        <v>6.1003208781929483E-2</v>
      </c>
      <c r="M87" s="52">
        <f>M84+M85+M86</f>
        <v>44480</v>
      </c>
      <c r="N87" s="53">
        <f>IF(M87&gt;0,O87/M87,0)</f>
        <v>0.50006389388489214</v>
      </c>
      <c r="O87" s="54">
        <f>O84+O85+O86</f>
        <v>22242.842000000001</v>
      </c>
      <c r="P87" s="21">
        <f>IF(M87&gt;0,Q87/M87,0)</f>
        <v>0.26718988309352515</v>
      </c>
      <c r="Q87" s="54">
        <f>Q84+Q85+Q86</f>
        <v>11884.606</v>
      </c>
      <c r="R87" s="21">
        <f>IF(M87&gt;0,S87/M87,0)</f>
        <v>0.23274622302158274</v>
      </c>
      <c r="S87" s="54">
        <f>S84+S85+S86</f>
        <v>10352.552</v>
      </c>
      <c r="T87" s="21">
        <f>IF(M87&gt;0,U87/M87,0)</f>
        <v>0.22934734712230218</v>
      </c>
      <c r="U87" s="54">
        <f>U84+U85+U86</f>
        <v>10201.370000000001</v>
      </c>
      <c r="V87" s="21">
        <f>IF(M87&gt;0,W87/M87,0)</f>
        <v>0.49437104316546759</v>
      </c>
      <c r="W87" s="54">
        <f>W84+W85+W86</f>
        <v>21989.624</v>
      </c>
      <c r="X87" s="21">
        <f>IF(M87&gt;0,Y87/M87,0)</f>
        <v>0.4</v>
      </c>
      <c r="Y87" s="54">
        <f>Y84+Y85+Y86</f>
        <v>17792</v>
      </c>
      <c r="Z87" s="55">
        <f>IF(M87&gt;0,AA87/M87,0)</f>
        <v>3.2566985161870503E-3</v>
      </c>
      <c r="AA87" s="56">
        <f>SUM(AA84:AA86)</f>
        <v>144.85794999999999</v>
      </c>
      <c r="AB87" s="55">
        <f>IF(M87&gt;0,(AB84*M84+AB85*M85+AB86*M86)/M87,0)</f>
        <v>2.6993085701438849E-3</v>
      </c>
      <c r="AC87" s="55">
        <f>IF(K87&gt;0,(K84*AC84+K85*AC85+K86*AC86)/K87,0)</f>
        <v>3.7322567025543593E-4</v>
      </c>
      <c r="AD87" s="52">
        <f>SUM(AD84:AD86)</f>
        <v>16.601219999999998</v>
      </c>
      <c r="AE87" s="53">
        <f>IF(K87&gt;0,(K84*AE84+K85*AE85+K86*AE86)/K87,0)</f>
        <v>0.194557394975723</v>
      </c>
      <c r="AF87" s="58">
        <f>SUM(AF84:AF86)</f>
        <v>96.780922200000006</v>
      </c>
      <c r="AG87" s="53">
        <f>IF(AND(AA87&gt;0),((AA84*AG84+AA85*AG85+AA86*AG86)/AA87),0)</f>
        <v>0.88709816863087465</v>
      </c>
      <c r="AH87" s="57">
        <f t="shared" si="3"/>
        <v>0.86327949220256639</v>
      </c>
      <c r="AI87" s="51">
        <f>SUM(AI84:AI86)</f>
        <v>541</v>
      </c>
      <c r="AJ87" s="21">
        <f>IF(AI87&gt;0,(AJ84*AI84+AJ85*AI85+AJ86*AI86)/AI87,0)</f>
        <v>8.1617375231053613E-2</v>
      </c>
      <c r="AK87" s="164">
        <f>IF(K87&gt;0,(AK84*K84+AK85*K85+AK86*K86)/K87,0)</f>
        <v>0.20832264302301035</v>
      </c>
      <c r="AL87" s="155">
        <f>IF(L87&gt;0,(AL84*K84+AL85*K85+AL86*K86)/K87,0)</f>
        <v>0.22833539370909861</v>
      </c>
      <c r="AM87" s="58">
        <f>SUM(AM84:AM86)</f>
        <v>103.46402519999999</v>
      </c>
      <c r="AN87" s="156">
        <f>SUM(AN84:AN86)</f>
        <v>113.5392525</v>
      </c>
      <c r="AO87" s="56"/>
      <c r="AP87" s="56">
        <f>SUM(AP84:AP86)</f>
        <v>0</v>
      </c>
      <c r="AQ87" s="105"/>
      <c r="AR87" s="106">
        <f>AQ86</f>
        <v>2635.0999999999995</v>
      </c>
      <c r="AS87" s="51">
        <f>SUM(AS84:AS86)</f>
        <v>0</v>
      </c>
      <c r="AT87" s="59"/>
      <c r="AU87" s="58"/>
      <c r="AV87" s="58"/>
      <c r="AW87" s="58"/>
      <c r="AX87" s="58"/>
    </row>
    <row r="88" spans="1:50" x14ac:dyDescent="0.2">
      <c r="A88" s="182">
        <v>22</v>
      </c>
      <c r="B88" s="23">
        <v>1</v>
      </c>
      <c r="C88" s="11" t="s">
        <v>51</v>
      </c>
      <c r="D88" s="12">
        <v>6329</v>
      </c>
      <c r="E88" s="12">
        <v>2</v>
      </c>
      <c r="F88" s="12">
        <v>10359</v>
      </c>
      <c r="G88" s="13">
        <v>0.6</v>
      </c>
      <c r="H88" s="13">
        <v>3.8</v>
      </c>
      <c r="I88" s="12">
        <v>9392</v>
      </c>
      <c r="J88" s="125">
        <v>4.4000000000000004</v>
      </c>
      <c r="K88" s="12">
        <v>14584</v>
      </c>
      <c r="L88" s="14">
        <v>0.06</v>
      </c>
      <c r="M88" s="24">
        <f>ROUND(K88*(1-L88),0)</f>
        <v>13709</v>
      </c>
      <c r="N88" s="15">
        <v>0.495</v>
      </c>
      <c r="O88" s="25">
        <f>M88*N88</f>
        <v>6785.9549999999999</v>
      </c>
      <c r="P88" s="14">
        <v>0.315</v>
      </c>
      <c r="Q88" s="25">
        <f>M88*P88</f>
        <v>4318.335</v>
      </c>
      <c r="R88" s="16">
        <v>0.19</v>
      </c>
      <c r="S88" s="25">
        <f>M88*R88</f>
        <v>2604.71</v>
      </c>
      <c r="T88" s="26">
        <v>0.22500000000000001</v>
      </c>
      <c r="U88" s="25">
        <f>M88*T88</f>
        <v>3084.5250000000001</v>
      </c>
      <c r="V88" s="16">
        <v>0.48699999999999999</v>
      </c>
      <c r="W88" s="25">
        <f>M88*V88</f>
        <v>6676.2829999999994</v>
      </c>
      <c r="X88" s="16">
        <v>0.39</v>
      </c>
      <c r="Y88" s="25">
        <f>X88*M88</f>
        <v>5346.51</v>
      </c>
      <c r="Z88" s="17">
        <v>3.2699999999999999E-3</v>
      </c>
      <c r="AA88" s="18">
        <f>M88*Z88</f>
        <v>44.828429999999997</v>
      </c>
      <c r="AB88" s="27">
        <f>IF(M88&gt;0,(AD88+AM88)/M88,0)</f>
        <v>3.4459944561966594E-3</v>
      </c>
      <c r="AC88" s="17">
        <v>3.8000000000000002E-4</v>
      </c>
      <c r="AD88" s="24">
        <f>AC88*M88</f>
        <v>5.2094200000000006</v>
      </c>
      <c r="AE88" s="117">
        <v>0.19389999999999999</v>
      </c>
      <c r="AF88" s="30">
        <f>AI88*(1-AJ88)*AE88</f>
        <v>41.6877244</v>
      </c>
      <c r="AG88" s="28">
        <f>IF(AND(AE88&gt;0,AC88&gt;0,Z88&gt;0),((Z88-AC88)*AE88)/((AE88-AC88)*Z88),0)</f>
        <v>0.8855274818492237</v>
      </c>
      <c r="AH88" s="60">
        <f t="shared" si="3"/>
        <v>0.89145980330492647</v>
      </c>
      <c r="AI88" s="12">
        <v>236</v>
      </c>
      <c r="AJ88" s="166">
        <v>8.8999999999999996E-2</v>
      </c>
      <c r="AK88" s="167">
        <v>0.19550000000000001</v>
      </c>
      <c r="AL88" s="168">
        <v>0.2036</v>
      </c>
      <c r="AM88" s="30">
        <f>AI88*(1-AJ88)*AK88</f>
        <v>42.031718000000005</v>
      </c>
      <c r="AN88" s="153">
        <f>AI88*(1-AJ88)*AL88</f>
        <v>43.773185600000005</v>
      </c>
      <c r="AO88" s="19">
        <v>1.8</v>
      </c>
      <c r="AP88" s="19">
        <v>867.96</v>
      </c>
      <c r="AQ88" s="101">
        <f>AQ86+AI88-AP88</f>
        <v>2003.1399999999994</v>
      </c>
      <c r="AR88" s="102"/>
      <c r="AS88" s="12"/>
      <c r="AT88" s="31"/>
      <c r="AU88" s="20"/>
      <c r="AV88" s="20"/>
      <c r="AW88" s="20"/>
      <c r="AX88" s="20"/>
    </row>
    <row r="89" spans="1:50" x14ac:dyDescent="0.2">
      <c r="A89" s="183"/>
      <c r="B89" s="33">
        <v>2</v>
      </c>
      <c r="C89" s="46" t="s">
        <v>50</v>
      </c>
      <c r="D89" s="34">
        <v>17671</v>
      </c>
      <c r="E89" s="34">
        <v>4</v>
      </c>
      <c r="F89" s="34">
        <v>17753</v>
      </c>
      <c r="G89" s="35">
        <v>0.8</v>
      </c>
      <c r="H89" s="35">
        <v>3.4</v>
      </c>
      <c r="I89" s="34">
        <v>15874</v>
      </c>
      <c r="J89" s="35">
        <v>3.7</v>
      </c>
      <c r="K89" s="34">
        <v>14614</v>
      </c>
      <c r="L89" s="36">
        <v>6.2E-2</v>
      </c>
      <c r="M89" s="37">
        <f>ROUND(K89*(1-L89),0)</f>
        <v>13708</v>
      </c>
      <c r="N89" s="38">
        <v>0.55700000000000005</v>
      </c>
      <c r="O89" s="25">
        <f>M89*N89</f>
        <v>7635.3560000000007</v>
      </c>
      <c r="P89" s="36">
        <v>0.26600000000000001</v>
      </c>
      <c r="Q89" s="25">
        <f>M89*P89</f>
        <v>3646.328</v>
      </c>
      <c r="R89" s="39">
        <v>0.17699999999999999</v>
      </c>
      <c r="S89" s="25">
        <f>M89*R89</f>
        <v>2426.3159999999998</v>
      </c>
      <c r="T89" s="28">
        <v>0.23400000000000001</v>
      </c>
      <c r="U89" s="25">
        <f>M89*T89</f>
        <v>3207.672</v>
      </c>
      <c r="V89" s="39">
        <v>0.48499999999999999</v>
      </c>
      <c r="W89" s="25">
        <f>M89*V89</f>
        <v>6648.38</v>
      </c>
      <c r="X89" s="39">
        <v>0.4</v>
      </c>
      <c r="Y89" s="25">
        <f>X89*M89</f>
        <v>5483.2000000000007</v>
      </c>
      <c r="Z89" s="40">
        <v>3.2499999999999999E-3</v>
      </c>
      <c r="AA89" s="18">
        <f>M89*Z89</f>
        <v>44.550999999999995</v>
      </c>
      <c r="AB89" s="27">
        <f>IF(M89&gt;0,(AD89+AM89)/M89,0)</f>
        <v>2.9541088415523786E-3</v>
      </c>
      <c r="AC89" s="40">
        <v>3.8000000000000002E-4</v>
      </c>
      <c r="AD89" s="37">
        <f>AC89*M89</f>
        <v>5.2090399999999999</v>
      </c>
      <c r="AE89" s="28">
        <v>0.2051</v>
      </c>
      <c r="AF89" s="41">
        <f>AI89*(1-AJ89)*AE89</f>
        <v>37.304818599999997</v>
      </c>
      <c r="AG89" s="28">
        <f>IF(AND(AE89&gt;0,AC89&gt;0,Z89&gt;0),((Z89-AC89)*AE89)/((AE89-AC89)*Z89),0)</f>
        <v>0.8847160850091681</v>
      </c>
      <c r="AH89" s="29">
        <f t="shared" si="3"/>
        <v>0.87307575460301257</v>
      </c>
      <c r="AI89" s="34">
        <v>199</v>
      </c>
      <c r="AJ89" s="36">
        <v>8.5999999999999993E-2</v>
      </c>
      <c r="AK89" s="28">
        <v>0.19400000000000001</v>
      </c>
      <c r="AL89" s="151">
        <v>0.19769999999999999</v>
      </c>
      <c r="AM89" s="41">
        <f>AI89*(1-AJ89)*AK89</f>
        <v>35.285884000000003</v>
      </c>
      <c r="AN89" s="154">
        <f t="shared" si="4"/>
        <v>35.958862199999999</v>
      </c>
      <c r="AO89" s="42">
        <v>1.65</v>
      </c>
      <c r="AP89" s="42"/>
      <c r="AQ89" s="121">
        <f>AQ88+AI89-AP89</f>
        <v>2202.1399999999994</v>
      </c>
      <c r="AR89" s="104"/>
      <c r="AS89" s="43"/>
      <c r="AT89" s="44"/>
      <c r="AU89" s="45"/>
      <c r="AV89" s="45"/>
      <c r="AW89" s="45"/>
      <c r="AX89" s="45"/>
    </row>
    <row r="90" spans="1:50" x14ac:dyDescent="0.2">
      <c r="A90" s="183"/>
      <c r="B90" s="33">
        <v>3</v>
      </c>
      <c r="C90" s="46" t="s">
        <v>57</v>
      </c>
      <c r="D90" s="43">
        <v>19600</v>
      </c>
      <c r="E90" s="43">
        <v>2</v>
      </c>
      <c r="F90" s="43">
        <v>18809</v>
      </c>
      <c r="G90" s="37">
        <v>0.5</v>
      </c>
      <c r="H90" s="37">
        <v>3.7</v>
      </c>
      <c r="I90" s="43">
        <v>17458</v>
      </c>
      <c r="J90" s="127">
        <v>2.5</v>
      </c>
      <c r="K90" s="43">
        <v>14740</v>
      </c>
      <c r="L90" s="39">
        <v>0.06</v>
      </c>
      <c r="M90" s="37">
        <f>ROUND(K90*(1-L90),0)</f>
        <v>13856</v>
      </c>
      <c r="N90" s="28">
        <v>0.47899999999999998</v>
      </c>
      <c r="O90" s="25">
        <f>M90*N90</f>
        <v>6637.0239999999994</v>
      </c>
      <c r="P90" s="39">
        <v>0.16800000000000001</v>
      </c>
      <c r="Q90" s="25">
        <f>M90*P90</f>
        <v>2327.808</v>
      </c>
      <c r="R90" s="39">
        <v>0.35299999999999998</v>
      </c>
      <c r="S90" s="25">
        <f>M90*R90</f>
        <v>4891.1679999999997</v>
      </c>
      <c r="T90" s="28">
        <v>0.22700000000000001</v>
      </c>
      <c r="U90" s="25">
        <f>M90*T90</f>
        <v>3145.3119999999999</v>
      </c>
      <c r="V90" s="39">
        <v>0.496</v>
      </c>
      <c r="W90" s="25">
        <f>M90*V90</f>
        <v>6872.576</v>
      </c>
      <c r="X90" s="39">
        <v>0.4</v>
      </c>
      <c r="Y90" s="25">
        <f>X90*M90</f>
        <v>5542.4000000000005</v>
      </c>
      <c r="Z90" s="47">
        <v>3.16E-3</v>
      </c>
      <c r="AA90" s="18">
        <f>M90*Z90</f>
        <v>43.784959999999998</v>
      </c>
      <c r="AB90" s="27">
        <f>IF(M90&gt;0,(AD90+AM90)/M90,0)</f>
        <v>2.8961845698614323E-3</v>
      </c>
      <c r="AC90" s="47">
        <v>3.5E-4</v>
      </c>
      <c r="AD90" s="37">
        <f>AC90*M90</f>
        <v>4.8495999999999997</v>
      </c>
      <c r="AE90" s="28">
        <v>0.21179999999999999</v>
      </c>
      <c r="AF90" s="41">
        <f>AI90*(1-AJ90)*AE90</f>
        <v>34.803399599999999</v>
      </c>
      <c r="AG90" s="28">
        <f>IF(AND(AE90&gt;0,AC90&gt;0,Z90&gt;0),((Z90-AC90)*AE90)/((AE90-AC90)*Z90),0)</f>
        <v>0.89071241069050033</v>
      </c>
      <c r="AH90" s="29">
        <f t="shared" si="3"/>
        <v>0.88058686496557237</v>
      </c>
      <c r="AI90" s="43">
        <v>179</v>
      </c>
      <c r="AJ90" s="39">
        <v>8.2000000000000003E-2</v>
      </c>
      <c r="AK90" s="28">
        <v>0.2147</v>
      </c>
      <c r="AL90" s="152">
        <v>0.2233</v>
      </c>
      <c r="AM90" s="41">
        <f>AI90*(1-AJ90)*AK90</f>
        <v>35.279933400000004</v>
      </c>
      <c r="AN90" s="154">
        <f t="shared" si="4"/>
        <v>36.693102600000003</v>
      </c>
      <c r="AO90" s="18">
        <v>1.6</v>
      </c>
      <c r="AP90" s="18"/>
      <c r="AQ90" s="121">
        <f>AQ89+AI90-AP90</f>
        <v>2381.1399999999994</v>
      </c>
      <c r="AR90" s="104"/>
      <c r="AS90" s="43"/>
      <c r="AT90" s="48"/>
      <c r="AU90" s="41"/>
      <c r="AV90" s="41"/>
      <c r="AW90" s="41"/>
      <c r="AX90" s="41"/>
    </row>
    <row r="91" spans="1:50" s="22" customFormat="1" ht="13.5" thickBot="1" x14ac:dyDescent="0.25">
      <c r="A91" s="184"/>
      <c r="B91" s="49" t="s">
        <v>38</v>
      </c>
      <c r="C91" s="50"/>
      <c r="D91" s="51">
        <f>SUM(D88:D90)</f>
        <v>43600</v>
      </c>
      <c r="E91" s="51"/>
      <c r="F91" s="51">
        <f>SUM(F88:F90)</f>
        <v>46921</v>
      </c>
      <c r="G91" s="52"/>
      <c r="H91" s="52"/>
      <c r="I91" s="51">
        <f>SUM(I88:I90)</f>
        <v>42724</v>
      </c>
      <c r="J91" s="52"/>
      <c r="K91" s="51">
        <f>SUM(K88:K90)</f>
        <v>43938</v>
      </c>
      <c r="L91" s="21">
        <f>IF(K91&gt;0,(K88*L88+K89*L89+K90*L90)/K91,0)</f>
        <v>6.0665210068733211E-2</v>
      </c>
      <c r="M91" s="52">
        <f>M88+M89+M90</f>
        <v>41273</v>
      </c>
      <c r="N91" s="53">
        <f>IF(M91&gt;0,O91/M91,0)</f>
        <v>0.51022060426913474</v>
      </c>
      <c r="O91" s="54">
        <f>O88+O89+O90</f>
        <v>21058.334999999999</v>
      </c>
      <c r="P91" s="21">
        <f>IF(M91&gt;0,Q91/M91,0)</f>
        <v>0.24937540280570836</v>
      </c>
      <c r="Q91" s="54">
        <f>Q88+Q89+Q90</f>
        <v>10292.471000000001</v>
      </c>
      <c r="R91" s="21">
        <f>IF(M91&gt;0,S91/M91,0)</f>
        <v>0.24040399292515688</v>
      </c>
      <c r="S91" s="54">
        <f>S88+S89+S90</f>
        <v>9922.1939999999995</v>
      </c>
      <c r="T91" s="21">
        <f>IF(M91&gt;0,U91/M91,0)</f>
        <v>0.22866060136166502</v>
      </c>
      <c r="U91" s="54">
        <f>U88+U89+U90</f>
        <v>9437.509</v>
      </c>
      <c r="V91" s="21">
        <f>IF(M91&gt;0,W91/M91,0)</f>
        <v>0.48935718266178863</v>
      </c>
      <c r="W91" s="54">
        <f>W88+W89+W90</f>
        <v>20197.239000000001</v>
      </c>
      <c r="X91" s="21">
        <f>IF(M91&gt;0,Y91/M91,0)</f>
        <v>0.39667845807186297</v>
      </c>
      <c r="Y91" s="54">
        <f>Y88+Y89+Y90</f>
        <v>16372.11</v>
      </c>
      <c r="Z91" s="55">
        <f>IF(M91&gt;0,AA91/M91,0)</f>
        <v>3.2264286579604092E-3</v>
      </c>
      <c r="AA91" s="56">
        <f>SUM(AA88:AA90)</f>
        <v>133.16438999999997</v>
      </c>
      <c r="AB91" s="55">
        <f>IF(M91&gt;0,(AB88*M88+AB89*M89+AB90*M90)/M91,0)</f>
        <v>3.0980446151236888E-3</v>
      </c>
      <c r="AC91" s="55">
        <f>IF(K91&gt;0,(K88*AC88+K89*AC89+K90*AC90)/K91,0)</f>
        <v>3.6993581865355727E-4</v>
      </c>
      <c r="AD91" s="52">
        <f>SUM(AD88:AD90)</f>
        <v>15.268059999999998</v>
      </c>
      <c r="AE91" s="53">
        <f>IF(K91&gt;0,(K88*AE88+K89*AE89+K90*AE90)/K91,0)</f>
        <v>0.2036301379216168</v>
      </c>
      <c r="AF91" s="58">
        <f>SUM(AF88:AF90)</f>
        <v>113.79594259999999</v>
      </c>
      <c r="AG91" s="53">
        <f>IF(AND(AA91&gt;0),((AA88*AG88+AA89*AG89+AA90*AG90)/AA91),0)</f>
        <v>0.88696084824167176</v>
      </c>
      <c r="AH91" s="57">
        <f t="shared" si="3"/>
        <v>0.88221066930097713</v>
      </c>
      <c r="AI91" s="51">
        <f>SUM(AI88:AI90)</f>
        <v>614</v>
      </c>
      <c r="AJ91" s="21">
        <f>IF(AI91&gt;0,(AJ88*AI88+AJ89*AI89+AJ90*AI90)/AI91,0)</f>
        <v>8.5986970684039071E-2</v>
      </c>
      <c r="AK91" s="53">
        <f>IF(K91&gt;0,(AK88*K88+AK89*K89+AK90*K90)/K91,0)</f>
        <v>0.20144216851017344</v>
      </c>
      <c r="AL91" s="155">
        <f>IF(L91&gt;0,(AL88*K88+AL89*K89+AL90*K90)/K91,0)</f>
        <v>0.20824644271473439</v>
      </c>
      <c r="AM91" s="58">
        <f>SUM(AM88:AM90)</f>
        <v>112.59753540000001</v>
      </c>
      <c r="AN91" s="156">
        <f>SUM(AN88:AN90)</f>
        <v>116.42515040000001</v>
      </c>
      <c r="AO91" s="56"/>
      <c r="AP91" s="56">
        <f>SUM(AP88:AP90)</f>
        <v>867.96</v>
      </c>
      <c r="AQ91" s="105"/>
      <c r="AR91" s="106">
        <f>AQ90</f>
        <v>2381.1399999999994</v>
      </c>
      <c r="AS91" s="51">
        <f>SUM(AS88:AS90)</f>
        <v>0</v>
      </c>
      <c r="AT91" s="59"/>
      <c r="AU91" s="58"/>
      <c r="AV91" s="58"/>
      <c r="AW91" s="58"/>
      <c r="AX91" s="58"/>
    </row>
    <row r="92" spans="1:50" x14ac:dyDescent="0.2">
      <c r="A92" s="182">
        <v>23</v>
      </c>
      <c r="B92" s="23">
        <v>1</v>
      </c>
      <c r="C92" s="11" t="s">
        <v>51</v>
      </c>
      <c r="D92" s="12">
        <v>3598</v>
      </c>
      <c r="E92" s="12">
        <v>2</v>
      </c>
      <c r="F92" s="12">
        <v>9397</v>
      </c>
      <c r="G92" s="13">
        <v>0.7</v>
      </c>
      <c r="H92" s="13">
        <v>3.1</v>
      </c>
      <c r="I92" s="12">
        <v>8286</v>
      </c>
      <c r="J92" s="13">
        <v>4.7</v>
      </c>
      <c r="K92" s="12">
        <v>14884</v>
      </c>
      <c r="L92" s="14">
        <v>5.6000000000000001E-2</v>
      </c>
      <c r="M92" s="24">
        <f>ROUND(K92*(1-L92),0)</f>
        <v>14050</v>
      </c>
      <c r="N92" s="15">
        <v>0.44600000000000001</v>
      </c>
      <c r="O92" s="25">
        <f>M92*N92</f>
        <v>6266.3</v>
      </c>
      <c r="P92" s="14">
        <v>0.438</v>
      </c>
      <c r="Q92" s="25">
        <f>M92*P92</f>
        <v>6153.9</v>
      </c>
      <c r="R92" s="16">
        <v>0.11600000000000001</v>
      </c>
      <c r="S92" s="25">
        <f>M92*R92</f>
        <v>1629.8000000000002</v>
      </c>
      <c r="T92" s="26">
        <v>0.222</v>
      </c>
      <c r="U92" s="25">
        <f>M92*T92</f>
        <v>3119.1</v>
      </c>
      <c r="V92" s="16">
        <v>0.50800000000000001</v>
      </c>
      <c r="W92" s="25">
        <f>M92*V92</f>
        <v>7137.4000000000005</v>
      </c>
      <c r="X92" s="16">
        <v>0.39</v>
      </c>
      <c r="Y92" s="25">
        <f>X92*M92</f>
        <v>5479.5</v>
      </c>
      <c r="Z92" s="17">
        <v>3.2100000000000002E-3</v>
      </c>
      <c r="AA92" s="18">
        <f>M92*Z92</f>
        <v>45.100500000000004</v>
      </c>
      <c r="AB92" s="27">
        <f>IF(M92&gt;0,(AD92+AM92)/M92,0)</f>
        <v>2.8938677580071181E-3</v>
      </c>
      <c r="AC92" s="17">
        <v>3.6999999999999999E-4</v>
      </c>
      <c r="AD92" s="24">
        <f>AC92*M92</f>
        <v>5.1985000000000001</v>
      </c>
      <c r="AE92" s="117">
        <v>0.2147</v>
      </c>
      <c r="AF92" s="30">
        <f>AI92*(1-AJ92)*AE92</f>
        <v>35.592966000000004</v>
      </c>
      <c r="AG92" s="28">
        <f>IF(AND(AE92&gt;0,AC92&gt;0,Z92&gt;0),((Z92-AC92)*AE92)/((AE92-AC92)*Z92),0)</f>
        <v>0.88626252962757379</v>
      </c>
      <c r="AH92" s="60">
        <f t="shared" si="3"/>
        <v>0.87365466252461954</v>
      </c>
      <c r="AI92" s="12">
        <v>180</v>
      </c>
      <c r="AJ92" s="14">
        <v>7.9000000000000001E-2</v>
      </c>
      <c r="AK92" s="15">
        <v>0.21390000000000001</v>
      </c>
      <c r="AL92" s="150">
        <v>0.22259999999999999</v>
      </c>
      <c r="AM92" s="30">
        <f>AI92*(1-AJ92)*AK92</f>
        <v>35.460342000000004</v>
      </c>
      <c r="AN92" s="153">
        <f>AI92*(1-AJ92)*AL92</f>
        <v>36.902628</v>
      </c>
      <c r="AO92" s="19">
        <v>1.6</v>
      </c>
      <c r="AP92" s="19">
        <v>1259.3800000000001</v>
      </c>
      <c r="AQ92" s="101">
        <f>AQ90+AI92-AP92</f>
        <v>1301.7599999999993</v>
      </c>
      <c r="AR92" s="102"/>
      <c r="AS92" s="12"/>
      <c r="AT92" s="31"/>
      <c r="AU92" s="20"/>
      <c r="AV92" s="20"/>
      <c r="AW92" s="20"/>
      <c r="AX92" s="20"/>
    </row>
    <row r="93" spans="1:50" x14ac:dyDescent="0.2">
      <c r="A93" s="183"/>
      <c r="B93" s="33">
        <v>2</v>
      </c>
      <c r="C93" s="46" t="s">
        <v>50</v>
      </c>
      <c r="D93" s="34">
        <v>18490</v>
      </c>
      <c r="E93" s="34">
        <v>6</v>
      </c>
      <c r="F93" s="34">
        <v>18132</v>
      </c>
      <c r="G93" s="35">
        <v>0.5</v>
      </c>
      <c r="H93" s="35">
        <v>4.2</v>
      </c>
      <c r="I93" s="34">
        <v>16496</v>
      </c>
      <c r="J93" s="35">
        <v>3.8</v>
      </c>
      <c r="K93" s="34">
        <v>14951</v>
      </c>
      <c r="L93" s="36">
        <v>0.06</v>
      </c>
      <c r="M93" s="37">
        <f>ROUND(K93*(1-L93),0)</f>
        <v>14054</v>
      </c>
      <c r="N93" s="38">
        <v>0.55100000000000005</v>
      </c>
      <c r="O93" s="25">
        <f>M93*N93</f>
        <v>7743.7540000000008</v>
      </c>
      <c r="P93" s="36">
        <v>0.40200000000000002</v>
      </c>
      <c r="Q93" s="25">
        <f>M93*P93</f>
        <v>5649.7080000000005</v>
      </c>
      <c r="R93" s="39">
        <v>4.7E-2</v>
      </c>
      <c r="S93" s="25">
        <f>M93*R93</f>
        <v>660.53800000000001</v>
      </c>
      <c r="T93" s="28">
        <v>0.22600000000000001</v>
      </c>
      <c r="U93" s="25">
        <f>M93*T93</f>
        <v>3176.2040000000002</v>
      </c>
      <c r="V93" s="39">
        <v>0.504</v>
      </c>
      <c r="W93" s="25">
        <f>M93*V93</f>
        <v>7083.2160000000003</v>
      </c>
      <c r="X93" s="39">
        <v>0.4</v>
      </c>
      <c r="Y93" s="25">
        <f>X93*M93</f>
        <v>5621.6</v>
      </c>
      <c r="Z93" s="40">
        <v>3.0400000000000002E-3</v>
      </c>
      <c r="AA93" s="18">
        <f>M93*Z93</f>
        <v>42.724160000000005</v>
      </c>
      <c r="AB93" s="27">
        <f>IF(M93&gt;0,(AD93+AM93)/M93,0)</f>
        <v>2.8288811299274227E-3</v>
      </c>
      <c r="AC93" s="40">
        <v>3.3E-4</v>
      </c>
      <c r="AD93" s="37">
        <f>AC93*M93</f>
        <v>4.6378199999999996</v>
      </c>
      <c r="AE93" s="28">
        <v>0.21329999999999999</v>
      </c>
      <c r="AF93" s="41">
        <f>AI93*(1-AJ93)*AE93</f>
        <v>34.664236199999998</v>
      </c>
      <c r="AG93" s="28">
        <f>IF(AND(AE93&gt;0,AC93&gt;0,Z93&gt;0),((Z93-AC93)*AE93)/((AE93-AC93)*Z93),0)</f>
        <v>0.89282867861299964</v>
      </c>
      <c r="AH93" s="29">
        <f t="shared" si="3"/>
        <v>0.88469710092250231</v>
      </c>
      <c r="AI93" s="34">
        <v>178</v>
      </c>
      <c r="AJ93" s="36">
        <v>8.6999999999999994E-2</v>
      </c>
      <c r="AK93" s="38">
        <v>0.21609999999999999</v>
      </c>
      <c r="AL93" s="151">
        <v>0.22439999999999999</v>
      </c>
      <c r="AM93" s="41">
        <f>AI93*(1-AJ93)*AK93</f>
        <v>35.119275399999999</v>
      </c>
      <c r="AN93" s="154">
        <f t="shared" si="4"/>
        <v>36.468141600000003</v>
      </c>
      <c r="AO93" s="42">
        <v>1.7</v>
      </c>
      <c r="AP93" s="42"/>
      <c r="AQ93" s="121">
        <f>AQ92+AI93-AP93</f>
        <v>1479.7599999999993</v>
      </c>
      <c r="AR93" s="104"/>
      <c r="AS93" s="43"/>
      <c r="AT93" s="44"/>
      <c r="AU93" s="45"/>
      <c r="AV93" s="45"/>
      <c r="AW93" s="45"/>
      <c r="AX93" s="45"/>
    </row>
    <row r="94" spans="1:50" x14ac:dyDescent="0.2">
      <c r="A94" s="183"/>
      <c r="B94" s="33">
        <v>3</v>
      </c>
      <c r="C94" s="11" t="s">
        <v>54</v>
      </c>
      <c r="D94" s="43">
        <v>20900</v>
      </c>
      <c r="E94" s="43">
        <v>2</v>
      </c>
      <c r="F94" s="43">
        <v>19102</v>
      </c>
      <c r="G94" s="37">
        <v>0.8</v>
      </c>
      <c r="H94" s="37">
        <v>3.4</v>
      </c>
      <c r="I94" s="43">
        <v>17189</v>
      </c>
      <c r="J94" s="37">
        <v>3.4</v>
      </c>
      <c r="K94" s="43">
        <v>14967</v>
      </c>
      <c r="L94" s="39">
        <v>0.06</v>
      </c>
      <c r="M94" s="37">
        <f>ROUND(K94*(1-L94),0)</f>
        <v>14069</v>
      </c>
      <c r="N94" s="28">
        <v>0.52900000000000003</v>
      </c>
      <c r="O94" s="25">
        <f>M94*N94</f>
        <v>7442.5010000000002</v>
      </c>
      <c r="P94" s="39">
        <v>0.41</v>
      </c>
      <c r="Q94" s="25">
        <f>M94*P94</f>
        <v>5768.29</v>
      </c>
      <c r="R94" s="39">
        <v>6.0999999999999999E-2</v>
      </c>
      <c r="S94" s="25">
        <f>M94*R94</f>
        <v>858.20899999999995</v>
      </c>
      <c r="T94" s="28">
        <v>0.222</v>
      </c>
      <c r="U94" s="25">
        <f>M94*T94</f>
        <v>3123.3180000000002</v>
      </c>
      <c r="V94" s="39">
        <v>0.51400000000000001</v>
      </c>
      <c r="W94" s="25">
        <f>M94*V94</f>
        <v>7231.4660000000003</v>
      </c>
      <c r="X94" s="39">
        <v>0.4</v>
      </c>
      <c r="Y94" s="25">
        <f>X94*M94</f>
        <v>5627.6</v>
      </c>
      <c r="Z94" s="47">
        <v>2.8300000000000001E-3</v>
      </c>
      <c r="AA94" s="18">
        <f>M94*Z94</f>
        <v>39.815269999999998</v>
      </c>
      <c r="AB94" s="27">
        <f>IF(M94&gt;0,(AD94+AM94)/M94,0)</f>
        <v>2.8055064325822735E-3</v>
      </c>
      <c r="AC94" s="47">
        <v>2.9999999999999997E-4</v>
      </c>
      <c r="AD94" s="37">
        <f>AC94*M94</f>
        <v>4.2206999999999999</v>
      </c>
      <c r="AE94" s="28">
        <v>0.2112</v>
      </c>
      <c r="AF94" s="41">
        <f>AI94*(1-AJ94)*AE94</f>
        <v>33.855360000000005</v>
      </c>
      <c r="AG94" s="28">
        <f>IF(AND(AE94&gt;0,AC94&gt;0,Z94&gt;0),((Z94-AC94)*AE94)/((AE94-AC94)*Z94),0)</f>
        <v>0.89526461555474013</v>
      </c>
      <c r="AH94" s="29">
        <f t="shared" si="3"/>
        <v>0.89428747210831006</v>
      </c>
      <c r="AI94" s="43">
        <v>175</v>
      </c>
      <c r="AJ94" s="39">
        <v>8.4000000000000005E-2</v>
      </c>
      <c r="AK94" s="28">
        <v>0.21990000000000001</v>
      </c>
      <c r="AL94" s="152">
        <v>0.23080000000000001</v>
      </c>
      <c r="AM94" s="41">
        <f>AI94*(1-AJ94)*AK94</f>
        <v>35.249970000000005</v>
      </c>
      <c r="AN94" s="154">
        <f t="shared" si="4"/>
        <v>36.997240000000005</v>
      </c>
      <c r="AO94" s="18">
        <v>1.6</v>
      </c>
      <c r="AP94" s="18"/>
      <c r="AQ94" s="121">
        <f>AQ93+AI94-AP94</f>
        <v>1654.7599999999993</v>
      </c>
      <c r="AR94" s="104"/>
      <c r="AS94" s="43"/>
      <c r="AT94" s="48"/>
      <c r="AU94" s="41"/>
      <c r="AV94" s="41"/>
      <c r="AW94" s="41"/>
      <c r="AX94" s="41"/>
    </row>
    <row r="95" spans="1:50" s="22" customFormat="1" ht="13.5" thickBot="1" x14ac:dyDescent="0.25">
      <c r="A95" s="184"/>
      <c r="B95" s="49" t="s">
        <v>38</v>
      </c>
      <c r="C95" s="50"/>
      <c r="D95" s="51">
        <f>SUM(D92:D94)</f>
        <v>42988</v>
      </c>
      <c r="E95" s="51"/>
      <c r="F95" s="51">
        <f>SUM(F92:F94)</f>
        <v>46631</v>
      </c>
      <c r="G95" s="52"/>
      <c r="H95" s="52"/>
      <c r="I95" s="51">
        <f>SUM(I92:I94)</f>
        <v>41971</v>
      </c>
      <c r="J95" s="52"/>
      <c r="K95" s="51">
        <f>SUM(K92:K94)</f>
        <v>44802</v>
      </c>
      <c r="L95" s="21">
        <f>IF(K95&gt;0,(K92*L92+K93*L93+K94*L94)/K95,0)</f>
        <v>5.8671130753091376E-2</v>
      </c>
      <c r="M95" s="52">
        <f>M92+M93+M94</f>
        <v>42173</v>
      </c>
      <c r="N95" s="53">
        <f>IF(M95&gt;0,O95/M95,0)</f>
        <v>0.50867984255329235</v>
      </c>
      <c r="O95" s="54">
        <f>O92+O93+O94</f>
        <v>21452.555</v>
      </c>
      <c r="P95" s="21">
        <f>IF(M95&gt;0,Q95/M95,0)</f>
        <v>0.41666227206980772</v>
      </c>
      <c r="Q95" s="54">
        <f>Q92+Q93+Q94</f>
        <v>17571.898000000001</v>
      </c>
      <c r="R95" s="21">
        <f>IF(M95&gt;0,S95/M95,0)</f>
        <v>7.4657885376899907E-2</v>
      </c>
      <c r="S95" s="54">
        <f>S92+S93+S94</f>
        <v>3148.547</v>
      </c>
      <c r="T95" s="21">
        <f>IF(M95&gt;0,U95/M95,0)</f>
        <v>0.22333298555948117</v>
      </c>
      <c r="U95" s="54">
        <f>U92+U93+U94</f>
        <v>9418.6219999999994</v>
      </c>
      <c r="V95" s="21">
        <f>IF(M95&gt;0,W95/M95,0)</f>
        <v>0.50866862684656067</v>
      </c>
      <c r="W95" s="54">
        <f>W92+W93+W94</f>
        <v>21452.082000000002</v>
      </c>
      <c r="X95" s="21">
        <f>IF(M95&gt;0,Y95/M95,0)</f>
        <v>0.3966684845754393</v>
      </c>
      <c r="Y95" s="54">
        <f>Y92+Y93+Y94</f>
        <v>16728.7</v>
      </c>
      <c r="Z95" s="55">
        <f>IF(M95&gt;0,AA95/M95,0)</f>
        <v>3.0265793280060704E-3</v>
      </c>
      <c r="AA95" s="56">
        <f>SUM(AA92:AA94)</f>
        <v>127.63993000000001</v>
      </c>
      <c r="AB95" s="55">
        <f>IF(M95&gt;0,(AB92*M92+AB93*M93+AB94*M94)/M95,0)</f>
        <v>2.8427336779456051E-3</v>
      </c>
      <c r="AC95" s="55">
        <f>IF(K95&gt;0,(K92*AC92+K93*AC93+K94*AC94)/K95,0)</f>
        <v>3.3326659524128387E-4</v>
      </c>
      <c r="AD95" s="52">
        <f>SUM(AD92:AD94)</f>
        <v>14.057020000000001</v>
      </c>
      <c r="AE95" s="53">
        <f>IF(K95&gt;0,(K92*AE92+K93*AE93+K94*AE94)/K95,0)</f>
        <v>0.21306355743047184</v>
      </c>
      <c r="AF95" s="58">
        <f>SUM(AF92:AF94)</f>
        <v>104.1125622</v>
      </c>
      <c r="AG95" s="53">
        <f>IF(AND(AA95&gt;0),((AA92*AG92+AA93*AG93+AA94*AG94)/AA95),0)</f>
        <v>0.89126843711742043</v>
      </c>
      <c r="AH95" s="57">
        <f t="shared" si="3"/>
        <v>0.88412554999324178</v>
      </c>
      <c r="AI95" s="51">
        <f>SUM(AI92:AI94)</f>
        <v>533</v>
      </c>
      <c r="AJ95" s="21">
        <f>IF(AI95&gt;0,(AJ92*AI92+AJ93*AI93+AJ94*AI94)/AI95,0)</f>
        <v>8.3313320825515944E-2</v>
      </c>
      <c r="AK95" s="53">
        <f>IF(K95&gt;0,(AK92*K92+AK93*K93+AK94*K94)/K95,0)</f>
        <v>0.21663858756305523</v>
      </c>
      <c r="AL95" s="155">
        <f>IF(L95&gt;0,(AL92*K92+AL93*K93+AL94*K94)/K95,0)</f>
        <v>0.22594005624748895</v>
      </c>
      <c r="AM95" s="58">
        <f>SUM(AM92:AM94)</f>
        <v>105.82958740000001</v>
      </c>
      <c r="AN95" s="156">
        <f>SUM(AN92:AN94)</f>
        <v>110.36800960000001</v>
      </c>
      <c r="AO95" s="56"/>
      <c r="AP95" s="56">
        <f>SUM(AP92:AP94)</f>
        <v>1259.3800000000001</v>
      </c>
      <c r="AQ95" s="105"/>
      <c r="AR95" s="106">
        <f>AQ94</f>
        <v>1654.7599999999993</v>
      </c>
      <c r="AS95" s="51">
        <f>SUM(AS92:AS94)</f>
        <v>0</v>
      </c>
      <c r="AT95" s="59"/>
      <c r="AU95" s="58"/>
      <c r="AV95" s="58"/>
      <c r="AW95" s="58"/>
      <c r="AX95" s="58"/>
    </row>
    <row r="96" spans="1:50" x14ac:dyDescent="0.2">
      <c r="A96" s="182">
        <v>24</v>
      </c>
      <c r="B96" s="23">
        <v>1</v>
      </c>
      <c r="C96" s="46" t="s">
        <v>53</v>
      </c>
      <c r="D96" s="12">
        <v>17646</v>
      </c>
      <c r="E96" s="12">
        <v>0</v>
      </c>
      <c r="F96" s="12">
        <v>19378</v>
      </c>
      <c r="G96" s="13">
        <v>0.8</v>
      </c>
      <c r="H96" s="13">
        <v>4.4000000000000004</v>
      </c>
      <c r="I96" s="12">
        <v>17260</v>
      </c>
      <c r="J96" s="13">
        <v>2.6</v>
      </c>
      <c r="K96" s="12">
        <v>15988</v>
      </c>
      <c r="L96" s="14">
        <v>0.06</v>
      </c>
      <c r="M96" s="24">
        <f>ROUND(K96*(1-L96),0)</f>
        <v>15029</v>
      </c>
      <c r="N96" s="15">
        <v>0.51</v>
      </c>
      <c r="O96" s="25">
        <f>M96*N96</f>
        <v>7664.79</v>
      </c>
      <c r="P96" s="14">
        <v>0.40799999999999997</v>
      </c>
      <c r="Q96" s="25">
        <f>M96*P96</f>
        <v>6131.8319999999994</v>
      </c>
      <c r="R96" s="16">
        <v>8.2000000000000003E-2</v>
      </c>
      <c r="S96" s="25">
        <f>M96*R96</f>
        <v>1232.3780000000002</v>
      </c>
      <c r="T96" s="26">
        <v>0.221</v>
      </c>
      <c r="U96" s="25">
        <f>M96*T96</f>
        <v>3321.4090000000001</v>
      </c>
      <c r="V96" s="16">
        <v>0.51400000000000001</v>
      </c>
      <c r="W96" s="25">
        <f>M96*V96</f>
        <v>7724.9059999999999</v>
      </c>
      <c r="X96" s="16">
        <v>0.4</v>
      </c>
      <c r="Y96" s="25">
        <f>X96*M96</f>
        <v>6011.6</v>
      </c>
      <c r="Z96" s="17">
        <v>2.7499999999999998E-3</v>
      </c>
      <c r="AA96" s="18">
        <f>M96*Z96</f>
        <v>41.329749999999997</v>
      </c>
      <c r="AB96" s="27">
        <f>IF(M96&gt;0,(AD96+AM96)/M96,0)</f>
        <v>2.6608900126422245E-3</v>
      </c>
      <c r="AC96" s="17">
        <v>2.9999999999999997E-4</v>
      </c>
      <c r="AD96" s="24">
        <f>AC96*M96</f>
        <v>4.5086999999999993</v>
      </c>
      <c r="AE96" s="117">
        <v>0.20979999999999999</v>
      </c>
      <c r="AF96" s="30">
        <f>AI96*(1-AJ96)*AE96</f>
        <v>35.397455999999998</v>
      </c>
      <c r="AG96" s="28">
        <f>IF(AND(AE96&gt;0,AC96&gt;0,Z96&gt;0),((Z96-AC96)*AE96)/((AE96-AC96)*Z96),0)</f>
        <v>0.8921848557170754</v>
      </c>
      <c r="AH96" s="60">
        <f t="shared" si="3"/>
        <v>0.88852327658316343</v>
      </c>
      <c r="AI96" s="12">
        <v>185</v>
      </c>
      <c r="AJ96" s="14">
        <v>8.7999999999999995E-2</v>
      </c>
      <c r="AK96" s="15">
        <v>0.21029999999999999</v>
      </c>
      <c r="AL96" s="150">
        <v>0.21490000000000001</v>
      </c>
      <c r="AM96" s="30">
        <f>AI96*(1-AJ96)*AK96</f>
        <v>35.481815999999995</v>
      </c>
      <c r="AN96" s="153">
        <f>AI96*(1-AJ96)*AL96</f>
        <v>36.257928</v>
      </c>
      <c r="AO96" s="19">
        <v>1.65</v>
      </c>
      <c r="AP96" s="19"/>
      <c r="AQ96" s="101">
        <f>AQ94+AI96-AP96</f>
        <v>1839.7599999999993</v>
      </c>
      <c r="AR96" s="102"/>
      <c r="AS96" s="12"/>
      <c r="AT96" s="31"/>
      <c r="AU96" s="20"/>
      <c r="AV96" s="20"/>
      <c r="AW96" s="20"/>
      <c r="AX96" s="20"/>
    </row>
    <row r="97" spans="1:50" x14ac:dyDescent="0.2">
      <c r="A97" s="183"/>
      <c r="B97" s="33">
        <v>2</v>
      </c>
      <c r="C97" s="46" t="s">
        <v>50</v>
      </c>
      <c r="D97" s="34">
        <v>17271</v>
      </c>
      <c r="E97" s="34">
        <v>2</v>
      </c>
      <c r="F97" s="34">
        <v>16844</v>
      </c>
      <c r="G97" s="35">
        <v>0.5</v>
      </c>
      <c r="H97" s="35">
        <v>4.3</v>
      </c>
      <c r="I97" s="34">
        <v>15757</v>
      </c>
      <c r="J97" s="35">
        <v>3</v>
      </c>
      <c r="K97" s="34">
        <v>16319</v>
      </c>
      <c r="L97" s="36">
        <v>6.5000000000000002E-2</v>
      </c>
      <c r="M97" s="37">
        <f>ROUND(K97*(1-L97),0)</f>
        <v>15258</v>
      </c>
      <c r="N97" s="38">
        <v>0.52900000000000003</v>
      </c>
      <c r="O97" s="25">
        <f>M97*N97</f>
        <v>8071.482</v>
      </c>
      <c r="P97" s="36">
        <v>0.42299999999999999</v>
      </c>
      <c r="Q97" s="25">
        <f>M97*P97</f>
        <v>6454.134</v>
      </c>
      <c r="R97" s="39">
        <v>4.8000000000000001E-2</v>
      </c>
      <c r="S97" s="25">
        <f>M97*R97</f>
        <v>732.38400000000001</v>
      </c>
      <c r="T97" s="28">
        <v>0.23499999999999999</v>
      </c>
      <c r="U97" s="25">
        <f>M97*T97</f>
        <v>3585.6299999999997</v>
      </c>
      <c r="V97" s="39">
        <v>0.51700000000000002</v>
      </c>
      <c r="W97" s="25">
        <f>M97*V97</f>
        <v>7888.3860000000004</v>
      </c>
      <c r="X97" s="39">
        <v>0.39</v>
      </c>
      <c r="Y97" s="25">
        <f>X97*M97</f>
        <v>5950.62</v>
      </c>
      <c r="Z97" s="40">
        <v>2.7200000000000002E-3</v>
      </c>
      <c r="AA97" s="18">
        <f>M97*Z97</f>
        <v>41.501760000000004</v>
      </c>
      <c r="AB97" s="27">
        <f>IF(M97&gt;0,(AD97+AM97)/M97,0)</f>
        <v>2.6069453401494297E-3</v>
      </c>
      <c r="AC97" s="40">
        <v>3.1E-4</v>
      </c>
      <c r="AD97" s="37">
        <f>AC97*M97</f>
        <v>4.7299800000000003</v>
      </c>
      <c r="AE97" s="28">
        <v>0.2074</v>
      </c>
      <c r="AF97" s="41">
        <f>AI97*(1-AJ97)*AE97</f>
        <v>35.370825600000003</v>
      </c>
      <c r="AG97" s="28">
        <f>IF(AND(AE97&gt;0,AC97&gt;0,Z97&gt;0),((Z97-AC97)*AE97)/((AE97-AC97)*Z97),0)</f>
        <v>0.88735573905065446</v>
      </c>
      <c r="AH97" s="29">
        <f t="shared" si="3"/>
        <v>0.88241802310328898</v>
      </c>
      <c r="AI97" s="34">
        <v>187</v>
      </c>
      <c r="AJ97" s="36">
        <v>8.7999999999999995E-2</v>
      </c>
      <c r="AK97" s="38">
        <v>0.20549999999999999</v>
      </c>
      <c r="AL97" s="151">
        <v>0.2145</v>
      </c>
      <c r="AM97" s="41">
        <f>AI97*(1-AJ97)*AK97</f>
        <v>35.046792000000003</v>
      </c>
      <c r="AN97" s="154">
        <f t="shared" si="4"/>
        <v>36.581688</v>
      </c>
      <c r="AO97" s="42">
        <v>1.65</v>
      </c>
      <c r="AP97" s="42"/>
      <c r="AQ97" s="121">
        <f>AQ96+AI97-AP97</f>
        <v>2026.7599999999993</v>
      </c>
      <c r="AR97" s="104"/>
      <c r="AS97" s="43"/>
      <c r="AT97" s="44"/>
      <c r="AU97" s="45"/>
      <c r="AV97" s="45"/>
      <c r="AW97" s="45"/>
      <c r="AX97" s="45"/>
    </row>
    <row r="98" spans="1:50" x14ac:dyDescent="0.2">
      <c r="A98" s="183"/>
      <c r="B98" s="33">
        <v>3</v>
      </c>
      <c r="C98" s="11" t="s">
        <v>54</v>
      </c>
      <c r="D98" s="43">
        <v>16800</v>
      </c>
      <c r="E98" s="43">
        <v>2</v>
      </c>
      <c r="F98" s="43">
        <v>18799</v>
      </c>
      <c r="G98" s="37">
        <v>0.5</v>
      </c>
      <c r="H98" s="37">
        <v>4.5999999999999996</v>
      </c>
      <c r="I98" s="43">
        <v>16246</v>
      </c>
      <c r="J98" s="37">
        <v>2.9</v>
      </c>
      <c r="K98" s="43">
        <v>16212</v>
      </c>
      <c r="L98" s="39">
        <v>6.6000000000000003E-2</v>
      </c>
      <c r="M98" s="37">
        <f>ROUND(K98*(1-L98),0)</f>
        <v>15142</v>
      </c>
      <c r="N98" s="28">
        <v>0.40600000000000003</v>
      </c>
      <c r="O98" s="25">
        <f>M98*N98</f>
        <v>6147.652</v>
      </c>
      <c r="P98" s="39">
        <v>0.55700000000000005</v>
      </c>
      <c r="Q98" s="25">
        <f>M98*P98</f>
        <v>8434.094000000001</v>
      </c>
      <c r="R98" s="39">
        <v>3.6999999999999998E-2</v>
      </c>
      <c r="S98" s="25">
        <f>M98*R98</f>
        <v>560.25400000000002</v>
      </c>
      <c r="T98" s="28">
        <v>0.24399999999999999</v>
      </c>
      <c r="U98" s="25">
        <f>M98*T98</f>
        <v>3694.6480000000001</v>
      </c>
      <c r="V98" s="39">
        <v>0.5</v>
      </c>
      <c r="W98" s="25">
        <f>M98*V98</f>
        <v>7571</v>
      </c>
      <c r="X98" s="39">
        <v>0.39</v>
      </c>
      <c r="Y98" s="25">
        <f>X98*M98</f>
        <v>5905.38</v>
      </c>
      <c r="Z98" s="47">
        <v>2.63E-3</v>
      </c>
      <c r="AA98" s="18">
        <f>M98*Z98</f>
        <v>39.823459999999997</v>
      </c>
      <c r="AB98" s="27">
        <f>IF(M98&gt;0,(AD98+AM98)/M98,0)</f>
        <v>2.6691192180689472E-3</v>
      </c>
      <c r="AC98" s="47">
        <v>3.2000000000000003E-4</v>
      </c>
      <c r="AD98" s="37">
        <f>AC98*M98</f>
        <v>4.84544</v>
      </c>
      <c r="AE98" s="28">
        <v>0.1983</v>
      </c>
      <c r="AF98" s="41">
        <f>AI98*(1-AJ98)*AE98</f>
        <v>34.712613300000001</v>
      </c>
      <c r="AG98" s="28">
        <f>IF(AND(AE98&gt;0,AC98&gt;0,Z98&gt;0),((Z98-AC98)*AE98)/((AE98-AC98)*Z98),0)</f>
        <v>0.87974665797559148</v>
      </c>
      <c r="AH98" s="29">
        <f t="shared" si="3"/>
        <v>0.88149844993843973</v>
      </c>
      <c r="AI98" s="43">
        <v>193</v>
      </c>
      <c r="AJ98" s="39">
        <v>9.2999999999999999E-2</v>
      </c>
      <c r="AK98" s="28">
        <v>0.20319999999999999</v>
      </c>
      <c r="AL98" s="152">
        <v>0.2077</v>
      </c>
      <c r="AM98" s="41">
        <f>AI98*(1-AJ98)*AK98</f>
        <v>35.570363200000003</v>
      </c>
      <c r="AN98" s="154">
        <f t="shared" si="4"/>
        <v>36.3580927</v>
      </c>
      <c r="AO98" s="18">
        <v>1.7</v>
      </c>
      <c r="AP98" s="18"/>
      <c r="AQ98" s="121">
        <f>AQ97+AI98-AP98</f>
        <v>2219.7599999999993</v>
      </c>
      <c r="AR98" s="104"/>
      <c r="AS98" s="43"/>
      <c r="AT98" s="48"/>
      <c r="AU98" s="41"/>
      <c r="AV98" s="41"/>
      <c r="AW98" s="41"/>
      <c r="AX98" s="41"/>
    </row>
    <row r="99" spans="1:50" s="22" customFormat="1" ht="13.5" thickBot="1" x14ac:dyDescent="0.25">
      <c r="A99" s="184"/>
      <c r="B99" s="49" t="s">
        <v>38</v>
      </c>
      <c r="C99" s="50"/>
      <c r="D99" s="51">
        <f>SUM(D96:D98)</f>
        <v>51717</v>
      </c>
      <c r="E99" s="51"/>
      <c r="F99" s="51">
        <f>SUM(F96:F98)</f>
        <v>55021</v>
      </c>
      <c r="G99" s="52"/>
      <c r="H99" s="52"/>
      <c r="I99" s="51">
        <f>SUM(I96:I98)</f>
        <v>49263</v>
      </c>
      <c r="J99" s="52"/>
      <c r="K99" s="51">
        <f>SUM(K96:K98)</f>
        <v>48519</v>
      </c>
      <c r="L99" s="21">
        <f>IF(K99&gt;0,(K96*L96+K97*L97+K98*L98)/K99,0)</f>
        <v>6.3686535171788378E-2</v>
      </c>
      <c r="M99" s="52">
        <f>M96+M97+M98</f>
        <v>45429</v>
      </c>
      <c r="N99" s="53">
        <f>IF(M99&gt;0,O99/M99,0)</f>
        <v>0.48171705298377687</v>
      </c>
      <c r="O99" s="54">
        <f>O96+O97+O98</f>
        <v>21883.923999999999</v>
      </c>
      <c r="P99" s="21">
        <f>IF(M99&gt;0,Q99/M99,0)</f>
        <v>0.46270135816328778</v>
      </c>
      <c r="Q99" s="54">
        <f>Q96+Q97+Q98</f>
        <v>21020.06</v>
      </c>
      <c r="R99" s="21">
        <f>IF(M99&gt;0,S99/M99,0)</f>
        <v>5.5581588852935349E-2</v>
      </c>
      <c r="S99" s="54">
        <f>S96+S97+S98</f>
        <v>2525.0160000000001</v>
      </c>
      <c r="T99" s="21">
        <f>IF(M99&gt;0,U99/M99,0)</f>
        <v>0.23336826696603491</v>
      </c>
      <c r="U99" s="54">
        <f>U96+U97+U98</f>
        <v>10601.687</v>
      </c>
      <c r="V99" s="21">
        <f>IF(M99&gt;0,W99/M99,0)</f>
        <v>0.5103412357745053</v>
      </c>
      <c r="W99" s="54">
        <f>W96+W97+W98</f>
        <v>23184.292000000001</v>
      </c>
      <c r="X99" s="21">
        <f>IF(M99&gt;0,Y99/M99,0)</f>
        <v>0.39330823923044755</v>
      </c>
      <c r="Y99" s="54">
        <f>Y96+Y97+Y98</f>
        <v>17867.600000000002</v>
      </c>
      <c r="Z99" s="55">
        <f>IF(M99&gt;0,AA99/M99,0)</f>
        <v>2.6999266988047286E-3</v>
      </c>
      <c r="AA99" s="56">
        <f>SUM(AA96:AA98)</f>
        <v>122.65497000000001</v>
      </c>
      <c r="AB99" s="55">
        <f>IF(M99&gt;0,(AB96*M96+AB97*M97+AB98*M98)/M99,0)</f>
        <v>2.6455147857095684E-3</v>
      </c>
      <c r="AC99" s="55">
        <f>IF(K99&gt;0,(K96*AC96+K97*AC97+K98*AC98)/K99,0)</f>
        <v>3.1004616748078073E-4</v>
      </c>
      <c r="AD99" s="52">
        <f>SUM(AD96:AD98)</f>
        <v>14.084119999999999</v>
      </c>
      <c r="AE99" s="53">
        <f>IF(K99&gt;0,(K96*AE96+K97*AE97+K98*AE98)/K99,0)</f>
        <v>0.20515020095220429</v>
      </c>
      <c r="AF99" s="58">
        <f>SUM(AF96:AF98)</f>
        <v>105.4808949</v>
      </c>
      <c r="AG99" s="53">
        <f>IF(AND(AA99&gt;0),((AA96*AG96+AA97*AG97+AA98*AG98)/AA99),0)</f>
        <v>0.88651244871121282</v>
      </c>
      <c r="AH99" s="57">
        <f t="shared" si="3"/>
        <v>0.88413175421022383</v>
      </c>
      <c r="AI99" s="51">
        <f>SUM(AI96:AI98)</f>
        <v>565</v>
      </c>
      <c r="AJ99" s="21">
        <f>IF(AI99&gt;0,(AJ96*AI96+AJ97*AI97+AJ98*AI98)/AI99,0)</f>
        <v>8.9707964601769913E-2</v>
      </c>
      <c r="AK99" s="53">
        <f>IF(K99&gt;0,(AK96*K96+AK97*K97+AK98*K98)/K99,0)</f>
        <v>0.20631318246460145</v>
      </c>
      <c r="AL99" s="155">
        <f>IF(L99&gt;0,(AL96*K96+AL97*K97+AL98*K98)/K99,0)</f>
        <v>0.2123596755910056</v>
      </c>
      <c r="AM99" s="58">
        <f>SUM(AM96:AM98)</f>
        <v>106.09897119999999</v>
      </c>
      <c r="AN99" s="156">
        <f>SUM(AN96:AN98)</f>
        <v>109.19770870000001</v>
      </c>
      <c r="AO99" s="56"/>
      <c r="AP99" s="56">
        <f>SUM(AP96:AP98)</f>
        <v>0</v>
      </c>
      <c r="AQ99" s="105"/>
      <c r="AR99" s="106">
        <f>AQ98</f>
        <v>2219.7599999999993</v>
      </c>
      <c r="AS99" s="51">
        <f>SUM(AS96:AS98)</f>
        <v>0</v>
      </c>
      <c r="AT99" s="59"/>
      <c r="AU99" s="58"/>
      <c r="AV99" s="58"/>
      <c r="AW99" s="58"/>
      <c r="AX99" s="58"/>
    </row>
    <row r="100" spans="1:50" x14ac:dyDescent="0.2">
      <c r="A100" s="191">
        <v>25</v>
      </c>
      <c r="B100" s="33">
        <v>1</v>
      </c>
      <c r="C100" s="11" t="s">
        <v>57</v>
      </c>
      <c r="D100" s="12">
        <v>6320</v>
      </c>
      <c r="E100" s="12">
        <v>0</v>
      </c>
      <c r="F100" s="12">
        <v>12952</v>
      </c>
      <c r="G100" s="13">
        <v>0.4</v>
      </c>
      <c r="H100" s="13">
        <v>3.4</v>
      </c>
      <c r="I100" s="12">
        <v>12313</v>
      </c>
      <c r="J100" s="13">
        <v>4</v>
      </c>
      <c r="K100" s="12">
        <v>16215</v>
      </c>
      <c r="L100" s="14">
        <v>6.7000000000000004E-2</v>
      </c>
      <c r="M100" s="24">
        <f>ROUND(K100*(1-L100),0)</f>
        <v>15129</v>
      </c>
      <c r="N100" s="15">
        <v>0.44</v>
      </c>
      <c r="O100" s="25">
        <f>M100*N100</f>
        <v>6656.76</v>
      </c>
      <c r="P100" s="14">
        <v>0.50600000000000001</v>
      </c>
      <c r="Q100" s="25">
        <f>M100*P100</f>
        <v>7655.2740000000003</v>
      </c>
      <c r="R100" s="16">
        <v>5.3999999999999999E-2</v>
      </c>
      <c r="S100" s="25">
        <f>M100*R100</f>
        <v>816.96600000000001</v>
      </c>
      <c r="T100" s="26">
        <v>0.23699999999999999</v>
      </c>
      <c r="U100" s="25">
        <f>M100*T100</f>
        <v>3585.5729999999999</v>
      </c>
      <c r="V100" s="16">
        <v>0.505</v>
      </c>
      <c r="W100" s="25">
        <f>M100*V100</f>
        <v>7640.1450000000004</v>
      </c>
      <c r="X100" s="16">
        <v>0.4</v>
      </c>
      <c r="Y100" s="25">
        <f>X100*M100</f>
        <v>6051.6</v>
      </c>
      <c r="Z100" s="17">
        <v>2.64E-3</v>
      </c>
      <c r="AA100" s="18">
        <f>M100*Z100</f>
        <v>39.940559999999998</v>
      </c>
      <c r="AB100" s="27">
        <f>IF(M100&gt;0,(AD100+AM100)/M100,0)</f>
        <v>2.091609491704673E-3</v>
      </c>
      <c r="AC100" s="17">
        <v>3.5E-4</v>
      </c>
      <c r="AD100" s="24">
        <f>AC100*M100</f>
        <v>5.2951499999999996</v>
      </c>
      <c r="AE100" s="117">
        <v>0.21160000000000001</v>
      </c>
      <c r="AF100" s="30">
        <f>AI100*(1-AJ100)*AE100</f>
        <v>27.793659999999999</v>
      </c>
      <c r="AG100" s="28">
        <f>IF(AND(AE100&gt;0,AC100&gt;0,Z100&gt;0),((Z100-AC100)*AE100)/((AE100-AC100)*Z100),0)</f>
        <v>0.86886139501524107</v>
      </c>
      <c r="AH100" s="60">
        <f t="shared" ref="AH100:AH127" si="5">IF(AND(AB100&gt;0,AK100&gt;0,AC100&gt;0),((AK100*(AB100-AC100))/(AB100*(AK100-AC100))),0)</f>
        <v>0.83412009278976784</v>
      </c>
      <c r="AI100" s="12">
        <v>142</v>
      </c>
      <c r="AJ100" s="14">
        <v>7.4999999999999997E-2</v>
      </c>
      <c r="AK100" s="15">
        <v>0.2006</v>
      </c>
      <c r="AL100" s="150">
        <v>0.2104</v>
      </c>
      <c r="AM100" s="30">
        <f>AI100*(1-AJ100)*AK100</f>
        <v>26.34881</v>
      </c>
      <c r="AN100" s="153">
        <f>AI100*(1-AJ100)*AL100</f>
        <v>27.636039999999998</v>
      </c>
      <c r="AO100" s="19">
        <v>1.65</v>
      </c>
      <c r="AP100" s="19">
        <v>1260.4000000000001</v>
      </c>
      <c r="AQ100" s="101">
        <f>AQ98+AI100-AP100</f>
        <v>1101.3599999999992</v>
      </c>
      <c r="AR100" s="120"/>
      <c r="AS100" s="12"/>
      <c r="AT100" s="31"/>
      <c r="AU100" s="20"/>
      <c r="AV100" s="20"/>
      <c r="AW100" s="20"/>
      <c r="AX100" s="20"/>
    </row>
    <row r="101" spans="1:50" x14ac:dyDescent="0.2">
      <c r="A101" s="191"/>
      <c r="B101" s="33">
        <v>2</v>
      </c>
      <c r="C101" s="11" t="s">
        <v>55</v>
      </c>
      <c r="D101" s="34">
        <v>18693</v>
      </c>
      <c r="E101" s="34">
        <v>4</v>
      </c>
      <c r="F101" s="34">
        <v>18366</v>
      </c>
      <c r="G101" s="35">
        <v>0.3</v>
      </c>
      <c r="H101" s="35">
        <v>3.6</v>
      </c>
      <c r="I101" s="34">
        <v>16094</v>
      </c>
      <c r="J101" s="35">
        <v>3.5</v>
      </c>
      <c r="K101" s="34">
        <v>16121</v>
      </c>
      <c r="L101" s="36">
        <v>6.0999999999999999E-2</v>
      </c>
      <c r="M101" s="37">
        <f>ROUND(K101*(1-L101),0)</f>
        <v>15138</v>
      </c>
      <c r="N101" s="38">
        <v>0.307</v>
      </c>
      <c r="O101" s="25">
        <f>M101*N101</f>
        <v>4647.366</v>
      </c>
      <c r="P101" s="36">
        <v>0.67900000000000005</v>
      </c>
      <c r="Q101" s="25">
        <f>M101*P101</f>
        <v>10278.702000000001</v>
      </c>
      <c r="R101" s="39">
        <v>1.4E-2</v>
      </c>
      <c r="S101" s="25">
        <f>M101*R101</f>
        <v>211.93200000000002</v>
      </c>
      <c r="T101" s="28">
        <v>0.24199999999999999</v>
      </c>
      <c r="U101" s="25">
        <f>M101*T101</f>
        <v>3663.3959999999997</v>
      </c>
      <c r="V101" s="39">
        <v>0.498</v>
      </c>
      <c r="W101" s="25">
        <f>M101*V101</f>
        <v>7538.7240000000002</v>
      </c>
      <c r="X101" s="39">
        <v>0.39</v>
      </c>
      <c r="Y101" s="25">
        <f>X101*M101</f>
        <v>5903.8200000000006</v>
      </c>
      <c r="Z101" s="40">
        <v>2.66E-3</v>
      </c>
      <c r="AA101" s="18">
        <f>M101*Z101</f>
        <v>40.26708</v>
      </c>
      <c r="AB101" s="27">
        <f>IF(M101&gt;0,(AD101+AM101)/M101,0)</f>
        <v>3.1634571938168846E-3</v>
      </c>
      <c r="AC101" s="40">
        <v>3.5E-4</v>
      </c>
      <c r="AD101" s="37">
        <f>AC101*M101</f>
        <v>5.2983000000000002</v>
      </c>
      <c r="AE101" s="28">
        <v>0.2074</v>
      </c>
      <c r="AF101" s="41">
        <f>AI101*(1-AJ101)*AE101</f>
        <v>42.651810000000005</v>
      </c>
      <c r="AG101" s="28">
        <f>IF(AND(AE101&gt;0,AC101&gt;0,Z101&gt;0),((Z101-AC101)*AE101)/((AE101-AC101)*Z101),0)</f>
        <v>0.86988904281955781</v>
      </c>
      <c r="AH101" s="29">
        <f t="shared" si="5"/>
        <v>0.89086711991296164</v>
      </c>
      <c r="AI101" s="34">
        <v>225</v>
      </c>
      <c r="AJ101" s="36">
        <v>8.5999999999999993E-2</v>
      </c>
      <c r="AK101" s="38">
        <v>0.20710000000000001</v>
      </c>
      <c r="AL101" s="151">
        <v>0.2024</v>
      </c>
      <c r="AM101" s="41">
        <f>AI101*(1-AJ101)*AK101</f>
        <v>42.590115000000004</v>
      </c>
      <c r="AN101" s="154">
        <f t="shared" si="4"/>
        <v>41.623559999999998</v>
      </c>
      <c r="AO101" s="42">
        <v>1.68</v>
      </c>
      <c r="AP101" s="42"/>
      <c r="AQ101" s="121">
        <f>AQ100+AI101-AP101</f>
        <v>1326.3599999999992</v>
      </c>
      <c r="AR101" s="104"/>
      <c r="AS101" s="43"/>
      <c r="AT101" s="44"/>
      <c r="AU101" s="45"/>
      <c r="AV101" s="45"/>
      <c r="AW101" s="45"/>
      <c r="AX101" s="45"/>
    </row>
    <row r="102" spans="1:50" x14ac:dyDescent="0.2">
      <c r="A102" s="191"/>
      <c r="B102" s="33">
        <v>3</v>
      </c>
      <c r="C102" s="46" t="s">
        <v>54</v>
      </c>
      <c r="D102" s="43">
        <v>20952</v>
      </c>
      <c r="E102" s="43">
        <v>1</v>
      </c>
      <c r="F102" s="43">
        <v>19707</v>
      </c>
      <c r="G102" s="37">
        <v>0.5</v>
      </c>
      <c r="H102" s="37">
        <v>4</v>
      </c>
      <c r="I102" s="43">
        <v>17591</v>
      </c>
      <c r="J102" s="37">
        <v>2.9</v>
      </c>
      <c r="K102" s="43">
        <v>16072</v>
      </c>
      <c r="L102" s="39">
        <v>6.2E-2</v>
      </c>
      <c r="M102" s="37">
        <f>ROUND(K102*(1-L102),0)</f>
        <v>15076</v>
      </c>
      <c r="N102" s="28">
        <v>0.30599999999999999</v>
      </c>
      <c r="O102" s="25">
        <f>M102*N102</f>
        <v>4613.2560000000003</v>
      </c>
      <c r="P102" s="39">
        <v>0.66100000000000003</v>
      </c>
      <c r="Q102" s="25">
        <f>M102*P102</f>
        <v>9965.2360000000008</v>
      </c>
      <c r="R102" s="39">
        <v>3.3000000000000002E-2</v>
      </c>
      <c r="S102" s="25">
        <f>M102*R102</f>
        <v>497.50800000000004</v>
      </c>
      <c r="T102" s="28">
        <v>0.22700000000000001</v>
      </c>
      <c r="U102" s="25">
        <f>M102*T102</f>
        <v>3422.252</v>
      </c>
      <c r="V102" s="39">
        <v>0.51600000000000001</v>
      </c>
      <c r="W102" s="25">
        <f>M102*V102</f>
        <v>7779.2160000000003</v>
      </c>
      <c r="X102" s="39">
        <v>0.39</v>
      </c>
      <c r="Y102" s="25">
        <f>X102*M102</f>
        <v>5879.64</v>
      </c>
      <c r="Z102" s="47">
        <v>2.63E-3</v>
      </c>
      <c r="AA102" s="18">
        <f>M102*Z102</f>
        <v>39.649879999999996</v>
      </c>
      <c r="AB102" s="27">
        <f>IF(M102&gt;0,(AD102+AM102)/M102,0)</f>
        <v>2.775102016449987E-3</v>
      </c>
      <c r="AC102" s="47">
        <v>3.5E-4</v>
      </c>
      <c r="AD102" s="37">
        <f>AC102*M102</f>
        <v>5.2766000000000002</v>
      </c>
      <c r="AE102" s="28">
        <v>0.21299999999999999</v>
      </c>
      <c r="AF102" s="41">
        <f>AI102*(1-AJ102)*AE102</f>
        <v>37.224945000000005</v>
      </c>
      <c r="AG102" s="28">
        <f>IF(AND(AE102&gt;0,AC102&gt;0,Z102&gt;0),((Z102-AC102)*AE102)/((AE102-AC102)*Z102),0)</f>
        <v>0.86834701338084763</v>
      </c>
      <c r="AH102" s="29">
        <f t="shared" si="5"/>
        <v>0.87534299441569874</v>
      </c>
      <c r="AI102" s="43">
        <v>191</v>
      </c>
      <c r="AJ102" s="39">
        <v>8.5000000000000006E-2</v>
      </c>
      <c r="AK102" s="28">
        <v>0.2092</v>
      </c>
      <c r="AL102" s="152">
        <v>0.21609999999999999</v>
      </c>
      <c r="AM102" s="41">
        <f>AI102*(1-AJ102)*AK102</f>
        <v>36.560838000000004</v>
      </c>
      <c r="AN102" s="154">
        <f t="shared" si="4"/>
        <v>37.766716500000001</v>
      </c>
      <c r="AO102" s="18">
        <v>1.6</v>
      </c>
      <c r="AP102" s="18"/>
      <c r="AQ102" s="121">
        <f>AQ101+AI102-AP102</f>
        <v>1517.3599999999992</v>
      </c>
      <c r="AR102" s="104"/>
      <c r="AS102" s="43"/>
      <c r="AT102" s="48"/>
      <c r="AU102" s="41"/>
      <c r="AV102" s="41"/>
      <c r="AW102" s="41"/>
      <c r="AX102" s="41"/>
    </row>
    <row r="103" spans="1:50" s="22" customFormat="1" ht="13.5" thickBot="1" x14ac:dyDescent="0.25">
      <c r="A103" s="191"/>
      <c r="B103" s="66" t="s">
        <v>38</v>
      </c>
      <c r="C103" s="50"/>
      <c r="D103" s="51">
        <f>SUM(D100:D102)</f>
        <v>45965</v>
      </c>
      <c r="E103" s="51"/>
      <c r="F103" s="51">
        <f>SUM(F100:F102)</f>
        <v>51025</v>
      </c>
      <c r="G103" s="52"/>
      <c r="H103" s="52"/>
      <c r="I103" s="51">
        <f>SUM(I100:I102)</f>
        <v>45998</v>
      </c>
      <c r="J103" s="52"/>
      <c r="K103" s="51">
        <f>SUM(K100:K102)</f>
        <v>48408</v>
      </c>
      <c r="L103" s="21">
        <f>IF(K103&gt;0,(K100*L100+K101*L101+K102*L102)/K103,0)</f>
        <v>6.3341803007767317E-2</v>
      </c>
      <c r="M103" s="52">
        <f>M100+M101+M102</f>
        <v>45343</v>
      </c>
      <c r="N103" s="53">
        <f>IF(M103&gt;0,O103/M103,0)</f>
        <v>0.35104386564629603</v>
      </c>
      <c r="O103" s="54">
        <f>O100+O101+O102</f>
        <v>15917.382000000001</v>
      </c>
      <c r="P103" s="21">
        <f>IF(M103&gt;0,Q103/M103,0)</f>
        <v>0.61529259202081921</v>
      </c>
      <c r="Q103" s="54">
        <f>Q100+Q101+Q102</f>
        <v>27899.212000000003</v>
      </c>
      <c r="R103" s="21">
        <f>IF(M103&gt;0,S103/M103,0)</f>
        <v>3.3663542332884905E-2</v>
      </c>
      <c r="S103" s="54">
        <f>S100+S101+S102</f>
        <v>1526.4060000000002</v>
      </c>
      <c r="T103" s="21">
        <f>IF(M103&gt;0,U103/M103,0)</f>
        <v>0.23534439715060759</v>
      </c>
      <c r="U103" s="54">
        <f>U100+U101+U102</f>
        <v>10671.221</v>
      </c>
      <c r="V103" s="21">
        <f>IF(M103&gt;0,W103/M103,0)</f>
        <v>0.50632038021304282</v>
      </c>
      <c r="W103" s="54">
        <f>W100+W101+W102</f>
        <v>22958.084999999999</v>
      </c>
      <c r="X103" s="21">
        <f>IF(M103&gt;0,Y103/M103,0)</f>
        <v>0.39333656793771921</v>
      </c>
      <c r="Y103" s="54">
        <f>Y100+Y101+Y102</f>
        <v>17835.060000000001</v>
      </c>
      <c r="Z103" s="55">
        <f>IF(M103&gt;0,AA103/M103,0)</f>
        <v>2.6433522263634959E-3</v>
      </c>
      <c r="AA103" s="56">
        <f>SUM(AA100:AA102)</f>
        <v>119.85751999999999</v>
      </c>
      <c r="AB103" s="55">
        <f>IF(M103&gt;0,(AB100*M100+AB101*M101+AB102*M102)/M103,0)</f>
        <v>2.6767045188893545E-3</v>
      </c>
      <c r="AC103" s="55">
        <f>IF(K103&gt;0,(K100*AC100+K101*AC101+K102*AC102)/K103,0)</f>
        <v>3.4999999999999994E-4</v>
      </c>
      <c r="AD103" s="52">
        <f>SUM(AD100:AD102)</f>
        <v>15.870050000000001</v>
      </c>
      <c r="AE103" s="53">
        <f>IF(K103&gt;0,(K100*AE100+K101*AE101+K102*AE102)/K103,0)</f>
        <v>0.21066611717071559</v>
      </c>
      <c r="AF103" s="58">
        <f>SUM(AF100:AF102)</f>
        <v>107.67041500000001</v>
      </c>
      <c r="AG103" s="53">
        <f>IF(AND(AA103&gt;0),((AA100*AG100+AA101*AG101+AA102*AG102)/AA103),0)</f>
        <v>0.86903647961794561</v>
      </c>
      <c r="AH103" s="57">
        <f t="shared" si="5"/>
        <v>0.87072431816225127</v>
      </c>
      <c r="AI103" s="51">
        <f>SUM(AI100:AI102)</f>
        <v>558</v>
      </c>
      <c r="AJ103" s="21">
        <f>IF(AI103&gt;0,(AJ100*AI100+AJ101*AI101+AJ102*AI102)/AI103,0)</f>
        <v>8.2858422939068102E-2</v>
      </c>
      <c r="AK103" s="53">
        <f>IF(K103&gt;0,(AK100*K100+AK101*K101+AK102*K102)/K103,0)</f>
        <v>0.20561994918195339</v>
      </c>
      <c r="AL103" s="155">
        <f>IF(L103&gt;0,(AL100*K100+AL101*K101+AL102*K102)/K103,0)</f>
        <v>0.20962827631796396</v>
      </c>
      <c r="AM103" s="58">
        <f>SUM(AM100:AM102)</f>
        <v>105.49976300000002</v>
      </c>
      <c r="AN103" s="156">
        <f>SUM(AN100:AN102)</f>
        <v>107.02631649999999</v>
      </c>
      <c r="AO103" s="56"/>
      <c r="AP103" s="56">
        <f>SUM(AP100:AP102)</f>
        <v>1260.4000000000001</v>
      </c>
      <c r="AQ103" s="122"/>
      <c r="AR103" s="106">
        <f>AQ102</f>
        <v>1517.3599999999992</v>
      </c>
      <c r="AS103" s="51">
        <f>SUM(AS100:AS102)</f>
        <v>0</v>
      </c>
      <c r="AT103" s="59"/>
      <c r="AU103" s="58"/>
      <c r="AV103" s="58"/>
      <c r="AW103" s="58"/>
      <c r="AX103" s="58"/>
    </row>
    <row r="104" spans="1:50" x14ac:dyDescent="0.2">
      <c r="A104" s="182">
        <v>26</v>
      </c>
      <c r="B104" s="23">
        <v>1</v>
      </c>
      <c r="C104" s="46" t="s">
        <v>50</v>
      </c>
      <c r="D104" s="12">
        <v>2586</v>
      </c>
      <c r="E104" s="12">
        <v>2</v>
      </c>
      <c r="F104" s="12">
        <v>8932</v>
      </c>
      <c r="G104" s="13">
        <v>0.3</v>
      </c>
      <c r="H104" s="13">
        <v>3.6</v>
      </c>
      <c r="I104" s="12">
        <v>8992</v>
      </c>
      <c r="J104" s="13">
        <v>5.7</v>
      </c>
      <c r="K104" s="12">
        <v>16022</v>
      </c>
      <c r="L104" s="14">
        <v>6.8000000000000005E-2</v>
      </c>
      <c r="M104" s="24">
        <f>ROUND(K104*(1-L104),0)</f>
        <v>14933</v>
      </c>
      <c r="N104" s="15">
        <v>0.36799999999999999</v>
      </c>
      <c r="O104" s="25">
        <f>M104*N104</f>
        <v>5495.3440000000001</v>
      </c>
      <c r="P104" s="14">
        <v>0.505</v>
      </c>
      <c r="Q104" s="25">
        <f>M104*P104</f>
        <v>7541.165</v>
      </c>
      <c r="R104" s="16">
        <v>0.127</v>
      </c>
      <c r="S104" s="25">
        <f>M104*R104</f>
        <v>1896.491</v>
      </c>
      <c r="T104" s="26">
        <v>0.20399999999999999</v>
      </c>
      <c r="U104" s="25">
        <f>M104*T104</f>
        <v>3046.3319999999999</v>
      </c>
      <c r="V104" s="16">
        <v>0.53100000000000003</v>
      </c>
      <c r="W104" s="25">
        <f>M104*V104</f>
        <v>7929.4230000000007</v>
      </c>
      <c r="X104" s="16">
        <v>0.4</v>
      </c>
      <c r="Y104" s="25">
        <f>X104*M104</f>
        <v>5973.2000000000007</v>
      </c>
      <c r="Z104" s="17">
        <v>2.5799999999999998E-3</v>
      </c>
      <c r="AA104" s="18">
        <f>M104*Z104</f>
        <v>38.527139999999996</v>
      </c>
      <c r="AB104" s="27">
        <f>IF(M104&gt;0,(AD104+AM104)/M104,0)</f>
        <v>2.5664249380566531E-3</v>
      </c>
      <c r="AC104" s="17">
        <v>3.6000000000000002E-4</v>
      </c>
      <c r="AD104" s="24">
        <f>AC104*M104</f>
        <v>5.3758800000000004</v>
      </c>
      <c r="AE104" s="117">
        <v>0.2084</v>
      </c>
      <c r="AF104" s="30">
        <f>AI104*(1-AJ104)*AE104</f>
        <v>32.869681600000007</v>
      </c>
      <c r="AG104" s="28">
        <f>IF(AND(AE104&gt;0,AC104&gt;0,Z104&gt;0),((Z104-AC104)*AE104)/((AE104-AC104)*Z104),0)</f>
        <v>0.86195409648412868</v>
      </c>
      <c r="AH104" s="60">
        <f t="shared" si="5"/>
        <v>0.86121118491421667</v>
      </c>
      <c r="AI104" s="12">
        <v>172</v>
      </c>
      <c r="AJ104" s="14">
        <v>8.3000000000000004E-2</v>
      </c>
      <c r="AK104" s="15">
        <v>0.2089</v>
      </c>
      <c r="AL104" s="150">
        <v>0.2175</v>
      </c>
      <c r="AM104" s="30">
        <f>AI104*(1-AJ104)*AK104</f>
        <v>32.948543600000001</v>
      </c>
      <c r="AN104" s="153">
        <f>AI104*(1-AJ104)*AL104</f>
        <v>34.304970000000004</v>
      </c>
      <c r="AO104" s="19">
        <v>1.6</v>
      </c>
      <c r="AP104" s="19">
        <v>1034.46</v>
      </c>
      <c r="AQ104" s="101">
        <f>AQ102+AI104-AP104+AR104</f>
        <v>862.13999999999919</v>
      </c>
      <c r="AR104" s="102">
        <v>207.24</v>
      </c>
      <c r="AS104" s="12"/>
      <c r="AT104" s="31"/>
      <c r="AU104" s="20"/>
      <c r="AV104" s="20"/>
      <c r="AW104" s="20"/>
      <c r="AX104" s="20"/>
    </row>
    <row r="105" spans="1:50" x14ac:dyDescent="0.2">
      <c r="A105" s="183"/>
      <c r="B105" s="33">
        <v>2</v>
      </c>
      <c r="C105" s="11" t="s">
        <v>57</v>
      </c>
      <c r="D105" s="34">
        <v>19500</v>
      </c>
      <c r="E105" s="34">
        <v>4</v>
      </c>
      <c r="F105" s="34">
        <v>18380</v>
      </c>
      <c r="G105" s="35">
        <v>0.6</v>
      </c>
      <c r="H105" s="35">
        <v>3.6</v>
      </c>
      <c r="I105" s="34">
        <v>15817</v>
      </c>
      <c r="J105" s="35">
        <v>4.7</v>
      </c>
      <c r="K105" s="34">
        <v>16112</v>
      </c>
      <c r="L105" s="36">
        <v>6.0999999999999999E-2</v>
      </c>
      <c r="M105" s="37">
        <f>ROUND(K105*(1-L105),0)</f>
        <v>15129</v>
      </c>
      <c r="N105" s="38">
        <v>0.47499999999999998</v>
      </c>
      <c r="O105" s="25">
        <f>M105*N105</f>
        <v>7186.2749999999996</v>
      </c>
      <c r="P105" s="36">
        <v>0.40500000000000003</v>
      </c>
      <c r="Q105" s="25">
        <f>M105*P105</f>
        <v>6127.2450000000008</v>
      </c>
      <c r="R105" s="39">
        <v>0.12</v>
      </c>
      <c r="S105" s="25">
        <f>M105*R105</f>
        <v>1815.48</v>
      </c>
      <c r="T105" s="28">
        <v>0.214</v>
      </c>
      <c r="U105" s="25">
        <f>M105*T105</f>
        <v>3237.6059999999998</v>
      </c>
      <c r="V105" s="39">
        <v>0.51700000000000002</v>
      </c>
      <c r="W105" s="25">
        <f>M105*V105</f>
        <v>7821.6930000000002</v>
      </c>
      <c r="X105" s="39">
        <v>0.39</v>
      </c>
      <c r="Y105" s="25">
        <f>X105*M105</f>
        <v>5900.31</v>
      </c>
      <c r="Z105" s="40">
        <v>2.5799999999999998E-3</v>
      </c>
      <c r="AA105" s="18">
        <f>M105*Z105</f>
        <v>39.032819999999994</v>
      </c>
      <c r="AB105" s="27">
        <f>IF(M105&gt;0,(AD105+AM105)/M105,0)</f>
        <v>2.2364257386476303E-3</v>
      </c>
      <c r="AC105" s="40">
        <v>3.4000000000000002E-4</v>
      </c>
      <c r="AD105" s="37">
        <f>AC105*M105</f>
        <v>5.1438600000000001</v>
      </c>
      <c r="AE105" s="28">
        <v>0.21429999999999999</v>
      </c>
      <c r="AF105" s="41">
        <f>AI105*(1-AJ105)*AE105</f>
        <v>29.348385000000004</v>
      </c>
      <c r="AG105" s="28">
        <f>IF(AND(AE105&gt;0,AC105&gt;0,Z105&gt;0),((Z105-AC105)*AE105)/((AE105-AC105)*Z105),0)</f>
        <v>0.86959672241859298</v>
      </c>
      <c r="AH105" s="29">
        <f t="shared" si="5"/>
        <v>0.84935012164150081</v>
      </c>
      <c r="AI105" s="34">
        <v>150</v>
      </c>
      <c r="AJ105" s="36">
        <v>8.6999999999999994E-2</v>
      </c>
      <c r="AK105" s="38">
        <v>0.20949999999999999</v>
      </c>
      <c r="AL105" s="151">
        <v>0.21729999999999999</v>
      </c>
      <c r="AM105" s="41">
        <f>AI105*(1-AJ105)*AK105</f>
        <v>28.691025000000003</v>
      </c>
      <c r="AN105" s="154">
        <f t="shared" si="4"/>
        <v>29.759235000000004</v>
      </c>
      <c r="AO105" s="42">
        <v>1.6</v>
      </c>
      <c r="AP105" s="42"/>
      <c r="AQ105" s="121">
        <f>AQ104+AI105-AP105</f>
        <v>1012.1399999999992</v>
      </c>
      <c r="AR105" s="104"/>
      <c r="AS105" s="43"/>
      <c r="AT105" s="44"/>
      <c r="AU105" s="45"/>
      <c r="AV105" s="45"/>
      <c r="AW105" s="45"/>
      <c r="AX105" s="45"/>
    </row>
    <row r="106" spans="1:50" x14ac:dyDescent="0.2">
      <c r="A106" s="183"/>
      <c r="B106" s="33">
        <v>3</v>
      </c>
      <c r="C106" s="46" t="s">
        <v>51</v>
      </c>
      <c r="D106" s="43">
        <v>14514</v>
      </c>
      <c r="E106" s="43">
        <v>6</v>
      </c>
      <c r="F106" s="43">
        <v>20774</v>
      </c>
      <c r="G106" s="37">
        <v>0.6</v>
      </c>
      <c r="H106" s="37">
        <v>3.8</v>
      </c>
      <c r="I106" s="43">
        <v>18604</v>
      </c>
      <c r="J106" s="37">
        <v>3.9</v>
      </c>
      <c r="K106" s="43">
        <v>16347</v>
      </c>
      <c r="L106" s="39">
        <v>6.5000000000000002E-2</v>
      </c>
      <c r="M106" s="37">
        <f>ROUND(K106*(1-L106),0)</f>
        <v>15284</v>
      </c>
      <c r="N106" s="28">
        <v>0.374</v>
      </c>
      <c r="O106" s="25">
        <f>M106*N106</f>
        <v>5716.2160000000003</v>
      </c>
      <c r="P106" s="39">
        <v>0.57999999999999996</v>
      </c>
      <c r="Q106" s="25">
        <f>M106*P106</f>
        <v>8864.7199999999993</v>
      </c>
      <c r="R106" s="39">
        <v>4.5999999999999999E-2</v>
      </c>
      <c r="S106" s="25">
        <f>M106*R106</f>
        <v>703.06399999999996</v>
      </c>
      <c r="T106" s="28">
        <v>0.21199999999999999</v>
      </c>
      <c r="U106" s="25">
        <f>M106*T106</f>
        <v>3240.2080000000001</v>
      </c>
      <c r="V106" s="39">
        <v>0.52500000000000002</v>
      </c>
      <c r="W106" s="25">
        <f>M106*V106</f>
        <v>8024.1</v>
      </c>
      <c r="X106" s="39">
        <v>0.39</v>
      </c>
      <c r="Y106" s="25">
        <f>X106*M106</f>
        <v>5960.76</v>
      </c>
      <c r="Z106" s="47">
        <v>2.7499999999999998E-3</v>
      </c>
      <c r="AA106" s="18">
        <f>M106*Z106</f>
        <v>42.030999999999999</v>
      </c>
      <c r="AB106" s="27">
        <f>IF(M106&gt;0,(AD106+AM106)/M106,0)</f>
        <v>2.4808188301491756E-3</v>
      </c>
      <c r="AC106" s="47">
        <v>3.4000000000000002E-4</v>
      </c>
      <c r="AD106" s="37">
        <f>AC106*M106</f>
        <v>5.1965600000000007</v>
      </c>
      <c r="AE106" s="28">
        <v>0.20660000000000001</v>
      </c>
      <c r="AF106" s="41">
        <f>AI106*(1-AJ106)*AE106</f>
        <v>32.720275000000001</v>
      </c>
      <c r="AG106" s="28">
        <f>IF(AND(AE106&gt;0,AC106&gt;0,Z106&gt;0),((Z106-AC106)*AE106)/((AE106-AC106)*Z106),0)</f>
        <v>0.87780823849862932</v>
      </c>
      <c r="AH106" s="29">
        <f t="shared" si="5"/>
        <v>0.86437096509991518</v>
      </c>
      <c r="AI106" s="43">
        <v>175</v>
      </c>
      <c r="AJ106" s="39">
        <v>9.5000000000000001E-2</v>
      </c>
      <c r="AK106" s="28">
        <v>0.20660000000000001</v>
      </c>
      <c r="AL106" s="152">
        <v>0.21110000000000001</v>
      </c>
      <c r="AM106" s="41">
        <f>AI106*(1-AJ106)*AK106</f>
        <v>32.720275000000001</v>
      </c>
      <c r="AN106" s="154">
        <f t="shared" si="4"/>
        <v>33.432962500000002</v>
      </c>
      <c r="AO106" s="18">
        <v>1.6</v>
      </c>
      <c r="AP106" s="18"/>
      <c r="AQ106" s="121">
        <f>AQ105+AI106-AP106</f>
        <v>1187.1399999999992</v>
      </c>
      <c r="AR106" s="104"/>
      <c r="AS106" s="43"/>
      <c r="AT106" s="48"/>
      <c r="AU106" s="41"/>
      <c r="AV106" s="41"/>
      <c r="AW106" s="41"/>
      <c r="AX106" s="41"/>
    </row>
    <row r="107" spans="1:50" s="22" customFormat="1" ht="13.5" thickBot="1" x14ac:dyDescent="0.25">
      <c r="A107" s="184"/>
      <c r="B107" s="49" t="s">
        <v>38</v>
      </c>
      <c r="C107" s="50"/>
      <c r="D107" s="51">
        <f>SUM(D104:D106)</f>
        <v>36600</v>
      </c>
      <c r="E107" s="51"/>
      <c r="F107" s="51">
        <f>SUM(F104:F106)</f>
        <v>48086</v>
      </c>
      <c r="G107" s="52"/>
      <c r="H107" s="52"/>
      <c r="I107" s="51">
        <f>SUM(I104:I106)</f>
        <v>43413</v>
      </c>
      <c r="J107" s="52"/>
      <c r="K107" s="51">
        <f>SUM(K104:K106)</f>
        <v>48481</v>
      </c>
      <c r="L107" s="21">
        <f>IF(K107&gt;0,(K104*L104+K105*L105+K106*L106)/K107,0)</f>
        <v>6.4662094428745279E-2</v>
      </c>
      <c r="M107" s="52">
        <f>M104+M105+M106</f>
        <v>45346</v>
      </c>
      <c r="N107" s="53">
        <f>IF(M107&gt;0,O107/M107,0)</f>
        <v>0.40572123230273893</v>
      </c>
      <c r="O107" s="54">
        <f>O104+O105+O106</f>
        <v>18397.834999999999</v>
      </c>
      <c r="P107" s="21">
        <f>IF(M107&gt;0,Q107/M107,0)</f>
        <v>0.49691549420014991</v>
      </c>
      <c r="Q107" s="54">
        <f>Q104+Q105+Q106</f>
        <v>22533.129999999997</v>
      </c>
      <c r="R107" s="21">
        <f>IF(M107&gt;0,S107/M107,0)</f>
        <v>9.7363273497111102E-2</v>
      </c>
      <c r="S107" s="54">
        <f>S104+S105+S106</f>
        <v>4415.0349999999999</v>
      </c>
      <c r="T107" s="21">
        <f>IF(M107&gt;0,U107/M107,0)</f>
        <v>0.21003277025536984</v>
      </c>
      <c r="U107" s="54">
        <f>U104+U105+U106</f>
        <v>9524.1460000000006</v>
      </c>
      <c r="V107" s="21">
        <f>IF(M107&gt;0,W107/M107,0)</f>
        <v>0.52430679663035329</v>
      </c>
      <c r="W107" s="54">
        <f>W104+W105+W106</f>
        <v>23775.216</v>
      </c>
      <c r="X107" s="21">
        <f>IF(M107&gt;0,Y107/M107,0)</f>
        <v>0.3932931239800645</v>
      </c>
      <c r="Y107" s="54">
        <f>Y104+Y105+Y106</f>
        <v>17834.270000000004</v>
      </c>
      <c r="Z107" s="55">
        <f>IF(M107&gt;0,AA107/M107,0)</f>
        <v>2.6372989899880917E-3</v>
      </c>
      <c r="AA107" s="56">
        <f>SUM(AA104:AA106)</f>
        <v>119.59096</v>
      </c>
      <c r="AB107" s="55">
        <f>IF(M107&gt;0,(AB104*M104+AB105*M105+AB106*M106)/M107,0)</f>
        <v>2.427471962245843E-3</v>
      </c>
      <c r="AC107" s="55">
        <f>IF(K107&gt;0,(K104*AC104+K105*AC105+K106*AC106)/K107,0)</f>
        <v>3.4660959963697126E-4</v>
      </c>
      <c r="AD107" s="52">
        <f>SUM(AD104:AD106)</f>
        <v>15.7163</v>
      </c>
      <c r="AE107" s="53">
        <f>IF(K107&gt;0,(K104*AE104+K105*AE105+K106*AE106)/K107,0)</f>
        <v>0.20975385408716818</v>
      </c>
      <c r="AF107" s="58">
        <f>SUM(AF104:AF106)</f>
        <v>94.938341600000015</v>
      </c>
      <c r="AG107" s="53">
        <f>IF(AND(AA107&gt;0),((AA104*AG104+AA105*AG105+AA106*AG106)/AA107),0)</f>
        <v>0.87002058148800132</v>
      </c>
      <c r="AH107" s="57">
        <f t="shared" si="5"/>
        <v>0.85864236828633311</v>
      </c>
      <c r="AI107" s="51">
        <f>SUM(AI104:AI106)</f>
        <v>497</v>
      </c>
      <c r="AJ107" s="21">
        <f>IF(AI107&gt;0,(AJ104*AI104+AJ105*AI105+AJ106*AI106)/AI107,0)</f>
        <v>8.8432595573440645E-2</v>
      </c>
      <c r="AK107" s="53">
        <f>IF(K107&gt;0,(AK104*K104+AK105*K105+AK106*K106)/K107,0)</f>
        <v>0.20832387945793196</v>
      </c>
      <c r="AL107" s="155">
        <f>IF(L107&gt;0,(AL104*K104+AL105*K105+AL106*K106)/K107,0)</f>
        <v>0.21527555743487142</v>
      </c>
      <c r="AM107" s="58">
        <f>SUM(AM104:AM106)</f>
        <v>94.359843600000005</v>
      </c>
      <c r="AN107" s="156">
        <f>SUM(AN104:AN106)</f>
        <v>97.497167500000018</v>
      </c>
      <c r="AO107" s="56"/>
      <c r="AP107" s="56">
        <f>SUM(AP104:AP106)</f>
        <v>1034.46</v>
      </c>
      <c r="AQ107" s="105"/>
      <c r="AR107" s="106">
        <f>AQ106</f>
        <v>1187.1399999999992</v>
      </c>
      <c r="AS107" s="51">
        <f>SUM(AS104:AS106)</f>
        <v>0</v>
      </c>
      <c r="AT107" s="59"/>
      <c r="AU107" s="58"/>
      <c r="AV107" s="58"/>
      <c r="AW107" s="58"/>
      <c r="AX107" s="58"/>
    </row>
    <row r="108" spans="1:50" x14ac:dyDescent="0.2">
      <c r="A108" s="182">
        <v>27</v>
      </c>
      <c r="B108" s="23">
        <v>1</v>
      </c>
      <c r="C108" s="46" t="s">
        <v>50</v>
      </c>
      <c r="D108" s="12">
        <v>16832</v>
      </c>
      <c r="E108" s="12">
        <v>3</v>
      </c>
      <c r="F108" s="12">
        <v>20247</v>
      </c>
      <c r="G108" s="13">
        <v>0.4</v>
      </c>
      <c r="H108" s="13">
        <v>3.6</v>
      </c>
      <c r="I108" s="12">
        <v>17911</v>
      </c>
      <c r="J108" s="13">
        <v>3.3</v>
      </c>
      <c r="K108" s="12">
        <v>16405</v>
      </c>
      <c r="L108" s="14">
        <v>5.8999999999999997E-2</v>
      </c>
      <c r="M108" s="24">
        <f>ROUND(K108*(1-L108),0)</f>
        <v>15437</v>
      </c>
      <c r="N108" s="15">
        <v>0.499</v>
      </c>
      <c r="O108" s="25">
        <f>M108*N108</f>
        <v>7703.0630000000001</v>
      </c>
      <c r="P108" s="14">
        <v>0.374</v>
      </c>
      <c r="Q108" s="25">
        <f>M108*P108</f>
        <v>5773.4380000000001</v>
      </c>
      <c r="R108" s="16">
        <v>0.127</v>
      </c>
      <c r="S108" s="25">
        <f>M108*R108</f>
        <v>1960.499</v>
      </c>
      <c r="T108" s="26">
        <v>0.215</v>
      </c>
      <c r="U108" s="25">
        <f>M108*T108</f>
        <v>3318.9549999999999</v>
      </c>
      <c r="V108" s="16">
        <v>0.52100000000000002</v>
      </c>
      <c r="W108" s="25">
        <f>M108*V108</f>
        <v>8042.6770000000006</v>
      </c>
      <c r="X108" s="16">
        <v>0.4</v>
      </c>
      <c r="Y108" s="25">
        <f>X108*M108</f>
        <v>6174.8</v>
      </c>
      <c r="Z108" s="17">
        <v>2.6199999999999999E-3</v>
      </c>
      <c r="AA108" s="18">
        <f>M108*Z108</f>
        <v>40.444939999999995</v>
      </c>
      <c r="AB108" s="27">
        <f>IF(M108&gt;0,(AD108+AM108)/M108,0)</f>
        <v>2.8868931787264366E-3</v>
      </c>
      <c r="AC108" s="17">
        <v>3.3E-4</v>
      </c>
      <c r="AD108" s="24">
        <f>AC108*M108</f>
        <v>5.0942100000000003</v>
      </c>
      <c r="AE108" s="117">
        <v>0.21099999999999999</v>
      </c>
      <c r="AF108" s="30">
        <f>AI108*(1-AJ108)*AE108</f>
        <v>39.658716000000005</v>
      </c>
      <c r="AG108" s="28">
        <f>IF(AND(AE108&gt;0,AC108&gt;0,Z108&gt;0),((Z108-AC108)*AE108)/((AE108-AC108)*Z108),0)</f>
        <v>0.87541493388777436</v>
      </c>
      <c r="AH108" s="60">
        <f t="shared" si="5"/>
        <v>0.88708425254224232</v>
      </c>
      <c r="AI108" s="12">
        <v>207</v>
      </c>
      <c r="AJ108" s="14">
        <v>9.1999999999999998E-2</v>
      </c>
      <c r="AK108" s="15">
        <v>0.21</v>
      </c>
      <c r="AL108" s="150">
        <v>0.21970000000000001</v>
      </c>
      <c r="AM108" s="30">
        <f>AI108*(1-AJ108)*AK108</f>
        <v>39.470760000000006</v>
      </c>
      <c r="AN108" s="153">
        <f>AI108*(1-AJ108)*AL108</f>
        <v>41.293933200000005</v>
      </c>
      <c r="AO108" s="19">
        <v>1.7</v>
      </c>
      <c r="AP108" s="19"/>
      <c r="AQ108" s="101">
        <f>AQ106+AI108-AP108</f>
        <v>1394.1399999999992</v>
      </c>
      <c r="AR108" s="102"/>
      <c r="AS108" s="12"/>
      <c r="AT108" s="31"/>
      <c r="AU108" s="20"/>
      <c r="AV108" s="20"/>
      <c r="AW108" s="20"/>
      <c r="AX108" s="20"/>
    </row>
    <row r="109" spans="1:50" x14ac:dyDescent="0.2">
      <c r="A109" s="183"/>
      <c r="B109" s="33">
        <v>2</v>
      </c>
      <c r="C109" s="11" t="s">
        <v>57</v>
      </c>
      <c r="D109" s="34">
        <v>20000</v>
      </c>
      <c r="E109" s="34">
        <v>6</v>
      </c>
      <c r="F109" s="34">
        <v>17742</v>
      </c>
      <c r="G109" s="35">
        <v>0.3</v>
      </c>
      <c r="H109" s="35">
        <v>4</v>
      </c>
      <c r="I109" s="34">
        <v>16414</v>
      </c>
      <c r="J109" s="35">
        <v>3.1</v>
      </c>
      <c r="K109" s="34">
        <v>16450</v>
      </c>
      <c r="L109" s="36">
        <v>6.0999999999999999E-2</v>
      </c>
      <c r="M109" s="37">
        <f>ROUND(K109*(1-L109),0)</f>
        <v>15447</v>
      </c>
      <c r="N109" s="38">
        <v>0.41099999999999998</v>
      </c>
      <c r="O109" s="25">
        <f>M109*N109</f>
        <v>6348.7169999999996</v>
      </c>
      <c r="P109" s="36">
        <v>0.46800000000000003</v>
      </c>
      <c r="Q109" s="25">
        <f>M109*P109</f>
        <v>7229.1960000000008</v>
      </c>
      <c r="R109" s="39">
        <v>0.121</v>
      </c>
      <c r="S109" s="25">
        <f>M109*R109</f>
        <v>1869.087</v>
      </c>
      <c r="T109" s="28">
        <v>0.21299999999999999</v>
      </c>
      <c r="U109" s="25">
        <f>M109*T109</f>
        <v>3290.2109999999998</v>
      </c>
      <c r="V109" s="39">
        <v>0.51900000000000002</v>
      </c>
      <c r="W109" s="25">
        <f>M109*V109</f>
        <v>8016.9930000000004</v>
      </c>
      <c r="X109" s="39">
        <v>0.39</v>
      </c>
      <c r="Y109" s="25">
        <f>X109*M109</f>
        <v>6024.33</v>
      </c>
      <c r="Z109" s="40">
        <v>2.5699999999999998E-3</v>
      </c>
      <c r="AA109" s="18">
        <f>M109*Z109</f>
        <v>39.698789999999995</v>
      </c>
      <c r="AB109" s="27">
        <f>IF(M109&gt;0,(AD109+AM109)/M109,0)</f>
        <v>2.5573241406098273E-3</v>
      </c>
      <c r="AC109" s="40">
        <v>3.2000000000000003E-4</v>
      </c>
      <c r="AD109" s="37">
        <f>AC109*M109</f>
        <v>4.9430400000000008</v>
      </c>
      <c r="AE109" s="28">
        <v>0.20899999999999999</v>
      </c>
      <c r="AF109" s="41">
        <f>AI109*(1-AJ109)*AE109</f>
        <v>34.151435999999997</v>
      </c>
      <c r="AG109" s="28">
        <f>IF(AND(AE109&gt;0,AC109&gt;0,Z109&gt;0),((Z109-AC109)*AE109)/((AE109-AC109)*Z109),0)</f>
        <v>0.87682889446280454</v>
      </c>
      <c r="AH109" s="29">
        <f t="shared" si="5"/>
        <v>0.87619489103140213</v>
      </c>
      <c r="AI109" s="34">
        <v>178</v>
      </c>
      <c r="AJ109" s="36">
        <v>8.2000000000000003E-2</v>
      </c>
      <c r="AK109" s="38">
        <v>0.21149999999999999</v>
      </c>
      <c r="AL109" s="151">
        <v>0.21609999999999999</v>
      </c>
      <c r="AM109" s="41">
        <f>AI109*(1-AJ109)*AK109</f>
        <v>34.559945999999997</v>
      </c>
      <c r="AN109" s="154">
        <f t="shared" si="4"/>
        <v>35.3116044</v>
      </c>
      <c r="AO109" s="42">
        <v>1.65</v>
      </c>
      <c r="AP109" s="42"/>
      <c r="AQ109" s="121">
        <f>AQ108+AI109-AP109</f>
        <v>1572.1399999999992</v>
      </c>
      <c r="AR109" s="104"/>
      <c r="AS109" s="43"/>
      <c r="AT109" s="44"/>
      <c r="AU109" s="45"/>
      <c r="AV109" s="45"/>
      <c r="AW109" s="45"/>
      <c r="AX109" s="45"/>
    </row>
    <row r="110" spans="1:50" x14ac:dyDescent="0.2">
      <c r="A110" s="183"/>
      <c r="B110" s="33">
        <v>3</v>
      </c>
      <c r="C110" s="46" t="s">
        <v>51</v>
      </c>
      <c r="D110" s="43">
        <v>17914</v>
      </c>
      <c r="E110" s="43">
        <v>6</v>
      </c>
      <c r="F110" s="43">
        <v>21041</v>
      </c>
      <c r="G110" s="37">
        <v>0.5</v>
      </c>
      <c r="H110" s="37">
        <v>4.4000000000000004</v>
      </c>
      <c r="I110" s="43">
        <v>18821</v>
      </c>
      <c r="J110" s="37">
        <v>2.5</v>
      </c>
      <c r="K110" s="43">
        <v>16497</v>
      </c>
      <c r="L110" s="39">
        <v>6.3E-2</v>
      </c>
      <c r="M110" s="37">
        <f>ROUND(K110*(1-L110),0)</f>
        <v>15458</v>
      </c>
      <c r="N110" s="28">
        <v>0.39600000000000002</v>
      </c>
      <c r="O110" s="25">
        <f>M110*N110</f>
        <v>6121.3680000000004</v>
      </c>
      <c r="P110" s="39">
        <v>0.51700000000000002</v>
      </c>
      <c r="Q110" s="25">
        <f>M110*P110</f>
        <v>7991.7860000000001</v>
      </c>
      <c r="R110" s="39">
        <v>8.6999999999999994E-2</v>
      </c>
      <c r="S110" s="25">
        <f>M110*R110</f>
        <v>1344.846</v>
      </c>
      <c r="T110" s="28">
        <v>0.218</v>
      </c>
      <c r="U110" s="25">
        <f>M110*T110</f>
        <v>3369.8440000000001</v>
      </c>
      <c r="V110" s="39">
        <v>0.52200000000000002</v>
      </c>
      <c r="W110" s="25">
        <f>M110*V110</f>
        <v>8069.076</v>
      </c>
      <c r="X110" s="39">
        <v>0.4</v>
      </c>
      <c r="Y110" s="25">
        <f>X110*M110</f>
        <v>6183.2000000000007</v>
      </c>
      <c r="Z110" s="47">
        <v>2.6800000000000001E-3</v>
      </c>
      <c r="AA110" s="18">
        <f>M110*Z110</f>
        <v>41.427440000000004</v>
      </c>
      <c r="AB110" s="27">
        <f>IF(M110&gt;0,(AD110+AM110)/M110,0)</f>
        <v>2.942916962090827E-3</v>
      </c>
      <c r="AC110" s="47">
        <v>3.3E-4</v>
      </c>
      <c r="AD110" s="37">
        <f>AC110*M110</f>
        <v>5.10114</v>
      </c>
      <c r="AE110" s="28">
        <v>0.20530000000000001</v>
      </c>
      <c r="AF110" s="41">
        <f>AI110*(1-AJ110)*AE110</f>
        <v>40.807891600000005</v>
      </c>
      <c r="AG110" s="28">
        <f>IF(AND(AE110&gt;0,AC110&gt;0,Z110&gt;0),((Z110-AC110)*AE110)/((AE110-AC110)*Z110),0)</f>
        <v>0.87827741810050108</v>
      </c>
      <c r="AH110" s="29">
        <f t="shared" si="5"/>
        <v>0.88931061143981927</v>
      </c>
      <c r="AI110" s="43">
        <v>217</v>
      </c>
      <c r="AJ110" s="39">
        <v>8.4000000000000005E-2</v>
      </c>
      <c r="AK110" s="28">
        <v>0.20319999999999999</v>
      </c>
      <c r="AL110" s="152">
        <v>0.20519999999999999</v>
      </c>
      <c r="AM110" s="41">
        <f>AI110*(1-AJ110)*AK110</f>
        <v>40.390470400000005</v>
      </c>
      <c r="AN110" s="154">
        <f t="shared" si="4"/>
        <v>40.788014400000002</v>
      </c>
      <c r="AO110" s="18">
        <v>1.7</v>
      </c>
      <c r="AP110" s="18"/>
      <c r="AQ110" s="121">
        <f>AQ109+AI110-AP110</f>
        <v>1789.1399999999992</v>
      </c>
      <c r="AR110" s="104"/>
      <c r="AS110" s="43"/>
      <c r="AT110" s="48"/>
      <c r="AU110" s="41"/>
      <c r="AV110" s="41"/>
      <c r="AW110" s="41"/>
      <c r="AX110" s="41"/>
    </row>
    <row r="111" spans="1:50" s="22" customFormat="1" ht="13.5" thickBot="1" x14ac:dyDescent="0.25">
      <c r="A111" s="184"/>
      <c r="B111" s="49" t="s">
        <v>38</v>
      </c>
      <c r="C111" s="50"/>
      <c r="D111" s="51">
        <f>SUM(D108:D110)</f>
        <v>54746</v>
      </c>
      <c r="E111" s="51"/>
      <c r="F111" s="51">
        <f>SUM(F108:F110)</f>
        <v>59030</v>
      </c>
      <c r="G111" s="52"/>
      <c r="H111" s="52"/>
      <c r="I111" s="51">
        <f>SUM(I108:I110)</f>
        <v>53146</v>
      </c>
      <c r="J111" s="52"/>
      <c r="K111" s="51">
        <f>SUM(K108:K110)</f>
        <v>49352</v>
      </c>
      <c r="L111" s="21">
        <f>IF(K111&gt;0,(K108*L108+K109*L109+K110*L110)/K111,0)</f>
        <v>6.1003728319014426E-2</v>
      </c>
      <c r="M111" s="52">
        <f>M108+M109+M110</f>
        <v>46342</v>
      </c>
      <c r="N111" s="53">
        <f>IF(M111&gt;0,O111/M111,0)</f>
        <v>0.4353102585127962</v>
      </c>
      <c r="O111" s="54">
        <f>O108+O109+O110</f>
        <v>20173.148000000001</v>
      </c>
      <c r="P111" s="21">
        <f>IF(M111&gt;0,Q111/M111,0)</f>
        <v>0.4530322385740797</v>
      </c>
      <c r="Q111" s="54">
        <f>Q108+Q109+Q110</f>
        <v>20994.420000000002</v>
      </c>
      <c r="R111" s="21">
        <f>IF(M111&gt;0,S111/M111,0)</f>
        <v>0.11165750291312418</v>
      </c>
      <c r="S111" s="54">
        <f>S108+S109+S110</f>
        <v>5174.4320000000007</v>
      </c>
      <c r="T111" s="21">
        <f>IF(M111&gt;0,U111/M111,0)</f>
        <v>0.21533403823745195</v>
      </c>
      <c r="U111" s="54">
        <f>U108+U109+U110</f>
        <v>9979.0099999999984</v>
      </c>
      <c r="V111" s="21">
        <f>IF(M111&gt;0,W111/M111,0)</f>
        <v>0.52066691122523856</v>
      </c>
      <c r="W111" s="54">
        <f>W108+W109+W110</f>
        <v>24128.746000000003</v>
      </c>
      <c r="X111" s="21">
        <f>IF(M111&gt;0,Y111/M111,0)</f>
        <v>0.39666673859565843</v>
      </c>
      <c r="Y111" s="54">
        <f>Y108+Y109+Y110</f>
        <v>18382.330000000002</v>
      </c>
      <c r="Z111" s="55">
        <f>IF(M111&gt;0,AA111/M111,0)</f>
        <v>2.6233475033446982E-3</v>
      </c>
      <c r="AA111" s="56">
        <f>SUM(AA108:AA110)</f>
        <v>121.57117</v>
      </c>
      <c r="AB111" s="55">
        <f>IF(M111&gt;0,(AB108*M108+AB109*M109+AB110*M110)/M111,0)</f>
        <v>2.7957266928488201E-3</v>
      </c>
      <c r="AC111" s="55">
        <f>IF(K111&gt;0,(K108*AC108+K109*AC109+K110*AC110)/K111,0)</f>
        <v>3.2666680175068888E-4</v>
      </c>
      <c r="AD111" s="52">
        <f>SUM(AD108:AD110)</f>
        <v>15.138390000000001</v>
      </c>
      <c r="AE111" s="53">
        <f>IF(K111&gt;0,(K108*AE108+K109*AE109+K110*AE110)/K111,0)</f>
        <v>0.20842800899659586</v>
      </c>
      <c r="AF111" s="58">
        <f>SUM(AF108:AF110)</f>
        <v>114.61804360000001</v>
      </c>
      <c r="AG111" s="53">
        <f>IF(AND(AA111&gt;0),((AA108*AG108+AA109*AG109+AA110*AG110)/AA111),0)</f>
        <v>0.87685209959828025</v>
      </c>
      <c r="AH111" s="57">
        <f t="shared" si="5"/>
        <v>0.88454263055097226</v>
      </c>
      <c r="AI111" s="51">
        <f>SUM(AI108:AI110)</f>
        <v>602</v>
      </c>
      <c r="AJ111" s="21">
        <f>IF(AI111&gt;0,(AJ108*AI108+AJ109*AI109+AJ110*AI110)/AI111,0)</f>
        <v>8.6159468438538209E-2</v>
      </c>
      <c r="AK111" s="53">
        <f>IF(K111&gt;0,(AK108*K108+AK109*K109+AK110*K110)/K111,0)</f>
        <v>0.20822692899983788</v>
      </c>
      <c r="AL111" s="155">
        <f>IF(L111&gt;0,(AL108*K108+AL109*K109+AL110*K110)/K111,0)</f>
        <v>0.21365310220457123</v>
      </c>
      <c r="AM111" s="58">
        <f>SUM(AM108:AM110)</f>
        <v>114.42117640000001</v>
      </c>
      <c r="AN111" s="156">
        <f>SUM(AN108:AN110)</f>
        <v>117.393552</v>
      </c>
      <c r="AO111" s="56"/>
      <c r="AP111" s="56">
        <f>SUM(AP108:AP110)</f>
        <v>0</v>
      </c>
      <c r="AQ111" s="105"/>
      <c r="AR111" s="106">
        <f>AQ110</f>
        <v>1789.1399999999992</v>
      </c>
      <c r="AS111" s="51">
        <f>SUM(AS108:AS110)</f>
        <v>0</v>
      </c>
      <c r="AT111" s="59"/>
      <c r="AU111" s="58"/>
      <c r="AV111" s="58"/>
      <c r="AW111" s="58"/>
      <c r="AX111" s="58"/>
    </row>
    <row r="112" spans="1:50" x14ac:dyDescent="0.2">
      <c r="A112" s="182">
        <v>28</v>
      </c>
      <c r="B112" s="23">
        <v>1</v>
      </c>
      <c r="C112" s="46" t="s">
        <v>50</v>
      </c>
      <c r="D112" s="12">
        <v>11674</v>
      </c>
      <c r="E112" s="12">
        <v>10</v>
      </c>
      <c r="F112" s="12">
        <v>21482</v>
      </c>
      <c r="G112" s="13">
        <v>0.5</v>
      </c>
      <c r="H112" s="13">
        <v>3.6</v>
      </c>
      <c r="I112" s="12">
        <v>19144</v>
      </c>
      <c r="J112" s="13">
        <v>1.5</v>
      </c>
      <c r="K112" s="12">
        <v>16588</v>
      </c>
      <c r="L112" s="14">
        <v>6.6000000000000003E-2</v>
      </c>
      <c r="M112" s="24">
        <f>ROUND(K112*(1-L112),0)</f>
        <v>15493</v>
      </c>
      <c r="N112" s="15">
        <v>0.42199999999999999</v>
      </c>
      <c r="O112" s="25">
        <f>M112*N112</f>
        <v>6538.0459999999994</v>
      </c>
      <c r="P112" s="14">
        <v>0.46500000000000002</v>
      </c>
      <c r="Q112" s="25">
        <f>M112*P112</f>
        <v>7204.2450000000008</v>
      </c>
      <c r="R112" s="16">
        <v>0.113</v>
      </c>
      <c r="S112" s="25">
        <f>M112*R112</f>
        <v>1750.7090000000001</v>
      </c>
      <c r="T112" s="26">
        <v>0.22600000000000001</v>
      </c>
      <c r="U112" s="25">
        <f>M112*T112</f>
        <v>3501.4180000000001</v>
      </c>
      <c r="V112" s="16">
        <v>0.51600000000000001</v>
      </c>
      <c r="W112" s="25">
        <f>M112*V112</f>
        <v>7994.3879999999999</v>
      </c>
      <c r="X112" s="16">
        <v>0.39</v>
      </c>
      <c r="Y112" s="25">
        <f>X112*M112</f>
        <v>6042.27</v>
      </c>
      <c r="Z112" s="17">
        <v>2.82E-3</v>
      </c>
      <c r="AA112" s="18">
        <f>M112*Z112</f>
        <v>43.690260000000002</v>
      </c>
      <c r="AB112" s="27">
        <f>IF(M112&gt;0,(AD112+AM112)/M112,0)</f>
        <v>2.7836325308203706E-3</v>
      </c>
      <c r="AC112" s="17">
        <v>3.5E-4</v>
      </c>
      <c r="AD112" s="24">
        <f>AC112*M112</f>
        <v>5.4225500000000002</v>
      </c>
      <c r="AE112" s="117">
        <v>0.21</v>
      </c>
      <c r="AF112" s="30">
        <f>AI112*(1-AJ112)*AE112</f>
        <v>37.920959999999994</v>
      </c>
      <c r="AG112" s="28">
        <f>IF(AND(AE112&gt;0,AC112&gt;0,Z112&gt;0),((Z112-AC112)*AE112)/((AE112-AC112)*Z112),0)</f>
        <v>0.87734877277732382</v>
      </c>
      <c r="AH112" s="60">
        <f t="shared" si="5"/>
        <v>0.87573295620082248</v>
      </c>
      <c r="AI112" s="12">
        <v>198</v>
      </c>
      <c r="AJ112" s="14">
        <v>8.7999999999999995E-2</v>
      </c>
      <c r="AK112" s="15">
        <v>0.20880000000000001</v>
      </c>
      <c r="AL112" s="150">
        <v>0.21379999999999999</v>
      </c>
      <c r="AM112" s="30">
        <f>AI112*(1-AJ112)*AK112</f>
        <v>37.704268800000001</v>
      </c>
      <c r="AN112" s="153">
        <f>AI112*(1-AJ112)*AL112</f>
        <v>38.607148799999997</v>
      </c>
      <c r="AO112" s="19">
        <v>1.67</v>
      </c>
      <c r="AP112" s="19"/>
      <c r="AQ112" s="101">
        <f>AQ110+AI112-AP112</f>
        <v>1987.1399999999992</v>
      </c>
      <c r="AR112" s="102"/>
      <c r="AS112" s="12"/>
      <c r="AT112" s="31"/>
      <c r="AU112" s="20"/>
      <c r="AV112" s="20"/>
      <c r="AW112" s="20"/>
      <c r="AX112" s="20"/>
    </row>
    <row r="113" spans="1:50" x14ac:dyDescent="0.2">
      <c r="A113" s="183"/>
      <c r="B113" s="33">
        <v>2</v>
      </c>
      <c r="C113" s="46" t="s">
        <v>54</v>
      </c>
      <c r="D113" s="34">
        <v>19600</v>
      </c>
      <c r="E113" s="34">
        <v>11</v>
      </c>
      <c r="F113" s="34">
        <v>17631</v>
      </c>
      <c r="G113" s="35">
        <v>0.3</v>
      </c>
      <c r="H113" s="35">
        <v>4.2</v>
      </c>
      <c r="I113" s="34">
        <v>16187</v>
      </c>
      <c r="J113" s="35">
        <v>1.9</v>
      </c>
      <c r="K113" s="34">
        <v>16627</v>
      </c>
      <c r="L113" s="36">
        <v>6.2E-2</v>
      </c>
      <c r="M113" s="37">
        <f>ROUND(K113*(1-L113),0)</f>
        <v>15596</v>
      </c>
      <c r="N113" s="38">
        <v>0.42099999999999999</v>
      </c>
      <c r="O113" s="25">
        <f>M113*N113</f>
        <v>6565.9160000000002</v>
      </c>
      <c r="P113" s="36">
        <v>0.54500000000000004</v>
      </c>
      <c r="Q113" s="25">
        <f>M113*P113</f>
        <v>8499.8200000000015</v>
      </c>
      <c r="R113" s="39">
        <v>3.4000000000000002E-2</v>
      </c>
      <c r="S113" s="25">
        <f>M113*R113</f>
        <v>530.26400000000001</v>
      </c>
      <c r="T113" s="28">
        <v>0.216</v>
      </c>
      <c r="U113" s="25">
        <f>M113*T113</f>
        <v>3368.7359999999999</v>
      </c>
      <c r="V113" s="39">
        <v>0.51700000000000002</v>
      </c>
      <c r="W113" s="25">
        <f>M113*V113</f>
        <v>8063.1320000000005</v>
      </c>
      <c r="X113" s="39">
        <v>0.39</v>
      </c>
      <c r="Y113" s="25">
        <f>X113*M113</f>
        <v>6082.4400000000005</v>
      </c>
      <c r="Z113" s="40">
        <v>2.7699999999999999E-3</v>
      </c>
      <c r="AA113" s="18">
        <f>M113*Z113</f>
        <v>43.200919999999996</v>
      </c>
      <c r="AB113" s="27">
        <f>IF(M113&gt;0,(AD113+AM113)/M113,0)</f>
        <v>2.8637752949474222E-3</v>
      </c>
      <c r="AC113" s="40">
        <v>3.4000000000000002E-4</v>
      </c>
      <c r="AD113" s="37">
        <f>AC113*M113</f>
        <v>5.3026400000000002</v>
      </c>
      <c r="AE113" s="28">
        <v>0.2114</v>
      </c>
      <c r="AF113" s="41">
        <f>AI113*(1-AJ113)*AE113</f>
        <v>39.566681000000003</v>
      </c>
      <c r="AG113" s="28">
        <f>IF(AND(AE113&gt;0,AC113&gt;0,Z113&gt;0),((Z113-AC113)*AE113)/((AE113-AC113)*Z113),0)</f>
        <v>0.87866950421475787</v>
      </c>
      <c r="AH113" s="29">
        <f t="shared" si="5"/>
        <v>0.88270270025900421</v>
      </c>
      <c r="AI113" s="34">
        <v>205</v>
      </c>
      <c r="AJ113" s="36">
        <v>8.6999999999999994E-2</v>
      </c>
      <c r="AK113" s="38">
        <v>0.21029999999999999</v>
      </c>
      <c r="AL113" s="151">
        <v>0.21640000000000001</v>
      </c>
      <c r="AM113" s="41">
        <f>AI113*(1-AJ113)*AK113</f>
        <v>39.360799499999999</v>
      </c>
      <c r="AN113" s="154">
        <f t="shared" si="4"/>
        <v>40.502506000000004</v>
      </c>
      <c r="AO113" s="42">
        <v>1.6</v>
      </c>
      <c r="AP113" s="42"/>
      <c r="AQ113" s="121">
        <f>AQ112+AI113-AP113</f>
        <v>2192.1399999999994</v>
      </c>
      <c r="AR113" s="104"/>
      <c r="AS113" s="43"/>
      <c r="AT113" s="44"/>
      <c r="AU113" s="45"/>
      <c r="AV113" s="45"/>
      <c r="AW113" s="45"/>
      <c r="AX113" s="45"/>
    </row>
    <row r="114" spans="1:50" x14ac:dyDescent="0.2">
      <c r="A114" s="183"/>
      <c r="B114" s="33">
        <v>3</v>
      </c>
      <c r="C114" s="46" t="s">
        <v>51</v>
      </c>
      <c r="D114" s="43">
        <v>22040</v>
      </c>
      <c r="E114" s="43">
        <v>4</v>
      </c>
      <c r="F114" s="43">
        <v>21442</v>
      </c>
      <c r="G114" s="37">
        <v>0.7</v>
      </c>
      <c r="H114" s="37">
        <v>4</v>
      </c>
      <c r="I114" s="43">
        <v>19538</v>
      </c>
      <c r="J114" s="37">
        <v>0.7</v>
      </c>
      <c r="K114" s="43">
        <v>16517</v>
      </c>
      <c r="L114" s="39">
        <v>6.0999999999999999E-2</v>
      </c>
      <c r="M114" s="37">
        <f>ROUND(K114*(1-L114),0)</f>
        <v>15509</v>
      </c>
      <c r="N114" s="28">
        <v>0.39700000000000002</v>
      </c>
      <c r="O114" s="25">
        <f>M114*N114</f>
        <v>6157.0730000000003</v>
      </c>
      <c r="P114" s="39">
        <v>0.52900000000000003</v>
      </c>
      <c r="Q114" s="25">
        <f>M114*P114</f>
        <v>8204.2610000000004</v>
      </c>
      <c r="R114" s="39">
        <v>7.3999999999999996E-2</v>
      </c>
      <c r="S114" s="25">
        <f>M114*R114</f>
        <v>1147.6659999999999</v>
      </c>
      <c r="T114" s="28">
        <v>0.21299999999999999</v>
      </c>
      <c r="U114" s="25">
        <f>M114*T114</f>
        <v>3303.4169999999999</v>
      </c>
      <c r="V114" s="39">
        <v>0.51100000000000001</v>
      </c>
      <c r="W114" s="25">
        <f>M114*V114</f>
        <v>7925.0990000000002</v>
      </c>
      <c r="X114" s="39">
        <v>0.4</v>
      </c>
      <c r="Y114" s="25">
        <f>X114*M114</f>
        <v>6203.6</v>
      </c>
      <c r="Z114" s="47">
        <v>2.7799999999999999E-3</v>
      </c>
      <c r="AA114" s="18">
        <f>M114*Z114</f>
        <v>43.115020000000001</v>
      </c>
      <c r="AB114" s="27">
        <f>IF(M114&gt;0,(AD114+AM114)/M114,0)</f>
        <v>2.7557154233025984E-3</v>
      </c>
      <c r="AC114" s="47">
        <v>3.4000000000000002E-4</v>
      </c>
      <c r="AD114" s="37">
        <f>AC114*M114</f>
        <v>5.2730600000000001</v>
      </c>
      <c r="AE114" s="28">
        <v>0.2122</v>
      </c>
      <c r="AF114" s="41">
        <f>AI114*(1-AJ114)*AE114</f>
        <v>37.696269000000001</v>
      </c>
      <c r="AG114" s="28">
        <f>IF(AND(AE114&gt;0,AC114&gt;0,Z114&gt;0),((Z114-AC114)*AE114)/((AE114-AC114)*Z114),0)</f>
        <v>0.8791064005210445</v>
      </c>
      <c r="AH114" s="29">
        <f t="shared" si="5"/>
        <v>0.87803557621723771</v>
      </c>
      <c r="AI114" s="43">
        <v>195</v>
      </c>
      <c r="AJ114" s="39">
        <v>8.8999999999999996E-2</v>
      </c>
      <c r="AK114" s="28">
        <v>0.2109</v>
      </c>
      <c r="AL114" s="152">
        <v>0.21590000000000001</v>
      </c>
      <c r="AM114" s="41">
        <f>AI114*(1-AJ114)*AK114</f>
        <v>37.4653305</v>
      </c>
      <c r="AN114" s="154">
        <f t="shared" si="4"/>
        <v>38.353555500000006</v>
      </c>
      <c r="AO114" s="18">
        <v>1.6</v>
      </c>
      <c r="AP114" s="18"/>
      <c r="AQ114" s="121">
        <f>AQ113+AI114-AP114</f>
        <v>2387.1399999999994</v>
      </c>
      <c r="AR114" s="104"/>
      <c r="AS114" s="43"/>
      <c r="AT114" s="48"/>
      <c r="AU114" s="41"/>
      <c r="AV114" s="41"/>
      <c r="AW114" s="41"/>
      <c r="AX114" s="41"/>
    </row>
    <row r="115" spans="1:50" s="22" customFormat="1" ht="13.5" thickBot="1" x14ac:dyDescent="0.25">
      <c r="A115" s="184"/>
      <c r="B115" s="49" t="s">
        <v>38</v>
      </c>
      <c r="C115" s="50"/>
      <c r="D115" s="51">
        <f>SUM(D112:D114)</f>
        <v>53314</v>
      </c>
      <c r="E115" s="51"/>
      <c r="F115" s="51">
        <f>SUM(F112:F114)</f>
        <v>60555</v>
      </c>
      <c r="G115" s="52"/>
      <c r="H115" s="52"/>
      <c r="I115" s="51">
        <f>SUM(I112:I114)</f>
        <v>54869</v>
      </c>
      <c r="J115" s="52"/>
      <c r="K115" s="51">
        <f>SUM(K112:K114)</f>
        <v>49732</v>
      </c>
      <c r="L115" s="21">
        <f>IF(K115&gt;0,(K112*L112+K113*L113+K114*L114)/K115,0)</f>
        <v>6.3002071101101911E-2</v>
      </c>
      <c r="M115" s="52">
        <f>M112+M113+M114</f>
        <v>46598</v>
      </c>
      <c r="N115" s="53">
        <f>IF(M115&gt;0,O115/M115,0)</f>
        <v>0.41334467144512638</v>
      </c>
      <c r="O115" s="54">
        <f>O112+O113+O114</f>
        <v>19261.035</v>
      </c>
      <c r="P115" s="21">
        <f>IF(M115&gt;0,Q115/M115,0)</f>
        <v>0.51307622644748707</v>
      </c>
      <c r="Q115" s="54">
        <f>Q112+Q113+Q114</f>
        <v>23908.326000000001</v>
      </c>
      <c r="R115" s="21">
        <f>IF(M115&gt;0,S115/M115,0)</f>
        <v>7.3579102107386579E-2</v>
      </c>
      <c r="S115" s="54">
        <f>S112+S113+S114</f>
        <v>3428.6390000000001</v>
      </c>
      <c r="T115" s="21">
        <f>IF(M115&gt;0,U115/M115,0)</f>
        <v>0.21832634447830379</v>
      </c>
      <c r="U115" s="54">
        <f>U112+U113+U114</f>
        <v>10173.571</v>
      </c>
      <c r="V115" s="21">
        <f>IF(M115&gt;0,W115/M115,0)</f>
        <v>0.51467056526031163</v>
      </c>
      <c r="W115" s="54">
        <f>W112+W113+W114</f>
        <v>23982.618999999999</v>
      </c>
      <c r="X115" s="21">
        <f>IF(M115&gt;0,Y115/M115,0)</f>
        <v>0.3933282544315207</v>
      </c>
      <c r="Y115" s="54">
        <f>Y112+Y113+Y114</f>
        <v>18328.310000000001</v>
      </c>
      <c r="Z115" s="55">
        <f>IF(M115&gt;0,AA115/M115,0)</f>
        <v>2.7899523584703203E-3</v>
      </c>
      <c r="AA115" s="56">
        <f>SUM(AA112:AA114)</f>
        <v>130.00619999999998</v>
      </c>
      <c r="AB115" s="55">
        <f>IF(M115&gt;0,(AB112*M112+AB113*M113+AB114*M114)/M115,0)</f>
        <v>2.8011641873041766E-3</v>
      </c>
      <c r="AC115" s="55">
        <f>IF(K115&gt;0,(K112*AC112+K113*AC113+K114*AC114)/K115,0)</f>
        <v>3.4333547816295346E-4</v>
      </c>
      <c r="AD115" s="52">
        <f>SUM(AD112:AD114)</f>
        <v>15.998250000000002</v>
      </c>
      <c r="AE115" s="53">
        <f>IF(K115&gt;0,(K112*AE112+K113*AE113+K114*AE114)/K115,0)</f>
        <v>0.21119872918845009</v>
      </c>
      <c r="AF115" s="58">
        <f>SUM(AF112:AF114)</f>
        <v>115.18391</v>
      </c>
      <c r="AG115" s="53">
        <f>IF(AND(AA115&gt;0),((AA112*AG112+AA113*AG113+AA114*AG114)/AA115),0)</f>
        <v>0.87837054688112159</v>
      </c>
      <c r="AH115" s="57">
        <f t="shared" si="5"/>
        <v>0.87886804385069672</v>
      </c>
      <c r="AI115" s="51">
        <f>SUM(AI112:AI114)</f>
        <v>598</v>
      </c>
      <c r="AJ115" s="21">
        <f>IF(AI115&gt;0,(AJ112*AI112+AJ113*AI113+AJ114*AI114)/AI115,0)</f>
        <v>8.7983277591973247E-2</v>
      </c>
      <c r="AK115" s="53">
        <f>IF(K115&gt;0,(AK112*K112+AK113*K113+AK114*K114)/K115,0)</f>
        <v>0.20999895037400465</v>
      </c>
      <c r="AL115" s="155">
        <f>IF(L115&gt;0,(AL112*K112+AL113*K113+AL114*K114)/K115,0)</f>
        <v>0.21536671559559237</v>
      </c>
      <c r="AM115" s="58">
        <f>SUM(AM112:AM114)</f>
        <v>114.5303988</v>
      </c>
      <c r="AN115" s="156">
        <f>SUM(AN112:AN114)</f>
        <v>117.46321030000001</v>
      </c>
      <c r="AO115" s="56"/>
      <c r="AP115" s="56">
        <f>SUM(AP112:AP114)</f>
        <v>0</v>
      </c>
      <c r="AQ115" s="105"/>
      <c r="AR115" s="106">
        <f>AQ114</f>
        <v>2387.1399999999994</v>
      </c>
      <c r="AS115" s="51">
        <f>SUM(AS112:AS114)</f>
        <v>0</v>
      </c>
      <c r="AT115" s="59"/>
      <c r="AU115" s="58"/>
      <c r="AV115" s="58"/>
      <c r="AW115" s="58"/>
      <c r="AX115" s="58"/>
    </row>
    <row r="116" spans="1:50" x14ac:dyDescent="0.2">
      <c r="A116" s="183">
        <v>29</v>
      </c>
      <c r="B116" s="33">
        <v>1</v>
      </c>
      <c r="C116" s="46" t="s">
        <v>50</v>
      </c>
      <c r="D116" s="12">
        <v>7220</v>
      </c>
      <c r="E116" s="12">
        <v>4</v>
      </c>
      <c r="F116" s="12">
        <v>9147</v>
      </c>
      <c r="G116" s="13">
        <v>0.2</v>
      </c>
      <c r="H116" s="13">
        <v>3.3</v>
      </c>
      <c r="I116" s="12">
        <v>8543</v>
      </c>
      <c r="J116" s="13">
        <v>4</v>
      </c>
      <c r="K116" s="12">
        <v>16526</v>
      </c>
      <c r="L116" s="14">
        <v>6.3E-2</v>
      </c>
      <c r="M116" s="24">
        <f>ROUND(K116*(1-L116),0)</f>
        <v>15485</v>
      </c>
      <c r="N116" s="15">
        <v>0.44700000000000001</v>
      </c>
      <c r="O116" s="25">
        <f>M116*N116</f>
        <v>6921.7950000000001</v>
      </c>
      <c r="P116" s="14">
        <v>0.51400000000000001</v>
      </c>
      <c r="Q116" s="25">
        <f>M116*P116</f>
        <v>7959.29</v>
      </c>
      <c r="R116" s="16">
        <v>3.9E-2</v>
      </c>
      <c r="S116" s="25">
        <f>M116*R116</f>
        <v>603.91499999999996</v>
      </c>
      <c r="T116" s="26">
        <v>0.221</v>
      </c>
      <c r="U116" s="25">
        <f>M116*T116</f>
        <v>3422.1849999999999</v>
      </c>
      <c r="V116" s="16">
        <v>0.51</v>
      </c>
      <c r="W116" s="25">
        <f>M116*V116</f>
        <v>7897.35</v>
      </c>
      <c r="X116" s="16">
        <v>0.39</v>
      </c>
      <c r="Y116" s="25">
        <f>X116*M116</f>
        <v>6039.1500000000005</v>
      </c>
      <c r="Z116" s="17">
        <v>2.7799999999999999E-3</v>
      </c>
      <c r="AA116" s="18">
        <f>M116*Z116</f>
        <v>43.048299999999998</v>
      </c>
      <c r="AB116" s="27">
        <f>IF(M116&gt;0,(AD116+AM116)/M116,0)</f>
        <v>2.6055788117533099E-3</v>
      </c>
      <c r="AC116" s="17">
        <v>3.4000000000000002E-4</v>
      </c>
      <c r="AD116" s="24">
        <f>AC116*M116</f>
        <v>5.2649000000000008</v>
      </c>
      <c r="AE116" s="117">
        <v>0.2122</v>
      </c>
      <c r="AF116" s="30">
        <f>AI116*(1-AJ116)*AE116</f>
        <v>34.836237400000002</v>
      </c>
      <c r="AG116" s="28">
        <f>IF(AND(AE116&gt;0,AC116&gt;0,Z116&gt;0),((Z116-AC116)*AE116)/((AE116-AC116)*Z116),0)</f>
        <v>0.8791064005210445</v>
      </c>
      <c r="AH116" s="60">
        <f t="shared" si="5"/>
        <v>0.87089636915193636</v>
      </c>
      <c r="AI116" s="12">
        <v>181</v>
      </c>
      <c r="AJ116" s="14">
        <v>9.2999999999999999E-2</v>
      </c>
      <c r="AK116" s="15">
        <v>0.2137</v>
      </c>
      <c r="AL116" s="150">
        <v>0.2268</v>
      </c>
      <c r="AM116" s="30">
        <f>AI116*(1-AJ116)*AK116</f>
        <v>35.082487900000004</v>
      </c>
      <c r="AN116" s="153">
        <f>AI116*(1-AJ116)*AL116</f>
        <v>37.233075599999999</v>
      </c>
      <c r="AO116" s="19">
        <v>1.68</v>
      </c>
      <c r="AP116" s="19">
        <v>1008.6</v>
      </c>
      <c r="AQ116" s="101">
        <f>AQ114+AI116-AP116</f>
        <v>1559.5399999999995</v>
      </c>
      <c r="AR116" s="120"/>
      <c r="AS116" s="12"/>
      <c r="AT116" s="31"/>
      <c r="AU116" s="20"/>
      <c r="AV116" s="20"/>
      <c r="AW116" s="20"/>
      <c r="AX116" s="20"/>
    </row>
    <row r="117" spans="1:50" x14ac:dyDescent="0.2">
      <c r="A117" s="183"/>
      <c r="B117" s="33">
        <v>2</v>
      </c>
      <c r="C117" s="11" t="s">
        <v>54</v>
      </c>
      <c r="D117" s="34">
        <v>18900</v>
      </c>
      <c r="E117" s="34">
        <v>8</v>
      </c>
      <c r="F117" s="34">
        <v>17837</v>
      </c>
      <c r="G117" s="35">
        <v>0.2</v>
      </c>
      <c r="H117" s="35">
        <v>3.3</v>
      </c>
      <c r="I117" s="34">
        <v>16559</v>
      </c>
      <c r="J117" s="35">
        <v>3</v>
      </c>
      <c r="K117" s="34">
        <v>16477</v>
      </c>
      <c r="L117" s="36">
        <v>6.3E-2</v>
      </c>
      <c r="M117" s="37">
        <f>ROUND(K117*(1-L117),0)</f>
        <v>15439</v>
      </c>
      <c r="N117" s="38">
        <v>0.41599999999999998</v>
      </c>
      <c r="O117" s="25">
        <f>M117*N117</f>
        <v>6422.6239999999998</v>
      </c>
      <c r="P117" s="36">
        <v>0.53600000000000003</v>
      </c>
      <c r="Q117" s="25">
        <f>M117*P117</f>
        <v>8275.3040000000001</v>
      </c>
      <c r="R117" s="39">
        <v>4.8000000000000001E-2</v>
      </c>
      <c r="S117" s="25">
        <f>M117*R117</f>
        <v>741.072</v>
      </c>
      <c r="T117" s="28">
        <v>0.222</v>
      </c>
      <c r="U117" s="25">
        <f>M117*T117</f>
        <v>3427.4580000000001</v>
      </c>
      <c r="V117" s="39">
        <v>0.51200000000000001</v>
      </c>
      <c r="W117" s="25">
        <f>M117*V117</f>
        <v>7904.768</v>
      </c>
      <c r="X117" s="39">
        <v>0.4</v>
      </c>
      <c r="Y117" s="25">
        <f>X117*M117</f>
        <v>6175.6</v>
      </c>
      <c r="Z117" s="40">
        <v>2.8500000000000001E-3</v>
      </c>
      <c r="AA117" s="18">
        <f>M117*Z117</f>
        <v>44.001150000000003</v>
      </c>
      <c r="AB117" s="27">
        <f>IF(M117&gt;0,(AD117+AM117)/M117,0)</f>
        <v>2.820335352030572E-3</v>
      </c>
      <c r="AC117" s="40">
        <v>3.4000000000000002E-4</v>
      </c>
      <c r="AD117" s="37">
        <f>AC117*M117</f>
        <v>5.2492600000000005</v>
      </c>
      <c r="AE117" s="28">
        <v>0.2064</v>
      </c>
      <c r="AF117" s="41">
        <f>AI117*(1-AJ117)*AE117</f>
        <v>38.461607999999998</v>
      </c>
      <c r="AG117" s="28">
        <f>IF(AND(AE117&gt;0,AC117&gt;0,Z117&gt;0),((Z117-AC117)*AE117)/((AE117-AC117)*Z117),0)</f>
        <v>0.88215491655470823</v>
      </c>
      <c r="AH117" s="29">
        <f t="shared" si="5"/>
        <v>0.88090441761027538</v>
      </c>
      <c r="AI117" s="34">
        <v>205</v>
      </c>
      <c r="AJ117" s="36">
        <v>9.0999999999999998E-2</v>
      </c>
      <c r="AK117" s="38">
        <v>0.20549999999999999</v>
      </c>
      <c r="AL117" s="152">
        <v>0.21740000000000001</v>
      </c>
      <c r="AM117" s="41">
        <f>AI117*(1-AJ117)*AK117</f>
        <v>38.2938975</v>
      </c>
      <c r="AN117" s="154">
        <f t="shared" si="4"/>
        <v>40.511403000000001</v>
      </c>
      <c r="AO117" s="42">
        <v>1.68</v>
      </c>
      <c r="AP117" s="42"/>
      <c r="AQ117" s="121">
        <f>AQ116+AI117-AP117</f>
        <v>1764.5399999999995</v>
      </c>
      <c r="AR117" s="104"/>
      <c r="AS117" s="43"/>
      <c r="AT117" s="44"/>
      <c r="AU117" s="45"/>
      <c r="AV117" s="45"/>
      <c r="AW117" s="45"/>
      <c r="AX117" s="45"/>
    </row>
    <row r="118" spans="1:50" x14ac:dyDescent="0.2">
      <c r="A118" s="183"/>
      <c r="B118" s="33">
        <v>3</v>
      </c>
      <c r="C118" s="46" t="s">
        <v>53</v>
      </c>
      <c r="D118" s="43">
        <v>22250</v>
      </c>
      <c r="E118" s="43">
        <v>3</v>
      </c>
      <c r="F118" s="43">
        <v>20631</v>
      </c>
      <c r="G118" s="37">
        <v>0.3</v>
      </c>
      <c r="H118" s="37">
        <v>4</v>
      </c>
      <c r="I118" s="43">
        <v>19161</v>
      </c>
      <c r="J118" s="37">
        <v>2.2000000000000002</v>
      </c>
      <c r="K118" s="43">
        <v>16467</v>
      </c>
      <c r="L118" s="39">
        <v>6.4000000000000001E-2</v>
      </c>
      <c r="M118" s="37">
        <f>ROUND(K118*(1-L118),0)</f>
        <v>15413</v>
      </c>
      <c r="N118" s="28">
        <v>0.44</v>
      </c>
      <c r="O118" s="25">
        <f>M118*N118</f>
        <v>6781.72</v>
      </c>
      <c r="P118" s="39">
        <v>0.49099999999999999</v>
      </c>
      <c r="Q118" s="25">
        <f>M118*P118</f>
        <v>7567.7829999999994</v>
      </c>
      <c r="R118" s="39">
        <v>6.9000000000000006E-2</v>
      </c>
      <c r="S118" s="25">
        <f>M118*R118</f>
        <v>1063.4970000000001</v>
      </c>
      <c r="T118" s="28">
        <v>0.21299999999999999</v>
      </c>
      <c r="U118" s="25">
        <f>M118*T118</f>
        <v>3282.9690000000001</v>
      </c>
      <c r="V118" s="39">
        <v>0.51500000000000001</v>
      </c>
      <c r="W118" s="25">
        <f>M118*V118</f>
        <v>7937.6950000000006</v>
      </c>
      <c r="X118" s="39">
        <v>0.4</v>
      </c>
      <c r="Y118" s="25">
        <f>X118*M118</f>
        <v>6165.2000000000007</v>
      </c>
      <c r="Z118" s="47">
        <v>2.7299999999999998E-3</v>
      </c>
      <c r="AA118" s="18">
        <f>M118*Z118</f>
        <v>42.077489999999997</v>
      </c>
      <c r="AB118" s="27">
        <f>IF(M118&gt;0,(AD118+AM118)/M118,0)</f>
        <v>2.7970766885096997E-3</v>
      </c>
      <c r="AC118" s="47">
        <v>3.1E-4</v>
      </c>
      <c r="AD118" s="37">
        <f>AC118*M118</f>
        <v>4.7780300000000002</v>
      </c>
      <c r="AE118" s="28">
        <v>0.21010000000000001</v>
      </c>
      <c r="AF118" s="41">
        <f>AI118*(1-AJ118)*AE118</f>
        <v>38.260470599999998</v>
      </c>
      <c r="AG118" s="28">
        <f>IF(AND(AE118&gt;0,AC118&gt;0,Z118&gt;0),((Z118-AC118)*AE118)/((AE118-AC118)*Z118),0)</f>
        <v>0.88775676077263388</v>
      </c>
      <c r="AH118" s="29">
        <f t="shared" si="5"/>
        <v>0.89048140114410157</v>
      </c>
      <c r="AI118" s="43">
        <v>201</v>
      </c>
      <c r="AJ118" s="39">
        <v>9.4E-2</v>
      </c>
      <c r="AK118" s="28">
        <v>0.21049999999999999</v>
      </c>
      <c r="AL118" s="159">
        <v>0.22059999999999999</v>
      </c>
      <c r="AM118" s="41">
        <f>AI118*(1-AJ118)*AK118</f>
        <v>38.333312999999997</v>
      </c>
      <c r="AN118" s="154">
        <f t="shared" si="4"/>
        <v>40.172583599999996</v>
      </c>
      <c r="AO118" s="18">
        <v>1.65</v>
      </c>
      <c r="AP118" s="18"/>
      <c r="AQ118" s="121">
        <f>AQ117+AI118-AP118</f>
        <v>1965.5399999999995</v>
      </c>
      <c r="AR118" s="104"/>
      <c r="AS118" s="43"/>
      <c r="AT118" s="48"/>
      <c r="AU118" s="41"/>
      <c r="AV118" s="41"/>
      <c r="AW118" s="41"/>
      <c r="AX118" s="41"/>
    </row>
    <row r="119" spans="1:50" s="22" customFormat="1" ht="13.5" thickBot="1" x14ac:dyDescent="0.25">
      <c r="A119" s="184"/>
      <c r="B119" s="49" t="s">
        <v>38</v>
      </c>
      <c r="C119" s="50"/>
      <c r="D119" s="51">
        <f>SUM(D116:D118)</f>
        <v>48370</v>
      </c>
      <c r="E119" s="51"/>
      <c r="F119" s="51">
        <f>SUM(F116:F118)</f>
        <v>47615</v>
      </c>
      <c r="G119" s="52"/>
      <c r="H119" s="52"/>
      <c r="I119" s="51">
        <f>SUM(I116:I118)</f>
        <v>44263</v>
      </c>
      <c r="J119" s="52"/>
      <c r="K119" s="51">
        <f>SUM(K116:K118)</f>
        <v>49470</v>
      </c>
      <c r="L119" s="21">
        <f>IF(K119&gt;0,(K116*L116+K117*L117+K118*L118)/K119,0)</f>
        <v>6.3332868405093987E-2</v>
      </c>
      <c r="M119" s="52">
        <f>M116+M117+M118</f>
        <v>46337</v>
      </c>
      <c r="N119" s="53">
        <f>IF(M119&gt;0,O119/M119,0)</f>
        <v>0.43434272827330211</v>
      </c>
      <c r="O119" s="54">
        <f>O116+O117+O118</f>
        <v>20126.138999999999</v>
      </c>
      <c r="P119" s="21">
        <f>IF(M119&gt;0,Q119/M119,0)</f>
        <v>0.51367971599369833</v>
      </c>
      <c r="Q119" s="54">
        <f>Q116+Q117+Q118</f>
        <v>23802.377</v>
      </c>
      <c r="R119" s="21">
        <f>IF(M119&gt;0,S119/M119,0)</f>
        <v>5.1977555732999552E-2</v>
      </c>
      <c r="S119" s="54">
        <f>S116+S117+S118</f>
        <v>2408.4840000000004</v>
      </c>
      <c r="T119" s="21">
        <f>IF(M119&gt;0,U119/M119,0)</f>
        <v>0.21867216263461167</v>
      </c>
      <c r="U119" s="54">
        <f>U116+U117+U118</f>
        <v>10132.612000000001</v>
      </c>
      <c r="V119" s="21">
        <f>IF(M119&gt;0,W119/M119,0)</f>
        <v>0.51232952068541338</v>
      </c>
      <c r="W119" s="54">
        <f>W116+W117+W118</f>
        <v>23739.813000000002</v>
      </c>
      <c r="X119" s="21">
        <f>IF(M119&gt;0,Y119/M119,0)</f>
        <v>0.39665817812978832</v>
      </c>
      <c r="Y119" s="54">
        <f>Y116+Y117+Y118</f>
        <v>18379.95</v>
      </c>
      <c r="Z119" s="55">
        <f>IF(M119&gt;0,AA119/M119,0)</f>
        <v>2.7866918445302886E-3</v>
      </c>
      <c r="AA119" s="56">
        <f>SUM(AA116:AA118)</f>
        <v>129.12693999999999</v>
      </c>
      <c r="AB119" s="55">
        <f>IF(M119&gt;0,(AB116*M116+AB117*M117+AB118*M118)/M119,0)</f>
        <v>2.7408310507801544E-3</v>
      </c>
      <c r="AC119" s="55">
        <f>IF(K119&gt;0,(K116*AC116+K117*AC117+K118*AC118)/K119,0)</f>
        <v>3.3001394784718012E-4</v>
      </c>
      <c r="AD119" s="52">
        <f>SUM(AD116:AD118)</f>
        <v>15.292190000000002</v>
      </c>
      <c r="AE119" s="53">
        <f>IF(K119&gt;0,(K116*AE116+K117*AE117+K118*AE118)/K119,0)</f>
        <v>0.20956916717202342</v>
      </c>
      <c r="AF119" s="58">
        <f>SUM(AF116:AF118)</f>
        <v>111.55831599999999</v>
      </c>
      <c r="AG119" s="53">
        <f>IF(AND(AA119&gt;0),((AA116*AG116+AA117*AG117+AA118*AG118)/AA119),0)</f>
        <v>0.88296402820320985</v>
      </c>
      <c r="AH119" s="57">
        <f t="shared" si="5"/>
        <v>0.88097856196283819</v>
      </c>
      <c r="AI119" s="51">
        <f>SUM(AI116:AI118)</f>
        <v>587</v>
      </c>
      <c r="AJ119" s="21">
        <f>IF(AI119&gt;0,(AJ116*AI116+AJ117*AI117+AJ118*AI118)/AI119,0)</f>
        <v>9.2643952299829635E-2</v>
      </c>
      <c r="AK119" s="53">
        <f>IF(K119&gt;0,(AK116*K116+AK117*K117+AK118*K118)/K119,0)</f>
        <v>0.20990364261168384</v>
      </c>
      <c r="AL119" s="155">
        <f>IF(L119&gt;0,(AL116*K116+AL117*K117+AL118*K118)/K119,0)</f>
        <v>0.22160535273903373</v>
      </c>
      <c r="AM119" s="58">
        <f>SUM(AM116:AM118)</f>
        <v>111.70969840000001</v>
      </c>
      <c r="AN119" s="156">
        <f>SUM(AN116:AN118)</f>
        <v>117.9170622</v>
      </c>
      <c r="AO119" s="56"/>
      <c r="AP119" s="56">
        <f>SUM(AP116:AP118)</f>
        <v>1008.6</v>
      </c>
      <c r="AQ119" s="105"/>
      <c r="AR119" s="106">
        <f>AQ118</f>
        <v>1965.5399999999995</v>
      </c>
      <c r="AS119" s="51">
        <f>SUM(AS116:AS118)</f>
        <v>0</v>
      </c>
      <c r="AT119" s="59"/>
      <c r="AU119" s="58"/>
      <c r="AV119" s="58"/>
      <c r="AW119" s="58"/>
      <c r="AX119" s="58"/>
    </row>
    <row r="120" spans="1:50" x14ac:dyDescent="0.2">
      <c r="A120" s="182">
        <v>30</v>
      </c>
      <c r="B120" s="23">
        <v>1</v>
      </c>
      <c r="C120" s="11" t="s">
        <v>57</v>
      </c>
      <c r="D120" s="12">
        <v>3829</v>
      </c>
      <c r="E120" s="12">
        <v>4</v>
      </c>
      <c r="F120" s="12">
        <v>12142</v>
      </c>
      <c r="G120" s="13">
        <v>0.6</v>
      </c>
      <c r="H120" s="13">
        <v>2.5</v>
      </c>
      <c r="I120" s="12">
        <v>10001</v>
      </c>
      <c r="J120" s="13">
        <v>4.4000000000000004</v>
      </c>
      <c r="K120" s="12">
        <v>16286</v>
      </c>
      <c r="L120" s="14">
        <v>6.3E-2</v>
      </c>
      <c r="M120" s="37">
        <f>ROUND(K120*(1-L120),0)</f>
        <v>15260</v>
      </c>
      <c r="N120" s="15">
        <v>0.45700000000000002</v>
      </c>
      <c r="O120" s="25">
        <f>M120*N120</f>
        <v>6973.8200000000006</v>
      </c>
      <c r="P120" s="14">
        <v>0.502</v>
      </c>
      <c r="Q120" s="25">
        <f>M120*P120</f>
        <v>7660.52</v>
      </c>
      <c r="R120" s="16">
        <v>4.1000000000000002E-2</v>
      </c>
      <c r="S120" s="25">
        <f>M120*R120</f>
        <v>625.66000000000008</v>
      </c>
      <c r="T120" s="26">
        <v>0.20399999999999999</v>
      </c>
      <c r="U120" s="25">
        <f>M120*T120</f>
        <v>3113.04</v>
      </c>
      <c r="V120" s="16">
        <v>0.52600000000000002</v>
      </c>
      <c r="W120" s="25">
        <f>M120*V120</f>
        <v>8026.76</v>
      </c>
      <c r="X120" s="16">
        <v>0.39</v>
      </c>
      <c r="Y120" s="25">
        <f>X120*M120</f>
        <v>5951.4000000000005</v>
      </c>
      <c r="Z120" s="17">
        <v>2.7200000000000002E-3</v>
      </c>
      <c r="AA120" s="18">
        <f>M120*Z120</f>
        <v>41.507200000000005</v>
      </c>
      <c r="AB120" s="27">
        <f>IF(M120&gt;0,(AD120+AM120)/M120,0)</f>
        <v>2.2123683355176932E-3</v>
      </c>
      <c r="AC120" s="17">
        <v>3.4000000000000002E-4</v>
      </c>
      <c r="AD120" s="24">
        <f>AC120*M120</f>
        <v>5.1884000000000006</v>
      </c>
      <c r="AE120" s="117">
        <v>0.20499999999999999</v>
      </c>
      <c r="AF120" s="30">
        <f>AI120*(1-AJ120)*AE120</f>
        <v>29.345339999999997</v>
      </c>
      <c r="AG120" s="28">
        <f>IF(AND(AE120&gt;0,AC120&gt;0,Z120&gt;0),((Z120-AC120)*AE120)/((AE120-AC120)*Z120),0)</f>
        <v>0.876453630411414</v>
      </c>
      <c r="AH120" s="60">
        <f t="shared" si="5"/>
        <v>0.84776262275670278</v>
      </c>
      <c r="AI120" s="12">
        <v>158</v>
      </c>
      <c r="AJ120" s="14">
        <v>9.4E-2</v>
      </c>
      <c r="AK120" s="15">
        <v>0.1996</v>
      </c>
      <c r="AL120" s="150">
        <v>0.20319999999999999</v>
      </c>
      <c r="AM120" s="30">
        <f>AI120*(1-AJ120)*AK120</f>
        <v>28.572340799999999</v>
      </c>
      <c r="AN120" s="153">
        <f>AI120*(1-AJ120)*AL120</f>
        <v>29.087673599999999</v>
      </c>
      <c r="AO120" s="19">
        <v>1.6</v>
      </c>
      <c r="AP120" s="19">
        <v>1004.52</v>
      </c>
      <c r="AQ120" s="101">
        <f>AQ118+AI120-AP120</f>
        <v>1119.0199999999995</v>
      </c>
      <c r="AR120" s="102"/>
      <c r="AS120" s="12"/>
      <c r="AT120" s="31"/>
      <c r="AU120" s="20"/>
      <c r="AV120" s="20"/>
      <c r="AW120" s="20"/>
      <c r="AX120" s="20"/>
    </row>
    <row r="121" spans="1:50" x14ac:dyDescent="0.2">
      <c r="A121" s="183"/>
      <c r="B121" s="33">
        <v>2</v>
      </c>
      <c r="C121" s="11" t="s">
        <v>54</v>
      </c>
      <c r="D121" s="34">
        <v>20320</v>
      </c>
      <c r="E121" s="34">
        <v>5</v>
      </c>
      <c r="F121" s="34">
        <v>16854</v>
      </c>
      <c r="G121" s="35">
        <v>0.3</v>
      </c>
      <c r="H121" s="35">
        <v>3.8</v>
      </c>
      <c r="I121" s="34">
        <v>16318</v>
      </c>
      <c r="J121" s="35">
        <v>3.9</v>
      </c>
      <c r="K121" s="34">
        <v>16395</v>
      </c>
      <c r="L121" s="36">
        <v>6.3E-2</v>
      </c>
      <c r="M121" s="37">
        <f>ROUND(K121*(1-L121),0)</f>
        <v>15362</v>
      </c>
      <c r="N121" s="38">
        <v>0.34399999999999997</v>
      </c>
      <c r="O121" s="25">
        <f>M121*N121</f>
        <v>5284.5279999999993</v>
      </c>
      <c r="P121" s="36">
        <v>0.624</v>
      </c>
      <c r="Q121" s="25">
        <f>M121*P121</f>
        <v>9585.8880000000008</v>
      </c>
      <c r="R121" s="39">
        <v>3.2000000000000001E-2</v>
      </c>
      <c r="S121" s="25">
        <f>M121*R121</f>
        <v>491.584</v>
      </c>
      <c r="T121" s="28">
        <v>0.20699999999999999</v>
      </c>
      <c r="U121" s="25">
        <f>M121*T121</f>
        <v>3179.9339999999997</v>
      </c>
      <c r="V121" s="39">
        <v>0.53800000000000003</v>
      </c>
      <c r="W121" s="25">
        <f>M121*V121</f>
        <v>8264.7560000000012</v>
      </c>
      <c r="X121" s="39">
        <v>0.39</v>
      </c>
      <c r="Y121" s="25">
        <f>X121*M121</f>
        <v>5991.18</v>
      </c>
      <c r="Z121" s="40">
        <v>2.65E-3</v>
      </c>
      <c r="AA121" s="18">
        <f>M121*Z121</f>
        <v>40.709299999999999</v>
      </c>
      <c r="AB121" s="27">
        <f>IF(M121&gt;0,(AD121+AM121)/M121,0)</f>
        <v>3.423945163390184E-3</v>
      </c>
      <c r="AC121" s="40">
        <v>3.4000000000000002E-4</v>
      </c>
      <c r="AD121" s="37">
        <f>AC121*M121</f>
        <v>5.2230800000000004</v>
      </c>
      <c r="AE121" s="28">
        <v>0.2087</v>
      </c>
      <c r="AF121" s="41">
        <f>AI121*(1-AJ121)*AE121</f>
        <v>47.626592200000005</v>
      </c>
      <c r="AG121" s="28">
        <f>IF(AND(AE121&gt;0,AC121&gt;0,Z121&gt;0),((Z121-AC121)*AE121)/((AE121-AC121)*Z121),0)</f>
        <v>0.87312054245735793</v>
      </c>
      <c r="AH121" s="29">
        <f t="shared" si="5"/>
        <v>0.90217689792958811</v>
      </c>
      <c r="AI121" s="34">
        <v>253</v>
      </c>
      <c r="AJ121" s="36">
        <v>9.8000000000000004E-2</v>
      </c>
      <c r="AK121" s="38">
        <v>0.20760000000000001</v>
      </c>
      <c r="AL121" s="152">
        <v>0.21679999999999999</v>
      </c>
      <c r="AM121" s="41">
        <f>AI121*(1-AJ121)*AK121</f>
        <v>47.375565600000002</v>
      </c>
      <c r="AN121" s="154">
        <f t="shared" si="4"/>
        <v>49.475060800000001</v>
      </c>
      <c r="AO121" s="42">
        <v>1.75</v>
      </c>
      <c r="AP121" s="42"/>
      <c r="AQ121" s="121">
        <f>AQ120+AI121-AP121</f>
        <v>1372.0199999999995</v>
      </c>
      <c r="AR121" s="104"/>
      <c r="AS121" s="43"/>
      <c r="AT121" s="44"/>
      <c r="AU121" s="45"/>
      <c r="AV121" s="45"/>
      <c r="AW121" s="45"/>
      <c r="AX121" s="45"/>
    </row>
    <row r="122" spans="1:50" x14ac:dyDescent="0.2">
      <c r="A122" s="183"/>
      <c r="B122" s="33">
        <v>3</v>
      </c>
      <c r="C122" s="46" t="s">
        <v>53</v>
      </c>
      <c r="D122" s="43">
        <v>17986</v>
      </c>
      <c r="E122" s="43">
        <v>3</v>
      </c>
      <c r="F122" s="43">
        <v>20251</v>
      </c>
      <c r="G122" s="37">
        <v>0.3</v>
      </c>
      <c r="H122" s="37">
        <v>3.3</v>
      </c>
      <c r="I122" s="43">
        <v>19185</v>
      </c>
      <c r="J122" s="37">
        <v>3.1</v>
      </c>
      <c r="K122" s="43">
        <v>16351</v>
      </c>
      <c r="L122" s="39">
        <v>6.2E-2</v>
      </c>
      <c r="M122" s="37">
        <f>ROUND(K122*(1-L122),0)</f>
        <v>15337</v>
      </c>
      <c r="N122" s="28">
        <v>0.48299999999999998</v>
      </c>
      <c r="O122" s="25">
        <f>M122*N122</f>
        <v>7407.7709999999997</v>
      </c>
      <c r="P122" s="39">
        <v>0.47399999999999998</v>
      </c>
      <c r="Q122" s="25">
        <f>M122*P122</f>
        <v>7269.7379999999994</v>
      </c>
      <c r="R122" s="39">
        <v>4.2999999999999997E-2</v>
      </c>
      <c r="S122" s="25">
        <f>M122*R122</f>
        <v>659.49099999999999</v>
      </c>
      <c r="T122" s="28">
        <v>0.21199999999999999</v>
      </c>
      <c r="U122" s="25">
        <f>M122*T122</f>
        <v>3251.444</v>
      </c>
      <c r="V122" s="39">
        <v>0.51800000000000002</v>
      </c>
      <c r="W122" s="25">
        <f>M122*V122</f>
        <v>7944.5659999999998</v>
      </c>
      <c r="X122" s="39">
        <v>0.4</v>
      </c>
      <c r="Y122" s="25">
        <f>X122*M122</f>
        <v>6134.8</v>
      </c>
      <c r="Z122" s="47">
        <v>2.7899999999999999E-3</v>
      </c>
      <c r="AA122" s="18">
        <f>M122*Z122</f>
        <v>42.790230000000001</v>
      </c>
      <c r="AB122" s="27">
        <f>IF(M122&gt;0,(AD122+AM122)/M122,0)</f>
        <v>2.680927378235639E-3</v>
      </c>
      <c r="AC122" s="47">
        <v>3.4000000000000002E-4</v>
      </c>
      <c r="AD122" s="37">
        <f>AC122*M122</f>
        <v>5.2145800000000007</v>
      </c>
      <c r="AE122" s="28">
        <v>0.21</v>
      </c>
      <c r="AF122" s="41">
        <f>AI122*(1-AJ122)*AE122</f>
        <v>35.971319999999999</v>
      </c>
      <c r="AG122" s="28">
        <f>IF(AND(AE122&gt;0,AC122&gt;0,Z122&gt;0),((Z122-AC122)*AE122)/((AE122-AC122)*Z122),0)</f>
        <v>0.87956025064646404</v>
      </c>
      <c r="AH122" s="29">
        <f t="shared" si="5"/>
        <v>0.8745969297387155</v>
      </c>
      <c r="AI122" s="43">
        <v>187</v>
      </c>
      <c r="AJ122" s="39">
        <v>8.4000000000000005E-2</v>
      </c>
      <c r="AK122" s="28">
        <v>0.20960000000000001</v>
      </c>
      <c r="AL122" s="159">
        <v>0.21879999999999999</v>
      </c>
      <c r="AM122" s="41">
        <f>AI122*(1-AJ122)*AK122</f>
        <v>35.902803200000001</v>
      </c>
      <c r="AN122" s="154">
        <f t="shared" si="4"/>
        <v>37.478689600000003</v>
      </c>
      <c r="AO122" s="18">
        <v>1.6</v>
      </c>
      <c r="AP122" s="18"/>
      <c r="AQ122" s="121">
        <f>AQ121+AI122-AP122</f>
        <v>1559.0199999999995</v>
      </c>
      <c r="AR122" s="104"/>
      <c r="AS122" s="43"/>
      <c r="AT122" s="48"/>
      <c r="AU122" s="41"/>
      <c r="AV122" s="41"/>
      <c r="AW122" s="41"/>
      <c r="AX122" s="41"/>
    </row>
    <row r="123" spans="1:50" s="22" customFormat="1" ht="13.5" thickBot="1" x14ac:dyDescent="0.25">
      <c r="A123" s="184"/>
      <c r="B123" s="49" t="s">
        <v>38</v>
      </c>
      <c r="C123" s="50"/>
      <c r="D123" s="51">
        <f>SUM(D120:D122)</f>
        <v>42135</v>
      </c>
      <c r="E123" s="51"/>
      <c r="F123" s="51">
        <f>SUM(F120:F122)</f>
        <v>49247</v>
      </c>
      <c r="G123" s="52"/>
      <c r="H123" s="52"/>
      <c r="I123" s="51">
        <f>SUM(I120:I122)</f>
        <v>45504</v>
      </c>
      <c r="J123" s="52"/>
      <c r="K123" s="51">
        <f>SUM(K120:K122)</f>
        <v>49032</v>
      </c>
      <c r="L123" s="21">
        <f>IF(K123&gt;0,(K120*L120+K121*L121+K122*L122)/K123,0)</f>
        <v>6.2666523902757384E-2</v>
      </c>
      <c r="M123" s="52">
        <f>M120+M121+M122</f>
        <v>45959</v>
      </c>
      <c r="N123" s="53">
        <f>IF(M123&gt;0,O123/M123,0)</f>
        <v>0.42790572031593371</v>
      </c>
      <c r="O123" s="54">
        <f>O120+O121+O122</f>
        <v>19666.118999999999</v>
      </c>
      <c r="P123" s="21">
        <f>IF(M123&gt;0,Q123/M123,0)</f>
        <v>0.53343514871951092</v>
      </c>
      <c r="Q123" s="54">
        <f>Q120+Q121+Q122</f>
        <v>24516.146000000001</v>
      </c>
      <c r="R123" s="21">
        <f>IF(M123&gt;0,S123/M123,0)</f>
        <v>3.8659130964555366E-2</v>
      </c>
      <c r="S123" s="54">
        <f>S120+S121+S122</f>
        <v>1776.7350000000001</v>
      </c>
      <c r="T123" s="21">
        <f>IF(M123&gt;0,U123/M123,0)</f>
        <v>0.20767244718118322</v>
      </c>
      <c r="U123" s="54">
        <f>U120+U121+U122</f>
        <v>9544.4179999999997</v>
      </c>
      <c r="V123" s="21">
        <f>IF(M123&gt;0,W123/M123,0)</f>
        <v>0.52734136948149446</v>
      </c>
      <c r="W123" s="54">
        <f>W120+W121+W122</f>
        <v>24236.082000000002</v>
      </c>
      <c r="X123" s="21">
        <f>IF(M123&gt;0,Y123/M123,0)</f>
        <v>0.39333710481080963</v>
      </c>
      <c r="Y123" s="54">
        <f>Y120+Y121+Y122</f>
        <v>18077.38</v>
      </c>
      <c r="Z123" s="55">
        <f>IF(M123&gt;0,AA123/M123,0)</f>
        <v>2.7199619225831721E-3</v>
      </c>
      <c r="AA123" s="56">
        <f>SUM(AA120:AA122)</f>
        <v>125.00673</v>
      </c>
      <c r="AB123" s="55">
        <f>IF(M123&gt;0,(AB120*M120+AB121*M121+AB122*M122)/M123,0)</f>
        <v>2.7737063382580127E-3</v>
      </c>
      <c r="AC123" s="55">
        <f>IF(K123&gt;0,(K120*AC120+K121*AC121+K122*AC122)/K123,0)</f>
        <v>3.4000000000000008E-4</v>
      </c>
      <c r="AD123" s="52">
        <f>SUM(AD120:AD122)</f>
        <v>15.626060000000003</v>
      </c>
      <c r="AE123" s="53">
        <f>IF(K123&gt;0,(K120*AE120+K121*AE121+K122*AE122)/K123,0)</f>
        <v>0.20790456232664384</v>
      </c>
      <c r="AF123" s="58">
        <f>SUM(AF120:AF122)</f>
        <v>112.94325219999999</v>
      </c>
      <c r="AG123" s="53">
        <f>IF(AND(AA123&gt;0),((AA120*AG120+AA121*AG121+AA122*AG122)/AA123),0)</f>
        <v>0.8764315941333064</v>
      </c>
      <c r="AH123" s="57">
        <f t="shared" si="5"/>
        <v>0.87887365412075791</v>
      </c>
      <c r="AI123" s="51">
        <f>SUM(AI120:AI122)</f>
        <v>598</v>
      </c>
      <c r="AJ123" s="21">
        <f>IF(AI123&gt;0,(AJ120*AI120+AJ121*AI121+AJ122*AI122)/AI123,0)</f>
        <v>9.2565217391304341E-2</v>
      </c>
      <c r="AK123" s="53">
        <f>IF(K123&gt;0,(AK120*K120+AK121*K121+AK122*K122)/K123,0)</f>
        <v>0.20560974873551968</v>
      </c>
      <c r="AL123" s="155">
        <f>IF(L123&gt;0,(AL120*K120+AL121*K121+AL122*K122)/K123,0)</f>
        <v>0.21294970631424373</v>
      </c>
      <c r="AM123" s="58">
        <f>SUM(AM120:AM122)</f>
        <v>111.85070959999999</v>
      </c>
      <c r="AN123" s="156">
        <f>SUM(AN120:AN122)</f>
        <v>116.04142400000001</v>
      </c>
      <c r="AO123" s="56"/>
      <c r="AP123" s="56">
        <f>SUM(AP120:AP122)</f>
        <v>1004.52</v>
      </c>
      <c r="AQ123" s="105"/>
      <c r="AR123" s="106">
        <f>AQ122</f>
        <v>1559.0199999999995</v>
      </c>
      <c r="AS123" s="51">
        <f>SUM(AS120:AS122)</f>
        <v>0</v>
      </c>
      <c r="AT123" s="59"/>
      <c r="AU123" s="58"/>
      <c r="AV123" s="58"/>
      <c r="AW123" s="58"/>
      <c r="AX123" s="58"/>
    </row>
    <row r="124" spans="1:50" x14ac:dyDescent="0.2">
      <c r="A124" s="182">
        <v>31</v>
      </c>
      <c r="B124" s="23">
        <v>1</v>
      </c>
      <c r="C124" s="11" t="s">
        <v>57</v>
      </c>
      <c r="D124" s="12">
        <v>4200</v>
      </c>
      <c r="E124" s="12">
        <v>6</v>
      </c>
      <c r="F124" s="12">
        <v>11796</v>
      </c>
      <c r="G124" s="13">
        <v>0.9</v>
      </c>
      <c r="H124" s="13">
        <v>3.8</v>
      </c>
      <c r="I124" s="12">
        <v>10465</v>
      </c>
      <c r="J124" s="13">
        <v>5</v>
      </c>
      <c r="K124" s="12">
        <v>16352</v>
      </c>
      <c r="L124" s="14">
        <v>0.06</v>
      </c>
      <c r="M124" s="24">
        <f>ROUND(K124*(1-L124),0)</f>
        <v>15371</v>
      </c>
      <c r="N124" s="15">
        <v>0.28499999999999998</v>
      </c>
      <c r="O124" s="25">
        <f>M124*N124</f>
        <v>4380.7349999999997</v>
      </c>
      <c r="P124" s="14">
        <v>0.69</v>
      </c>
      <c r="Q124" s="25">
        <f>M124*P124</f>
        <v>10605.99</v>
      </c>
      <c r="R124" s="16">
        <v>2.5000000000000001E-2</v>
      </c>
      <c r="S124" s="25">
        <f>M124*R124</f>
        <v>384.27500000000003</v>
      </c>
      <c r="T124" s="26">
        <v>0.21099999999999999</v>
      </c>
      <c r="U124" s="25">
        <f>M124*T124</f>
        <v>3243.2809999999999</v>
      </c>
      <c r="V124" s="16">
        <v>0.51600000000000001</v>
      </c>
      <c r="W124" s="25">
        <f>M124*V124</f>
        <v>7931.4360000000006</v>
      </c>
      <c r="X124" s="16">
        <v>0.4</v>
      </c>
      <c r="Y124" s="25">
        <f>X124*M124</f>
        <v>6148.4000000000005</v>
      </c>
      <c r="Z124" s="17">
        <v>2.8500000000000001E-3</v>
      </c>
      <c r="AA124" s="18">
        <f>M124*Z124</f>
        <v>43.80735</v>
      </c>
      <c r="AB124" s="27">
        <f>IF(M124&gt;0,(AD124+AM124)/M124,0)</f>
        <v>2.2114907943530026E-3</v>
      </c>
      <c r="AC124" s="17">
        <v>3.4000000000000002E-4</v>
      </c>
      <c r="AD124" s="24">
        <f>AC124*M124</f>
        <v>5.22614</v>
      </c>
      <c r="AE124" s="117">
        <v>0.21240000000000001</v>
      </c>
      <c r="AF124" s="30">
        <f>AI124*(1-AJ124)*AE124</f>
        <v>28.957554000000002</v>
      </c>
      <c r="AG124" s="28">
        <f>IF(AND(AE124&gt;0,AC124&gt;0,Z124&gt;0),((Z124-AC124)*AE124)/((AE124-AC124)*Z124),0)</f>
        <v>0.88211380096000636</v>
      </c>
      <c r="AH124" s="60">
        <f t="shared" si="5"/>
        <v>0.84762339446755552</v>
      </c>
      <c r="AI124" s="12">
        <v>149</v>
      </c>
      <c r="AJ124" s="14">
        <v>8.5000000000000006E-2</v>
      </c>
      <c r="AK124" s="15">
        <v>0.21099999999999999</v>
      </c>
      <c r="AL124" s="150">
        <v>0.2205</v>
      </c>
      <c r="AM124" s="30">
        <f>AI124*(1-AJ124)*AK124</f>
        <v>28.766685000000003</v>
      </c>
      <c r="AN124" s="153">
        <f>AI124*(1-AJ124)*AL124</f>
        <v>30.061867500000002</v>
      </c>
      <c r="AO124" s="19">
        <v>1.75</v>
      </c>
      <c r="AP124" s="19">
        <v>467.46</v>
      </c>
      <c r="AQ124" s="101">
        <f>AQ122+AI124-AP124+AR124</f>
        <v>1329.5599999999995</v>
      </c>
      <c r="AR124" s="133">
        <v>89</v>
      </c>
      <c r="AS124" s="12"/>
      <c r="AT124" s="31"/>
      <c r="AU124" s="20"/>
      <c r="AV124" s="20"/>
      <c r="AW124" s="20"/>
      <c r="AX124" s="20"/>
    </row>
    <row r="125" spans="1:50" x14ac:dyDescent="0.2">
      <c r="A125" s="183"/>
      <c r="B125" s="33">
        <v>2</v>
      </c>
      <c r="C125" s="11" t="s">
        <v>55</v>
      </c>
      <c r="D125" s="34">
        <v>23845</v>
      </c>
      <c r="E125" s="34">
        <v>5</v>
      </c>
      <c r="F125" s="34">
        <v>18047</v>
      </c>
      <c r="G125" s="35">
        <v>0.4</v>
      </c>
      <c r="H125" s="35">
        <v>3.9</v>
      </c>
      <c r="I125" s="34">
        <v>16447</v>
      </c>
      <c r="J125" s="35">
        <v>4.4000000000000004</v>
      </c>
      <c r="K125" s="34">
        <v>16416</v>
      </c>
      <c r="L125" s="36">
        <v>6.2E-2</v>
      </c>
      <c r="M125" s="37">
        <f>ROUND(K125*(1-L125),0)</f>
        <v>15398</v>
      </c>
      <c r="N125" s="38">
        <v>0.32800000000000001</v>
      </c>
      <c r="O125" s="25">
        <f>M125*N125</f>
        <v>5050.5439999999999</v>
      </c>
      <c r="P125" s="36">
        <v>0.625</v>
      </c>
      <c r="Q125" s="25">
        <f>M125*P125</f>
        <v>9623.75</v>
      </c>
      <c r="R125" s="39">
        <v>4.7E-2</v>
      </c>
      <c r="S125" s="25">
        <f>M125*R125</f>
        <v>723.70600000000002</v>
      </c>
      <c r="T125" s="28">
        <v>0.20599999999999999</v>
      </c>
      <c r="U125" s="25">
        <f>M125*T125</f>
        <v>3171.9879999999998</v>
      </c>
      <c r="V125" s="39">
        <v>0.52300000000000002</v>
      </c>
      <c r="W125" s="25">
        <f>M125*V125</f>
        <v>8053.1540000000005</v>
      </c>
      <c r="X125" s="39">
        <v>0.4</v>
      </c>
      <c r="Y125" s="25">
        <f>X125*M125</f>
        <v>6159.2000000000007</v>
      </c>
      <c r="Z125" s="40">
        <v>2.7699999999999999E-3</v>
      </c>
      <c r="AA125" s="18">
        <f>M125*Z125</f>
        <v>42.652459999999998</v>
      </c>
      <c r="AB125" s="27">
        <f>IF(M125&gt;0,(AD125+AM125)/M125,0)</f>
        <v>3.1439566437199639E-3</v>
      </c>
      <c r="AC125" s="40">
        <v>3.1E-4</v>
      </c>
      <c r="AD125" s="37">
        <f>AC125*M125</f>
        <v>4.7733800000000004</v>
      </c>
      <c r="AE125" s="28">
        <v>0.215</v>
      </c>
      <c r="AF125" s="41">
        <f>AI125*(1-AJ125)*AE125</f>
        <v>43.677895000000007</v>
      </c>
      <c r="AG125" s="28">
        <f>IF(AND(AE125&gt;0,AC125&gt;0,Z125&gt;0),((Z125-AC125)*AE125)/((AE125-AC125)*Z125),0)</f>
        <v>0.8893689885828161</v>
      </c>
      <c r="AH125" s="29">
        <f t="shared" si="5"/>
        <v>0.90270091200388536</v>
      </c>
      <c r="AI125" s="34">
        <v>223</v>
      </c>
      <c r="AJ125" s="36">
        <v>8.8999999999999996E-2</v>
      </c>
      <c r="AK125" s="38">
        <v>0.21479999999999999</v>
      </c>
      <c r="AL125" s="151">
        <v>0.22559999999999999</v>
      </c>
      <c r="AM125" s="41">
        <f>AI125*(1-AJ125)*AK125</f>
        <v>43.637264399999999</v>
      </c>
      <c r="AN125" s="154">
        <f t="shared" si="4"/>
        <v>45.831316800000003</v>
      </c>
      <c r="AO125" s="42">
        <v>1.7</v>
      </c>
      <c r="AP125" s="42"/>
      <c r="AQ125" s="121">
        <f>AQ124+AI125-AP125</f>
        <v>1552.5599999999995</v>
      </c>
      <c r="AR125" s="104"/>
      <c r="AS125" s="43"/>
      <c r="AT125" s="44"/>
      <c r="AU125" s="45"/>
      <c r="AV125" s="45"/>
      <c r="AW125" s="45"/>
      <c r="AX125" s="45"/>
    </row>
    <row r="126" spans="1:50" x14ac:dyDescent="0.2">
      <c r="A126" s="183"/>
      <c r="B126" s="33">
        <v>3</v>
      </c>
      <c r="C126" s="46" t="s">
        <v>53</v>
      </c>
      <c r="D126" s="43">
        <v>22320</v>
      </c>
      <c r="E126" s="43">
        <v>2</v>
      </c>
      <c r="F126" s="43">
        <v>18442</v>
      </c>
      <c r="G126" s="37">
        <v>0.6</v>
      </c>
      <c r="H126" s="37">
        <v>4</v>
      </c>
      <c r="I126" s="43">
        <v>17334</v>
      </c>
      <c r="J126" s="37">
        <v>4.5</v>
      </c>
      <c r="K126" s="43">
        <v>16291</v>
      </c>
      <c r="L126" s="39">
        <v>6.5000000000000002E-2</v>
      </c>
      <c r="M126" s="37">
        <f>ROUND(K126*(1-L126),0)</f>
        <v>15232</v>
      </c>
      <c r="N126" s="28">
        <v>0.44700000000000001</v>
      </c>
      <c r="O126" s="25">
        <f>M126*N126</f>
        <v>6808.7039999999997</v>
      </c>
      <c r="P126" s="39">
        <v>0.51800000000000002</v>
      </c>
      <c r="Q126" s="25">
        <f>M126*P126</f>
        <v>7890.1760000000004</v>
      </c>
      <c r="R126" s="39">
        <v>3.5000000000000003E-2</v>
      </c>
      <c r="S126" s="25">
        <f>M126*R126</f>
        <v>533.12</v>
      </c>
      <c r="T126" s="28">
        <v>0.215</v>
      </c>
      <c r="U126" s="25">
        <f>M126*T126</f>
        <v>3274.88</v>
      </c>
      <c r="V126" s="39">
        <v>0.51600000000000001</v>
      </c>
      <c r="W126" s="25">
        <f>M126*V126</f>
        <v>7859.7120000000004</v>
      </c>
      <c r="X126" s="39">
        <v>0.4</v>
      </c>
      <c r="Y126" s="25">
        <f>X126*M126</f>
        <v>6092.8</v>
      </c>
      <c r="Z126" s="47">
        <v>2.6199999999999999E-3</v>
      </c>
      <c r="AA126" s="18">
        <f>M126*Z126</f>
        <v>39.90784</v>
      </c>
      <c r="AB126" s="27">
        <f>IF(M126&gt;0,(AD126+AM126)/M126,0)</f>
        <v>2.851736699054622E-3</v>
      </c>
      <c r="AC126" s="47">
        <v>2.9999999999999997E-4</v>
      </c>
      <c r="AD126" s="37">
        <f>AC126*M126</f>
        <v>4.5695999999999994</v>
      </c>
      <c r="AE126" s="28">
        <v>0.20810000000000001</v>
      </c>
      <c r="AF126" s="41">
        <f>AI126*(1-AJ126)*AE126</f>
        <v>38.1890553</v>
      </c>
      <c r="AG126" s="28">
        <f>IF(AND(AE126&gt;0,AC126&gt;0,Z126&gt;0),((Z126-AC126)*AE126)/((AE126-AC126)*Z126),0)</f>
        <v>0.88677457038109164</v>
      </c>
      <c r="AH126" s="29">
        <f t="shared" si="5"/>
        <v>0.89607016825265018</v>
      </c>
      <c r="AI126" s="43">
        <v>201</v>
      </c>
      <c r="AJ126" s="39">
        <v>8.6999999999999994E-2</v>
      </c>
      <c r="AK126" s="28">
        <v>0.21179999999999999</v>
      </c>
      <c r="AL126" s="152">
        <v>0.21759999999999999</v>
      </c>
      <c r="AM126" s="41">
        <f>AI126*(1-AJ126)*AK126</f>
        <v>38.868053400000001</v>
      </c>
      <c r="AN126" s="154">
        <f t="shared" si="4"/>
        <v>39.932428799999997</v>
      </c>
      <c r="AO126" s="18">
        <v>1.6</v>
      </c>
      <c r="AP126" s="18"/>
      <c r="AQ126" s="121">
        <f>AQ125+AI126-AP126</f>
        <v>1753.5599999999995</v>
      </c>
      <c r="AR126" s="104"/>
      <c r="AS126" s="43"/>
      <c r="AT126" s="48"/>
      <c r="AU126" s="41"/>
      <c r="AV126" s="41"/>
      <c r="AW126" s="41"/>
      <c r="AX126" s="41"/>
    </row>
    <row r="127" spans="1:50" s="22" customFormat="1" ht="13.5" thickBot="1" x14ac:dyDescent="0.25">
      <c r="A127" s="184"/>
      <c r="B127" s="49" t="s">
        <v>38</v>
      </c>
      <c r="C127" s="50"/>
      <c r="D127" s="51">
        <f>SUM(D124:D126)</f>
        <v>50365</v>
      </c>
      <c r="E127" s="61"/>
      <c r="F127" s="51">
        <f>SUM(F124:F126)</f>
        <v>48285</v>
      </c>
      <c r="G127" s="62"/>
      <c r="H127" s="62"/>
      <c r="I127" s="51">
        <f>SUM(I124:I126)</f>
        <v>44246</v>
      </c>
      <c r="J127" s="52"/>
      <c r="K127" s="51">
        <f>SUM(K124:K126)</f>
        <v>49059</v>
      </c>
      <c r="L127" s="21">
        <f>IF(K127&gt;0,(K124*L124+K125*L125+K126*L126)/K127,0)</f>
        <v>6.2329582747304269E-2</v>
      </c>
      <c r="M127" s="52">
        <f>M124+M125+M126</f>
        <v>46001</v>
      </c>
      <c r="N127" s="53">
        <f>IF(M127&gt;0,O127/M127,0)</f>
        <v>0.35303543401230403</v>
      </c>
      <c r="O127" s="54">
        <f>O124+O125+O126</f>
        <v>16239.982999999998</v>
      </c>
      <c r="P127" s="21">
        <f>IF(M127&gt;0,Q127/M127,0)</f>
        <v>0.61128923284276426</v>
      </c>
      <c r="Q127" s="54">
        <f>Q124+Q125+Q126</f>
        <v>28119.915999999997</v>
      </c>
      <c r="R127" s="21">
        <f>IF(M127&gt;0,S127/M127,0)</f>
        <v>3.5675333144931633E-2</v>
      </c>
      <c r="S127" s="54">
        <f>S124+S125+S126</f>
        <v>1641.1010000000001</v>
      </c>
      <c r="T127" s="21">
        <f>IF(M127&gt;0,U127/M127,0)</f>
        <v>0.21065083367752876</v>
      </c>
      <c r="U127" s="54">
        <f>U124+U125+U126</f>
        <v>9690.1490000000013</v>
      </c>
      <c r="V127" s="21">
        <f>IF(M127&gt;0,W127/M127,0)</f>
        <v>0.51834312297558749</v>
      </c>
      <c r="W127" s="54">
        <f>W124+W125+W126</f>
        <v>23844.302</v>
      </c>
      <c r="X127" s="21">
        <f>IF(M127&gt;0,Y127/M127,0)</f>
        <v>0.4</v>
      </c>
      <c r="Y127" s="54">
        <f>Y124+Y125+Y126</f>
        <v>18400.400000000001</v>
      </c>
      <c r="Z127" s="55">
        <f>IF(M127&gt;0,AA127/M127,0)</f>
        <v>2.7470631073237537E-3</v>
      </c>
      <c r="AA127" s="56">
        <f>SUM(AA124:AA126)</f>
        <v>126.36765</v>
      </c>
      <c r="AB127" s="55">
        <f>IF(M127&gt;0,(AB124*M124+AB125*M125+AB126*M126)/M127,0)</f>
        <v>2.7356171126714638E-3</v>
      </c>
      <c r="AC127" s="55">
        <f>IF(K127&gt;0,(K124*AC124+K125*AC125+K126*AC126)/K127,0)</f>
        <v>3.1667869300230336E-4</v>
      </c>
      <c r="AD127" s="52">
        <f>SUM(AD124:AD126)</f>
        <v>14.56912</v>
      </c>
      <c r="AE127" s="53">
        <f>IF(K127&gt;0,(K124*AE124+K125*AE125+K126*AE126)/K127,0)</f>
        <v>0.21184210644326218</v>
      </c>
      <c r="AF127" s="58">
        <f>SUM(AF124:AF126)</f>
        <v>110.8245043</v>
      </c>
      <c r="AG127" s="53">
        <f>IF(AND(AA127&gt;0),((AA124*AG124+AA125*AG125+AA126*AG126)/AA127),0)</f>
        <v>0.88603452624221235</v>
      </c>
      <c r="AH127" s="57">
        <f t="shared" si="5"/>
        <v>0.88555813792438787</v>
      </c>
      <c r="AI127" s="51">
        <f>SUM(AI124:AI126)</f>
        <v>573</v>
      </c>
      <c r="AJ127" s="21">
        <f>IF(AI127&gt;0,(AJ124*AI124+AJ125*AI125+AJ126*AI126)/AI127,0)</f>
        <v>8.7258289703315867E-2</v>
      </c>
      <c r="AK127" s="53">
        <f>IF(K127&gt;0,(AK124*K124+AK125*K125+AK126*K126)/K127,0)</f>
        <v>0.21253720214435681</v>
      </c>
      <c r="AL127" s="155">
        <f>IF(L127&gt;0,(AL124*K124+AL125*K125+AL126*K126)/K127,0)</f>
        <v>0.22124354756517661</v>
      </c>
      <c r="AM127" s="58">
        <f>SUM(AM124:AM126)</f>
        <v>111.2720028</v>
      </c>
      <c r="AN127" s="156">
        <f>SUM(AN124:AN126)</f>
        <v>115.8256131</v>
      </c>
      <c r="AO127" s="63"/>
      <c r="AP127" s="56">
        <f>SUM(AP124:AP126)</f>
        <v>467.46</v>
      </c>
      <c r="AQ127" s="105"/>
      <c r="AR127" s="106">
        <f>AQ126</f>
        <v>1753.5599999999995</v>
      </c>
      <c r="AS127" s="51">
        <f>SUM(AS124:AS126)</f>
        <v>0</v>
      </c>
      <c r="AT127" s="64"/>
      <c r="AU127" s="65"/>
      <c r="AV127" s="65"/>
      <c r="AW127" s="65"/>
      <c r="AX127" s="65"/>
    </row>
    <row r="128" spans="1:50" s="78" customFormat="1" ht="13.5" thickBot="1" x14ac:dyDescent="0.25">
      <c r="A128" s="67"/>
      <c r="B128" s="68" t="s">
        <v>39</v>
      </c>
      <c r="C128" s="68"/>
      <c r="D128" s="69">
        <f>SUM(D127,D123,D119,D115,D111,D107,D103,D99,D95,D91,D87,D83,D79,D75,D71,D67,D63,D59,D55,D51,D47,D43,D39,D35,D31,D27,D23,D19,D15,D11,D7)</f>
        <v>1478579</v>
      </c>
      <c r="E128" s="69"/>
      <c r="F128" s="69">
        <f>SUM(F127,F123,F119,F115,F111,F107,F103,F99,F95,F91,F87,F83,F79,F75,F71,F67,F63,F59,F55,F51,F47,F43,F39,F35,F31,F27,F23,F19,F15,F11,F7)</f>
        <v>1637053</v>
      </c>
      <c r="G128" s="75"/>
      <c r="H128" s="69"/>
      <c r="I128" s="69">
        <f>SUM(I127,I123,I119,I115,I111,I107,I103,I99,I95,I91,I87,I83,I79,I75,I71,I67,I63,I59,I55,I51,I47,I43,I39,I35,I31,I27,I23,I19,I15,I11,I7)</f>
        <v>1467468</v>
      </c>
      <c r="J128" s="75"/>
      <c r="K128" s="69">
        <f>SUM(K127,K123,K119,K115,K111,K107,K103,K99,K95,K91,K87,K83,K79,K75,K71,K67,K63,K59,K55,K51,K47,K43,K39,K35,K31,K27,K23,K19,K15,K11,K7)</f>
        <v>1492218</v>
      </c>
      <c r="L128" s="70">
        <f>1-M128/K128</f>
        <v>6.4019466324625518E-2</v>
      </c>
      <c r="M128" s="69">
        <f>SUM(M127,M123,M119,M115,M111,M107,M103,M99,M95,M91,M87,M83,M79,M75,M71,M67,M63,M59,M55,M51,M47,M43,M39,M35,M31,M27,M23,M19,M15,M11,M7)</f>
        <v>1396687</v>
      </c>
      <c r="N128" s="71">
        <f>IF(AND(M128&gt;0),(O128/M128),0)</f>
        <v>0.41194171850958727</v>
      </c>
      <c r="O128" s="69">
        <f>SUM(O127,O123,O119,O115,O111,O107,O103,O99,O95,O91,O87,O83,O79,O75,O71,O67,O63,O59,O55,O51,O47,O43,O39,O35,O31,O27,O23,O19,O15,O11,O7)</f>
        <v>575353.64299999992</v>
      </c>
      <c r="P128" s="71">
        <f>Q128/M128</f>
        <v>0.50621937556517671</v>
      </c>
      <c r="Q128" s="69">
        <f>SUM(Q127,Q123,Q119,Q115,Q111,Q107,Q103,Q99,Q95,Q91,Q87,Q83,Q79,Q75,Q71,Q67,Q63,Q59,Q55,Q51,Q47,Q43,Q39,Q35,Q31,Q27,Q23,Q19,Q15,Q11,Q7)</f>
        <v>707030.02099999995</v>
      </c>
      <c r="R128" s="71">
        <f>S128/M128</f>
        <v>8.1827790335271974E-2</v>
      </c>
      <c r="S128" s="69">
        <f>SUM(S127,S123,S119,S115,S111,S107,S103,S99,S95,S91,S87,S83,S79,S75,S71,S67,S63,S59,S55,S51,S47,S43,S39,S35,S31,S27,S23,S19,S15,S11,S7)</f>
        <v>114287.81100000002</v>
      </c>
      <c r="T128" s="71">
        <f>U128/M128</f>
        <v>0.22342856774638833</v>
      </c>
      <c r="U128" s="69">
        <f>SUM(U127,U123,U119,U115,U111,U107,U103,U99,U95,U91,U87,U83,U79,U75,U71,U67,U63,U59,U55,U51,U47,U43,U39,U35,U31,U27,U23,U19,U15,U11,U7)</f>
        <v>312059.7759999999</v>
      </c>
      <c r="V128" s="71">
        <f>W128/M128</f>
        <v>0.51221023679607536</v>
      </c>
      <c r="W128" s="69">
        <f>SUM(W127,W123,W119,W115,W111,W107,W103,W99,W95,W91,W87,W83,W79,W75,W71,W67,W63,W59,W55,W51,W47,W43,W39,W35,W31,W27,W23,W19,W15,W11,W7)</f>
        <v>715397.37900000007</v>
      </c>
      <c r="X128" s="71">
        <f>IF(AND(M128&gt;0),(Y128/M128),0)</f>
        <v>0.39612250275115318</v>
      </c>
      <c r="Y128" s="69">
        <f>SUM(Y127,Y123,Y119,Y115,Y111,Y107,Y103,Y99,Y95,Y91,Y87,Y83,Y79,Y75,Y71,Y67,Y63,Y59,Y55,Y51,Y47,Y43,Y39,Y35,Y31,Y27,Y23,Y19,Y15,Y11,Y7)</f>
        <v>553259.14999999991</v>
      </c>
      <c r="Z128" s="72">
        <f>IF(AND(M128&gt;0),(AA128/M128),0)</f>
        <v>2.8308040598931613E-3</v>
      </c>
      <c r="AA128" s="69">
        <f>SUM(AA127,AA123,AA119,AA115,AA111,AA107,AA103,AA99,AA95,AA91,AA87,AA83,AA79,AA75,AA71,AA67,AA63,AA59,AA55,AA51,AA47,AA43,AA39,AA35,AA31,AA27,AA23,AA19,AA15,AA11,AA7)</f>
        <v>3953.7472299999995</v>
      </c>
      <c r="AB128" s="73">
        <f>(AD128+AM128)/M128</f>
        <v>2.7269442158479318E-3</v>
      </c>
      <c r="AC128" s="74">
        <f>AD128/(M128-AI128)</f>
        <v>3.4384579797077405E-4</v>
      </c>
      <c r="AD128" s="75">
        <f>SUM(AD127,AD123,AD119,AD115,AD111,AD107,AD103,AD99,AD95,AD91,AD87,AD83,AD79,AD75,AD71,AD67,AD63,AD59,AD55,AD51,AD47,AD43,AD39,AD35,AD31,AD27,AD23,AD19,AD15,AD11,AD7)</f>
        <v>474.17986000000002</v>
      </c>
      <c r="AE128" s="71">
        <f>AF128/AI128</f>
        <v>0.19133956199331029</v>
      </c>
      <c r="AF128" s="69">
        <f>SUM(AF127,AF123,AF119,AF115,AF111,AF107,AF103,AF99,AF95,AF91,AF87,AF83,AF79,AF75,AF71,AF67,AF63,AF59,AF55,AF51,AF47,AF43,AF39,AF35,AF31,AF27,AF23,AF19,AF15,AF11,AF7)</f>
        <v>3375.0385340000003</v>
      </c>
      <c r="AG128" s="76">
        <f>((Z128-AC128)*AE128)/((AE128-AC128)*Z128)</f>
        <v>0.88011583663867732</v>
      </c>
      <c r="AH128" s="77">
        <f>((AB128-AC128)*AK128)/((AK128-AC128)*AB128)</f>
        <v>0.87550045638608676</v>
      </c>
      <c r="AI128" s="69">
        <f>SUM(AI127,AI123,AI119,AI115,AI111,AI107,AI103,AI99,AI95,AI91,AI87,AI83,AI79,AI75,AI71,AI67,AI63,AI59,AI55,AI51,AI47,AI43,AI39,AI35,AI31,AI27,AI23,AI19,AI15,AI11,AI7)</f>
        <v>17639</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8.6821191677532744E-2</v>
      </c>
      <c r="AK128" s="71">
        <f>AM128/AI128</f>
        <v>0.18904176404558082</v>
      </c>
      <c r="AL128" s="158">
        <f>AN128/AI128</f>
        <v>0.19557430395714043</v>
      </c>
      <c r="AM128" s="69">
        <f>SUM(AM127,AM123,AM119,AM115,AM111,AM107,AM103,AM99,AM95,AM91,AM87,AM83,AM79,AM75,AM71,AM67,AM63,AM59,AM55,AM51,AM47,AM43,AM39,AM35,AM31,AM27,AM23,AM19,AM15,AM11,AM7)</f>
        <v>3334.5076760000002</v>
      </c>
      <c r="AN128" s="69">
        <f>SUM(AN127,AN123,AN119,AN115,AN111,AN107,AN103,AN99,AN95,AN91,AN87,AN83,AN79,AN75,AN71,AN67,AN63,AN59,AN55,AN51,AN47,AN43,AN39,AN35,AN31,AN27,AN23,AN19,AN15,AN11,AN7)</f>
        <v>3449.7351475</v>
      </c>
      <c r="AO128" s="69"/>
      <c r="AP128" s="107">
        <f>SUM(AP127,AP123,AP119,AP115,AP111,AP107,AP103,AP99,AP95,AP91,AP87,AP83,AP79,AP75,AP71,AP67,AP63,AP59,AP55,AP51,AP47,AP43,AP39,AP35,AP31,AP27,AP23,AP19,AP15,AP11,AP7)</f>
        <v>18422.940000000002</v>
      </c>
      <c r="AQ128" s="108"/>
      <c r="AR128" s="109"/>
      <c r="AS128" s="69">
        <f>SUM(AS127,AS123,AS119,AS115,AS111,AS107,AS103,AS99,AS95,AS91,AS87,AS83,AS79,AS75,AS71,AS67,AS63,AS59,AS55,AS51,AS47,AS43,AS39,AS35,AS31,AS27,AS23,AS19,AS15,AS11,AS7)</f>
        <v>0</v>
      </c>
      <c r="AT128" s="69"/>
      <c r="AU128" s="69"/>
      <c r="AV128" s="69"/>
      <c r="AW128" s="69"/>
      <c r="AX128" s="69"/>
    </row>
    <row r="131" spans="34:34" x14ac:dyDescent="0.2">
      <c r="AH131" s="80"/>
    </row>
    <row r="132" spans="34:34" x14ac:dyDescent="0.2">
      <c r="AH132" s="80"/>
    </row>
  </sheetData>
  <protectedRanges>
    <protectedRange sqref="Q1:Q3 U1:U3 W1:W3 Y1:Y3 AM2:AN3 O1:O3 S1:S3 AD1:AD3 AH1:AH1048576 AA1:AB3 AA128:AB1048576 O128:O1048576 Q128:Q1048576 S128:S1048576 U128:U1048576 W128:W1048576 Y128:Y1048576 AD128:AD1048576 M1:M1048576 AM1 AM4:AM127 AM128:AN1048576" name="Range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
    <protectedRange sqref="O4:O127" name="Range1_1_1_1_1_5_1"/>
    <protectedRange sqref="Q4:Q127" name="Range1_1_1_1_1_7_1"/>
    <protectedRange sqref="S4:S127" name="Range1_1_1_1_1_8_1"/>
    <protectedRange sqref="U4:U127" name="Range1_1_1_1_1_10_1"/>
    <protectedRange sqref="W4:W127" name="Range1_1_1_1_1_12_1"/>
    <protectedRange sqref="Y4:Y127" name="Range1_1_1_1_1_16_1"/>
    <protectedRange sqref="AD4:AD127" name="Range1_1_1_1_1_18_1"/>
    <protectedRange sqref="AB4:AB6" name="Range1_1_1_1_1_2_1_31_1"/>
    <protectedRange sqref="AB8:AB10" name="Range1_1_1_1_1_2_1_1_2_1"/>
    <protectedRange sqref="AB12:AB14" name="Range1_1_1_1_1_2_1_2_1_1"/>
    <protectedRange sqref="AB16:AB18" name="Range1_1_1_1_1_2_1_3_1_1"/>
    <protectedRange sqref="AB20:AB22" name="Range1_1_1_1_1_2_1_4_1_1"/>
    <protectedRange sqref="AB24:AB26" name="Range1_1_1_1_1_2_1_5_1_1"/>
    <protectedRange sqref="AB28:AB30" name="Range1_1_1_1_1_2_1_6_1_1"/>
    <protectedRange sqref="AB32:AB34" name="Range1_1_1_1_1_2_1_7_1_1"/>
    <protectedRange sqref="AB36:AB38" name="Range1_1_1_1_1_2_1_8_1_1"/>
    <protectedRange sqref="AB40:AB42" name="Range1_1_1_1_1_2_1_9_1_1"/>
    <protectedRange sqref="AB44:AB46" name="Range1_1_1_1_1_2_1_10_1_1"/>
    <protectedRange sqref="AB48:AB50" name="Range1_1_1_1_1_2_1_11_1_1"/>
    <protectedRange sqref="AB52:AB54" name="Range1_1_1_1_1_2_1_12_1_1"/>
    <protectedRange sqref="AB56:AB58" name="Range1_1_1_1_1_2_1_13_1_1"/>
    <protectedRange sqref="AB60:AB62" name="Range1_1_1_1_1_2_1_14_1_1"/>
    <protectedRange sqref="AB64:AB66" name="Range1_1_1_1_1_2_1_15_1_1"/>
    <protectedRange sqref="AB68:AB70" name="Range1_1_1_1_1_2_1_16_1_1"/>
    <protectedRange sqref="AB72:AB74" name="Range1_1_1_1_1_2_1_17_1_1"/>
    <protectedRange sqref="AB76:AB78" name="Range1_1_1_1_1_2_1_18_1_1"/>
    <protectedRange sqref="AB80:AB82" name="Range1_1_1_1_1_2_1_19_1_1"/>
    <protectedRange sqref="AB84:AB86" name="Range1_1_1_1_1_2_1_20_1_1"/>
    <protectedRange sqref="AB88:AB90" name="Range1_1_1_1_1_2_1_21_1_1"/>
    <protectedRange sqref="AB92:AB94" name="Range1_1_1_1_1_2_1_22_1_1"/>
    <protectedRange sqref="AB96:AB98" name="Range1_1_1_1_1_2_1_23_1_1"/>
    <protectedRange sqref="AB100:AB102" name="Range1_1_1_1_1_2_1_24_1_1"/>
    <protectedRange sqref="AB104:AB106" name="Range1_1_1_1_1_2_1_25_1_1"/>
    <protectedRange sqref="AB108:AB110" name="Range1_1_1_1_1_2_1_26_1_1"/>
    <protectedRange sqref="AB112:AB114" name="Range1_1_1_1_1_2_1_27_1_1"/>
    <protectedRange sqref="AB116:AB118" name="Range1_1_1_1_1_2_1_28_1_1"/>
    <protectedRange sqref="AB120:AB122" name="Range1_1_1_1_1_2_1_29_1_1"/>
    <protectedRange sqref="AB124:AB126" name="Range1_1_1_1_1_2_1_30_1_1"/>
    <protectedRange sqref="AN1" name="Range1_1_1_1_1_1_1_1_2"/>
    <protectedRange sqref="AN7 AN11 AN15 AN19 AN23 AN27 AN31 AN35 AN39 AN43 AN47 AN51 AN55 AN59 AN63 AN67 AN71 AN75 AN79 AN83 AN87 AN91 AN95 AN99 AN103 AN107 AN111 AN115 AN119 AN123 AN127" name="Range1_1_1_1_1_1_1_1_2_1"/>
    <protectedRange sqref="AN4:AN6 AN8:AN10 AN12:AN14 AN16:AN18 AN20:AN22 AN24:AN26 AN28:AN30 AN32:AN34 AN36:AN38 AN40:AN42 AN44:AN46 AN48:AN50 AN52:AN54 AN56:AN58 AN60:AN62 AN64:AN66 AN68:AN70 AN72:AN74 AN76:AN78 AN80:AN82 AN84:AN86 AN88:AN90 AN92:AN94 AN96:AN98 AN100:AN102 AN104:AN106 AN108:AN110 AN112:AN114 AN116:AN118 AN120:AN122 AN124:AN126" name="Range1_1_1_1_1_1_1_1_2_2"/>
  </protectedRanges>
  <mergeCells count="36">
    <mergeCell ref="A32:A35"/>
    <mergeCell ref="A36:A39"/>
    <mergeCell ref="A100:A103"/>
    <mergeCell ref="A40:A43"/>
    <mergeCell ref="A44:A47"/>
    <mergeCell ref="A88:A91"/>
    <mergeCell ref="A92:A95"/>
    <mergeCell ref="A96:A99"/>
    <mergeCell ref="A48:A51"/>
    <mergeCell ref="A52:A55"/>
    <mergeCell ref="A56:A59"/>
    <mergeCell ref="A60:A63"/>
    <mergeCell ref="A64:A67"/>
    <mergeCell ref="A68:A71"/>
    <mergeCell ref="A84:A87"/>
    <mergeCell ref="A16:A19"/>
    <mergeCell ref="A1:A2"/>
    <mergeCell ref="B1:B2"/>
    <mergeCell ref="A24:A27"/>
    <mergeCell ref="A28:A31"/>
    <mergeCell ref="AU1:AV1"/>
    <mergeCell ref="AW1:AX1"/>
    <mergeCell ref="A124:A127"/>
    <mergeCell ref="A104:A107"/>
    <mergeCell ref="A108:A111"/>
    <mergeCell ref="A112:A115"/>
    <mergeCell ref="A116:A119"/>
    <mergeCell ref="A120:A123"/>
    <mergeCell ref="A72:A75"/>
    <mergeCell ref="A76:A79"/>
    <mergeCell ref="A80:A83"/>
    <mergeCell ref="C1:C2"/>
    <mergeCell ref="A20:A23"/>
    <mergeCell ref="A4:A7"/>
    <mergeCell ref="A8:A11"/>
    <mergeCell ref="A12:A15"/>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32"/>
  <sheetViews>
    <sheetView zoomScale="110" zoomScaleNormal="110" workbookViewId="0">
      <pane xSplit="3" ySplit="2" topLeftCell="D96" activePane="bottomRight" state="frozen"/>
      <selection pane="topRight" activeCell="D1" sqref="D1"/>
      <selection pane="bottomLeft" activeCell="A3" sqref="A3"/>
      <selection pane="bottomRight" activeCell="K125" sqref="K125"/>
    </sheetView>
  </sheetViews>
  <sheetFormatPr defaultColWidth="9.140625" defaultRowHeight="12.75" x14ac:dyDescent="0.2"/>
  <cols>
    <col min="1" max="1" width="3.28515625" style="79" bestFit="1" customWidth="1"/>
    <col min="2" max="2" width="5.85546875" style="22" customWidth="1"/>
    <col min="3" max="3" width="9.42578125" style="32" customWidth="1"/>
    <col min="4" max="4" width="11" style="32" customWidth="1"/>
    <col min="5" max="5" width="6.85546875" style="32" customWidth="1"/>
    <col min="6" max="6" width="11.28515625" style="32" customWidth="1"/>
    <col min="7" max="7" width="7.42578125" style="81" customWidth="1"/>
    <col min="8" max="8" width="8.85546875" style="32" customWidth="1"/>
    <col min="9" max="9" width="13.42578125" style="32" bestFit="1" customWidth="1"/>
    <col min="10" max="10" width="7.7109375" style="81" customWidth="1"/>
    <col min="11" max="11" width="13" style="32" customWidth="1"/>
    <col min="12" max="12" width="8.42578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customWidth="1"/>
    <col min="19" max="19" width="7.1406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2.28515625" style="82" customWidth="1"/>
    <col min="39" max="39" width="11.7109375" style="32" bestFit="1" customWidth="1"/>
    <col min="40" max="40" width="11.7109375" style="173" customWidth="1"/>
    <col min="41" max="41" width="11.85546875" style="32" customWidth="1"/>
    <col min="42" max="42" width="12" style="110" customWidth="1"/>
    <col min="43" max="43" width="11.5703125" style="111" customWidth="1"/>
    <col min="44" max="44" width="11.5703125" style="112" customWidth="1"/>
    <col min="45" max="45" width="12.140625" style="83" customWidth="1"/>
    <col min="46" max="46" width="14.85546875" style="32" customWidth="1"/>
    <col min="47" max="47" width="6.42578125" style="32" bestFit="1" customWidth="1"/>
    <col min="48" max="48" width="10.42578125" style="32" customWidth="1"/>
    <col min="49" max="49" width="6.42578125" style="32" bestFit="1" customWidth="1"/>
    <col min="50" max="50" width="11.140625" style="32" customWidth="1"/>
    <col min="51" max="16384" width="9.140625" style="32"/>
  </cols>
  <sheetData>
    <row r="1" spans="1:50" s="22" customFormat="1" ht="66" customHeight="1" x14ac:dyDescent="0.2">
      <c r="A1" s="185" t="s">
        <v>47</v>
      </c>
      <c r="B1" s="187" t="s">
        <v>46</v>
      </c>
      <c r="C1" s="189" t="s">
        <v>45</v>
      </c>
      <c r="D1" s="129" t="s">
        <v>0</v>
      </c>
      <c r="E1" s="129" t="s">
        <v>1</v>
      </c>
      <c r="F1" s="129" t="s">
        <v>2</v>
      </c>
      <c r="G1" s="2" t="s">
        <v>48</v>
      </c>
      <c r="H1" s="129" t="s">
        <v>3</v>
      </c>
      <c r="I1" s="129" t="s">
        <v>4</v>
      </c>
      <c r="J1" s="124" t="s">
        <v>49</v>
      </c>
      <c r="K1" s="129" t="s">
        <v>5</v>
      </c>
      <c r="L1" s="129" t="s">
        <v>6</v>
      </c>
      <c r="M1" s="129" t="s">
        <v>7</v>
      </c>
      <c r="N1" s="129" t="s">
        <v>8</v>
      </c>
      <c r="O1" s="129"/>
      <c r="P1" s="1" t="s">
        <v>9</v>
      </c>
      <c r="Q1" s="1"/>
      <c r="R1" s="1" t="s">
        <v>10</v>
      </c>
      <c r="S1" s="1"/>
      <c r="T1" s="129" t="s">
        <v>11</v>
      </c>
      <c r="U1" s="129"/>
      <c r="V1" s="129" t="s">
        <v>12</v>
      </c>
      <c r="W1" s="129"/>
      <c r="X1" s="129" t="s">
        <v>13</v>
      </c>
      <c r="Y1" s="129"/>
      <c r="Z1" s="129" t="s">
        <v>14</v>
      </c>
      <c r="AA1" s="129" t="s">
        <v>15</v>
      </c>
      <c r="AB1" s="129" t="s">
        <v>16</v>
      </c>
      <c r="AC1" s="129" t="s">
        <v>17</v>
      </c>
      <c r="AD1" s="129" t="s">
        <v>18</v>
      </c>
      <c r="AE1" s="114" t="s">
        <v>43</v>
      </c>
      <c r="AF1" s="3" t="s">
        <v>44</v>
      </c>
      <c r="AG1" s="129" t="s">
        <v>19</v>
      </c>
      <c r="AH1" s="129" t="s">
        <v>20</v>
      </c>
      <c r="AI1" s="129" t="s">
        <v>21</v>
      </c>
      <c r="AJ1" s="2" t="s">
        <v>22</v>
      </c>
      <c r="AK1" s="3" t="s">
        <v>23</v>
      </c>
      <c r="AL1" s="149" t="s">
        <v>59</v>
      </c>
      <c r="AM1" s="129" t="s">
        <v>24</v>
      </c>
      <c r="AN1" s="148" t="s">
        <v>58</v>
      </c>
      <c r="AO1" s="129" t="s">
        <v>25</v>
      </c>
      <c r="AP1" s="93" t="s">
        <v>40</v>
      </c>
      <c r="AQ1" s="94" t="s">
        <v>41</v>
      </c>
      <c r="AR1" s="95" t="s">
        <v>41</v>
      </c>
      <c r="AS1" s="4" t="s">
        <v>26</v>
      </c>
      <c r="AT1" s="129" t="s">
        <v>27</v>
      </c>
      <c r="AU1" s="181" t="s">
        <v>28</v>
      </c>
      <c r="AV1" s="181"/>
      <c r="AW1" s="181" t="s">
        <v>29</v>
      </c>
      <c r="AX1" s="181"/>
    </row>
    <row r="2" spans="1:50"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9"/>
      <c r="AM2" s="5" t="s">
        <v>30</v>
      </c>
      <c r="AN2" s="171"/>
      <c r="AO2" s="5" t="s">
        <v>34</v>
      </c>
      <c r="AP2" s="96" t="s">
        <v>42</v>
      </c>
      <c r="AQ2" s="97" t="s">
        <v>42</v>
      </c>
      <c r="AR2" s="98" t="s">
        <v>42</v>
      </c>
      <c r="AS2" s="10" t="s">
        <v>35</v>
      </c>
      <c r="AT2" s="5" t="s">
        <v>32</v>
      </c>
      <c r="AU2" s="5" t="s">
        <v>36</v>
      </c>
      <c r="AV2" s="5" t="s">
        <v>37</v>
      </c>
      <c r="AW2" s="5" t="s">
        <v>36</v>
      </c>
      <c r="AX2" s="5" t="s">
        <v>37</v>
      </c>
    </row>
    <row r="3" spans="1:50" s="22" customFormat="1" ht="13.5" thickBot="1" x14ac:dyDescent="0.25">
      <c r="A3" s="84"/>
      <c r="B3" s="85"/>
      <c r="C3" s="91"/>
      <c r="D3" s="128"/>
      <c r="E3" s="128"/>
      <c r="F3" s="128"/>
      <c r="G3" s="88"/>
      <c r="H3" s="128"/>
      <c r="I3" s="128"/>
      <c r="J3" s="88"/>
      <c r="K3" s="128"/>
      <c r="L3" s="128"/>
      <c r="M3" s="128"/>
      <c r="N3" s="128"/>
      <c r="O3" s="6"/>
      <c r="P3" s="128"/>
      <c r="Q3" s="6"/>
      <c r="R3" s="128"/>
      <c r="S3" s="6"/>
      <c r="T3" s="91"/>
      <c r="U3" s="6"/>
      <c r="V3" s="128"/>
      <c r="W3" s="6"/>
      <c r="X3" s="128"/>
      <c r="Y3" s="91"/>
      <c r="Z3" s="86"/>
      <c r="AA3" s="87"/>
      <c r="AB3" s="92"/>
      <c r="AC3" s="86"/>
      <c r="AD3" s="86"/>
      <c r="AE3" s="116"/>
      <c r="AF3" s="119"/>
      <c r="AG3" s="92"/>
      <c r="AH3" s="92"/>
      <c r="AI3" s="128"/>
      <c r="AJ3" s="88"/>
      <c r="AK3" s="89"/>
      <c r="AL3" s="89"/>
      <c r="AM3" s="128"/>
      <c r="AN3" s="172"/>
      <c r="AO3" s="128"/>
      <c r="AP3" s="99"/>
      <c r="AQ3" s="123">
        <f>Май!AR127</f>
        <v>1753.5599999999995</v>
      </c>
      <c r="AR3" s="100"/>
      <c r="AS3" s="90"/>
      <c r="AT3" s="128"/>
      <c r="AU3" s="128"/>
      <c r="AV3" s="128"/>
      <c r="AW3" s="128"/>
      <c r="AX3" s="128"/>
    </row>
    <row r="4" spans="1:50" x14ac:dyDescent="0.2">
      <c r="A4" s="182">
        <v>1</v>
      </c>
      <c r="B4" s="23">
        <v>1</v>
      </c>
      <c r="C4" s="11" t="s">
        <v>57</v>
      </c>
      <c r="D4" s="12">
        <v>4100</v>
      </c>
      <c r="E4" s="12">
        <v>2</v>
      </c>
      <c r="F4" s="12">
        <v>15569</v>
      </c>
      <c r="G4" s="13">
        <v>0.9</v>
      </c>
      <c r="H4" s="13">
        <v>4.2</v>
      </c>
      <c r="I4" s="12">
        <v>14143</v>
      </c>
      <c r="J4" s="13">
        <v>4.5</v>
      </c>
      <c r="K4" s="12">
        <v>15779</v>
      </c>
      <c r="L4" s="14">
        <v>6.3E-2</v>
      </c>
      <c r="M4" s="24">
        <f>ROUND(K4*(1-L4),0)</f>
        <v>14785</v>
      </c>
      <c r="N4" s="15">
        <v>0.40300000000000002</v>
      </c>
      <c r="O4" s="25">
        <f>M4*N4</f>
        <v>5958.3550000000005</v>
      </c>
      <c r="P4" s="14">
        <v>0.57699999999999996</v>
      </c>
      <c r="Q4" s="25">
        <f>M4*P4</f>
        <v>8530.9449999999997</v>
      </c>
      <c r="R4" s="16">
        <v>0.02</v>
      </c>
      <c r="S4" s="25">
        <f>M4*R4</f>
        <v>295.7</v>
      </c>
      <c r="T4" s="26">
        <v>0.21</v>
      </c>
      <c r="U4" s="25">
        <f>M4*T4</f>
        <v>3104.85</v>
      </c>
      <c r="V4" s="16">
        <v>0.51400000000000001</v>
      </c>
      <c r="W4" s="25">
        <f>M4*V4</f>
        <v>7599.49</v>
      </c>
      <c r="X4" s="16">
        <v>0.4</v>
      </c>
      <c r="Y4" s="130">
        <f>X4*M4</f>
        <v>5914</v>
      </c>
      <c r="Z4" s="17">
        <v>2.7100000000000002E-3</v>
      </c>
      <c r="AA4" s="19">
        <f>M4*Z4</f>
        <v>40.067350000000005</v>
      </c>
      <c r="AB4" s="27">
        <f>IF(M4&gt;0,(AD4+AM4)/M4,0)</f>
        <v>2.6688497260737233E-3</v>
      </c>
      <c r="AC4" s="17">
        <v>2.9999999999999997E-4</v>
      </c>
      <c r="AD4" s="24">
        <f>AC4*M4</f>
        <v>4.4354999999999993</v>
      </c>
      <c r="AE4" s="117">
        <v>0.21</v>
      </c>
      <c r="AF4" s="30">
        <f>AI4*(1-AJ4)*AE4</f>
        <v>35.394240000000003</v>
      </c>
      <c r="AG4" s="28">
        <f>IF(AND(AE4&gt;0,AC4&gt;0,Z4&gt;0),((Z4-AC4)*AE4)/((AE4-AC4)*Z4),0)</f>
        <v>0.89057113747103134</v>
      </c>
      <c r="AH4" s="60">
        <f t="shared" ref="AH4:AH35" si="0">IF(AND(AB4&gt;0,AK4&gt;0,AC4&gt;0),((AK4*(AB4-AC4))/(AB4*(AK4-AC4))),0)</f>
        <v>0.88887528805945537</v>
      </c>
      <c r="AI4" s="12">
        <v>184</v>
      </c>
      <c r="AJ4" s="14">
        <v>8.4000000000000005E-2</v>
      </c>
      <c r="AK4" s="15">
        <v>0.20780000000000001</v>
      </c>
      <c r="AL4" s="150">
        <v>0.21560000000000001</v>
      </c>
      <c r="AM4" s="30">
        <f>AI4*(1-AJ4)*AK4</f>
        <v>35.023443200000003</v>
      </c>
      <c r="AN4" s="153">
        <f>AI4*(1-AJ4)*AL4</f>
        <v>36.338086400000002</v>
      </c>
      <c r="AO4" s="19">
        <v>1.6</v>
      </c>
      <c r="AP4" s="19">
        <v>997.14</v>
      </c>
      <c r="AQ4" s="113">
        <f>AQ3+AI4-AP4</f>
        <v>940.4199999999995</v>
      </c>
      <c r="AR4" s="102"/>
      <c r="AS4" s="12"/>
      <c r="AT4" s="31"/>
      <c r="AU4" s="20"/>
      <c r="AV4" s="20"/>
      <c r="AW4" s="20"/>
      <c r="AX4" s="20"/>
    </row>
    <row r="5" spans="1:50" x14ac:dyDescent="0.2">
      <c r="A5" s="183"/>
      <c r="B5" s="33">
        <v>2</v>
      </c>
      <c r="C5" s="11" t="s">
        <v>55</v>
      </c>
      <c r="D5" s="34">
        <v>19300</v>
      </c>
      <c r="E5" s="34">
        <v>5</v>
      </c>
      <c r="F5" s="34">
        <v>13082</v>
      </c>
      <c r="G5" s="35">
        <v>1</v>
      </c>
      <c r="H5" s="35">
        <v>4.5999999999999996</v>
      </c>
      <c r="I5" s="34">
        <v>12407</v>
      </c>
      <c r="J5" s="35">
        <v>5.7</v>
      </c>
      <c r="K5" s="34">
        <v>15717</v>
      </c>
      <c r="L5" s="36">
        <v>6.5000000000000002E-2</v>
      </c>
      <c r="M5" s="37">
        <f>ROUND(K5*(1-L5),0)</f>
        <v>14695</v>
      </c>
      <c r="N5" s="38">
        <v>0.55000000000000004</v>
      </c>
      <c r="O5" s="25">
        <f>M5*N5</f>
        <v>8082.2500000000009</v>
      </c>
      <c r="P5" s="36">
        <v>0.41699999999999998</v>
      </c>
      <c r="Q5" s="25">
        <f>M5*P5</f>
        <v>6127.8149999999996</v>
      </c>
      <c r="R5" s="39">
        <v>3.3000000000000002E-2</v>
      </c>
      <c r="S5" s="25">
        <f>M5*R5</f>
        <v>484.935</v>
      </c>
      <c r="T5" s="28">
        <v>0.21199999999999999</v>
      </c>
      <c r="U5" s="25">
        <f>M5*T5</f>
        <v>3115.3399999999997</v>
      </c>
      <c r="V5" s="39">
        <v>0.51200000000000001</v>
      </c>
      <c r="W5" s="25">
        <f>M5*V5</f>
        <v>7523.84</v>
      </c>
      <c r="X5" s="39">
        <v>0.4</v>
      </c>
      <c r="Y5" s="25">
        <f>X5*M5</f>
        <v>5878</v>
      </c>
      <c r="Z5" s="40">
        <v>2.6900000000000001E-3</v>
      </c>
      <c r="AA5" s="18">
        <f>M5*Z5</f>
        <v>39.52955</v>
      </c>
      <c r="AB5" s="27">
        <f>IF(M5&gt;0,(AD5+AM5)/M5,0)</f>
        <v>2.7957745491663829E-3</v>
      </c>
      <c r="AC5" s="40">
        <v>2.9E-4</v>
      </c>
      <c r="AD5" s="37">
        <f>AC5*M5</f>
        <v>4.2615499999999997</v>
      </c>
      <c r="AE5" s="28">
        <v>0.21049999999999999</v>
      </c>
      <c r="AF5" s="41">
        <f>AI5*(1-AJ5)*AE5</f>
        <v>36.135692999999996</v>
      </c>
      <c r="AG5" s="28">
        <f>IF(AND(AE5&gt;0,AC5&gt;0,Z5&gt;0),((Z5-AC5)*AE5)/((AE5-AC5)*Z5),0)</f>
        <v>0.89342415417827004</v>
      </c>
      <c r="AH5" s="29">
        <f t="shared" si="0"/>
        <v>0.89748542019132715</v>
      </c>
      <c r="AI5" s="34">
        <v>187</v>
      </c>
      <c r="AJ5" s="36">
        <v>8.2000000000000003E-2</v>
      </c>
      <c r="AK5" s="38">
        <v>0.2145</v>
      </c>
      <c r="AL5" s="151">
        <v>0.2208</v>
      </c>
      <c r="AM5" s="41">
        <f>AI5*(1-AJ5)*AK5</f>
        <v>36.822356999999997</v>
      </c>
      <c r="AN5" s="174">
        <f>AI5*(1-AJ5)*AL5</f>
        <v>37.903852799999996</v>
      </c>
      <c r="AO5" s="42">
        <v>1.6</v>
      </c>
      <c r="AP5" s="42"/>
      <c r="AQ5" s="113">
        <f>AQ4+AI5-AP5</f>
        <v>1127.4199999999996</v>
      </c>
      <c r="AR5" s="103"/>
      <c r="AS5" s="43"/>
      <c r="AT5" s="44"/>
      <c r="AU5" s="45"/>
      <c r="AV5" s="45"/>
      <c r="AW5" s="45"/>
      <c r="AX5" s="45"/>
    </row>
    <row r="6" spans="1:50" x14ac:dyDescent="0.2">
      <c r="A6" s="183"/>
      <c r="B6" s="33">
        <v>3</v>
      </c>
      <c r="C6" s="11" t="s">
        <v>60</v>
      </c>
      <c r="D6" s="43">
        <v>20800</v>
      </c>
      <c r="E6" s="43">
        <v>1</v>
      </c>
      <c r="F6" s="43">
        <v>18520</v>
      </c>
      <c r="G6" s="37">
        <v>0.4</v>
      </c>
      <c r="H6" s="37">
        <v>3.8</v>
      </c>
      <c r="I6" s="43">
        <v>16859</v>
      </c>
      <c r="J6" s="37">
        <v>5.3</v>
      </c>
      <c r="K6" s="43">
        <v>15798</v>
      </c>
      <c r="L6" s="39">
        <v>6.3E-2</v>
      </c>
      <c r="M6" s="37">
        <f>ROUND(K6*(1-L6),0)</f>
        <v>14803</v>
      </c>
      <c r="N6" s="28">
        <v>0.53400000000000003</v>
      </c>
      <c r="O6" s="25">
        <f>M6*N6</f>
        <v>7904.8020000000006</v>
      </c>
      <c r="P6" s="39">
        <v>0.40799999999999997</v>
      </c>
      <c r="Q6" s="25">
        <f>M6*P6</f>
        <v>6039.6239999999998</v>
      </c>
      <c r="R6" s="39">
        <v>5.8000000000000003E-2</v>
      </c>
      <c r="S6" s="25">
        <f>M6*R6</f>
        <v>858.57400000000007</v>
      </c>
      <c r="T6" s="28">
        <v>0.21</v>
      </c>
      <c r="U6" s="25">
        <f>M6*T6</f>
        <v>3108.63</v>
      </c>
      <c r="V6" s="39">
        <v>0.51700000000000002</v>
      </c>
      <c r="W6" s="25">
        <f>M6*V6</f>
        <v>7653.1509999999998</v>
      </c>
      <c r="X6" s="39">
        <v>0.4</v>
      </c>
      <c r="Y6" s="25">
        <f>X6*M6</f>
        <v>5921.2000000000007</v>
      </c>
      <c r="Z6" s="47">
        <v>2.7399999999999998E-3</v>
      </c>
      <c r="AA6" s="18">
        <f>M6*Z6</f>
        <v>40.560219999999994</v>
      </c>
      <c r="AB6" s="27">
        <f>IF(M6&gt;0,(AD6+AM6)/M6,0)</f>
        <v>2.6545602107680877E-3</v>
      </c>
      <c r="AC6" s="47">
        <v>3.1E-4</v>
      </c>
      <c r="AD6" s="37">
        <f>AC6*M6</f>
        <v>4.5889300000000004</v>
      </c>
      <c r="AE6" s="28">
        <v>0.20749999999999999</v>
      </c>
      <c r="AF6" s="41">
        <f>AI6*(1-AJ6)*AE6</f>
        <v>33.873960000000004</v>
      </c>
      <c r="AG6" s="28">
        <f>IF(AND(AE6&gt;0,AC6&gt;0,Z6&gt;0),((Z6-AC6)*AE6)/((AE6-AC6)*Z6),0)</f>
        <v>0.88818824570557087</v>
      </c>
      <c r="AH6" s="29">
        <f t="shared" si="0"/>
        <v>0.88450956367445899</v>
      </c>
      <c r="AI6" s="43">
        <v>179</v>
      </c>
      <c r="AJ6" s="39">
        <v>8.7999999999999995E-2</v>
      </c>
      <c r="AK6" s="28">
        <v>0.21260000000000001</v>
      </c>
      <c r="AL6" s="152">
        <v>0.22020000000000001</v>
      </c>
      <c r="AM6" s="41">
        <f>AI6*(1-AJ6)*AK6</f>
        <v>34.706524800000004</v>
      </c>
      <c r="AN6" s="154">
        <f>AI6*(1-AJ6)*AL6</f>
        <v>35.947209600000008</v>
      </c>
      <c r="AO6" s="18">
        <v>1.55</v>
      </c>
      <c r="AP6" s="18"/>
      <c r="AQ6" s="113">
        <f>AQ5+AI6-AP6</f>
        <v>1306.4199999999996</v>
      </c>
      <c r="AR6" s="104"/>
      <c r="AS6" s="43"/>
      <c r="AT6" s="48"/>
      <c r="AU6" s="41"/>
      <c r="AV6" s="41"/>
      <c r="AW6" s="41"/>
      <c r="AX6" s="41"/>
    </row>
    <row r="7" spans="1:50" s="22" customFormat="1" ht="13.5" thickBot="1" x14ac:dyDescent="0.25">
      <c r="A7" s="184"/>
      <c r="B7" s="49" t="s">
        <v>38</v>
      </c>
      <c r="C7" s="50"/>
      <c r="D7" s="51">
        <f>SUM(D4:D6)</f>
        <v>44200</v>
      </c>
      <c r="E7" s="51"/>
      <c r="F7" s="51">
        <f>SUM(F4:F6)</f>
        <v>47171</v>
      </c>
      <c r="G7" s="52"/>
      <c r="H7" s="52"/>
      <c r="I7" s="51">
        <f>SUM(I4:I6)</f>
        <v>43409</v>
      </c>
      <c r="J7" s="52"/>
      <c r="K7" s="51">
        <f>SUM(K4:K6)</f>
        <v>47294</v>
      </c>
      <c r="L7" s="21">
        <f>IF(K7&gt;0,(K4*L4+K5*L5+K6*L6)/K7,0)</f>
        <v>6.3664650907091808E-2</v>
      </c>
      <c r="M7" s="52">
        <f>M4+M5+M6</f>
        <v>44283</v>
      </c>
      <c r="N7" s="53">
        <f>IF(M7&gt;0,O7/M7,0)</f>
        <v>0.49557182214393791</v>
      </c>
      <c r="O7" s="54">
        <f>O4+O5+O6</f>
        <v>21945.407000000003</v>
      </c>
      <c r="P7" s="21">
        <f>IF(M7&gt;0,Q7/M7,0)</f>
        <v>0.46741151231849692</v>
      </c>
      <c r="Q7" s="54">
        <f>Q4+Q5+Q6</f>
        <v>20698.383999999998</v>
      </c>
      <c r="R7" s="21">
        <f>IF(M7&gt;0,S7/M7,0)</f>
        <v>3.7016665537565205E-2</v>
      </c>
      <c r="S7" s="54">
        <f>S4+S5+S6</f>
        <v>1639.2090000000001</v>
      </c>
      <c r="T7" s="21">
        <f>IF(M7&gt;0,U7/M7,0)</f>
        <v>0.21066368583880946</v>
      </c>
      <c r="U7" s="54">
        <f>U4+U5+U6</f>
        <v>9328.82</v>
      </c>
      <c r="V7" s="21">
        <f>IF(M7&gt;0,W7/M7,0)</f>
        <v>0.51433915949687237</v>
      </c>
      <c r="W7" s="54">
        <f>W4+W5+W6</f>
        <v>22776.481</v>
      </c>
      <c r="X7" s="21">
        <f>IF(M7&gt;0,Y7/M7,0)</f>
        <v>0.4</v>
      </c>
      <c r="Y7" s="54">
        <f>Y4+Y5+Y6</f>
        <v>17713.2</v>
      </c>
      <c r="Z7" s="55">
        <f>IF(M7&gt;0,AA7/M7,0)</f>
        <v>2.7133915949687239E-3</v>
      </c>
      <c r="AA7" s="56">
        <f>SUM(AA4:AA6)</f>
        <v>120.15711999999999</v>
      </c>
      <c r="AB7" s="55">
        <f>IF(M7&gt;0,(AB4*M4+AB5*M5+AB6*M6)/M7,0)</f>
        <v>2.7061921053225845E-3</v>
      </c>
      <c r="AC7" s="55">
        <f>IF(K7&gt;0,(K4*AC4+K5*AC5+K6*AC6)/K7,0)</f>
        <v>3.000171269082759E-4</v>
      </c>
      <c r="AD7" s="52">
        <f>SUM(AD4:AD6)</f>
        <v>13.285979999999999</v>
      </c>
      <c r="AE7" s="53">
        <f>IF(K7&gt;0,(K4*AE4+K5*AE5+K6*AE6)/K7,0)</f>
        <v>0.20933106736583923</v>
      </c>
      <c r="AF7" s="58">
        <f>SUM(AF4:AF6)</f>
        <v>105.40389300000001</v>
      </c>
      <c r="AG7" s="53">
        <f>IF(AND(AA7&gt;0),((AA4*AG4+AA5*AG5+AA6*AG6)/AA7),0)</f>
        <v>0.8907053604978179</v>
      </c>
      <c r="AH7" s="57">
        <f t="shared" si="0"/>
        <v>0.89039907005349539</v>
      </c>
      <c r="AI7" s="51">
        <f>SUM(AI4:AI6)</f>
        <v>550</v>
      </c>
      <c r="AJ7" s="21">
        <f>IF(AI7&gt;0,(AJ4*AI4+AJ5*AI5+AJ6*AI6)/AI7,0)</f>
        <v>8.4621818181818187E-2</v>
      </c>
      <c r="AK7" s="53">
        <f>IF(K7&gt;0,(AK4*K4+AK5*K5+AK6*K6)/K7,0)</f>
        <v>0.21162996363175032</v>
      </c>
      <c r="AL7" s="155">
        <f>IF(K7&gt;0,(AL4*K4+AL5*K5+AL6*K6)/K7,0)</f>
        <v>0.21886466782255679</v>
      </c>
      <c r="AM7" s="58">
        <f>SUM(AM4:AM6)</f>
        <v>106.552325</v>
      </c>
      <c r="AN7" s="156">
        <f>SUM(AN4:AN6)</f>
        <v>110.1891488</v>
      </c>
      <c r="AO7" s="56"/>
      <c r="AP7" s="56">
        <f>SUM(AP4:AP6)</f>
        <v>997.14</v>
      </c>
      <c r="AQ7" s="105"/>
      <c r="AR7" s="106">
        <f>AQ6</f>
        <v>1306.4199999999996</v>
      </c>
      <c r="AS7" s="51">
        <f>SUM(AS4:AS6)</f>
        <v>0</v>
      </c>
      <c r="AT7" s="59"/>
      <c r="AU7" s="58"/>
      <c r="AV7" s="58"/>
      <c r="AW7" s="58"/>
      <c r="AX7" s="58"/>
    </row>
    <row r="8" spans="1:50" x14ac:dyDescent="0.2">
      <c r="A8" s="182">
        <v>2</v>
      </c>
      <c r="B8" s="23">
        <v>1</v>
      </c>
      <c r="C8" s="11" t="s">
        <v>54</v>
      </c>
      <c r="D8" s="12">
        <v>6000</v>
      </c>
      <c r="E8" s="12">
        <v>0</v>
      </c>
      <c r="F8" s="12">
        <v>8959</v>
      </c>
      <c r="G8" s="13">
        <v>0.4</v>
      </c>
      <c r="H8" s="13">
        <v>4.0999999999999996</v>
      </c>
      <c r="I8" s="12">
        <v>8891</v>
      </c>
      <c r="J8" s="13">
        <v>7.5</v>
      </c>
      <c r="K8" s="12">
        <v>15694</v>
      </c>
      <c r="L8" s="14">
        <v>6.9000000000000006E-2</v>
      </c>
      <c r="M8" s="24">
        <f>ROUND(K8*(1-L8),0)</f>
        <v>14611</v>
      </c>
      <c r="N8" s="15">
        <v>0.40300000000000002</v>
      </c>
      <c r="O8" s="25">
        <f>M8*N8</f>
        <v>5888.2330000000002</v>
      </c>
      <c r="P8" s="14">
        <v>0.52800000000000002</v>
      </c>
      <c r="Q8" s="25">
        <f>M8*P8</f>
        <v>7714.6080000000002</v>
      </c>
      <c r="R8" s="16">
        <v>6.9000000000000006E-2</v>
      </c>
      <c r="S8" s="25">
        <f>M8*R8</f>
        <v>1008.1590000000001</v>
      </c>
      <c r="T8" s="26">
        <v>0.20499999999999999</v>
      </c>
      <c r="U8" s="25">
        <f>M8*T8</f>
        <v>2995.2549999999997</v>
      </c>
      <c r="V8" s="16">
        <v>0.52</v>
      </c>
      <c r="W8" s="25">
        <f>M8*V8</f>
        <v>7597.72</v>
      </c>
      <c r="X8" s="16">
        <v>0.4</v>
      </c>
      <c r="Y8" s="25">
        <f>X8*M8</f>
        <v>5844.4000000000005</v>
      </c>
      <c r="Z8" s="17">
        <v>2.8600000000000001E-3</v>
      </c>
      <c r="AA8" s="18">
        <f>M8*Z8</f>
        <v>41.787460000000003</v>
      </c>
      <c r="AB8" s="27">
        <f>IF(M8&gt;0,(AD8+AM8)/M8,0)</f>
        <v>2.8485193895010606E-3</v>
      </c>
      <c r="AC8" s="17">
        <v>3.8000000000000002E-4</v>
      </c>
      <c r="AD8" s="24">
        <f>AC8*M8</f>
        <v>5.5521799999999999</v>
      </c>
      <c r="AE8" s="117">
        <v>0.2044</v>
      </c>
      <c r="AF8" s="30">
        <f>AI8*(1-AJ8)*AE8</f>
        <v>35.122460799999999</v>
      </c>
      <c r="AG8" s="28">
        <f>IF(AND(AE8&gt;0,AC8&gt;0,Z8&gt;0),((Z8-AC8)*AE8)/((AE8-AC8)*Z8),0)</f>
        <v>0.86874795628839341</v>
      </c>
      <c r="AH8" s="60">
        <f t="shared" si="0"/>
        <v>0.86816908340047549</v>
      </c>
      <c r="AI8" s="12">
        <v>188</v>
      </c>
      <c r="AJ8" s="14">
        <v>8.5999999999999993E-2</v>
      </c>
      <c r="AK8" s="15">
        <v>0.2099</v>
      </c>
      <c r="AL8" s="150">
        <v>0.217</v>
      </c>
      <c r="AM8" s="30">
        <f>AI8*(1-AJ8)*AK8</f>
        <v>36.067536799999999</v>
      </c>
      <c r="AN8" s="153">
        <f t="shared" ref="AN8:AN70" si="1">AI8*(1-AJ8)*AL8</f>
        <v>37.287543999999997</v>
      </c>
      <c r="AO8" s="19">
        <v>1.6</v>
      </c>
      <c r="AP8" s="19">
        <v>1012.22</v>
      </c>
      <c r="AQ8" s="101">
        <f>AQ6+AI8-AP8+AR8</f>
        <v>601.69999999999959</v>
      </c>
      <c r="AR8" s="102">
        <v>119.5</v>
      </c>
      <c r="AS8" s="12"/>
      <c r="AT8" s="31"/>
      <c r="AU8" s="20"/>
      <c r="AV8" s="20"/>
      <c r="AW8" s="20"/>
      <c r="AX8" s="20"/>
    </row>
    <row r="9" spans="1:50" x14ac:dyDescent="0.2">
      <c r="A9" s="183"/>
      <c r="B9" s="33">
        <v>2</v>
      </c>
      <c r="C9" s="46" t="s">
        <v>51</v>
      </c>
      <c r="D9" s="34">
        <v>19800</v>
      </c>
      <c r="E9" s="34">
        <v>2</v>
      </c>
      <c r="F9" s="34">
        <v>18053</v>
      </c>
      <c r="G9" s="35">
        <v>0.7</v>
      </c>
      <c r="H9" s="35">
        <v>3.9</v>
      </c>
      <c r="I9" s="34">
        <v>16308</v>
      </c>
      <c r="J9" s="35">
        <v>6.8</v>
      </c>
      <c r="K9" s="34">
        <v>16270</v>
      </c>
      <c r="L9" s="36">
        <v>6.5000000000000002E-2</v>
      </c>
      <c r="M9" s="37">
        <f>ROUND(K9*(1-L9),0)</f>
        <v>15212</v>
      </c>
      <c r="N9" s="38">
        <v>0.39700000000000002</v>
      </c>
      <c r="O9" s="25">
        <f>M9*N9</f>
        <v>6039.1640000000007</v>
      </c>
      <c r="P9" s="36">
        <v>0.53200000000000003</v>
      </c>
      <c r="Q9" s="25">
        <f>M9*P9</f>
        <v>8092.7840000000006</v>
      </c>
      <c r="R9" s="39">
        <v>7.0999999999999994E-2</v>
      </c>
      <c r="S9" s="25">
        <f>M9*R9</f>
        <v>1080.0519999999999</v>
      </c>
      <c r="T9" s="28">
        <v>0.19500000000000001</v>
      </c>
      <c r="U9" s="25">
        <f>M9*T9</f>
        <v>2966.34</v>
      </c>
      <c r="V9" s="39">
        <v>0.52400000000000002</v>
      </c>
      <c r="W9" s="25">
        <f>M9*V9</f>
        <v>7971.0880000000006</v>
      </c>
      <c r="X9" s="39">
        <v>0.4</v>
      </c>
      <c r="Y9" s="25">
        <f>X9*M9</f>
        <v>6084.8</v>
      </c>
      <c r="Z9" s="40">
        <v>2.9199999999999999E-3</v>
      </c>
      <c r="AA9" s="18">
        <f>M9*Z9</f>
        <v>44.419039999999995</v>
      </c>
      <c r="AB9" s="27">
        <f>IF(M9&gt;0,(AD9+AM9)/M9,0)</f>
        <v>2.8817128582697875E-3</v>
      </c>
      <c r="AC9" s="40">
        <v>4.8000000000000001E-4</v>
      </c>
      <c r="AD9" s="37">
        <f>AC9*M9</f>
        <v>7.3017599999999998</v>
      </c>
      <c r="AE9" s="28">
        <v>0.1986</v>
      </c>
      <c r="AF9" s="41">
        <f>AI9*(1-AJ9)*AE9</f>
        <v>35.446128000000002</v>
      </c>
      <c r="AG9" s="28">
        <f>IF(AND(AE9&gt;0,AC9&gt;0,Z9&gt;0),((Z9-AC9)*AE9)/((AE9-AC9)*Z9),0)</f>
        <v>0.8376409482007583</v>
      </c>
      <c r="AH9" s="29">
        <f t="shared" si="0"/>
        <v>0.83539130302071107</v>
      </c>
      <c r="AI9" s="34">
        <v>194</v>
      </c>
      <c r="AJ9" s="36">
        <v>0.08</v>
      </c>
      <c r="AK9" s="38">
        <v>0.20469999999999999</v>
      </c>
      <c r="AL9" s="151">
        <v>0.21240000000000001</v>
      </c>
      <c r="AM9" s="41">
        <f>AI9*(1-AJ9)*AK9</f>
        <v>36.534856000000005</v>
      </c>
      <c r="AN9" s="174">
        <f t="shared" si="1"/>
        <v>37.909152000000006</v>
      </c>
      <c r="AO9" s="42">
        <v>1.6</v>
      </c>
      <c r="AP9" s="42"/>
      <c r="AQ9" s="113">
        <f>AQ8+AI9-AP9</f>
        <v>795.69999999999959</v>
      </c>
      <c r="AR9" s="104"/>
      <c r="AS9" s="43"/>
      <c r="AT9" s="44"/>
      <c r="AU9" s="45"/>
      <c r="AV9" s="45"/>
      <c r="AW9" s="45"/>
      <c r="AX9" s="45"/>
    </row>
    <row r="10" spans="1:50" x14ac:dyDescent="0.2">
      <c r="A10" s="183"/>
      <c r="B10" s="33">
        <v>3</v>
      </c>
      <c r="C10" s="11" t="s">
        <v>60</v>
      </c>
      <c r="D10" s="43">
        <v>15783</v>
      </c>
      <c r="E10" s="43">
        <v>1</v>
      </c>
      <c r="F10" s="43">
        <v>18727</v>
      </c>
      <c r="G10" s="37">
        <v>0.5</v>
      </c>
      <c r="H10" s="37">
        <v>3.7</v>
      </c>
      <c r="I10" s="43">
        <v>17477</v>
      </c>
      <c r="J10" s="37">
        <v>6.7</v>
      </c>
      <c r="K10" s="43">
        <v>16476</v>
      </c>
      <c r="L10" s="39">
        <v>6.2E-2</v>
      </c>
      <c r="M10" s="37">
        <f>ROUND(K10*(1-L10),0)</f>
        <v>15454</v>
      </c>
      <c r="N10" s="28">
        <v>0.40200000000000002</v>
      </c>
      <c r="O10" s="25">
        <f>M10*N10</f>
        <v>6212.5080000000007</v>
      </c>
      <c r="P10" s="39">
        <v>0.55900000000000005</v>
      </c>
      <c r="Q10" s="25">
        <f>M10*P10</f>
        <v>8638.7860000000001</v>
      </c>
      <c r="R10" s="39">
        <v>3.9E-2</v>
      </c>
      <c r="S10" s="25">
        <f>M10*R10</f>
        <v>602.70600000000002</v>
      </c>
      <c r="T10" s="28">
        <v>0.191</v>
      </c>
      <c r="U10" s="25">
        <f>M10*T10</f>
        <v>2951.7139999999999</v>
      </c>
      <c r="V10" s="39">
        <v>0.52400000000000002</v>
      </c>
      <c r="W10" s="25">
        <f>M10*V10</f>
        <v>8097.8960000000006</v>
      </c>
      <c r="X10" s="39">
        <v>0.4</v>
      </c>
      <c r="Y10" s="25">
        <f>X10*M10</f>
        <v>6181.6</v>
      </c>
      <c r="Z10" s="47">
        <v>2.97E-3</v>
      </c>
      <c r="AA10" s="18">
        <f>M10*Z10</f>
        <v>45.898380000000003</v>
      </c>
      <c r="AB10" s="27">
        <f>IF(M10&gt;0,(AD10+AM10)/M10,0)</f>
        <v>2.7575479487511327E-3</v>
      </c>
      <c r="AC10" s="47">
        <v>4.8000000000000001E-4</v>
      </c>
      <c r="AD10" s="37">
        <f>AC10*M10</f>
        <v>7.4179200000000005</v>
      </c>
      <c r="AE10" s="28">
        <v>0.20250000000000001</v>
      </c>
      <c r="AF10" s="41">
        <f>AI10*(1-AJ10)*AE10</f>
        <v>35.906490000000005</v>
      </c>
      <c r="AG10" s="28">
        <f>IF(AND(AE10&gt;0,AC10&gt;0,Z10&gt;0),((Z10-AC10)*AE10)/((AE10-AC10)*Z10),0)</f>
        <v>0.84037584037584057</v>
      </c>
      <c r="AH10" s="29">
        <f t="shared" si="0"/>
        <v>0.82793436846387936</v>
      </c>
      <c r="AI10" s="43">
        <v>194</v>
      </c>
      <c r="AJ10" s="39">
        <v>8.5999999999999993E-2</v>
      </c>
      <c r="AK10" s="28">
        <v>0.19850000000000001</v>
      </c>
      <c r="AL10" s="152">
        <v>0.20649999999999999</v>
      </c>
      <c r="AM10" s="41">
        <f>AI10*(1-AJ10)*AK10</f>
        <v>35.197226000000001</v>
      </c>
      <c r="AN10" s="154">
        <f t="shared" si="1"/>
        <v>36.615753999999995</v>
      </c>
      <c r="AO10" s="18">
        <v>1.6</v>
      </c>
      <c r="AP10" s="18"/>
      <c r="AQ10" s="113">
        <f>AQ9+AI10-AP10</f>
        <v>989.69999999999959</v>
      </c>
      <c r="AR10" s="104"/>
      <c r="AS10" s="43"/>
      <c r="AT10" s="48"/>
      <c r="AU10" s="41"/>
      <c r="AV10" s="41"/>
      <c r="AW10" s="41"/>
      <c r="AX10" s="41"/>
    </row>
    <row r="11" spans="1:50" s="22" customFormat="1" ht="13.5" thickBot="1" x14ac:dyDescent="0.25">
      <c r="A11" s="184"/>
      <c r="B11" s="49" t="s">
        <v>38</v>
      </c>
      <c r="C11" s="50"/>
      <c r="D11" s="51">
        <f>SUM(D8:D10)</f>
        <v>41583</v>
      </c>
      <c r="E11" s="51"/>
      <c r="F11" s="51">
        <f>SUM(F8:F10)</f>
        <v>45739</v>
      </c>
      <c r="G11" s="52"/>
      <c r="H11" s="52"/>
      <c r="I11" s="51">
        <f>SUM(I8:I10)</f>
        <v>42676</v>
      </c>
      <c r="J11" s="52"/>
      <c r="K11" s="51">
        <f>SUM(K8:K10)</f>
        <v>48440</v>
      </c>
      <c r="L11" s="21">
        <f>IF(K11&gt;0,(K8*L8+K9*L9+K10*L10)/K11,0)</f>
        <v>6.5275557390586297E-2</v>
      </c>
      <c r="M11" s="52">
        <f>M8+M9+M10</f>
        <v>45277</v>
      </c>
      <c r="N11" s="53">
        <f>IF(M11&gt;0,O11/M11,0)</f>
        <v>0.40064282085827246</v>
      </c>
      <c r="O11" s="54">
        <f>O8+O9+O10</f>
        <v>18139.905000000002</v>
      </c>
      <c r="P11" s="21">
        <f>IF(M11&gt;0,Q11/M11,0)</f>
        <v>0.53992486251297567</v>
      </c>
      <c r="Q11" s="54">
        <f>Q8+Q9+Q10</f>
        <v>24446.178</v>
      </c>
      <c r="R11" s="21">
        <f>IF(M11&gt;0,S11/M11,0)</f>
        <v>5.9432316628751911E-2</v>
      </c>
      <c r="S11" s="54">
        <f>S8+S9+S10</f>
        <v>2690.9170000000004</v>
      </c>
      <c r="T11" s="21">
        <f>IF(M11&gt;0,U11/M11,0)</f>
        <v>0.19686173995626918</v>
      </c>
      <c r="U11" s="54">
        <f>U8+U9+U10</f>
        <v>8913.3089999999993</v>
      </c>
      <c r="V11" s="21">
        <f>IF(M11&gt;0,W11/M11,0)</f>
        <v>0.52270919009651706</v>
      </c>
      <c r="W11" s="54">
        <f>W8+W9+W10</f>
        <v>23666.704000000002</v>
      </c>
      <c r="X11" s="21">
        <f>IF(M11&gt;0,Y11/M11,0)</f>
        <v>0.40000000000000008</v>
      </c>
      <c r="Y11" s="54">
        <f>Y8+Y9+Y10</f>
        <v>18110.800000000003</v>
      </c>
      <c r="Z11" s="55">
        <f>IF(M11&gt;0,AA11/M11,0)</f>
        <v>2.9177039114782343E-3</v>
      </c>
      <c r="AA11" s="56">
        <f>SUM(AA8:AA10)</f>
        <v>132.10488000000001</v>
      </c>
      <c r="AB11" s="55">
        <f>IF(M11&gt;0,(AB8*M8+AB9*M9+AB10*M10)/M11,0)</f>
        <v>2.8286211277248939E-3</v>
      </c>
      <c r="AC11" s="55">
        <f>IF(K11&gt;0,(K8*AC8+K9*AC9+K10*AC10)/K11,0)</f>
        <v>4.4760115606936419E-4</v>
      </c>
      <c r="AD11" s="52">
        <f>SUM(AD8:AD10)</f>
        <v>20.27186</v>
      </c>
      <c r="AE11" s="53">
        <f>IF(K11&gt;0,(K8*AE8+K9*AE9+K10*AE10)/K11,0)</f>
        <v>0.20180564822460775</v>
      </c>
      <c r="AF11" s="58">
        <f>SUM(AF8:AF10)</f>
        <v>106.47507880000001</v>
      </c>
      <c r="AG11" s="53">
        <f>IF(AND(AA11&gt;0),((AA8*AG8+AA9*AG9+AA10*AG10)/AA11),0)</f>
        <v>0.84843093549337512</v>
      </c>
      <c r="AH11" s="57">
        <f t="shared" si="0"/>
        <v>0.84360842814114989</v>
      </c>
      <c r="AI11" s="51">
        <f>SUM(AI8:AI10)</f>
        <v>576</v>
      </c>
      <c r="AJ11" s="21">
        <f>IF(AI11&gt;0,(AJ8*AI8+AJ9*AI9+AJ10*AI10)/AI11,0)</f>
        <v>8.397916666666666E-2</v>
      </c>
      <c r="AK11" s="53">
        <f>IF(K11&gt;0,(AK8*K8+AK9*K9+AK10*K10)/K11,0)</f>
        <v>0.20427592072667219</v>
      </c>
      <c r="AL11" s="155">
        <f>IF(K11&gt;0,(AL8*K8+AL9*K9+AL10*K10)/K11,0)</f>
        <v>0.21188356729975225</v>
      </c>
      <c r="AM11" s="58">
        <f>SUM(AM8:AM10)</f>
        <v>107.7996188</v>
      </c>
      <c r="AN11" s="156">
        <f>SUM(AN8:AN10)</f>
        <v>111.81245</v>
      </c>
      <c r="AO11" s="56"/>
      <c r="AP11" s="56">
        <f>SUM(AP8:AP10)</f>
        <v>1012.22</v>
      </c>
      <c r="AQ11" s="105"/>
      <c r="AR11" s="106">
        <f>AQ10</f>
        <v>989.69999999999959</v>
      </c>
      <c r="AS11" s="51">
        <f>SUM(AS8:AS10)</f>
        <v>0</v>
      </c>
      <c r="AT11" s="59"/>
      <c r="AU11" s="58"/>
      <c r="AV11" s="58"/>
      <c r="AW11" s="58"/>
      <c r="AX11" s="58"/>
    </row>
    <row r="12" spans="1:50" x14ac:dyDescent="0.2">
      <c r="A12" s="182">
        <v>3</v>
      </c>
      <c r="B12" s="23">
        <v>1</v>
      </c>
      <c r="C12" s="11" t="s">
        <v>54</v>
      </c>
      <c r="D12" s="12">
        <v>16100</v>
      </c>
      <c r="E12" s="12">
        <v>0</v>
      </c>
      <c r="F12" s="12">
        <v>19690</v>
      </c>
      <c r="G12" s="13">
        <v>0.5</v>
      </c>
      <c r="H12" s="13">
        <v>3.8</v>
      </c>
      <c r="I12" s="12">
        <v>17941</v>
      </c>
      <c r="J12" s="13">
        <v>6.3</v>
      </c>
      <c r="K12" s="12">
        <v>16667</v>
      </c>
      <c r="L12" s="14">
        <v>6.6000000000000003E-2</v>
      </c>
      <c r="M12" s="24">
        <f>ROUND(K12*(1-L12),0)</f>
        <v>15567</v>
      </c>
      <c r="N12" s="15">
        <v>0.32800000000000001</v>
      </c>
      <c r="O12" s="25">
        <f>M12*N12</f>
        <v>5105.9760000000006</v>
      </c>
      <c r="P12" s="14">
        <v>0.61699999999999999</v>
      </c>
      <c r="Q12" s="25">
        <f>M12*P12</f>
        <v>9604.8389999999999</v>
      </c>
      <c r="R12" s="16">
        <v>5.5E-2</v>
      </c>
      <c r="S12" s="25">
        <f>M12*R12</f>
        <v>856.18500000000006</v>
      </c>
      <c r="T12" s="26">
        <v>0.20100000000000001</v>
      </c>
      <c r="U12" s="25">
        <f>M12*T12</f>
        <v>3128.9670000000001</v>
      </c>
      <c r="V12" s="16">
        <v>0.53400000000000003</v>
      </c>
      <c r="W12" s="25">
        <f>M12*V12</f>
        <v>8312.7780000000002</v>
      </c>
      <c r="X12" s="16">
        <v>0.4</v>
      </c>
      <c r="Y12" s="25">
        <f>X12*M12</f>
        <v>6226.8</v>
      </c>
      <c r="Z12" s="17">
        <v>3.1099999999999999E-3</v>
      </c>
      <c r="AA12" s="18">
        <f>M12*Z12</f>
        <v>48.41337</v>
      </c>
      <c r="AB12" s="27">
        <f>IF(M12&gt;0,(AD12+AM12)/M12,0)</f>
        <v>2.9854081325881667E-3</v>
      </c>
      <c r="AC12" s="17">
        <v>4.4000000000000002E-4</v>
      </c>
      <c r="AD12" s="24">
        <f>AC12*M12</f>
        <v>6.8494800000000007</v>
      </c>
      <c r="AE12" s="117">
        <v>0.20219999999999999</v>
      </c>
      <c r="AF12" s="30">
        <f>AI12*(1-AJ12)*AE12</f>
        <v>39.722594399999998</v>
      </c>
      <c r="AG12" s="28">
        <f>IF(AND(AE12&gt;0,AC12&gt;0,Z12&gt;0),((Z12-AC12)*AE12)/((AE12-AC12)*Z12),0)</f>
        <v>0.86039317032620966</v>
      </c>
      <c r="AH12" s="60">
        <f t="shared" si="0"/>
        <v>0.85448047928377591</v>
      </c>
      <c r="AI12" s="12">
        <v>214</v>
      </c>
      <c r="AJ12" s="14">
        <v>8.2000000000000003E-2</v>
      </c>
      <c r="AK12" s="15">
        <v>0.20169999999999999</v>
      </c>
      <c r="AL12" s="150">
        <v>0.21110000000000001</v>
      </c>
      <c r="AM12" s="30">
        <f>AI12*(1-AJ12)*AK12</f>
        <v>39.624368399999994</v>
      </c>
      <c r="AN12" s="153">
        <f>AI12*(1-AJ12)*AL12</f>
        <v>41.471017199999999</v>
      </c>
      <c r="AO12" s="19">
        <v>1.7</v>
      </c>
      <c r="AP12" s="19"/>
      <c r="AQ12" s="101">
        <f>AQ10+AI12-AP12</f>
        <v>1203.6999999999996</v>
      </c>
      <c r="AR12" s="102"/>
      <c r="AS12" s="12"/>
      <c r="AT12" s="31"/>
      <c r="AU12" s="20"/>
      <c r="AV12" s="20"/>
      <c r="AW12" s="20"/>
      <c r="AX12" s="20"/>
    </row>
    <row r="13" spans="1:50" x14ac:dyDescent="0.2">
      <c r="A13" s="183"/>
      <c r="B13" s="33">
        <v>2</v>
      </c>
      <c r="C13" s="46" t="s">
        <v>53</v>
      </c>
      <c r="D13" s="34">
        <v>19217</v>
      </c>
      <c r="E13" s="34">
        <v>2</v>
      </c>
      <c r="F13" s="34">
        <v>16664</v>
      </c>
      <c r="G13" s="35">
        <v>0.3</v>
      </c>
      <c r="H13" s="35">
        <v>3.7</v>
      </c>
      <c r="I13" s="34">
        <v>14960</v>
      </c>
      <c r="J13" s="35">
        <v>6.2</v>
      </c>
      <c r="K13" s="34">
        <v>16717</v>
      </c>
      <c r="L13" s="36">
        <v>7.1999999999999995E-2</v>
      </c>
      <c r="M13" s="37">
        <f>ROUND(K13*(1-L13),0)</f>
        <v>15513</v>
      </c>
      <c r="N13" s="38">
        <v>0.26</v>
      </c>
      <c r="O13" s="25">
        <f>M13*N13</f>
        <v>4033.38</v>
      </c>
      <c r="P13" s="36">
        <v>0.66500000000000004</v>
      </c>
      <c r="Q13" s="25">
        <f>M13*P13</f>
        <v>10316.145</v>
      </c>
      <c r="R13" s="39">
        <v>7.4999999999999997E-2</v>
      </c>
      <c r="S13" s="25">
        <f>M13*R13</f>
        <v>1163.4749999999999</v>
      </c>
      <c r="T13" s="28">
        <v>0.20599999999999999</v>
      </c>
      <c r="U13" s="25">
        <f>M13*T13</f>
        <v>3195.6779999999999</v>
      </c>
      <c r="V13" s="39">
        <v>0.53300000000000003</v>
      </c>
      <c r="W13" s="25">
        <f>M13*V13</f>
        <v>8268.4290000000001</v>
      </c>
      <c r="X13" s="39">
        <v>0.4</v>
      </c>
      <c r="Y13" s="25">
        <f>X13*M13</f>
        <v>6205.2000000000007</v>
      </c>
      <c r="Z13" s="40">
        <v>3.2000000000000002E-3</v>
      </c>
      <c r="AA13" s="18">
        <f>M13*Z13</f>
        <v>49.641600000000004</v>
      </c>
      <c r="AB13" s="27">
        <f>IF(M13&gt;0,(AD13+AM13)/M13,0)</f>
        <v>2.9780062657126277E-3</v>
      </c>
      <c r="AC13" s="40">
        <v>4.0999999999999999E-4</v>
      </c>
      <c r="AD13" s="37">
        <f>AC13*M13</f>
        <v>6.3603300000000003</v>
      </c>
      <c r="AE13" s="28">
        <v>0.21179999999999999</v>
      </c>
      <c r="AF13" s="41">
        <f>AI13*(1-AJ13)*AE13</f>
        <v>40.159821599999994</v>
      </c>
      <c r="AG13" s="28">
        <f>IF(AND(AE13&gt;0,AC13&gt;0,Z13&gt;0),((Z13-AC13)*AE13)/((AE13-AC13)*Z13),0)</f>
        <v>0.87356603907469588</v>
      </c>
      <c r="AH13" s="29">
        <f t="shared" si="0"/>
        <v>0.86401007076886549</v>
      </c>
      <c r="AI13" s="34">
        <v>207</v>
      </c>
      <c r="AJ13" s="36">
        <v>8.4000000000000005E-2</v>
      </c>
      <c r="AK13" s="38">
        <v>0.21010000000000001</v>
      </c>
      <c r="AL13" s="151">
        <v>0.21970000000000001</v>
      </c>
      <c r="AM13" s="41">
        <f>AI13*(1-AJ13)*AK13</f>
        <v>39.837481199999999</v>
      </c>
      <c r="AN13" s="174">
        <f t="shared" si="1"/>
        <v>41.657756399999997</v>
      </c>
      <c r="AO13" s="42">
        <v>1.6</v>
      </c>
      <c r="AP13" s="42"/>
      <c r="AQ13" s="113">
        <f>AQ12+AI13-AP13</f>
        <v>1410.6999999999996</v>
      </c>
      <c r="AR13" s="104"/>
      <c r="AS13" s="43"/>
      <c r="AT13" s="44"/>
      <c r="AU13" s="45"/>
      <c r="AV13" s="45"/>
      <c r="AW13" s="45"/>
      <c r="AX13" s="45"/>
    </row>
    <row r="14" spans="1:50" x14ac:dyDescent="0.2">
      <c r="A14" s="183"/>
      <c r="B14" s="33">
        <v>3</v>
      </c>
      <c r="C14" s="11" t="s">
        <v>60</v>
      </c>
      <c r="D14" s="43">
        <v>16094</v>
      </c>
      <c r="E14" s="43">
        <v>1</v>
      </c>
      <c r="F14" s="43">
        <v>17022</v>
      </c>
      <c r="G14" s="37">
        <v>0.6</v>
      </c>
      <c r="H14" s="37">
        <v>4</v>
      </c>
      <c r="I14" s="43">
        <v>15501</v>
      </c>
      <c r="J14" s="37">
        <v>7</v>
      </c>
      <c r="K14" s="43">
        <v>16680</v>
      </c>
      <c r="L14" s="39">
        <v>6.6000000000000003E-2</v>
      </c>
      <c r="M14" s="37">
        <f>ROUND(K14*(1-L14),0)</f>
        <v>15579</v>
      </c>
      <c r="N14" s="28">
        <v>0.375</v>
      </c>
      <c r="O14" s="25">
        <f>M14*N14</f>
        <v>5842.125</v>
      </c>
      <c r="P14" s="39">
        <v>0.55700000000000005</v>
      </c>
      <c r="Q14" s="25">
        <f>M14*P14</f>
        <v>8677.5030000000006</v>
      </c>
      <c r="R14" s="39">
        <v>6.8000000000000005E-2</v>
      </c>
      <c r="S14" s="25">
        <f>M14*R14</f>
        <v>1059.3720000000001</v>
      </c>
      <c r="T14" s="28">
        <v>0.21199999999999999</v>
      </c>
      <c r="U14" s="25">
        <f>M14*T14</f>
        <v>3302.748</v>
      </c>
      <c r="V14" s="39">
        <v>0.52300000000000002</v>
      </c>
      <c r="W14" s="25">
        <f>M14*V14</f>
        <v>8147.817</v>
      </c>
      <c r="X14" s="39">
        <v>0.4</v>
      </c>
      <c r="Y14" s="25">
        <f>X14*M14</f>
        <v>6231.6</v>
      </c>
      <c r="Z14" s="47">
        <v>3.1099999999999999E-3</v>
      </c>
      <c r="AA14" s="18">
        <f>M14*Z14</f>
        <v>48.450690000000002</v>
      </c>
      <c r="AB14" s="27">
        <f>IF(M14&gt;0,(AD14+AM14)/M14,0)</f>
        <v>2.9332340971821042E-3</v>
      </c>
      <c r="AC14" s="47">
        <v>3.5E-4</v>
      </c>
      <c r="AD14" s="37">
        <f>AC14*M14</f>
        <v>5.4526500000000002</v>
      </c>
      <c r="AE14" s="28">
        <v>0.2097</v>
      </c>
      <c r="AF14" s="41">
        <f>AI14*(1-AJ14)*AE14</f>
        <v>39.882843000000001</v>
      </c>
      <c r="AG14" s="28">
        <f>IF(AND(AE14&gt;0,AC14&gt;0,Z14&gt;0),((Z14-AC14)*AE14)/((AE14-AC14)*Z14),0)</f>
        <v>0.88894349913259307</v>
      </c>
      <c r="AH14" s="29">
        <f t="shared" si="0"/>
        <v>0.88213689256797223</v>
      </c>
      <c r="AI14" s="43">
        <v>209</v>
      </c>
      <c r="AJ14" s="39">
        <v>0.09</v>
      </c>
      <c r="AK14" s="28">
        <v>0.21160000000000001</v>
      </c>
      <c r="AL14" s="152">
        <v>0.21429999999999999</v>
      </c>
      <c r="AM14" s="41">
        <f>AI14*(1-AJ14)*AK14</f>
        <v>40.244204000000003</v>
      </c>
      <c r="AN14" s="154">
        <f t="shared" si="1"/>
        <v>40.757717</v>
      </c>
      <c r="AO14" s="18">
        <v>1.57</v>
      </c>
      <c r="AP14" s="18"/>
      <c r="AQ14" s="113">
        <f>AQ13+AI14-AP14</f>
        <v>1619.6999999999996</v>
      </c>
      <c r="AR14" s="104"/>
      <c r="AS14" s="43"/>
      <c r="AT14" s="48"/>
      <c r="AU14" s="41"/>
      <c r="AV14" s="41"/>
      <c r="AW14" s="41"/>
      <c r="AX14" s="41"/>
    </row>
    <row r="15" spans="1:50" s="22" customFormat="1" ht="13.5" thickBot="1" x14ac:dyDescent="0.25">
      <c r="A15" s="184"/>
      <c r="B15" s="49" t="s">
        <v>38</v>
      </c>
      <c r="C15" s="50"/>
      <c r="D15" s="51">
        <f>SUM(D12:D14)</f>
        <v>51411</v>
      </c>
      <c r="E15" s="51"/>
      <c r="F15" s="51">
        <f>SUM(F12:F14)</f>
        <v>53376</v>
      </c>
      <c r="G15" s="52"/>
      <c r="H15" s="52"/>
      <c r="I15" s="51">
        <f>SUM(I12:I14)</f>
        <v>48402</v>
      </c>
      <c r="J15" s="52"/>
      <c r="K15" s="51">
        <f>SUM(K12:K14)</f>
        <v>50064</v>
      </c>
      <c r="L15" s="21">
        <f>IF(K15&gt;0,(K12*L12+K13*L13+K14*L14)/K15,0)</f>
        <v>6.8003475551294337E-2</v>
      </c>
      <c r="M15" s="52">
        <f>M12+M13+M14</f>
        <v>46659</v>
      </c>
      <c r="N15" s="53">
        <f>IF(M15&gt;0,O15/M15,0)</f>
        <v>0.32108448530830064</v>
      </c>
      <c r="O15" s="54">
        <f>O12+O13+O14</f>
        <v>14981.481</v>
      </c>
      <c r="P15" s="21">
        <f>IF(M15&gt;0,Q15/M15,0)</f>
        <v>0.61292541631839514</v>
      </c>
      <c r="Q15" s="54">
        <f>Q12+Q13+Q14</f>
        <v>28598.487000000001</v>
      </c>
      <c r="R15" s="21">
        <f>IF(M15&gt;0,S15/M15,0)</f>
        <v>6.599009837330419E-2</v>
      </c>
      <c r="S15" s="54">
        <f>S12+S13+S14</f>
        <v>3079.0320000000002</v>
      </c>
      <c r="T15" s="21">
        <f>IF(M15&gt;0,U15/M15,0)</f>
        <v>0.20633517649328104</v>
      </c>
      <c r="U15" s="54">
        <f>U12+U13+U14</f>
        <v>9627.393</v>
      </c>
      <c r="V15" s="21">
        <f>IF(M15&gt;0,W15/M15,0)</f>
        <v>0.5299947277052659</v>
      </c>
      <c r="W15" s="54">
        <f>W12+W13+W14</f>
        <v>24729.024000000001</v>
      </c>
      <c r="X15" s="21">
        <f>IF(M15&gt;0,Y15/M15,0)</f>
        <v>0.39999999999999997</v>
      </c>
      <c r="Y15" s="54">
        <f>Y12+Y13+Y14</f>
        <v>18663.599999999999</v>
      </c>
      <c r="Z15" s="55">
        <f>IF(M15&gt;0,AA15/M15,0)</f>
        <v>3.1399228444673054E-3</v>
      </c>
      <c r="AA15" s="56">
        <f>SUM(AA12:AA14)</f>
        <v>146.50566000000001</v>
      </c>
      <c r="AB15" s="55">
        <f>IF(M15&gt;0,(AB12*M12+AB13*M13+AB14*M14)/M15,0)</f>
        <v>2.9655267708266356E-3</v>
      </c>
      <c r="AC15" s="55">
        <f>IF(K15&gt;0,(K12*AC12+K13*AC13+K14*AC14)/K15,0)</f>
        <v>3.9999700383509107E-4</v>
      </c>
      <c r="AD15" s="52">
        <f>SUM(AD12:AD14)</f>
        <v>18.662460000000003</v>
      </c>
      <c r="AE15" s="53">
        <f>IF(K15&gt;0,(K12*AE12+K13*AE13+K14*AE14)/K15,0)</f>
        <v>0.20790436241610738</v>
      </c>
      <c r="AF15" s="58">
        <f>SUM(AF12:AF14)</f>
        <v>119.76525899999999</v>
      </c>
      <c r="AG15" s="53">
        <f>IF(AND(AA15&gt;0),((AA12*AG12+AA13*AG13+AA14*AG14)/AA15),0)</f>
        <v>0.87429847208493361</v>
      </c>
      <c r="AH15" s="57">
        <f t="shared" si="0"/>
        <v>0.86678618481067227</v>
      </c>
      <c r="AI15" s="51">
        <f>SUM(AI12:AI14)</f>
        <v>630</v>
      </c>
      <c r="AJ15" s="21">
        <f>IF(AI15&gt;0,(AJ12*AI12+AJ13*AI13+AJ14*AI14)/AI15,0)</f>
        <v>8.5311111111111129E-2</v>
      </c>
      <c r="AK15" s="53">
        <f>IF(K15&gt;0,(AK12*K12+AK13*K13+AK14*K14)/K15,0)</f>
        <v>0.20780328379674015</v>
      </c>
      <c r="AL15" s="155">
        <f>IF(K15&gt;0,(AL12*K12+AL13*K13+AL14*K14)/K15,0)</f>
        <v>0.21503780361137742</v>
      </c>
      <c r="AM15" s="58">
        <f>SUM(AM12:AM14)</f>
        <v>119.70605359999999</v>
      </c>
      <c r="AN15" s="156">
        <f>SUM(AN12:AN14)</f>
        <v>123.88649059999999</v>
      </c>
      <c r="AO15" s="56"/>
      <c r="AP15" s="56">
        <f>SUM(AP12:AP14)</f>
        <v>0</v>
      </c>
      <c r="AQ15" s="105"/>
      <c r="AR15" s="106">
        <f>AQ14</f>
        <v>1619.6999999999996</v>
      </c>
      <c r="AS15" s="51">
        <f>SUM(AS12:AS14)</f>
        <v>0</v>
      </c>
      <c r="AT15" s="59"/>
      <c r="AU15" s="58"/>
      <c r="AV15" s="58"/>
      <c r="AW15" s="58"/>
      <c r="AX15" s="58"/>
    </row>
    <row r="16" spans="1:50" x14ac:dyDescent="0.2">
      <c r="A16" s="182">
        <v>4</v>
      </c>
      <c r="B16" s="23">
        <v>1</v>
      </c>
      <c r="C16" s="11" t="s">
        <v>54</v>
      </c>
      <c r="D16" s="12">
        <v>14223</v>
      </c>
      <c r="E16" s="12">
        <v>0</v>
      </c>
      <c r="F16" s="12">
        <v>18121</v>
      </c>
      <c r="G16" s="13">
        <v>0.9</v>
      </c>
      <c r="H16" s="13">
        <v>4</v>
      </c>
      <c r="I16" s="12">
        <v>16173</v>
      </c>
      <c r="J16" s="13">
        <v>6.9</v>
      </c>
      <c r="K16" s="12">
        <v>16732</v>
      </c>
      <c r="L16" s="14">
        <v>6.5000000000000002E-2</v>
      </c>
      <c r="M16" s="24">
        <f>ROUND(K16*(1-L16),0)</f>
        <v>15644</v>
      </c>
      <c r="N16" s="15">
        <v>0.42499999999999999</v>
      </c>
      <c r="O16" s="25">
        <f>M16*N16</f>
        <v>6648.7</v>
      </c>
      <c r="P16" s="14">
        <v>0.54800000000000004</v>
      </c>
      <c r="Q16" s="25">
        <f>M16*P16</f>
        <v>8572.9120000000003</v>
      </c>
      <c r="R16" s="16">
        <v>2.7E-2</v>
      </c>
      <c r="S16" s="25">
        <f>M16*R16</f>
        <v>422.38799999999998</v>
      </c>
      <c r="T16" s="26">
        <v>0.21</v>
      </c>
      <c r="U16" s="25">
        <f>M16*T16</f>
        <v>3285.24</v>
      </c>
      <c r="V16" s="16">
        <v>0.51900000000000002</v>
      </c>
      <c r="W16" s="25">
        <f>M16*V16</f>
        <v>8119.2359999999999</v>
      </c>
      <c r="X16" s="16">
        <v>0.4</v>
      </c>
      <c r="Y16" s="25">
        <f>X16*M16</f>
        <v>6257.6</v>
      </c>
      <c r="Z16" s="17">
        <v>3.0799999999999998E-3</v>
      </c>
      <c r="AA16" s="18">
        <f>M16*Z16</f>
        <v>48.183519999999994</v>
      </c>
      <c r="AB16" s="27">
        <f>IF(M16&gt;0,(AD16+AM16)/M16,0)</f>
        <v>2.5697885451291223E-3</v>
      </c>
      <c r="AC16" s="17">
        <v>3.4000000000000002E-4</v>
      </c>
      <c r="AD16" s="24">
        <f>AC16*M16</f>
        <v>5.3189600000000006</v>
      </c>
      <c r="AE16" s="117">
        <v>0.20760000000000001</v>
      </c>
      <c r="AF16" s="30">
        <f>AI16*(1-AJ16)*AE16</f>
        <v>34.983921600000002</v>
      </c>
      <c r="AG16" s="28">
        <f>IF(AND(AE16&gt;0,AC16&gt;0,Z16&gt;0),((Z16-AC16)*AE16)/((AE16-AC16)*Z16),0)</f>
        <v>0.89106975240334307</v>
      </c>
      <c r="AH16" s="60">
        <f t="shared" si="0"/>
        <v>0.86912093584533412</v>
      </c>
      <c r="AI16" s="12">
        <v>186</v>
      </c>
      <c r="AJ16" s="14">
        <v>9.4E-2</v>
      </c>
      <c r="AK16" s="15">
        <v>0.20699999999999999</v>
      </c>
      <c r="AL16" s="150">
        <v>0.2084</v>
      </c>
      <c r="AM16" s="30">
        <f>AI16*(1-AJ16)*AK16</f>
        <v>34.882811999999994</v>
      </c>
      <c r="AN16" s="153">
        <f>AI16*(1-AJ16)*AL16</f>
        <v>35.118734400000001</v>
      </c>
      <c r="AO16" s="19">
        <v>1.6</v>
      </c>
      <c r="AP16" s="19"/>
      <c r="AQ16" s="101">
        <f>AQ14+AI16-AP16</f>
        <v>1805.6999999999996</v>
      </c>
      <c r="AR16" s="102"/>
      <c r="AS16" s="12"/>
      <c r="AT16" s="31"/>
      <c r="AU16" s="20"/>
      <c r="AV16" s="20"/>
      <c r="AW16" s="20"/>
      <c r="AX16" s="20"/>
    </row>
    <row r="17" spans="1:50" x14ac:dyDescent="0.2">
      <c r="A17" s="183"/>
      <c r="B17" s="33">
        <v>2</v>
      </c>
      <c r="C17" s="46" t="s">
        <v>53</v>
      </c>
      <c r="D17" s="34">
        <v>18583</v>
      </c>
      <c r="E17" s="34">
        <v>2</v>
      </c>
      <c r="F17" s="34">
        <v>18242</v>
      </c>
      <c r="G17" s="35">
        <v>0.3</v>
      </c>
      <c r="H17" s="35">
        <v>3.1</v>
      </c>
      <c r="I17" s="34">
        <v>16318</v>
      </c>
      <c r="J17" s="35">
        <v>6.3</v>
      </c>
      <c r="K17" s="34">
        <v>16681</v>
      </c>
      <c r="L17" s="36">
        <v>6.3E-2</v>
      </c>
      <c r="M17" s="37">
        <f>ROUND(K17*(1-L17),0)</f>
        <v>15630</v>
      </c>
      <c r="N17" s="38">
        <v>0.436</v>
      </c>
      <c r="O17" s="25">
        <f>M17*N17</f>
        <v>6814.68</v>
      </c>
      <c r="P17" s="36">
        <v>0.41099999999999998</v>
      </c>
      <c r="Q17" s="25">
        <f>M17*P17</f>
        <v>6423.9299999999994</v>
      </c>
      <c r="R17" s="39">
        <v>0.153</v>
      </c>
      <c r="S17" s="25">
        <f>M17*R17</f>
        <v>2391.39</v>
      </c>
      <c r="T17" s="28">
        <v>0.23100000000000001</v>
      </c>
      <c r="U17" s="25">
        <f>M17*T17</f>
        <v>3610.53</v>
      </c>
      <c r="V17" s="39">
        <v>0.51100000000000001</v>
      </c>
      <c r="W17" s="25">
        <f>M17*V17</f>
        <v>7986.93</v>
      </c>
      <c r="X17" s="39">
        <v>0.4</v>
      </c>
      <c r="Y17" s="25">
        <f>X17*M17</f>
        <v>6252</v>
      </c>
      <c r="Z17" s="40">
        <v>3.0899999999999999E-3</v>
      </c>
      <c r="AA17" s="18">
        <f>M17*Z17</f>
        <v>48.296700000000001</v>
      </c>
      <c r="AB17" s="27">
        <f>IF(M17&gt;0,(AD17+AM17)/M17,0)</f>
        <v>3.1608632629558544E-3</v>
      </c>
      <c r="AC17" s="40">
        <v>3.4000000000000002E-4</v>
      </c>
      <c r="AD17" s="37">
        <f>AC17*M17</f>
        <v>5.3142000000000005</v>
      </c>
      <c r="AE17" s="28">
        <v>0.2127</v>
      </c>
      <c r="AF17" s="41">
        <f>AI17*(1-AJ17)*AE17</f>
        <v>45.391881600000005</v>
      </c>
      <c r="AG17" s="28">
        <f>IF(AND(AE17&gt;0,AC17&gt;0,Z17&gt;0),((Z17-AC17)*AE17)/((AE17-AC17)*Z17),0)</f>
        <v>0.89139252450957984</v>
      </c>
      <c r="AH17" s="29">
        <f t="shared" si="0"/>
        <v>0.89390554187128157</v>
      </c>
      <c r="AI17" s="34">
        <v>234</v>
      </c>
      <c r="AJ17" s="36">
        <v>8.7999999999999995E-2</v>
      </c>
      <c r="AK17" s="38">
        <v>0.20660000000000001</v>
      </c>
      <c r="AL17" s="151">
        <v>0.20860000000000001</v>
      </c>
      <c r="AM17" s="41">
        <f>AI17*(1-AJ17)*AK17</f>
        <v>44.090092800000008</v>
      </c>
      <c r="AN17" s="174">
        <f t="shared" si="1"/>
        <v>44.516908800000003</v>
      </c>
      <c r="AO17" s="42">
        <v>1.68</v>
      </c>
      <c r="AP17" s="42"/>
      <c r="AQ17" s="113">
        <f>AQ16+AI17-AP17</f>
        <v>2039.6999999999996</v>
      </c>
      <c r="AR17" s="104"/>
      <c r="AS17" s="43"/>
      <c r="AT17" s="44"/>
      <c r="AU17" s="45"/>
      <c r="AV17" s="45"/>
      <c r="AW17" s="45"/>
      <c r="AX17" s="45"/>
    </row>
    <row r="18" spans="1:50" x14ac:dyDescent="0.2">
      <c r="A18" s="183"/>
      <c r="B18" s="33">
        <v>3</v>
      </c>
      <c r="C18" s="11" t="s">
        <v>57</v>
      </c>
      <c r="D18" s="43">
        <v>14905</v>
      </c>
      <c r="E18" s="43">
        <v>2</v>
      </c>
      <c r="F18" s="43">
        <v>18973</v>
      </c>
      <c r="G18" s="37">
        <v>0.2</v>
      </c>
      <c r="H18" s="37">
        <v>3.8</v>
      </c>
      <c r="I18" s="43">
        <v>17476</v>
      </c>
      <c r="J18" s="37">
        <v>5.8</v>
      </c>
      <c r="K18" s="43">
        <v>16475</v>
      </c>
      <c r="L18" s="39">
        <v>6.3E-2</v>
      </c>
      <c r="M18" s="37">
        <f>ROUND(K18*(1-L18),0)</f>
        <v>15437</v>
      </c>
      <c r="N18" s="28">
        <v>0.40600000000000003</v>
      </c>
      <c r="O18" s="25">
        <f>M18*N18</f>
        <v>6267.4220000000005</v>
      </c>
      <c r="P18" s="39">
        <v>0.52700000000000002</v>
      </c>
      <c r="Q18" s="25">
        <f>M18*P18</f>
        <v>8135.299</v>
      </c>
      <c r="R18" s="39">
        <v>6.7000000000000004E-2</v>
      </c>
      <c r="S18" s="25">
        <f>M18*R18</f>
        <v>1034.279</v>
      </c>
      <c r="T18" s="28">
        <v>0.217</v>
      </c>
      <c r="U18" s="25">
        <f>M18*T18</f>
        <v>3349.8290000000002</v>
      </c>
      <c r="V18" s="39">
        <v>0.52200000000000002</v>
      </c>
      <c r="W18" s="25">
        <f>M18*V18</f>
        <v>8058.1140000000005</v>
      </c>
      <c r="X18" s="39">
        <v>0.4</v>
      </c>
      <c r="Y18" s="25">
        <f>X18*M18</f>
        <v>6174.8</v>
      </c>
      <c r="Z18" s="47">
        <v>3.0100000000000001E-3</v>
      </c>
      <c r="AA18" s="18">
        <f>M18*Z18</f>
        <v>46.46537</v>
      </c>
      <c r="AB18" s="27">
        <f>IF(M18&gt;0,(AD18+AM18)/M18,0)</f>
        <v>2.833541491222388E-3</v>
      </c>
      <c r="AC18" s="47">
        <v>3.4000000000000002E-4</v>
      </c>
      <c r="AD18" s="37">
        <f>AC18*M18</f>
        <v>5.2485800000000005</v>
      </c>
      <c r="AE18" s="28">
        <v>0.21199999999999999</v>
      </c>
      <c r="AF18" s="41">
        <f>AI18*(1-AJ18)*AE18</f>
        <v>39.007999999999996</v>
      </c>
      <c r="AG18" s="28">
        <f>IF(AND(AE18&gt;0,AC18&gt;0,Z18&gt;0),((Z18-AC18)*AE18)/((AE18-AC18)*Z18),0)</f>
        <v>0.88846809102418689</v>
      </c>
      <c r="AH18" s="29">
        <f t="shared" si="0"/>
        <v>0.88144136834428399</v>
      </c>
      <c r="AI18" s="43">
        <v>200</v>
      </c>
      <c r="AJ18" s="39">
        <v>0.08</v>
      </c>
      <c r="AK18" s="28">
        <v>0.2092</v>
      </c>
      <c r="AL18" s="152">
        <v>0.218</v>
      </c>
      <c r="AM18" s="41">
        <f>AI18*(1-AJ18)*AK18</f>
        <v>38.492800000000003</v>
      </c>
      <c r="AN18" s="154">
        <f t="shared" si="1"/>
        <v>40.112000000000002</v>
      </c>
      <c r="AO18" s="18">
        <v>1.6</v>
      </c>
      <c r="AP18" s="18"/>
      <c r="AQ18" s="113">
        <f>AQ17+AI18-AP18</f>
        <v>2239.6999999999998</v>
      </c>
      <c r="AR18" s="104"/>
      <c r="AS18" s="43"/>
      <c r="AT18" s="48"/>
      <c r="AU18" s="41"/>
      <c r="AV18" s="41"/>
      <c r="AW18" s="41"/>
      <c r="AX18" s="41"/>
    </row>
    <row r="19" spans="1:50" s="22" customFormat="1" ht="13.5" thickBot="1" x14ac:dyDescent="0.25">
      <c r="A19" s="184"/>
      <c r="B19" s="49" t="s">
        <v>38</v>
      </c>
      <c r="C19" s="50"/>
      <c r="D19" s="51">
        <f>SUM(D16:D18)</f>
        <v>47711</v>
      </c>
      <c r="E19" s="51"/>
      <c r="F19" s="51">
        <f>SUM(F16:F18)</f>
        <v>55336</v>
      </c>
      <c r="G19" s="52"/>
      <c r="H19" s="52"/>
      <c r="I19" s="51">
        <f>SUM(I16:I18)</f>
        <v>49967</v>
      </c>
      <c r="J19" s="52"/>
      <c r="K19" s="51">
        <f>SUM(K16:K18)</f>
        <v>49888</v>
      </c>
      <c r="L19" s="21">
        <f>IF(K19&gt;0,(K16*L16+K17*L17+K18*L18)/K19,0)</f>
        <v>6.3670782552918539E-2</v>
      </c>
      <c r="M19" s="52">
        <f>M16+M17+M18</f>
        <v>46711</v>
      </c>
      <c r="N19" s="53">
        <f>IF(M19&gt;0,O19/M19,0)</f>
        <v>0.42240161846246072</v>
      </c>
      <c r="O19" s="54">
        <f>O16+O17+O18</f>
        <v>19730.802000000003</v>
      </c>
      <c r="P19" s="21">
        <f>IF(M19&gt;0,Q19/M19,0)</f>
        <v>0.49521827834985332</v>
      </c>
      <c r="Q19" s="54">
        <f>Q16+Q17+Q18</f>
        <v>23132.141</v>
      </c>
      <c r="R19" s="21">
        <f>IF(M19&gt;0,S19/M19,0)</f>
        <v>8.2380103187685974E-2</v>
      </c>
      <c r="S19" s="54">
        <f>S16+S17+S18</f>
        <v>3848.0569999999998</v>
      </c>
      <c r="T19" s="21">
        <f>IF(M19&gt;0,U19/M19,0)</f>
        <v>0.2193401768320096</v>
      </c>
      <c r="U19" s="54">
        <f>U16+U17+U18</f>
        <v>10245.599</v>
      </c>
      <c r="V19" s="21">
        <f>IF(M19&gt;0,W19/M19,0)</f>
        <v>0.51731455117638248</v>
      </c>
      <c r="W19" s="54">
        <f>W16+W17+W18</f>
        <v>24164.280000000002</v>
      </c>
      <c r="X19" s="21">
        <f>IF(M19&gt;0,Y19/M19,0)</f>
        <v>0.4</v>
      </c>
      <c r="Y19" s="54">
        <f>Y16+Y17+Y18</f>
        <v>18684.400000000001</v>
      </c>
      <c r="Z19" s="55">
        <f>IF(M19&gt;0,AA19/M19,0)</f>
        <v>3.0602125837597143E-3</v>
      </c>
      <c r="AA19" s="56">
        <f>SUM(AA16:AA18)</f>
        <v>142.94559000000001</v>
      </c>
      <c r="AB19" s="55">
        <f>IF(M19&gt;0,(AB16*M16+AB17*M17+AB18*M18)/M19,0)</f>
        <v>2.8547332491276147E-3</v>
      </c>
      <c r="AC19" s="55">
        <f>IF(K19&gt;0,(K16*AC16+K17*AC17+K18*AC18)/K19,0)</f>
        <v>3.4000000000000008E-4</v>
      </c>
      <c r="AD19" s="52">
        <f>SUM(AD16:AD18)</f>
        <v>15.881740000000001</v>
      </c>
      <c r="AE19" s="53">
        <f>IF(K19&gt;0,(K16*AE16+K17*AE17+K18*AE18)/K19,0)</f>
        <v>0.21075833667415012</v>
      </c>
      <c r="AF19" s="58">
        <f>SUM(AF16:AF18)</f>
        <v>119.3838032</v>
      </c>
      <c r="AG19" s="53">
        <f>IF(AND(AA19&gt;0),((AA16*AG16+AA17*AG17+AA18*AG18)/AA19),0)</f>
        <v>0.89033312015736799</v>
      </c>
      <c r="AH19" s="57">
        <f t="shared" si="0"/>
        <v>0.88234467854795928</v>
      </c>
      <c r="AI19" s="51">
        <f>SUM(AI16:AI18)</f>
        <v>620</v>
      </c>
      <c r="AJ19" s="21">
        <f>IF(AI19&gt;0,(AJ16*AI16+AJ17*AI17+AJ18*AI18)/AI19,0)</f>
        <v>8.7219354838709684E-2</v>
      </c>
      <c r="AK19" s="53">
        <f>IF(K19&gt;0,(AK16*K16+AK17*K17+AK18*K18)/K19,0)</f>
        <v>0.20759277982681207</v>
      </c>
      <c r="AL19" s="155">
        <f>IF(K19&gt;0,(AL16*K16+AL17*K17+AL18*K18)/K19,0)</f>
        <v>0.21163717527261064</v>
      </c>
      <c r="AM19" s="58">
        <f>SUM(AM16:AM18)</f>
        <v>117.46570480000001</v>
      </c>
      <c r="AN19" s="156">
        <f>SUM(AN16:AN18)</f>
        <v>119.7476432</v>
      </c>
      <c r="AO19" s="56"/>
      <c r="AP19" s="56">
        <f>SUM(AP16:AP18)</f>
        <v>0</v>
      </c>
      <c r="AQ19" s="105"/>
      <c r="AR19" s="106">
        <f>AQ18</f>
        <v>2239.6999999999998</v>
      </c>
      <c r="AS19" s="51">
        <f>SUM(AS16:AS18)</f>
        <v>0</v>
      </c>
      <c r="AT19" s="59"/>
      <c r="AU19" s="58"/>
      <c r="AV19" s="58"/>
      <c r="AW19" s="58"/>
      <c r="AX19" s="58"/>
    </row>
    <row r="20" spans="1:50" x14ac:dyDescent="0.2">
      <c r="A20" s="182">
        <v>5</v>
      </c>
      <c r="B20" s="23">
        <v>1</v>
      </c>
      <c r="C20" s="46" t="s">
        <v>51</v>
      </c>
      <c r="D20" s="12">
        <v>6757</v>
      </c>
      <c r="E20" s="12">
        <v>1</v>
      </c>
      <c r="F20" s="12">
        <v>13944</v>
      </c>
      <c r="G20" s="13">
        <v>0.7</v>
      </c>
      <c r="H20" s="13">
        <v>3.7</v>
      </c>
      <c r="I20" s="12">
        <v>12431</v>
      </c>
      <c r="J20" s="13">
        <v>6.7</v>
      </c>
      <c r="K20" s="12">
        <v>14995</v>
      </c>
      <c r="L20" s="14">
        <v>6.2E-2</v>
      </c>
      <c r="M20" s="24">
        <f>ROUND(K20*(1-L20),0)</f>
        <v>14065</v>
      </c>
      <c r="N20" s="15">
        <v>0.38500000000000001</v>
      </c>
      <c r="O20" s="25">
        <f>M20*N20</f>
        <v>5415.0250000000005</v>
      </c>
      <c r="P20" s="14">
        <v>0.48</v>
      </c>
      <c r="Q20" s="25">
        <f>M20*P20</f>
        <v>6751.2</v>
      </c>
      <c r="R20" s="16">
        <v>0.13500000000000001</v>
      </c>
      <c r="S20" s="25">
        <f>M20*R20</f>
        <v>1898.7750000000001</v>
      </c>
      <c r="T20" s="26">
        <v>0.20799999999999999</v>
      </c>
      <c r="U20" s="25">
        <f>M20*T20</f>
        <v>2925.52</v>
      </c>
      <c r="V20" s="16">
        <v>0.52900000000000003</v>
      </c>
      <c r="W20" s="25">
        <f>M20*V20</f>
        <v>7440.3850000000002</v>
      </c>
      <c r="X20" s="16">
        <v>0.4</v>
      </c>
      <c r="Y20" s="25">
        <f>X20*M20</f>
        <v>5626</v>
      </c>
      <c r="Z20" s="17">
        <v>2.9499999999999999E-3</v>
      </c>
      <c r="AA20" s="18">
        <f>M20*Z20</f>
        <v>41.491749999999996</v>
      </c>
      <c r="AB20" s="27">
        <f>IF(M20&gt;0,(AD20+AM20)/M20,0)</f>
        <v>2.8450932811944539E-3</v>
      </c>
      <c r="AC20" s="17">
        <v>3.5E-4</v>
      </c>
      <c r="AD20" s="24">
        <f>AC20*M20</f>
        <v>4.9227499999999997</v>
      </c>
      <c r="AE20" s="117">
        <v>0.21199999999999999</v>
      </c>
      <c r="AF20" s="30">
        <f>AI20*(1-AJ20)*AE20</f>
        <v>34.684472</v>
      </c>
      <c r="AG20" s="28">
        <f>IF(AND(AE20&gt;0,AC20&gt;0,Z20&gt;0),((Z20-AC20)*AE20)/((AE20-AC20)*Z20),0)</f>
        <v>0.88281340716805401</v>
      </c>
      <c r="AH20" s="60">
        <f t="shared" si="0"/>
        <v>0.87841449677961136</v>
      </c>
      <c r="AI20" s="12">
        <v>179</v>
      </c>
      <c r="AJ20" s="14">
        <v>8.5999999999999993E-2</v>
      </c>
      <c r="AK20" s="15">
        <v>0.2145</v>
      </c>
      <c r="AL20" s="150">
        <v>0.22450000000000001</v>
      </c>
      <c r="AM20" s="30">
        <f>AI20*(1-AJ20)*AK20</f>
        <v>35.093486999999996</v>
      </c>
      <c r="AN20" s="153">
        <f>AI20*(1-AJ20)*AL20</f>
        <v>36.729546999999997</v>
      </c>
      <c r="AO20" s="19">
        <v>1.6</v>
      </c>
      <c r="AP20" s="19">
        <v>869.56</v>
      </c>
      <c r="AQ20" s="101">
        <f>AQ18+AI20-AP20</f>
        <v>1549.1399999999999</v>
      </c>
      <c r="AR20" s="102"/>
      <c r="AS20" s="12"/>
      <c r="AT20" s="31"/>
      <c r="AU20" s="20"/>
      <c r="AV20" s="20"/>
      <c r="AW20" s="20"/>
      <c r="AX20" s="20"/>
    </row>
    <row r="21" spans="1:50" x14ac:dyDescent="0.2">
      <c r="A21" s="183"/>
      <c r="B21" s="33">
        <v>2</v>
      </c>
      <c r="C21" s="46" t="s">
        <v>53</v>
      </c>
      <c r="D21" s="34">
        <v>18338</v>
      </c>
      <c r="E21" s="34">
        <v>5</v>
      </c>
      <c r="F21" s="34">
        <v>17213</v>
      </c>
      <c r="G21" s="35">
        <v>0.4</v>
      </c>
      <c r="H21" s="35">
        <v>3</v>
      </c>
      <c r="I21" s="34">
        <v>15647</v>
      </c>
      <c r="J21" s="35">
        <v>6.2</v>
      </c>
      <c r="K21" s="34">
        <v>15099</v>
      </c>
      <c r="L21" s="36">
        <v>6.7000000000000004E-2</v>
      </c>
      <c r="M21" s="37">
        <f>ROUND(K21*(1-L21),0)</f>
        <v>14087</v>
      </c>
      <c r="N21" s="38">
        <v>0.45700000000000002</v>
      </c>
      <c r="O21" s="25">
        <f>M21*N21</f>
        <v>6437.759</v>
      </c>
      <c r="P21" s="36">
        <v>0.437</v>
      </c>
      <c r="Q21" s="25">
        <f>M21*P21</f>
        <v>6156.0190000000002</v>
      </c>
      <c r="R21" s="39">
        <v>0.106</v>
      </c>
      <c r="S21" s="25">
        <f>M21*R21</f>
        <v>1493.222</v>
      </c>
      <c r="T21" s="28">
        <v>0.20499999999999999</v>
      </c>
      <c r="U21" s="25">
        <f>M21*T21</f>
        <v>2887.835</v>
      </c>
      <c r="V21" s="39">
        <v>0.52100000000000002</v>
      </c>
      <c r="W21" s="25">
        <f>M21*V21</f>
        <v>7339.3270000000002</v>
      </c>
      <c r="X21" s="39">
        <v>0.4</v>
      </c>
      <c r="Y21" s="25">
        <f>X21*M21</f>
        <v>5634.8</v>
      </c>
      <c r="Z21" s="40">
        <v>2.8400000000000001E-3</v>
      </c>
      <c r="AA21" s="18">
        <f>M21*Z21</f>
        <v>40.007080000000002</v>
      </c>
      <c r="AB21" s="27">
        <f>IF(M21&gt;0,(AD21+AM21)/M21,0)</f>
        <v>2.4849911833605448E-3</v>
      </c>
      <c r="AC21" s="40">
        <v>3.1E-4</v>
      </c>
      <c r="AD21" s="37">
        <f>AC21*M21</f>
        <v>4.3669700000000002</v>
      </c>
      <c r="AE21" s="28">
        <v>0.21479999999999999</v>
      </c>
      <c r="AF21" s="41">
        <f>AI21*(1-AJ21)*AE21</f>
        <v>30.300547199999997</v>
      </c>
      <c r="AG21" s="28">
        <f>IF(AND(AE21&gt;0,AC21&gt;0,Z21&gt;0),((Z21-AC21)*AE21)/((AE21-AC21)*Z21),0)</f>
        <v>0.89213259884731499</v>
      </c>
      <c r="AH21" s="29">
        <f t="shared" si="0"/>
        <v>0.87650205926234626</v>
      </c>
      <c r="AI21" s="34">
        <v>154</v>
      </c>
      <c r="AJ21" s="36">
        <v>8.4000000000000005E-2</v>
      </c>
      <c r="AK21" s="38">
        <v>0.2172</v>
      </c>
      <c r="AL21" s="151">
        <v>0.23180000000000001</v>
      </c>
      <c r="AM21" s="41">
        <f>AI21*(1-AJ21)*AK21</f>
        <v>30.639100799999998</v>
      </c>
      <c r="AN21" s="174">
        <f t="shared" si="1"/>
        <v>32.698635199999998</v>
      </c>
      <c r="AO21" s="42">
        <v>1.58</v>
      </c>
      <c r="AP21" s="42"/>
      <c r="AQ21" s="121">
        <f>AQ20+AI21-AP21</f>
        <v>1703.1399999999999</v>
      </c>
      <c r="AR21" s="104"/>
      <c r="AS21" s="43"/>
      <c r="AT21" s="44"/>
      <c r="AU21" s="45"/>
      <c r="AV21" s="45"/>
      <c r="AW21" s="45"/>
      <c r="AX21" s="45"/>
    </row>
    <row r="22" spans="1:50" x14ac:dyDescent="0.2">
      <c r="A22" s="183"/>
      <c r="B22" s="33">
        <v>3</v>
      </c>
      <c r="C22" s="11" t="s">
        <v>57</v>
      </c>
      <c r="D22" s="43">
        <v>20720</v>
      </c>
      <c r="E22" s="43">
        <v>1</v>
      </c>
      <c r="F22" s="43">
        <v>19193</v>
      </c>
      <c r="G22" s="37">
        <v>0.4</v>
      </c>
      <c r="H22" s="37">
        <v>3.7</v>
      </c>
      <c r="I22" s="43">
        <v>16911</v>
      </c>
      <c r="J22" s="37">
        <v>5</v>
      </c>
      <c r="K22" s="43">
        <v>14828</v>
      </c>
      <c r="L22" s="39">
        <v>6.2E-2</v>
      </c>
      <c r="M22" s="37">
        <f>ROUND(K22*(1-L22),0)</f>
        <v>13909</v>
      </c>
      <c r="N22" s="28">
        <v>0.42499999999999999</v>
      </c>
      <c r="O22" s="25">
        <f>M22*N22</f>
        <v>5911.3249999999998</v>
      </c>
      <c r="P22" s="39">
        <v>0.495</v>
      </c>
      <c r="Q22" s="25">
        <f>M22*P22</f>
        <v>6884.9549999999999</v>
      </c>
      <c r="R22" s="39">
        <v>7.9000000000000001E-2</v>
      </c>
      <c r="S22" s="25">
        <f>M22*R22</f>
        <v>1098.8109999999999</v>
      </c>
      <c r="T22" s="28">
        <v>0.20799999999999999</v>
      </c>
      <c r="U22" s="25">
        <f>M22*T22</f>
        <v>2893.0719999999997</v>
      </c>
      <c r="V22" s="39">
        <v>0.52400000000000002</v>
      </c>
      <c r="W22" s="25">
        <f>M22*V22</f>
        <v>7288.3160000000007</v>
      </c>
      <c r="X22" s="39">
        <v>0.4</v>
      </c>
      <c r="Y22" s="25">
        <f>X22*M22</f>
        <v>5563.6</v>
      </c>
      <c r="Z22" s="47">
        <v>2.63E-3</v>
      </c>
      <c r="AA22" s="18">
        <f>M22*Z22</f>
        <v>36.580669999999998</v>
      </c>
      <c r="AB22" s="27">
        <f>IF(M22&gt;0,(AD22+AM22)/M22,0)</f>
        <v>2.614120533467539E-3</v>
      </c>
      <c r="AC22" s="47">
        <v>3.5E-4</v>
      </c>
      <c r="AD22" s="37">
        <f>AC22*M22</f>
        <v>4.86815</v>
      </c>
      <c r="AE22" s="28">
        <v>0.19350000000000001</v>
      </c>
      <c r="AF22" s="41">
        <f>AI22*(1-AJ22)*AE22</f>
        <v>30.916462500000002</v>
      </c>
      <c r="AG22" s="28">
        <f>IF(AND(AE22&gt;0,AC22&gt;0,Z22&gt;0),((Z22-AC22)*AE22)/((AE22-AC22)*Z22),0)</f>
        <v>0.8684910661644204</v>
      </c>
      <c r="AH22" s="29">
        <f t="shared" si="0"/>
        <v>0.86765249147644963</v>
      </c>
      <c r="AI22" s="43">
        <v>175</v>
      </c>
      <c r="AJ22" s="39">
        <v>8.6999999999999994E-2</v>
      </c>
      <c r="AK22" s="28">
        <v>0.1971</v>
      </c>
      <c r="AL22" s="152">
        <v>0.2031</v>
      </c>
      <c r="AM22" s="41">
        <f>AI22*(1-AJ22)*AK22</f>
        <v>31.491652500000001</v>
      </c>
      <c r="AN22" s="154">
        <f t="shared" si="1"/>
        <v>32.450302499999999</v>
      </c>
      <c r="AO22" s="18">
        <v>1.6</v>
      </c>
      <c r="AP22" s="18"/>
      <c r="AQ22" s="121">
        <f>AQ21+AI22-AP22</f>
        <v>1878.1399999999999</v>
      </c>
      <c r="AR22" s="104"/>
      <c r="AS22" s="43"/>
      <c r="AT22" s="48"/>
      <c r="AU22" s="41"/>
      <c r="AV22" s="41"/>
      <c r="AW22" s="41"/>
      <c r="AX22" s="41"/>
    </row>
    <row r="23" spans="1:50" s="22" customFormat="1" ht="13.5" thickBot="1" x14ac:dyDescent="0.25">
      <c r="A23" s="184"/>
      <c r="B23" s="49" t="s">
        <v>38</v>
      </c>
      <c r="C23" s="50"/>
      <c r="D23" s="51">
        <f>SUM(D20:D22)</f>
        <v>45815</v>
      </c>
      <c r="E23" s="51"/>
      <c r="F23" s="51">
        <f>SUM(F20:F22)</f>
        <v>50350</v>
      </c>
      <c r="G23" s="52"/>
      <c r="H23" s="52"/>
      <c r="I23" s="51">
        <f>SUM(I20:I22)</f>
        <v>44989</v>
      </c>
      <c r="J23" s="52"/>
      <c r="K23" s="51">
        <f>SUM(K20:K22)</f>
        <v>44922</v>
      </c>
      <c r="L23" s="21">
        <f>IF(K23&gt;0,(K20*L20+K21*L21+K22*L22)/K23,0)</f>
        <v>6.3680579671430468E-2</v>
      </c>
      <c r="M23" s="52">
        <f>M20+M21+M22</f>
        <v>42061</v>
      </c>
      <c r="N23" s="53">
        <f>IF(M23&gt;0,O23/M23,0)</f>
        <v>0.42234157533106681</v>
      </c>
      <c r="O23" s="54">
        <f>O20+O21+O22</f>
        <v>17764.109</v>
      </c>
      <c r="P23" s="21">
        <f>IF(M23&gt;0,Q23/M23,0)</f>
        <v>0.47055880744632794</v>
      </c>
      <c r="Q23" s="54">
        <f>Q20+Q21+Q22</f>
        <v>19792.173999999999</v>
      </c>
      <c r="R23" s="21">
        <f>IF(M23&gt;0,S23/M23,0)</f>
        <v>0.10676893083854402</v>
      </c>
      <c r="S23" s="54">
        <f>S20+S21+S22</f>
        <v>4490.808</v>
      </c>
      <c r="T23" s="21">
        <f>IF(M23&gt;0,U23/M23,0)</f>
        <v>0.20699524500130762</v>
      </c>
      <c r="U23" s="54">
        <f>U20+U21+U22</f>
        <v>8706.4269999999997</v>
      </c>
      <c r="V23" s="21">
        <f>IF(M23&gt;0,W23/M23,0)</f>
        <v>0.52466722141651412</v>
      </c>
      <c r="W23" s="54">
        <f>W20+W21+W22</f>
        <v>22068.027999999998</v>
      </c>
      <c r="X23" s="21">
        <f>IF(M23&gt;0,Y23/M23,0)</f>
        <v>0.4</v>
      </c>
      <c r="Y23" s="54">
        <f>Y20+Y21+Y22</f>
        <v>16824.400000000001</v>
      </c>
      <c r="Z23" s="55">
        <f>IF(M23&gt;0,AA23/M23,0)</f>
        <v>2.8073393404816813E-3</v>
      </c>
      <c r="AA23" s="56">
        <f>SUM(AA20:AA22)</f>
        <v>118.0795</v>
      </c>
      <c r="AB23" s="55">
        <f>IF(M23&gt;0,(AB20*M20+AB21*M21+AB22*M22)/M23,0)</f>
        <v>2.6481089441525401E-3</v>
      </c>
      <c r="AC23" s="55">
        <f>IF(K23&gt;0,(K20*AC20+K21*AC21+K22*AC22)/K23,0)</f>
        <v>3.3655536262855619E-4</v>
      </c>
      <c r="AD23" s="52">
        <f>SUM(AD20:AD22)</f>
        <v>14.157869999999999</v>
      </c>
      <c r="AE23" s="53">
        <f>IF(K23&gt;0,(K20*AE20+K21*AE21+K22*AE22)/K23,0)</f>
        <v>0.20683458439072172</v>
      </c>
      <c r="AF23" s="58">
        <f>SUM(AF20:AF22)</f>
        <v>95.901481700000005</v>
      </c>
      <c r="AG23" s="53">
        <f>IF(AND(AA23&gt;0),((AA20*AG20+AA21*AG21+AA22*AG22)/AA23),0)</f>
        <v>0.88153386937500877</v>
      </c>
      <c r="AH23" s="57">
        <f t="shared" si="0"/>
        <v>0.87431073670691817</v>
      </c>
      <c r="AI23" s="51">
        <f>SUM(AI20:AI22)</f>
        <v>508</v>
      </c>
      <c r="AJ23" s="21">
        <f>IF(AI23&gt;0,(AJ20*AI20+AJ21*AI21+AJ22*AI22)/AI23,0)</f>
        <v>8.5738188976377958E-2</v>
      </c>
      <c r="AK23" s="53">
        <f>IF(K23&gt;0,(AK20*K20+AK21*K21+AK22*K22)/K23,0)</f>
        <v>0.20966406437825563</v>
      </c>
      <c r="AL23" s="155">
        <f>IF(K23&gt;0,(AL20*K20+AL21*K21+AL22*K22)/K23,0)</f>
        <v>0.21988986465428967</v>
      </c>
      <c r="AM23" s="58">
        <f>SUM(AM20:AM22)</f>
        <v>97.224240299999991</v>
      </c>
      <c r="AN23" s="156">
        <f>SUM(AN20:AN22)</f>
        <v>101.8784847</v>
      </c>
      <c r="AO23" s="56"/>
      <c r="AP23" s="56">
        <f>SUM(AP20:AP22)</f>
        <v>869.56</v>
      </c>
      <c r="AQ23" s="105"/>
      <c r="AR23" s="106">
        <f>AQ22</f>
        <v>1878.1399999999999</v>
      </c>
      <c r="AS23" s="51">
        <f>SUM(AS20:AS22)</f>
        <v>0</v>
      </c>
      <c r="AT23" s="59"/>
      <c r="AU23" s="58"/>
      <c r="AV23" s="58"/>
      <c r="AW23" s="58"/>
      <c r="AX23" s="58"/>
    </row>
    <row r="24" spans="1:50" x14ac:dyDescent="0.2">
      <c r="A24" s="182">
        <v>6</v>
      </c>
      <c r="B24" s="23">
        <v>1</v>
      </c>
      <c r="C24" s="46" t="s">
        <v>51</v>
      </c>
      <c r="D24" s="12">
        <v>6883</v>
      </c>
      <c r="E24" s="12">
        <v>1</v>
      </c>
      <c r="F24" s="12">
        <v>17034</v>
      </c>
      <c r="G24" s="13">
        <v>0.7</v>
      </c>
      <c r="H24" s="13">
        <v>4.8</v>
      </c>
      <c r="I24" s="12">
        <v>15415</v>
      </c>
      <c r="J24" s="13">
        <v>4.8</v>
      </c>
      <c r="K24" s="12">
        <v>14942</v>
      </c>
      <c r="L24" s="14">
        <v>6.6000000000000003E-2</v>
      </c>
      <c r="M24" s="24">
        <f>ROUND(K24*(1-L24),0)</f>
        <v>13956</v>
      </c>
      <c r="N24" s="15">
        <v>0.42799999999999999</v>
      </c>
      <c r="O24" s="25">
        <f>M24*N24</f>
        <v>5973.1679999999997</v>
      </c>
      <c r="P24" s="14">
        <v>0.498</v>
      </c>
      <c r="Q24" s="25">
        <f>M24*P24</f>
        <v>6950.0879999999997</v>
      </c>
      <c r="R24" s="16">
        <v>7.3999999999999996E-2</v>
      </c>
      <c r="S24" s="25">
        <f>M24*R24</f>
        <v>1032.7439999999999</v>
      </c>
      <c r="T24" s="26">
        <v>0.20899999999999999</v>
      </c>
      <c r="U24" s="25">
        <f>M24*T24</f>
        <v>2916.8040000000001</v>
      </c>
      <c r="V24" s="16">
        <v>0.52400000000000002</v>
      </c>
      <c r="W24" s="25">
        <f>M24*V24</f>
        <v>7312.9440000000004</v>
      </c>
      <c r="X24" s="16">
        <v>0.39</v>
      </c>
      <c r="Y24" s="25">
        <f>X24*M24</f>
        <v>5442.84</v>
      </c>
      <c r="Z24" s="17">
        <v>2.66E-3</v>
      </c>
      <c r="AA24" s="18">
        <f>M24*Z24</f>
        <v>37.122959999999999</v>
      </c>
      <c r="AB24" s="27">
        <f>IF(M24&gt;0,(AD24+AM24)/M24,0)</f>
        <v>2.5569473344797941E-3</v>
      </c>
      <c r="AC24" s="17">
        <v>3.6000000000000002E-4</v>
      </c>
      <c r="AD24" s="24">
        <f>AC24*M24</f>
        <v>5.0241600000000002</v>
      </c>
      <c r="AE24" s="117">
        <v>0.20230000000000001</v>
      </c>
      <c r="AF24" s="30">
        <f>AI24*(1-AJ24)*AE24</f>
        <v>30.675760500000006</v>
      </c>
      <c r="AG24" s="28">
        <f>IF(AND(AE24&gt;0,AC24&gt;0,Z24&gt;0),((Z24-AC24)*AE24)/((AE24-AC24)*Z24),0)</f>
        <v>0.866203093154298</v>
      </c>
      <c r="AH24" s="60">
        <f t="shared" si="0"/>
        <v>0.86073958591713684</v>
      </c>
      <c r="AI24" s="12">
        <v>165</v>
      </c>
      <c r="AJ24" s="14">
        <v>8.1000000000000003E-2</v>
      </c>
      <c r="AK24" s="15">
        <v>0.20219999999999999</v>
      </c>
      <c r="AL24" s="150">
        <v>0.20910000000000001</v>
      </c>
      <c r="AM24" s="30">
        <f>AI24*(1-AJ24)*AK24</f>
        <v>30.660597000000003</v>
      </c>
      <c r="AN24" s="153">
        <f>AI24*(1-AJ24)*AL24</f>
        <v>31.706878500000006</v>
      </c>
      <c r="AO24" s="19">
        <v>1.6</v>
      </c>
      <c r="AP24" s="19">
        <v>1016.32</v>
      </c>
      <c r="AQ24" s="101">
        <f>AQ22+AI24-AP24</f>
        <v>1026.8199999999997</v>
      </c>
      <c r="AR24" s="102"/>
      <c r="AS24" s="12"/>
      <c r="AT24" s="31"/>
      <c r="AU24" s="20"/>
      <c r="AV24" s="20"/>
      <c r="AW24" s="20"/>
      <c r="AX24" s="20"/>
    </row>
    <row r="25" spans="1:50" x14ac:dyDescent="0.2">
      <c r="A25" s="183"/>
      <c r="B25" s="33">
        <v>2</v>
      </c>
      <c r="C25" s="11" t="s">
        <v>60</v>
      </c>
      <c r="D25" s="34">
        <v>19597</v>
      </c>
      <c r="E25" s="34">
        <v>8</v>
      </c>
      <c r="F25" s="34">
        <v>18426</v>
      </c>
      <c r="G25" s="35">
        <v>0.3</v>
      </c>
      <c r="H25" s="35">
        <v>3.8</v>
      </c>
      <c r="I25" s="34">
        <v>16445</v>
      </c>
      <c r="J25" s="35">
        <v>4.0999999999999996</v>
      </c>
      <c r="K25" s="34">
        <v>15165</v>
      </c>
      <c r="L25" s="36">
        <v>6.8000000000000005E-2</v>
      </c>
      <c r="M25" s="37">
        <f>ROUND(K25*(1-L25),0)</f>
        <v>14134</v>
      </c>
      <c r="N25" s="38">
        <v>0.29299999999999998</v>
      </c>
      <c r="O25" s="25">
        <f>M25*N25</f>
        <v>4141.2619999999997</v>
      </c>
      <c r="P25" s="36">
        <v>0.58399999999999996</v>
      </c>
      <c r="Q25" s="25">
        <f>M25*P25</f>
        <v>8254.2559999999994</v>
      </c>
      <c r="R25" s="39">
        <v>0.123</v>
      </c>
      <c r="S25" s="25">
        <f>M25*R25</f>
        <v>1738.482</v>
      </c>
      <c r="T25" s="28">
        <v>0.218</v>
      </c>
      <c r="U25" s="25">
        <f>M25*T25</f>
        <v>3081.212</v>
      </c>
      <c r="V25" s="39">
        <v>0.51200000000000001</v>
      </c>
      <c r="W25" s="25">
        <f>M25*V25</f>
        <v>7236.6080000000002</v>
      </c>
      <c r="X25" s="39">
        <v>0.4</v>
      </c>
      <c r="Y25" s="25">
        <f>X25*M25</f>
        <v>5653.6</v>
      </c>
      <c r="Z25" s="40">
        <v>2.6900000000000001E-3</v>
      </c>
      <c r="AA25" s="18">
        <f>M25*Z25</f>
        <v>38.02046</v>
      </c>
      <c r="AB25" s="27">
        <f>IF(M25&gt;0,(AD25+AM25)/M25,0)</f>
        <v>2.5302902929107119E-3</v>
      </c>
      <c r="AC25" s="40">
        <v>3.4000000000000002E-4</v>
      </c>
      <c r="AD25" s="37">
        <f>AC25*M25</f>
        <v>4.8055600000000007</v>
      </c>
      <c r="AE25" s="28">
        <v>0.2102</v>
      </c>
      <c r="AF25" s="41">
        <f>AI25*(1-AJ25)*AE25</f>
        <v>30.796401999999997</v>
      </c>
      <c r="AG25" s="28">
        <f>IF(AND(AE25&gt;0,AC25&gt;0,Z25&gt;0),((Z25-AC25)*AE25)/((AE25-AC25)*Z25),0)</f>
        <v>0.87502130115421273</v>
      </c>
      <c r="AH25" s="29">
        <f t="shared" si="0"/>
        <v>0.86702318148382884</v>
      </c>
      <c r="AI25" s="34">
        <v>161</v>
      </c>
      <c r="AJ25" s="36">
        <v>0.09</v>
      </c>
      <c r="AK25" s="38">
        <v>0.21129999999999999</v>
      </c>
      <c r="AL25" s="151">
        <v>0.222</v>
      </c>
      <c r="AM25" s="41">
        <f>AI25*(1-AJ25)*AK25</f>
        <v>30.957562999999997</v>
      </c>
      <c r="AN25" s="174">
        <f t="shared" si="1"/>
        <v>32.525219999999997</v>
      </c>
      <c r="AO25" s="42">
        <v>1.55</v>
      </c>
      <c r="AP25" s="42"/>
      <c r="AQ25" s="121">
        <f>AQ24+AI25-AP25</f>
        <v>1187.8199999999997</v>
      </c>
      <c r="AR25" s="104"/>
      <c r="AS25" s="43"/>
      <c r="AT25" s="44"/>
      <c r="AU25" s="45"/>
      <c r="AV25" s="45"/>
      <c r="AW25" s="45"/>
      <c r="AX25" s="45"/>
    </row>
    <row r="26" spans="1:50" x14ac:dyDescent="0.2">
      <c r="A26" s="183"/>
      <c r="B26" s="33">
        <v>3</v>
      </c>
      <c r="C26" s="46" t="s">
        <v>57</v>
      </c>
      <c r="D26" s="43">
        <v>23400</v>
      </c>
      <c r="E26" s="43">
        <v>3</v>
      </c>
      <c r="F26" s="43">
        <v>21082</v>
      </c>
      <c r="G26" s="37">
        <v>0.4</v>
      </c>
      <c r="H26" s="37">
        <v>3.4</v>
      </c>
      <c r="I26" s="43">
        <v>19297</v>
      </c>
      <c r="J26" s="37">
        <v>3.4</v>
      </c>
      <c r="K26" s="43">
        <v>15890</v>
      </c>
      <c r="L26" s="39">
        <v>6.0999999999999999E-2</v>
      </c>
      <c r="M26" s="37">
        <f>ROUND(K26*(1-L26),0)</f>
        <v>14921</v>
      </c>
      <c r="N26" s="28">
        <v>0.438</v>
      </c>
      <c r="O26" s="25">
        <f>M26*N26</f>
        <v>6535.3980000000001</v>
      </c>
      <c r="P26" s="39">
        <v>0.47299999999999998</v>
      </c>
      <c r="Q26" s="25">
        <f>M26*P26</f>
        <v>7057.6329999999998</v>
      </c>
      <c r="R26" s="39">
        <v>8.8999999999999996E-2</v>
      </c>
      <c r="S26" s="25">
        <f>M26*R26</f>
        <v>1327.9689999999998</v>
      </c>
      <c r="T26" s="28">
        <v>0.221</v>
      </c>
      <c r="U26" s="25">
        <f>M26*T26</f>
        <v>3297.5410000000002</v>
      </c>
      <c r="V26" s="39">
        <v>0.505</v>
      </c>
      <c r="W26" s="25">
        <f>M26*V26</f>
        <v>7535.1050000000005</v>
      </c>
      <c r="X26" s="39">
        <v>0.4</v>
      </c>
      <c r="Y26" s="25">
        <f>X26*M26</f>
        <v>5968.4000000000005</v>
      </c>
      <c r="Z26" s="47">
        <v>2.98E-3</v>
      </c>
      <c r="AA26" s="18">
        <f>M26*Z26</f>
        <v>44.464579999999998</v>
      </c>
      <c r="AB26" s="27">
        <f>IF(M26&gt;0,(AD26+AM26)/M26,0)</f>
        <v>2.4044836136988142E-3</v>
      </c>
      <c r="AC26" s="47">
        <v>3.6000000000000002E-4</v>
      </c>
      <c r="AD26" s="37">
        <f>AC26*M26</f>
        <v>5.3715600000000006</v>
      </c>
      <c r="AE26" s="28">
        <v>0.21079999999999999</v>
      </c>
      <c r="AF26" s="41">
        <f>AI26*(1-AJ26)*AE26</f>
        <v>30.333065999999999</v>
      </c>
      <c r="AG26" s="28">
        <f>IF(AND(AE26&gt;0,AC26&gt;0,Z26&gt;0),((Z26-AC26)*AE26)/((AE26-AC26)*Z26),0)</f>
        <v>0.88069867034745997</v>
      </c>
      <c r="AH26" s="29">
        <f t="shared" si="0"/>
        <v>0.85172603054383456</v>
      </c>
      <c r="AI26" s="43">
        <v>159</v>
      </c>
      <c r="AJ26" s="39">
        <v>9.5000000000000001E-2</v>
      </c>
      <c r="AK26" s="28">
        <v>0.21199999999999999</v>
      </c>
      <c r="AL26" s="152">
        <v>0.22020000000000001</v>
      </c>
      <c r="AM26" s="41">
        <f>AI26*(1-AJ26)*AK26</f>
        <v>30.505740000000003</v>
      </c>
      <c r="AN26" s="154">
        <f t="shared" si="1"/>
        <v>31.685679000000004</v>
      </c>
      <c r="AO26" s="18">
        <v>1.56</v>
      </c>
      <c r="AP26" s="18"/>
      <c r="AQ26" s="121">
        <f>AQ25+AI26-AP26</f>
        <v>1346.8199999999997</v>
      </c>
      <c r="AR26" s="104"/>
      <c r="AS26" s="43"/>
      <c r="AT26" s="48"/>
      <c r="AU26" s="41"/>
      <c r="AV26" s="41"/>
      <c r="AW26" s="41"/>
      <c r="AX26" s="41"/>
    </row>
    <row r="27" spans="1:50" s="22" customFormat="1" ht="13.5" thickBot="1" x14ac:dyDescent="0.25">
      <c r="A27" s="184"/>
      <c r="B27" s="49" t="s">
        <v>38</v>
      </c>
      <c r="C27" s="50"/>
      <c r="D27" s="51">
        <f>SUM(D24:D26)</f>
        <v>49880</v>
      </c>
      <c r="E27" s="51"/>
      <c r="F27" s="51">
        <f>SUM(F24:F26)</f>
        <v>56542</v>
      </c>
      <c r="G27" s="52"/>
      <c r="H27" s="52"/>
      <c r="I27" s="51">
        <f>SUM(I24:I26)</f>
        <v>51157</v>
      </c>
      <c r="J27" s="52"/>
      <c r="K27" s="51">
        <f>SUM(K24:K26)</f>
        <v>45997</v>
      </c>
      <c r="L27" s="21">
        <f>IF(K27&gt;0,(K24*L24+K25*L25+K26*L26)/K27,0)</f>
        <v>6.4932104267669627E-2</v>
      </c>
      <c r="M27" s="52">
        <f>M24+M25+M26</f>
        <v>43011</v>
      </c>
      <c r="N27" s="53">
        <f>IF(M27&gt;0,O27/M27,0)</f>
        <v>0.38710627513891799</v>
      </c>
      <c r="O27" s="54">
        <f>O24+O25+O26</f>
        <v>16649.828000000001</v>
      </c>
      <c r="P27" s="21">
        <f>IF(M27&gt;0,Q27/M27,0)</f>
        <v>0.51758798911906256</v>
      </c>
      <c r="Q27" s="54">
        <f>Q24+Q25+Q26</f>
        <v>22261.976999999999</v>
      </c>
      <c r="R27" s="21">
        <f>IF(M27&gt;0,S27/M27,0)</f>
        <v>9.5305735742019476E-2</v>
      </c>
      <c r="S27" s="54">
        <f>S24+S25+S26</f>
        <v>4099.1949999999997</v>
      </c>
      <c r="T27" s="21">
        <f>IF(M27&gt;0,U27/M27,0)</f>
        <v>0.21612045755736906</v>
      </c>
      <c r="U27" s="54">
        <f>U24+U25+U26</f>
        <v>9295.5570000000007</v>
      </c>
      <c r="V27" s="21">
        <f>IF(M27&gt;0,W27/M27,0)</f>
        <v>0.51346532282439372</v>
      </c>
      <c r="W27" s="54">
        <f>W24+W25+W26</f>
        <v>22084.656999999999</v>
      </c>
      <c r="X27" s="21">
        <f>IF(M27&gt;0,Y27/M27,0)</f>
        <v>0.3967552486573202</v>
      </c>
      <c r="Y27" s="54">
        <f>Y24+Y25+Y26</f>
        <v>17064.84</v>
      </c>
      <c r="Z27" s="55">
        <f>IF(M27&gt;0,AA27/M27,0)</f>
        <v>2.7808700099974421E-3</v>
      </c>
      <c r="AA27" s="56">
        <f>SUM(AA24:AA26)</f>
        <v>119.60799999999999</v>
      </c>
      <c r="AB27" s="55">
        <f>IF(M27&gt;0,(AB24*M24+AB25*M25+AB26*M26)/M27,0)</f>
        <v>2.4952960870474996E-3</v>
      </c>
      <c r="AC27" s="55">
        <f>IF(K27&gt;0,(K24*AC24+K25*AC25+K26*AC26)/K27,0)</f>
        <v>3.5340609170163273E-4</v>
      </c>
      <c r="AD27" s="52">
        <f>SUM(AD24:AD26)</f>
        <v>15.201280000000002</v>
      </c>
      <c r="AE27" s="53">
        <f>IF(K27&gt;0,(K24*AE24+K25*AE25+K26*AE26)/K27,0)</f>
        <v>0.20784098093353912</v>
      </c>
      <c r="AF27" s="58">
        <f>SUM(AF24:AF26)</f>
        <v>91.805228499999998</v>
      </c>
      <c r="AG27" s="53">
        <f>IF(AND(AA27&gt;0),((AA24*AG24+AA25*AG25+AA26*AG26)/AA27),0)</f>
        <v>0.87439495386833033</v>
      </c>
      <c r="AH27" s="57">
        <f t="shared" si="0"/>
        <v>0.85982788286616996</v>
      </c>
      <c r="AI27" s="51">
        <f>SUM(AI24:AI26)</f>
        <v>485</v>
      </c>
      <c r="AJ27" s="21">
        <f>IF(AI27&gt;0,(AJ24*AI24+AJ25*AI25+AJ26*AI26)/AI27,0)</f>
        <v>8.8577319587628864E-2</v>
      </c>
      <c r="AK27" s="53">
        <f>IF(K27&gt;0,(AK24*K24+AK25*K25+AK26*K26)/K27,0)</f>
        <v>0.20858570993760461</v>
      </c>
      <c r="AL27" s="155">
        <f>IF(K27&gt;0,(AL24*K24+AL25*K25+AL26*K26)/K27,0)</f>
        <v>0.2171876470204579</v>
      </c>
      <c r="AM27" s="58">
        <f>SUM(AM24:AM26)</f>
        <v>92.123900000000006</v>
      </c>
      <c r="AN27" s="156">
        <f>SUM(AN24:AN26)</f>
        <v>95.917777500000014</v>
      </c>
      <c r="AO27" s="56"/>
      <c r="AP27" s="56">
        <f>SUM(AP24:AP26)</f>
        <v>1016.32</v>
      </c>
      <c r="AQ27" s="105"/>
      <c r="AR27" s="106">
        <f>AQ26</f>
        <v>1346.8199999999997</v>
      </c>
      <c r="AS27" s="51">
        <f>SUM(AS24:AS26)</f>
        <v>0</v>
      </c>
      <c r="AT27" s="59"/>
      <c r="AU27" s="58"/>
      <c r="AV27" s="58"/>
      <c r="AW27" s="58"/>
      <c r="AX27" s="58"/>
    </row>
    <row r="28" spans="1:50" x14ac:dyDescent="0.2">
      <c r="A28" s="182">
        <v>7</v>
      </c>
      <c r="B28" s="23">
        <v>1</v>
      </c>
      <c r="C28" s="11" t="s">
        <v>51</v>
      </c>
      <c r="D28" s="12">
        <v>6330</v>
      </c>
      <c r="E28" s="12">
        <v>2</v>
      </c>
      <c r="F28" s="12">
        <v>13357</v>
      </c>
      <c r="G28" s="13">
        <v>0.4</v>
      </c>
      <c r="H28" s="13">
        <v>3.3</v>
      </c>
      <c r="I28" s="12">
        <v>11534</v>
      </c>
      <c r="J28" s="13">
        <v>5</v>
      </c>
      <c r="K28" s="12">
        <v>16295</v>
      </c>
      <c r="L28" s="14">
        <v>6.7000000000000004E-2</v>
      </c>
      <c r="M28" s="24">
        <f>ROUND(K28*(1-L28),0)</f>
        <v>15203</v>
      </c>
      <c r="N28" s="15">
        <v>0.47499999999999998</v>
      </c>
      <c r="O28" s="25">
        <f>M28*N28</f>
        <v>7221.4249999999993</v>
      </c>
      <c r="P28" s="14">
        <v>0.46800000000000003</v>
      </c>
      <c r="Q28" s="25">
        <f>M28*P28</f>
        <v>7115.0040000000008</v>
      </c>
      <c r="R28" s="16">
        <v>5.7000000000000002E-2</v>
      </c>
      <c r="S28" s="25">
        <f>M28*R28</f>
        <v>866.57100000000003</v>
      </c>
      <c r="T28" s="26">
        <v>0.20300000000000001</v>
      </c>
      <c r="U28" s="25">
        <f>M28*T28</f>
        <v>3086.2090000000003</v>
      </c>
      <c r="V28" s="16">
        <v>0.52600000000000002</v>
      </c>
      <c r="W28" s="25">
        <f>M28*V28</f>
        <v>7996.7780000000002</v>
      </c>
      <c r="X28" s="16">
        <v>0.4</v>
      </c>
      <c r="Y28" s="25">
        <f>X28*M28</f>
        <v>6081.2000000000007</v>
      </c>
      <c r="Z28" s="17">
        <v>3.2799999999999999E-3</v>
      </c>
      <c r="AA28" s="18">
        <f>M28*Z28</f>
        <v>49.865839999999999</v>
      </c>
      <c r="AB28" s="27">
        <f>IF(M28&gt;0,(AD28+AM28)/M28,0)</f>
        <v>3.1853555219364602E-3</v>
      </c>
      <c r="AC28" s="17">
        <v>3.6999999999999999E-4</v>
      </c>
      <c r="AD28" s="24">
        <f>AC28*M28</f>
        <v>5.6251100000000003</v>
      </c>
      <c r="AE28" s="117">
        <v>0.2054</v>
      </c>
      <c r="AF28" s="30">
        <f>AI28*(1-AJ28)*AE28</f>
        <v>42.990220000000001</v>
      </c>
      <c r="AG28" s="28">
        <f>IF(AND(AE28&gt;0,AC28&gt;0,Z28&gt;0),((Z28-AC28)*AE28)/((AE28-AC28)*Z28),0)</f>
        <v>0.88879616665258987</v>
      </c>
      <c r="AH28" s="60">
        <f t="shared" si="0"/>
        <v>0.88544544954434401</v>
      </c>
      <c r="AI28" s="12">
        <v>230</v>
      </c>
      <c r="AJ28" s="14">
        <v>0.09</v>
      </c>
      <c r="AK28" s="15">
        <v>0.20449999999999999</v>
      </c>
      <c r="AL28" s="150">
        <v>0.2114</v>
      </c>
      <c r="AM28" s="30">
        <f>AI28*(1-AJ28)*AK28</f>
        <v>42.801850000000002</v>
      </c>
      <c r="AN28" s="153">
        <f>AI28*(1-AJ28)*AL28</f>
        <v>44.246020000000001</v>
      </c>
      <c r="AO28" s="19">
        <v>1.6</v>
      </c>
      <c r="AP28" s="19">
        <v>515.29999999999995</v>
      </c>
      <c r="AQ28" s="101">
        <f>AQ26+AI28-AP28</f>
        <v>1061.5199999999998</v>
      </c>
      <c r="AR28" s="102"/>
      <c r="AS28" s="12"/>
      <c r="AT28" s="31"/>
      <c r="AU28" s="20"/>
      <c r="AV28" s="20"/>
      <c r="AW28" s="20"/>
      <c r="AX28" s="20"/>
    </row>
    <row r="29" spans="1:50" x14ac:dyDescent="0.2">
      <c r="A29" s="183"/>
      <c r="B29" s="33">
        <v>2</v>
      </c>
      <c r="C29" s="11" t="s">
        <v>60</v>
      </c>
      <c r="D29" s="34">
        <v>20778</v>
      </c>
      <c r="E29" s="34">
        <v>6</v>
      </c>
      <c r="F29" s="34">
        <v>19925</v>
      </c>
      <c r="G29" s="35">
        <v>0.3</v>
      </c>
      <c r="H29" s="35">
        <v>3.2</v>
      </c>
      <c r="I29" s="34">
        <v>17593</v>
      </c>
      <c r="J29" s="35">
        <v>4.5</v>
      </c>
      <c r="K29" s="34">
        <v>16715</v>
      </c>
      <c r="L29" s="36">
        <v>6.9000000000000006E-2</v>
      </c>
      <c r="M29" s="37">
        <f>ROUND(K29*(1-L29),0)</f>
        <v>15562</v>
      </c>
      <c r="N29" s="38">
        <v>0.41899999999999998</v>
      </c>
      <c r="O29" s="25">
        <f>M29*N29</f>
        <v>6520.4780000000001</v>
      </c>
      <c r="P29" s="36">
        <v>0.52400000000000002</v>
      </c>
      <c r="Q29" s="25">
        <f>M29*P29</f>
        <v>8154.4880000000003</v>
      </c>
      <c r="R29" s="39">
        <v>5.7000000000000002E-2</v>
      </c>
      <c r="S29" s="25">
        <f>M29*R29</f>
        <v>887.03399999999999</v>
      </c>
      <c r="T29" s="28">
        <v>0.21299999999999999</v>
      </c>
      <c r="U29" s="25">
        <f>M29*T29</f>
        <v>3314.7060000000001</v>
      </c>
      <c r="V29" s="39">
        <v>0.51500000000000001</v>
      </c>
      <c r="W29" s="25">
        <f>M29*V29</f>
        <v>8014.43</v>
      </c>
      <c r="X29" s="39">
        <v>0.4</v>
      </c>
      <c r="Y29" s="25">
        <f>X29*M29</f>
        <v>6224.8</v>
      </c>
      <c r="Z29" s="40">
        <v>3.0999999999999999E-3</v>
      </c>
      <c r="AA29" s="18">
        <f>M29*Z29</f>
        <v>48.242199999999997</v>
      </c>
      <c r="AB29" s="27">
        <f>IF(M29&gt;0,(AD29+AM29)/M29,0)</f>
        <v>2.9873593625498007E-3</v>
      </c>
      <c r="AC29" s="40">
        <v>3.6000000000000002E-4</v>
      </c>
      <c r="AD29" s="37">
        <f>AC29*M29</f>
        <v>5.6023200000000006</v>
      </c>
      <c r="AE29" s="28">
        <v>0.20580000000000001</v>
      </c>
      <c r="AF29" s="41">
        <f>AI29*(1-AJ29)*AE29</f>
        <v>40.7286432</v>
      </c>
      <c r="AG29" s="28">
        <f>IF(AND(AE29&gt;0,AC29&gt;0,Z29&gt;0),((Z29-AC29)*AE29)/((AE29-AC29)*Z29),0)</f>
        <v>0.88541980705456735</v>
      </c>
      <c r="AH29" s="29">
        <f t="shared" si="0"/>
        <v>0.88102742316360327</v>
      </c>
      <c r="AI29" s="34">
        <v>217</v>
      </c>
      <c r="AJ29" s="36">
        <v>8.7999999999999995E-2</v>
      </c>
      <c r="AK29" s="38">
        <v>0.20660000000000001</v>
      </c>
      <c r="AL29" s="151">
        <v>0.21929999999999999</v>
      </c>
      <c r="AM29" s="41">
        <f>AI29*(1-AJ29)*AK29</f>
        <v>40.886966399999999</v>
      </c>
      <c r="AN29" s="174">
        <f t="shared" si="1"/>
        <v>43.400347199999999</v>
      </c>
      <c r="AO29" s="42">
        <v>1.7</v>
      </c>
      <c r="AP29" s="42"/>
      <c r="AQ29" s="121">
        <f>AQ28+AI29-AP29</f>
        <v>1278.5199999999998</v>
      </c>
      <c r="AR29" s="104"/>
      <c r="AS29" s="43"/>
      <c r="AT29" s="44"/>
      <c r="AU29" s="45"/>
      <c r="AV29" s="45"/>
      <c r="AW29" s="45"/>
      <c r="AX29" s="45"/>
    </row>
    <row r="30" spans="1:50" x14ac:dyDescent="0.2">
      <c r="A30" s="183"/>
      <c r="B30" s="33">
        <v>3</v>
      </c>
      <c r="C30" s="11" t="s">
        <v>54</v>
      </c>
      <c r="D30" s="43">
        <v>22100</v>
      </c>
      <c r="E30" s="43">
        <v>3</v>
      </c>
      <c r="F30" s="43">
        <v>16613</v>
      </c>
      <c r="G30" s="37">
        <v>0.5</v>
      </c>
      <c r="H30" s="37">
        <v>4.5999999999999996</v>
      </c>
      <c r="I30" s="43">
        <v>15242</v>
      </c>
      <c r="J30" s="37">
        <v>5.4</v>
      </c>
      <c r="K30" s="43">
        <v>16656</v>
      </c>
      <c r="L30" s="39">
        <v>6.2E-2</v>
      </c>
      <c r="M30" s="37">
        <f>ROUND(K30*(1-L30),0)</f>
        <v>15623</v>
      </c>
      <c r="N30" s="28">
        <v>0.55100000000000005</v>
      </c>
      <c r="O30" s="25">
        <f>M30*N30</f>
        <v>8608.273000000001</v>
      </c>
      <c r="P30" s="39">
        <v>0.40200000000000002</v>
      </c>
      <c r="Q30" s="25">
        <f>M30*P30</f>
        <v>6280.4460000000008</v>
      </c>
      <c r="R30" s="39">
        <v>4.7E-2</v>
      </c>
      <c r="S30" s="25">
        <f>M30*R30</f>
        <v>734.28099999999995</v>
      </c>
      <c r="T30" s="28">
        <v>0.219</v>
      </c>
      <c r="U30" s="25">
        <f>M30*T30</f>
        <v>3421.4369999999999</v>
      </c>
      <c r="V30" s="39">
        <v>0.51400000000000001</v>
      </c>
      <c r="W30" s="25">
        <f>M30*V30</f>
        <v>8030.2219999999998</v>
      </c>
      <c r="X30" s="39">
        <v>0.39</v>
      </c>
      <c r="Y30" s="25">
        <f>X30*M30</f>
        <v>6092.97</v>
      </c>
      <c r="Z30" s="47">
        <v>2.96E-3</v>
      </c>
      <c r="AA30" s="18">
        <f>M30*Z30</f>
        <v>46.244079999999997</v>
      </c>
      <c r="AB30" s="27">
        <f>IF(M30&gt;0,(AD30+AM30)/M30,0)</f>
        <v>2.7356909044357683E-3</v>
      </c>
      <c r="AC30" s="47">
        <v>3.2000000000000003E-4</v>
      </c>
      <c r="AD30" s="37">
        <f>AC30*M30</f>
        <v>4.9993600000000002</v>
      </c>
      <c r="AE30" s="28">
        <v>0.2112</v>
      </c>
      <c r="AF30" s="41">
        <f>AI30*(1-AJ30)*AE30</f>
        <v>39.014976000000004</v>
      </c>
      <c r="AG30" s="28">
        <f>IF(AND(AE30&gt;0,AC30&gt;0,Z30&gt;0),((Z30-AC30)*AE30)/((AE30-AC30)*Z30),0)</f>
        <v>0.89324529385227414</v>
      </c>
      <c r="AH30" s="29">
        <f t="shared" si="0"/>
        <v>0.88441299823631137</v>
      </c>
      <c r="AI30" s="43">
        <v>203</v>
      </c>
      <c r="AJ30" s="39">
        <v>0.09</v>
      </c>
      <c r="AK30" s="28">
        <v>0.20430000000000001</v>
      </c>
      <c r="AL30" s="152">
        <v>0.2145</v>
      </c>
      <c r="AM30" s="41">
        <f>AI30*(1-AJ30)*AK30</f>
        <v>37.740339000000006</v>
      </c>
      <c r="AN30" s="154">
        <f t="shared" si="1"/>
        <v>39.624585000000003</v>
      </c>
      <c r="AO30" s="18">
        <v>1.6</v>
      </c>
      <c r="AP30" s="18"/>
      <c r="AQ30" s="121">
        <f>AQ29+AI30-AP30</f>
        <v>1481.5199999999998</v>
      </c>
      <c r="AR30" s="104"/>
      <c r="AS30" s="43"/>
      <c r="AT30" s="48"/>
      <c r="AU30" s="41"/>
      <c r="AV30" s="41"/>
      <c r="AW30" s="41"/>
      <c r="AX30" s="41"/>
    </row>
    <row r="31" spans="1:50" s="22" customFormat="1" ht="13.5" thickBot="1" x14ac:dyDescent="0.25">
      <c r="A31" s="184"/>
      <c r="B31" s="49" t="s">
        <v>38</v>
      </c>
      <c r="C31" s="50"/>
      <c r="D31" s="51">
        <f>SUM(D28:D30)</f>
        <v>49208</v>
      </c>
      <c r="E31" s="51"/>
      <c r="F31" s="51">
        <f>SUM(F28:F30)</f>
        <v>49895</v>
      </c>
      <c r="G31" s="52"/>
      <c r="H31" s="52"/>
      <c r="I31" s="51">
        <f>SUM(I28:I30)</f>
        <v>44369</v>
      </c>
      <c r="J31" s="52"/>
      <c r="K31" s="51">
        <f>SUM(K28:K30)</f>
        <v>49666</v>
      </c>
      <c r="L31" s="21">
        <f>IF(K31&gt;0,(K28*L28+K29*L29+K30*L30)/K31,0)</f>
        <v>6.5996295252285272E-2</v>
      </c>
      <c r="M31" s="52">
        <f>M28+M29+M30</f>
        <v>46388</v>
      </c>
      <c r="N31" s="53">
        <f>IF(M31&gt;0,O31/M31,0)</f>
        <v>0.48180943347417432</v>
      </c>
      <c r="O31" s="54">
        <f>O28+O29+O30</f>
        <v>22350.175999999999</v>
      </c>
      <c r="P31" s="21">
        <f>IF(M31&gt;0,Q31/M31,0)</f>
        <v>0.46455846339570583</v>
      </c>
      <c r="Q31" s="54">
        <f>Q28+Q29+Q30</f>
        <v>21549.938000000002</v>
      </c>
      <c r="R31" s="21">
        <f>IF(M31&gt;0,S31/M31,0)</f>
        <v>5.363210313011986E-2</v>
      </c>
      <c r="S31" s="54">
        <f>S28+S29+S30</f>
        <v>2487.886</v>
      </c>
      <c r="T31" s="21">
        <f>IF(M31&gt;0,U31/M31,0)</f>
        <v>0.21174338190911443</v>
      </c>
      <c r="U31" s="54">
        <f>U28+U29+U30</f>
        <v>9822.3520000000008</v>
      </c>
      <c r="V31" s="21">
        <f>IF(M31&gt;0,W31/M31,0)</f>
        <v>0.51826830214710706</v>
      </c>
      <c r="W31" s="54">
        <f>W28+W29+W30</f>
        <v>24041.43</v>
      </c>
      <c r="X31" s="21">
        <f>IF(M31&gt;0,Y31/M31,0)</f>
        <v>0.39663210313011987</v>
      </c>
      <c r="Y31" s="54">
        <f>Y28+Y29+Y30</f>
        <v>18398.97</v>
      </c>
      <c r="Z31" s="55">
        <f>IF(M31&gt;0,AA31/M31,0)</f>
        <v>3.1118418556523235E-3</v>
      </c>
      <c r="AA31" s="56">
        <f>SUM(AA28:AA30)</f>
        <v>144.35211999999999</v>
      </c>
      <c r="AB31" s="55">
        <f>IF(M31&gt;0,(AB28*M28+AB29*M29+AB30*M30)/M31,0)</f>
        <v>2.9674904156247305E-3</v>
      </c>
      <c r="AC31" s="55">
        <f>IF(K31&gt;0,(K28*AC28+K29*AC29+K30*AC30)/K31,0)</f>
        <v>3.4986650827527891E-4</v>
      </c>
      <c r="AD31" s="52">
        <f>SUM(AD28:AD30)</f>
        <v>16.226790000000001</v>
      </c>
      <c r="AE31" s="53">
        <f>IF(K31&gt;0,(K28*AE28+K29*AE29+K30*AE30)/K31,0)</f>
        <v>0.20747970845246247</v>
      </c>
      <c r="AF31" s="58">
        <f>SUM(AF28:AF30)</f>
        <v>122.73383920000001</v>
      </c>
      <c r="AG31" s="53">
        <f>IF(AND(AA31&gt;0),((AA28*AG28+AA29*AG29+AA30*AG30)/AA31),0)</f>
        <v>0.88909309875966702</v>
      </c>
      <c r="AH31" s="57">
        <f t="shared" si="0"/>
        <v>0.88360720160922002</v>
      </c>
      <c r="AI31" s="51">
        <f>SUM(AI28:AI30)</f>
        <v>650</v>
      </c>
      <c r="AJ31" s="21">
        <f>IF(AI31&gt;0,(AJ28*AI28+AJ29*AI29+AJ30*AI30)/AI31,0)</f>
        <v>8.9332307692307697E-2</v>
      </c>
      <c r="AK31" s="53">
        <f>IF(K31&gt;0,(AK28*K28+AK29*K29+AK30*K30)/K31,0)</f>
        <v>0.20513967905609473</v>
      </c>
      <c r="AL31" s="155">
        <f>IF(L31&gt;0,(AL28*K28+AL29*K29+AL30*K30)/K31,0)</f>
        <v>0.21509834695767727</v>
      </c>
      <c r="AM31" s="58">
        <f>SUM(AM28:AM30)</f>
        <v>121.42915540000001</v>
      </c>
      <c r="AN31" s="156">
        <f>SUM(AN28:AN30)</f>
        <v>127.27095220000001</v>
      </c>
      <c r="AO31" s="56"/>
      <c r="AP31" s="56">
        <f>SUM(AP28:AP30)</f>
        <v>515.29999999999995</v>
      </c>
      <c r="AQ31" s="105"/>
      <c r="AR31" s="106">
        <f>AQ30</f>
        <v>1481.5199999999998</v>
      </c>
      <c r="AS31" s="51">
        <f>SUM(AS28:AS30)</f>
        <v>0</v>
      </c>
      <c r="AT31" s="59"/>
      <c r="AU31" s="58"/>
      <c r="AV31" s="58"/>
      <c r="AW31" s="58"/>
      <c r="AX31" s="58"/>
    </row>
    <row r="32" spans="1:50" x14ac:dyDescent="0.2">
      <c r="A32" s="182">
        <v>8</v>
      </c>
      <c r="B32" s="23">
        <v>1</v>
      </c>
      <c r="C32" s="46" t="s">
        <v>52</v>
      </c>
      <c r="D32" s="12">
        <v>5666</v>
      </c>
      <c r="E32" s="12">
        <v>0</v>
      </c>
      <c r="F32" s="12">
        <v>14970</v>
      </c>
      <c r="G32" s="13">
        <v>0.9</v>
      </c>
      <c r="H32" s="13">
        <v>3.9</v>
      </c>
      <c r="I32" s="12">
        <v>13901</v>
      </c>
      <c r="J32" s="13">
        <v>5.5</v>
      </c>
      <c r="K32" s="12">
        <v>16626</v>
      </c>
      <c r="L32" s="14">
        <v>6.7000000000000004E-2</v>
      </c>
      <c r="M32" s="24">
        <f>ROUND(K32*(1-L32),0)</f>
        <v>15512</v>
      </c>
      <c r="N32" s="15">
        <v>0.38600000000000001</v>
      </c>
      <c r="O32" s="25">
        <f>M32*N32</f>
        <v>5987.6320000000005</v>
      </c>
      <c r="P32" s="14">
        <v>0.53</v>
      </c>
      <c r="Q32" s="25">
        <f>M32*P32</f>
        <v>8221.36</v>
      </c>
      <c r="R32" s="16">
        <v>8.4000000000000005E-2</v>
      </c>
      <c r="S32" s="25">
        <f>M32*R32</f>
        <v>1303.008</v>
      </c>
      <c r="T32" s="26">
        <v>0.216</v>
      </c>
      <c r="U32" s="25">
        <f>M32*T32</f>
        <v>3350.5920000000001</v>
      </c>
      <c r="V32" s="16">
        <v>0.52500000000000002</v>
      </c>
      <c r="W32" s="25">
        <f>M32*V32</f>
        <v>8143.8</v>
      </c>
      <c r="X32" s="16">
        <v>0.4</v>
      </c>
      <c r="Y32" s="25">
        <f>X32*M32</f>
        <v>6204.8</v>
      </c>
      <c r="Z32" s="17">
        <v>2.9299999999999999E-3</v>
      </c>
      <c r="AA32" s="18">
        <f>M32*Z32</f>
        <v>45.450159999999997</v>
      </c>
      <c r="AB32" s="27">
        <f>IF(M32&gt;0,(AD32+AM32)/M32,0)</f>
        <v>2.7540099922640534E-3</v>
      </c>
      <c r="AC32" s="17">
        <v>3.4000000000000002E-4</v>
      </c>
      <c r="AD32" s="24">
        <f>AC32*M32</f>
        <v>5.2740800000000005</v>
      </c>
      <c r="AE32" s="117">
        <v>0.21299999999999999</v>
      </c>
      <c r="AF32" s="30">
        <f>AI32*(1-AJ32)*AE32</f>
        <v>37.184262000000004</v>
      </c>
      <c r="AG32" s="28">
        <f>IF(AND(AE32&gt;0,AC32&gt;0,Z32&gt;0),((Z32-AC32)*AE32)/((AE32-AC32)*Z32),0)</f>
        <v>0.88537231473014177</v>
      </c>
      <c r="AH32" s="60">
        <f t="shared" si="0"/>
        <v>0.87793525681834239</v>
      </c>
      <c r="AI32" s="12">
        <v>191</v>
      </c>
      <c r="AJ32" s="14">
        <v>8.5999999999999993E-2</v>
      </c>
      <c r="AK32" s="15">
        <v>0.2145</v>
      </c>
      <c r="AL32" s="150">
        <v>0.22409999999999999</v>
      </c>
      <c r="AM32" s="30">
        <f>AI32*(1-AJ32)*AK32</f>
        <v>37.446123</v>
      </c>
      <c r="AN32" s="153">
        <f>AI32*(1-AJ32)*AL32</f>
        <v>39.122033399999999</v>
      </c>
      <c r="AO32" s="19">
        <v>1.6</v>
      </c>
      <c r="AP32" s="19">
        <v>1006.2</v>
      </c>
      <c r="AQ32" s="101">
        <f>AQ30+AI32-AP32+AR32</f>
        <v>909.31999999999971</v>
      </c>
      <c r="AR32" s="102">
        <v>243</v>
      </c>
      <c r="AS32" s="12"/>
      <c r="AT32" s="31"/>
      <c r="AU32" s="20"/>
      <c r="AV32" s="20"/>
      <c r="AW32" s="20"/>
      <c r="AX32" s="20"/>
    </row>
    <row r="33" spans="1:50" x14ac:dyDescent="0.2">
      <c r="A33" s="183"/>
      <c r="B33" s="33">
        <v>2</v>
      </c>
      <c r="C33" s="11" t="s">
        <v>60</v>
      </c>
      <c r="D33" s="34">
        <v>18346</v>
      </c>
      <c r="E33" s="34">
        <v>7</v>
      </c>
      <c r="F33" s="34">
        <v>17046</v>
      </c>
      <c r="G33" s="35">
        <v>0.5</v>
      </c>
      <c r="H33" s="35">
        <v>4</v>
      </c>
      <c r="I33" s="34">
        <v>14587</v>
      </c>
      <c r="J33" s="35">
        <v>6</v>
      </c>
      <c r="K33" s="34">
        <v>16487</v>
      </c>
      <c r="L33" s="36">
        <v>6.6000000000000003E-2</v>
      </c>
      <c r="M33" s="37">
        <f>ROUND(K33*(1-L33),0)</f>
        <v>15399</v>
      </c>
      <c r="N33" s="38">
        <v>0.39100000000000001</v>
      </c>
      <c r="O33" s="25">
        <f>M33*N33</f>
        <v>6021.009</v>
      </c>
      <c r="P33" s="36">
        <v>0.55700000000000005</v>
      </c>
      <c r="Q33" s="25">
        <f>M33*P33</f>
        <v>8577.2430000000004</v>
      </c>
      <c r="R33" s="39">
        <v>5.1999999999999998E-2</v>
      </c>
      <c r="S33" s="25">
        <f>M33*R33</f>
        <v>800.74799999999993</v>
      </c>
      <c r="T33" s="28">
        <v>0.216</v>
      </c>
      <c r="U33" s="25">
        <f>M33*T33</f>
        <v>3326.1839999999997</v>
      </c>
      <c r="V33" s="39">
        <v>0.51700000000000002</v>
      </c>
      <c r="W33" s="25">
        <f>M33*V33</f>
        <v>7961.2830000000004</v>
      </c>
      <c r="X33" s="39">
        <v>0.4</v>
      </c>
      <c r="Y33" s="25">
        <f>X33*M33</f>
        <v>6159.6</v>
      </c>
      <c r="Z33" s="40">
        <v>2.82E-3</v>
      </c>
      <c r="AA33" s="18">
        <f>M33*Z33</f>
        <v>43.425179999999997</v>
      </c>
      <c r="AB33" s="27">
        <f>IF(M33&gt;0,(AD33+AM33)/M33,0)</f>
        <v>2.6661285797779078E-3</v>
      </c>
      <c r="AC33" s="40">
        <v>3.4000000000000002E-4</v>
      </c>
      <c r="AD33" s="37">
        <f>AC33*M33</f>
        <v>5.2356600000000002</v>
      </c>
      <c r="AE33" s="28">
        <v>0.2077</v>
      </c>
      <c r="AF33" s="41">
        <f>AI33*(1-AJ33)*AE33</f>
        <v>35.871867000000002</v>
      </c>
      <c r="AG33" s="28">
        <f>IF(AND(AE33&gt;0,AC33&gt;0,Z33&gt;0),((Z33-AC33)*AE33)/((AE33-AC33)*Z33),0)</f>
        <v>0.88087459504421683</v>
      </c>
      <c r="AH33" s="29">
        <f t="shared" si="0"/>
        <v>0.87390690179350194</v>
      </c>
      <c r="AI33" s="34">
        <v>190</v>
      </c>
      <c r="AJ33" s="36">
        <v>9.0999999999999998E-2</v>
      </c>
      <c r="AK33" s="38">
        <v>0.2074</v>
      </c>
      <c r="AL33" s="151">
        <v>0.21909999999999999</v>
      </c>
      <c r="AM33" s="41">
        <f>AI33*(1-AJ33)*AK33</f>
        <v>35.820053999999999</v>
      </c>
      <c r="AN33" s="174">
        <f t="shared" si="1"/>
        <v>37.840761000000001</v>
      </c>
      <c r="AO33" s="42">
        <v>1.65</v>
      </c>
      <c r="AP33" s="42"/>
      <c r="AQ33" s="121">
        <f>AQ32+AI33-AP33</f>
        <v>1099.3199999999997</v>
      </c>
      <c r="AR33" s="104"/>
      <c r="AS33" s="43"/>
      <c r="AT33" s="44"/>
      <c r="AU33" s="45"/>
      <c r="AV33" s="45"/>
      <c r="AW33" s="45"/>
      <c r="AX33" s="45"/>
    </row>
    <row r="34" spans="1:50" x14ac:dyDescent="0.2">
      <c r="A34" s="183"/>
      <c r="B34" s="33">
        <v>3</v>
      </c>
      <c r="C34" s="11" t="s">
        <v>54</v>
      </c>
      <c r="D34" s="43">
        <v>22700</v>
      </c>
      <c r="E34" s="43">
        <v>3</v>
      </c>
      <c r="F34" s="43">
        <v>20208</v>
      </c>
      <c r="G34" s="37">
        <v>0.3</v>
      </c>
      <c r="H34" s="37">
        <v>3.4</v>
      </c>
      <c r="I34" s="43">
        <v>18703</v>
      </c>
      <c r="J34" s="37">
        <v>4.9000000000000004</v>
      </c>
      <c r="K34" s="43">
        <v>16589</v>
      </c>
      <c r="L34" s="39">
        <v>7.8E-2</v>
      </c>
      <c r="M34" s="37">
        <f>ROUND(K34*(1-L34),0)</f>
        <v>15295</v>
      </c>
      <c r="N34" s="28">
        <v>0.38700000000000001</v>
      </c>
      <c r="O34" s="25">
        <f>M34*N34</f>
        <v>5919.165</v>
      </c>
      <c r="P34" s="39">
        <v>0.56999999999999995</v>
      </c>
      <c r="Q34" s="25">
        <f>M34*P34</f>
        <v>8718.15</v>
      </c>
      <c r="R34" s="39">
        <v>4.2999999999999997E-2</v>
      </c>
      <c r="S34" s="25">
        <f>M34*R34</f>
        <v>657.68499999999995</v>
      </c>
      <c r="T34" s="28">
        <v>0.20599999999999999</v>
      </c>
      <c r="U34" s="25">
        <f>M34*T34</f>
        <v>3150.77</v>
      </c>
      <c r="V34" s="39">
        <v>0.54100000000000004</v>
      </c>
      <c r="W34" s="25">
        <f>M34*V34</f>
        <v>8274.5950000000012</v>
      </c>
      <c r="X34" s="39">
        <v>0.4</v>
      </c>
      <c r="Y34" s="25">
        <f>X34*M34</f>
        <v>6118</v>
      </c>
      <c r="Z34" s="47">
        <v>2.97E-3</v>
      </c>
      <c r="AA34" s="18">
        <f>M34*Z34</f>
        <v>45.42615</v>
      </c>
      <c r="AB34" s="27">
        <f>IF(M34&gt;0,(AD34+AM34)/M34,0)</f>
        <v>2.6454352402745999E-3</v>
      </c>
      <c r="AC34" s="47">
        <v>3.2000000000000003E-4</v>
      </c>
      <c r="AD34" s="37">
        <f>AC34*M34</f>
        <v>4.8944000000000001</v>
      </c>
      <c r="AE34" s="28">
        <v>0.20780000000000001</v>
      </c>
      <c r="AF34" s="41">
        <f>AI34*(1-AJ34)*AE34</f>
        <v>35.739522000000001</v>
      </c>
      <c r="AG34" s="28">
        <f>IF(AND(AE34&gt;0,AC34&gt;0,Z34&gt;0),((Z34-AC34)*AE34)/((AE34-AC34)*Z34),0)</f>
        <v>0.89363203398291124</v>
      </c>
      <c r="AH34" s="29">
        <f t="shared" si="0"/>
        <v>0.88039923786417051</v>
      </c>
      <c r="AI34" s="43">
        <v>189</v>
      </c>
      <c r="AJ34" s="39">
        <v>0.09</v>
      </c>
      <c r="AK34" s="28">
        <v>0.20680000000000001</v>
      </c>
      <c r="AL34" s="152">
        <v>0.21840000000000001</v>
      </c>
      <c r="AM34" s="41">
        <f>AI34*(1-AJ34)*AK34</f>
        <v>35.567532000000007</v>
      </c>
      <c r="AN34" s="154">
        <f t="shared" si="1"/>
        <v>37.562616000000006</v>
      </c>
      <c r="AO34" s="18">
        <v>1.65</v>
      </c>
      <c r="AP34" s="18"/>
      <c r="AQ34" s="121">
        <f>AQ33+AI34-AP34</f>
        <v>1288.3199999999997</v>
      </c>
      <c r="AR34" s="104"/>
      <c r="AS34" s="43"/>
      <c r="AT34" s="48"/>
      <c r="AU34" s="41"/>
      <c r="AV34" s="41"/>
      <c r="AW34" s="41"/>
      <c r="AX34" s="41"/>
    </row>
    <row r="35" spans="1:50" s="22" customFormat="1" ht="13.5" thickBot="1" x14ac:dyDescent="0.25">
      <c r="A35" s="184"/>
      <c r="B35" s="49" t="s">
        <v>38</v>
      </c>
      <c r="C35" s="50"/>
      <c r="D35" s="51">
        <f>SUM(D32:D34)</f>
        <v>46712</v>
      </c>
      <c r="E35" s="51"/>
      <c r="F35" s="51">
        <f>SUM(F32:F34)</f>
        <v>52224</v>
      </c>
      <c r="G35" s="52"/>
      <c r="H35" s="52"/>
      <c r="I35" s="51">
        <f>SUM(I32:I34)</f>
        <v>47191</v>
      </c>
      <c r="J35" s="52"/>
      <c r="K35" s="51">
        <f>SUM(K32:K34)</f>
        <v>49702</v>
      </c>
      <c r="L35" s="21">
        <f>IF(K35&gt;0,(K32*L32+K33*L33+K34*L34)/K35,0)</f>
        <v>7.0339744879481705E-2</v>
      </c>
      <c r="M35" s="52">
        <f>M32+M33+M34</f>
        <v>46206</v>
      </c>
      <c r="N35" s="53">
        <f>IF(M35&gt;0,O35/M35,0)</f>
        <v>0.38799735965026189</v>
      </c>
      <c r="O35" s="54">
        <f>O32+O33+O34</f>
        <v>17927.806</v>
      </c>
      <c r="P35" s="21">
        <f>IF(M35&gt;0,Q35/M35,0)</f>
        <v>0.55223895165130077</v>
      </c>
      <c r="Q35" s="54">
        <f>Q32+Q33+Q34</f>
        <v>25516.753000000004</v>
      </c>
      <c r="R35" s="21">
        <f>IF(M35&gt;0,S35/M35,0)</f>
        <v>5.9763688698437428E-2</v>
      </c>
      <c r="S35" s="54">
        <f>S32+S33+S34</f>
        <v>2761.4409999999998</v>
      </c>
      <c r="T35" s="21">
        <f>IF(M35&gt;0,U35/M35,0)</f>
        <v>0.21268982383240273</v>
      </c>
      <c r="U35" s="54">
        <f>U32+U33+U34</f>
        <v>9827.5460000000003</v>
      </c>
      <c r="V35" s="21">
        <f>IF(M35&gt;0,W35/M35,0)</f>
        <v>0.52763013461455222</v>
      </c>
      <c r="W35" s="54">
        <f>W32+W33+W34</f>
        <v>24379.678</v>
      </c>
      <c r="X35" s="21">
        <f>IF(M35&gt;0,Y35/M35,0)</f>
        <v>0.4</v>
      </c>
      <c r="Y35" s="54">
        <f>Y32+Y33+Y34</f>
        <v>18482.400000000001</v>
      </c>
      <c r="Z35" s="55">
        <f>IF(M35&gt;0,AA35/M35,0)</f>
        <v>2.9065811799333422E-3</v>
      </c>
      <c r="AA35" s="56">
        <f>SUM(AA32:AA34)</f>
        <v>134.30149</v>
      </c>
      <c r="AB35" s="55">
        <f>IF(M35&gt;0,(AB32*M32+AB33*M33+AB34*M34)/M35,0)</f>
        <v>2.6887817383023848E-3</v>
      </c>
      <c r="AC35" s="55">
        <f>IF(K35&gt;0,(K32*AC32+K33*AC33+K34*AC34)/K35,0)</f>
        <v>3.3332461470363367E-4</v>
      </c>
      <c r="AD35" s="52">
        <f>SUM(AD32:AD34)</f>
        <v>15.404140000000002</v>
      </c>
      <c r="AE35" s="53">
        <f>IF(K35&gt;0,(K32*AE32+K33*AE33+K34*AE34)/K35,0)</f>
        <v>0.2095062995452899</v>
      </c>
      <c r="AF35" s="58">
        <f>SUM(AF32:AF34)</f>
        <v>108.79565099999999</v>
      </c>
      <c r="AG35" s="53">
        <f>IF(AND(AA35&gt;0),((AA32*AG32+AA33*AG33+AA34*AG34)/AA35),0)</f>
        <v>0.88671178578726373</v>
      </c>
      <c r="AH35" s="57">
        <f t="shared" si="0"/>
        <v>0.87742689062141821</v>
      </c>
      <c r="AI35" s="51">
        <f>SUM(AI32:AI34)</f>
        <v>570</v>
      </c>
      <c r="AJ35" s="21">
        <f>IF(AI35&gt;0,(AJ32*AI32+AJ33*AI33+AJ34*AI34)/AI35,0)</f>
        <v>8.8992982456140332E-2</v>
      </c>
      <c r="AK35" s="53">
        <f>IF(K35&gt;0,(AK32*K32+AK33*K33+AK34*K34)/K35,0)</f>
        <v>0.20957478572290852</v>
      </c>
      <c r="AL35" s="155">
        <f>IF(L35&gt;0,(AL32*K32+AL33*K33+AL34*K34)/K35,0)</f>
        <v>0.2205389300229367</v>
      </c>
      <c r="AM35" s="58">
        <f>SUM(AM32:AM34)</f>
        <v>108.833709</v>
      </c>
      <c r="AN35" s="156">
        <f>SUM(AN32:AN34)</f>
        <v>114.52541040000001</v>
      </c>
      <c r="AO35" s="56"/>
      <c r="AP35" s="56">
        <f>SUM(AP32:AP34)</f>
        <v>1006.2</v>
      </c>
      <c r="AQ35" s="105"/>
      <c r="AR35" s="106">
        <f>AQ34</f>
        <v>1288.3199999999997</v>
      </c>
      <c r="AS35" s="51">
        <f>SUM(AS32:AS34)</f>
        <v>0</v>
      </c>
      <c r="AT35" s="59"/>
      <c r="AU35" s="58"/>
      <c r="AV35" s="58"/>
      <c r="AW35" s="58"/>
      <c r="AX35" s="58"/>
    </row>
    <row r="36" spans="1:50" x14ac:dyDescent="0.2">
      <c r="A36" s="182">
        <v>9</v>
      </c>
      <c r="B36" s="23">
        <v>1</v>
      </c>
      <c r="C36" s="46" t="s">
        <v>52</v>
      </c>
      <c r="D36" s="12">
        <v>6056</v>
      </c>
      <c r="E36" s="12">
        <v>2</v>
      </c>
      <c r="F36" s="12">
        <v>10654</v>
      </c>
      <c r="G36" s="13">
        <v>0.6</v>
      </c>
      <c r="H36" s="13">
        <v>3.9</v>
      </c>
      <c r="I36" s="12">
        <v>9977</v>
      </c>
      <c r="J36" s="13">
        <v>7.7</v>
      </c>
      <c r="K36" s="12">
        <v>16330</v>
      </c>
      <c r="L36" s="14">
        <v>0.06</v>
      </c>
      <c r="M36" s="24">
        <f>ROUND(K36*(1-L36),0)</f>
        <v>15350</v>
      </c>
      <c r="N36" s="15">
        <v>0.434</v>
      </c>
      <c r="O36" s="25">
        <f>M36*N36</f>
        <v>6661.9</v>
      </c>
      <c r="P36" s="14">
        <v>0.46300000000000002</v>
      </c>
      <c r="Q36" s="25">
        <f>M36*P36</f>
        <v>7107.05</v>
      </c>
      <c r="R36" s="16">
        <v>0.10299999999999999</v>
      </c>
      <c r="S36" s="25">
        <f>M36*R36</f>
        <v>1581.05</v>
      </c>
      <c r="T36" s="26">
        <v>0.218</v>
      </c>
      <c r="U36" s="25">
        <f>M36*T36</f>
        <v>3346.3</v>
      </c>
      <c r="V36" s="16">
        <v>0.51400000000000001</v>
      </c>
      <c r="W36" s="25">
        <f>M36*V36</f>
        <v>7889.9000000000005</v>
      </c>
      <c r="X36" s="16">
        <v>0.39</v>
      </c>
      <c r="Y36" s="25">
        <f>X36*M36</f>
        <v>5986.5</v>
      </c>
      <c r="Z36" s="17">
        <v>2.9499999999999999E-3</v>
      </c>
      <c r="AA36" s="18">
        <f>M36*Z36</f>
        <v>45.282499999999999</v>
      </c>
      <c r="AB36" s="27">
        <f>IF(M36&gt;0,(AD36+AM36)/M36,0)</f>
        <v>2.6295807100977201E-3</v>
      </c>
      <c r="AC36" s="17">
        <v>3.2000000000000003E-4</v>
      </c>
      <c r="AD36" s="24">
        <f>AC36*M36</f>
        <v>4.9120000000000008</v>
      </c>
      <c r="AE36" s="117">
        <v>0.20899999999999999</v>
      </c>
      <c r="AF36" s="30">
        <f>AI36*(1-AJ36)*AE36</f>
        <v>36.446047</v>
      </c>
      <c r="AG36" s="28">
        <f>IF(AND(AE36&gt;0,AC36&gt;0,Z36&gt;0),((Z36-AC36)*AE36)/((AE36-AC36)*Z36),0)</f>
        <v>0.89289253191164475</v>
      </c>
      <c r="AH36" s="60">
        <f t="shared" ref="AH36:AH67" si="2">IF(AND(AB36&gt;0,AK36&gt;0,AC36&gt;0),((AK36*(AB36-AC36))/(AB36*(AK36-AC36))),0)</f>
        <v>0.8796922559944198</v>
      </c>
      <c r="AI36" s="12">
        <v>191</v>
      </c>
      <c r="AJ36" s="14">
        <v>8.6999999999999994E-2</v>
      </c>
      <c r="AK36" s="15">
        <v>0.20330000000000001</v>
      </c>
      <c r="AL36" s="150">
        <v>0.20930000000000001</v>
      </c>
      <c r="AM36" s="30">
        <f>AI36*(1-AJ36)*AK36</f>
        <v>35.452063900000006</v>
      </c>
      <c r="AN36" s="153">
        <f>AI36*(1-AJ36)*AL36</f>
        <v>36.498361900000006</v>
      </c>
      <c r="AO36" s="19">
        <v>1.6</v>
      </c>
      <c r="AP36" s="19">
        <v>879.04</v>
      </c>
      <c r="AQ36" s="101">
        <f>AQ34+AI36-AP36+AR36</f>
        <v>675.97999999999979</v>
      </c>
      <c r="AR36" s="102">
        <v>75.7</v>
      </c>
      <c r="AS36" s="12"/>
      <c r="AT36" s="31"/>
      <c r="AU36" s="20"/>
      <c r="AV36" s="20"/>
      <c r="AW36" s="20"/>
      <c r="AX36" s="20"/>
    </row>
    <row r="37" spans="1:50" x14ac:dyDescent="0.2">
      <c r="A37" s="183"/>
      <c r="B37" s="33">
        <v>2</v>
      </c>
      <c r="C37" s="11" t="s">
        <v>57</v>
      </c>
      <c r="D37" s="34">
        <v>18780</v>
      </c>
      <c r="E37" s="34">
        <v>5</v>
      </c>
      <c r="F37" s="34">
        <v>19311</v>
      </c>
      <c r="G37" s="35">
        <v>0.5</v>
      </c>
      <c r="H37" s="35">
        <v>3.8</v>
      </c>
      <c r="I37" s="34">
        <v>17608</v>
      </c>
      <c r="J37" s="35">
        <v>6</v>
      </c>
      <c r="K37" s="34">
        <v>16371</v>
      </c>
      <c r="L37" s="36">
        <v>6.0999999999999999E-2</v>
      </c>
      <c r="M37" s="37">
        <f>ROUND(K37*(1-L37),0)</f>
        <v>15372</v>
      </c>
      <c r="N37" s="38">
        <v>0.48599999999999999</v>
      </c>
      <c r="O37" s="25">
        <f>M37*N37</f>
        <v>7470.7919999999995</v>
      </c>
      <c r="P37" s="36">
        <v>0.47499999999999998</v>
      </c>
      <c r="Q37" s="25">
        <f>M37*P37</f>
        <v>7301.7</v>
      </c>
      <c r="R37" s="39">
        <v>3.9E-2</v>
      </c>
      <c r="S37" s="25">
        <f>M37*R37</f>
        <v>599.50800000000004</v>
      </c>
      <c r="T37" s="28">
        <v>0.20799999999999999</v>
      </c>
      <c r="U37" s="25">
        <f>M37*T37</f>
        <v>3197.3759999999997</v>
      </c>
      <c r="V37" s="39">
        <v>0.52200000000000002</v>
      </c>
      <c r="W37" s="25">
        <f>M37*V37</f>
        <v>8024.1840000000002</v>
      </c>
      <c r="X37" s="39">
        <v>0.4</v>
      </c>
      <c r="Y37" s="25">
        <f>X37*M37</f>
        <v>6148.8</v>
      </c>
      <c r="Z37" s="40">
        <v>2.81E-3</v>
      </c>
      <c r="AA37" s="18">
        <f>M37*Z37</f>
        <v>43.195320000000002</v>
      </c>
      <c r="AB37" s="27">
        <f>IF(M37&gt;0,(AD37+AM37)/M37,0)</f>
        <v>2.338302107728338E-3</v>
      </c>
      <c r="AC37" s="40">
        <v>3.1E-4</v>
      </c>
      <c r="AD37" s="37">
        <f>AC37*M37</f>
        <v>4.76532</v>
      </c>
      <c r="AE37" s="28">
        <v>0.2097</v>
      </c>
      <c r="AF37" s="41">
        <f>AI37*(1-AJ37)*AE37</f>
        <v>31.313452500000004</v>
      </c>
      <c r="AG37" s="28">
        <f>IF(AND(AE37&gt;0,AC37&gt;0,Z37&gt;0),((Z37-AC37)*AE37)/((AE37-AC37)*Z37),0)</f>
        <v>0.89099687806930794</v>
      </c>
      <c r="AH37" s="29">
        <f t="shared" si="2"/>
        <v>0.86871493064775884</v>
      </c>
      <c r="AI37" s="34">
        <v>165</v>
      </c>
      <c r="AJ37" s="36">
        <v>9.5000000000000001E-2</v>
      </c>
      <c r="AK37" s="38">
        <v>0.20880000000000001</v>
      </c>
      <c r="AL37" s="151">
        <v>0.21659999999999999</v>
      </c>
      <c r="AM37" s="41">
        <f>AI37*(1-AJ37)*AK37</f>
        <v>31.179060000000007</v>
      </c>
      <c r="AN37" s="174">
        <f t="shared" si="1"/>
        <v>32.343795</v>
      </c>
      <c r="AO37" s="42">
        <v>1.6</v>
      </c>
      <c r="AP37" s="42"/>
      <c r="AQ37" s="121">
        <f>AQ36+AI37-AP37</f>
        <v>840.97999999999979</v>
      </c>
      <c r="AR37" s="104"/>
      <c r="AS37" s="43"/>
      <c r="AT37" s="44"/>
      <c r="AU37" s="45"/>
      <c r="AV37" s="45"/>
      <c r="AW37" s="45"/>
      <c r="AX37" s="45"/>
    </row>
    <row r="38" spans="1:50" x14ac:dyDescent="0.2">
      <c r="A38" s="183"/>
      <c r="B38" s="33">
        <v>3</v>
      </c>
      <c r="C38" s="11" t="s">
        <v>54</v>
      </c>
      <c r="D38" s="43">
        <v>19144</v>
      </c>
      <c r="E38" s="43">
        <v>4</v>
      </c>
      <c r="F38" s="43">
        <v>19560</v>
      </c>
      <c r="G38" s="37">
        <v>0.8</v>
      </c>
      <c r="H38" s="37">
        <v>2.9</v>
      </c>
      <c r="I38" s="43">
        <v>17906</v>
      </c>
      <c r="J38" s="37">
        <v>5.8</v>
      </c>
      <c r="K38" s="43">
        <v>16465</v>
      </c>
      <c r="L38" s="39">
        <v>0.06</v>
      </c>
      <c r="M38" s="37">
        <f>ROUND(K38*(1-L38),0)</f>
        <v>15477</v>
      </c>
      <c r="N38" s="28">
        <v>0.435</v>
      </c>
      <c r="O38" s="25">
        <f>M38*N38</f>
        <v>6732.4949999999999</v>
      </c>
      <c r="P38" s="39">
        <v>0.51200000000000001</v>
      </c>
      <c r="Q38" s="25">
        <f>M38*P38</f>
        <v>7924.2240000000002</v>
      </c>
      <c r="R38" s="39">
        <v>5.2999999999999999E-2</v>
      </c>
      <c r="S38" s="25">
        <f>M38*R38</f>
        <v>820.28099999999995</v>
      </c>
      <c r="T38" s="28">
        <v>0.217</v>
      </c>
      <c r="U38" s="25">
        <f>M38*T38</f>
        <v>3358.509</v>
      </c>
      <c r="V38" s="39">
        <v>0.50800000000000001</v>
      </c>
      <c r="W38" s="25">
        <f>M38*V38</f>
        <v>7862.3159999999998</v>
      </c>
      <c r="X38" s="39">
        <v>0.4</v>
      </c>
      <c r="Y38" s="25">
        <f>X38*M38</f>
        <v>6190.8</v>
      </c>
      <c r="Z38" s="47">
        <v>2.9099999999999998E-3</v>
      </c>
      <c r="AA38" s="18">
        <f>M38*Z38</f>
        <v>45.038069999999998</v>
      </c>
      <c r="AB38" s="27">
        <f>IF(M38&gt;0,(AD38+AM38)/M38,0)</f>
        <v>3.0416980034890478E-3</v>
      </c>
      <c r="AC38" s="47">
        <v>3.1E-4</v>
      </c>
      <c r="AD38" s="37">
        <f>AC38*M38</f>
        <v>4.7978699999999996</v>
      </c>
      <c r="AE38" s="28">
        <v>0.2097</v>
      </c>
      <c r="AF38" s="41">
        <f>AI38*(1-AJ38)*AE38</f>
        <v>42.747344999999996</v>
      </c>
      <c r="AG38" s="28">
        <f>IF(AND(AE38&gt;0,AC38&gt;0,Z38&gt;0),((Z38-AC38)*AE38)/((AE38-AC38)*Z38),0)</f>
        <v>0.89479356579716351</v>
      </c>
      <c r="AH38" s="29">
        <f t="shared" si="2"/>
        <v>0.89942761285026696</v>
      </c>
      <c r="AI38" s="43">
        <v>225</v>
      </c>
      <c r="AJ38" s="39">
        <v>9.4E-2</v>
      </c>
      <c r="AK38" s="28">
        <v>0.2074</v>
      </c>
      <c r="AL38" s="152">
        <v>0.22020000000000001</v>
      </c>
      <c r="AM38" s="41">
        <f>AI38*(1-AJ38)*AK38</f>
        <v>42.278489999999998</v>
      </c>
      <c r="AN38" s="154">
        <f t="shared" si="1"/>
        <v>44.887770000000003</v>
      </c>
      <c r="AO38" s="18">
        <v>1.68</v>
      </c>
      <c r="AP38" s="18"/>
      <c r="AQ38" s="121">
        <f>AQ37+AI38-AP38</f>
        <v>1065.9799999999998</v>
      </c>
      <c r="AR38" s="104"/>
      <c r="AS38" s="43"/>
      <c r="AT38" s="48"/>
      <c r="AU38" s="41"/>
      <c r="AV38" s="41"/>
      <c r="AW38" s="41"/>
      <c r="AX38" s="41"/>
    </row>
    <row r="39" spans="1:50" s="22" customFormat="1" ht="13.5" thickBot="1" x14ac:dyDescent="0.25">
      <c r="A39" s="184"/>
      <c r="B39" s="49" t="s">
        <v>38</v>
      </c>
      <c r="C39" s="50"/>
      <c r="D39" s="51">
        <f>SUM(D36:D38)</f>
        <v>43980</v>
      </c>
      <c r="E39" s="51"/>
      <c r="F39" s="51">
        <f>SUM(F36:F38)</f>
        <v>49525</v>
      </c>
      <c r="G39" s="52"/>
      <c r="H39" s="52"/>
      <c r="I39" s="51">
        <f>SUM(I36:I38)</f>
        <v>45491</v>
      </c>
      <c r="J39" s="52"/>
      <c r="K39" s="51">
        <f>SUM(K36:K38)</f>
        <v>49166</v>
      </c>
      <c r="L39" s="21">
        <f>IF(K39&gt;0,(K36*L36+K37*L37+K38*L38)/K39,0)</f>
        <v>6.033297400642721E-2</v>
      </c>
      <c r="M39" s="52">
        <f>M36+M37+M38</f>
        <v>46199</v>
      </c>
      <c r="N39" s="53">
        <f>IF(M39&gt;0,O39/M39,0)</f>
        <v>0.45163719993939261</v>
      </c>
      <c r="O39" s="54">
        <f>O36+O37+O38</f>
        <v>20865.186999999998</v>
      </c>
      <c r="P39" s="21">
        <f>IF(M39&gt;0,Q39/M39,0)</f>
        <v>0.48340816900798722</v>
      </c>
      <c r="Q39" s="54">
        <f>Q36+Q37+Q38</f>
        <v>22332.974000000002</v>
      </c>
      <c r="R39" s="21">
        <f>IF(M39&gt;0,S39/M39,0)</f>
        <v>6.4954631052620185E-2</v>
      </c>
      <c r="S39" s="54">
        <f>S36+S37+S38</f>
        <v>3000.8389999999999</v>
      </c>
      <c r="T39" s="21">
        <f>IF(M39&gt;0,U39/M39,0)</f>
        <v>0.21433764800103897</v>
      </c>
      <c r="U39" s="54">
        <f>U36+U37+U38</f>
        <v>9902.1849999999995</v>
      </c>
      <c r="V39" s="21">
        <f>IF(M39&gt;0,W39/M39,0)</f>
        <v>0.51465183229074229</v>
      </c>
      <c r="W39" s="54">
        <f>W36+W37+W38</f>
        <v>23776.400000000001</v>
      </c>
      <c r="X39" s="21">
        <f>IF(M39&gt;0,Y39/M39,0)</f>
        <v>0.39667741726011385</v>
      </c>
      <c r="Y39" s="54">
        <f>Y36+Y37+Y38</f>
        <v>18326.099999999999</v>
      </c>
      <c r="Z39" s="55">
        <f>IF(M39&gt;0,AA39/M39,0)</f>
        <v>2.8900168834823268E-3</v>
      </c>
      <c r="AA39" s="56">
        <f>SUM(AA36:AA38)</f>
        <v>133.51589000000001</v>
      </c>
      <c r="AB39" s="55">
        <f>IF(M39&gt;0,(AB36*M36+AB37*M37+AB38*M38)/M39,0)</f>
        <v>2.6707245589731379E-3</v>
      </c>
      <c r="AC39" s="55">
        <f>IF(K39&gt;0,(K36*AC36+K37*AC37+K38*AC38)/K39,0)</f>
        <v>3.1332140096814869E-4</v>
      </c>
      <c r="AD39" s="52">
        <f>SUM(AD36:AD38)</f>
        <v>14.475190000000001</v>
      </c>
      <c r="AE39" s="53">
        <f>IF(K39&gt;0,(K36*AE36+K37*AE37+K38*AE38)/K39,0)</f>
        <v>0.20946750193222957</v>
      </c>
      <c r="AF39" s="58">
        <f>SUM(AF36:AF38)</f>
        <v>110.5068445</v>
      </c>
      <c r="AG39" s="53">
        <f>IF(AND(AA39&gt;0),((AA36*AG36+AA37*AG37+AA38*AG38)/AA39),0)</f>
        <v>0.89292051002630501</v>
      </c>
      <c r="AH39" s="57">
        <f t="shared" si="2"/>
        <v>0.88402429410926475</v>
      </c>
      <c r="AI39" s="51">
        <f>SUM(AI36:AI38)</f>
        <v>581</v>
      </c>
      <c r="AJ39" s="21">
        <f>IF(AI39&gt;0,(AJ36*AI36+AJ37*AI37+AJ38*AI38)/AI39,0)</f>
        <v>9.1982788296041312E-2</v>
      </c>
      <c r="AK39" s="53">
        <f>IF(K39&gt;0,(AK36*K36+AK37*K37+AK38*K38)/K39,0)</f>
        <v>0.20650438921205713</v>
      </c>
      <c r="AL39" s="155">
        <f>IF(L39&gt;0,(AL36*K36+AL37*K37+AL38*K38)/K39,0)</f>
        <v>0.21538096652157998</v>
      </c>
      <c r="AM39" s="58">
        <f>SUM(AM36:AM38)</f>
        <v>108.90961390000001</v>
      </c>
      <c r="AN39" s="156">
        <f>SUM(AN36:AN38)</f>
        <v>113.72992690000001</v>
      </c>
      <c r="AO39" s="56"/>
      <c r="AP39" s="56">
        <f>SUM(AP36:AP38)</f>
        <v>879.04</v>
      </c>
      <c r="AQ39" s="105"/>
      <c r="AR39" s="106">
        <f>AQ38</f>
        <v>1065.9799999999998</v>
      </c>
      <c r="AS39" s="51">
        <f>SUM(AS36:AS38)</f>
        <v>0</v>
      </c>
      <c r="AT39" s="59"/>
      <c r="AU39" s="58"/>
      <c r="AV39" s="58"/>
      <c r="AW39" s="58"/>
      <c r="AX39" s="58"/>
    </row>
    <row r="40" spans="1:50" x14ac:dyDescent="0.2">
      <c r="A40" s="182">
        <v>10</v>
      </c>
      <c r="B40" s="23">
        <v>1</v>
      </c>
      <c r="C40" s="46" t="s">
        <v>52</v>
      </c>
      <c r="D40" s="12">
        <v>18800</v>
      </c>
      <c r="E40" s="12">
        <v>0</v>
      </c>
      <c r="F40" s="12">
        <v>19372</v>
      </c>
      <c r="G40" s="13">
        <v>0.4</v>
      </c>
      <c r="H40" s="13">
        <v>4.5999999999999996</v>
      </c>
      <c r="I40" s="12">
        <v>18745</v>
      </c>
      <c r="J40" s="13">
        <v>4.8</v>
      </c>
      <c r="K40" s="12">
        <v>16674</v>
      </c>
      <c r="L40" s="14">
        <v>6.2E-2</v>
      </c>
      <c r="M40" s="24">
        <f>ROUND(K40*(1-L40),0)</f>
        <v>15640</v>
      </c>
      <c r="N40" s="15">
        <v>0.64100000000000001</v>
      </c>
      <c r="O40" s="25">
        <f>M40*N40</f>
        <v>10025.24</v>
      </c>
      <c r="P40" s="14">
        <v>0.28699999999999998</v>
      </c>
      <c r="Q40" s="25">
        <f>M40*P40</f>
        <v>4488.6799999999994</v>
      </c>
      <c r="R40" s="16">
        <v>7.1999999999999995E-2</v>
      </c>
      <c r="S40" s="25">
        <f>M40*R40</f>
        <v>1126.08</v>
      </c>
      <c r="T40" s="26">
        <v>0.20899999999999999</v>
      </c>
      <c r="U40" s="25">
        <f>M40*T40</f>
        <v>3268.7599999999998</v>
      </c>
      <c r="V40" s="16">
        <v>0.51200000000000001</v>
      </c>
      <c r="W40" s="25">
        <f>M40*V40</f>
        <v>8007.68</v>
      </c>
      <c r="X40" s="16">
        <v>0.4</v>
      </c>
      <c r="Y40" s="25">
        <f>X40*M40</f>
        <v>6256</v>
      </c>
      <c r="Z40" s="17">
        <v>2.9399999999999999E-3</v>
      </c>
      <c r="AA40" s="18">
        <f>M40*Z40</f>
        <v>45.9816</v>
      </c>
      <c r="AB40" s="27">
        <f>IF(M40&gt;0,(AD40+AM40)/M40,0)</f>
        <v>2.8079478900255761E-3</v>
      </c>
      <c r="AC40" s="17">
        <v>2.9E-4</v>
      </c>
      <c r="AD40" s="24">
        <f>AC40*M40</f>
        <v>4.5355999999999996</v>
      </c>
      <c r="AE40" s="117">
        <v>0.21340000000000001</v>
      </c>
      <c r="AF40" s="30">
        <f>AI40*(1-AJ40)*AE40</f>
        <v>39.80977</v>
      </c>
      <c r="AG40" s="28">
        <f>IF(AND(AE40&gt;0,AC40&gt;0,Z40&gt;0),((Z40-AC40)*AE40)/((AE40-AC40)*Z40),0)</f>
        <v>0.90258711527405766</v>
      </c>
      <c r="AH40" s="60">
        <f t="shared" si="2"/>
        <v>0.8979553020632749</v>
      </c>
      <c r="AI40" s="12">
        <v>205</v>
      </c>
      <c r="AJ40" s="14">
        <v>0.09</v>
      </c>
      <c r="AK40" s="15">
        <v>0.21110000000000001</v>
      </c>
      <c r="AL40" s="150">
        <v>0.21729999999999999</v>
      </c>
      <c r="AM40" s="30">
        <f>AI40*(1-AJ40)*AK40</f>
        <v>39.380705000000006</v>
      </c>
      <c r="AN40" s="153">
        <f>AI40*(1-AJ40)*AL40</f>
        <v>40.537315</v>
      </c>
      <c r="AO40" s="19">
        <v>1.6</v>
      </c>
      <c r="AP40" s="19"/>
      <c r="AQ40" s="101">
        <f>AQ38+AI40-AP40</f>
        <v>1270.9799999999998</v>
      </c>
      <c r="AR40" s="102"/>
      <c r="AS40" s="12"/>
      <c r="AT40" s="31"/>
      <c r="AU40" s="20"/>
      <c r="AV40" s="20"/>
      <c r="AW40" s="20"/>
      <c r="AX40" s="20"/>
    </row>
    <row r="41" spans="1:50" x14ac:dyDescent="0.2">
      <c r="A41" s="183"/>
      <c r="B41" s="33">
        <v>2</v>
      </c>
      <c r="C41" s="11" t="s">
        <v>57</v>
      </c>
      <c r="D41" s="34">
        <v>19918</v>
      </c>
      <c r="E41" s="34">
        <v>5</v>
      </c>
      <c r="F41" s="34">
        <v>20322</v>
      </c>
      <c r="G41" s="35">
        <v>0.4</v>
      </c>
      <c r="H41" s="35">
        <v>3.5</v>
      </c>
      <c r="I41" s="34">
        <v>18474</v>
      </c>
      <c r="J41" s="35">
        <v>4.2</v>
      </c>
      <c r="K41" s="34">
        <v>16674</v>
      </c>
      <c r="L41" s="36">
        <v>6.3E-2</v>
      </c>
      <c r="M41" s="37">
        <f>ROUND(K41*(1-L41),0)</f>
        <v>15624</v>
      </c>
      <c r="N41" s="38">
        <v>0.59699999999999998</v>
      </c>
      <c r="O41" s="25">
        <f>M41*N41</f>
        <v>9327.5280000000002</v>
      </c>
      <c r="P41" s="36">
        <v>0.36699999999999999</v>
      </c>
      <c r="Q41" s="25">
        <f>M41*P41</f>
        <v>5734.0079999999998</v>
      </c>
      <c r="R41" s="39">
        <v>3.5999999999999997E-2</v>
      </c>
      <c r="S41" s="25">
        <f>M41*R41</f>
        <v>562.46399999999994</v>
      </c>
      <c r="T41" s="28">
        <v>0.24</v>
      </c>
      <c r="U41" s="25">
        <f>M41*T41</f>
        <v>3749.7599999999998</v>
      </c>
      <c r="V41" s="39">
        <v>0.5</v>
      </c>
      <c r="W41" s="25">
        <f>M41*V41</f>
        <v>7812</v>
      </c>
      <c r="X41" s="39">
        <v>0.4</v>
      </c>
      <c r="Y41" s="25">
        <f>X41*M41</f>
        <v>6249.6</v>
      </c>
      <c r="Z41" s="40">
        <v>2.99E-3</v>
      </c>
      <c r="AA41" s="18">
        <f>M41*Z41</f>
        <v>46.715760000000003</v>
      </c>
      <c r="AB41" s="27">
        <f>IF(M41&gt;0,(AD41+AM41)/M41,0)</f>
        <v>2.8065351382488479E-3</v>
      </c>
      <c r="AC41" s="40">
        <v>2.9E-4</v>
      </c>
      <c r="AD41" s="37">
        <f>AC41*M41</f>
        <v>4.5309600000000003</v>
      </c>
      <c r="AE41" s="28">
        <v>0.215</v>
      </c>
      <c r="AF41" s="41">
        <f>AI41*(1-AJ41)*AE41</f>
        <v>38.866410000000002</v>
      </c>
      <c r="AG41" s="28">
        <f>IF(AND(AE41&gt;0,AC41&gt;0,Z41&gt;0),((Z41-AC41)*AE41)/((AE41-AC41)*Z41),0)</f>
        <v>0.90422969209927573</v>
      </c>
      <c r="AH41" s="29">
        <f t="shared" si="2"/>
        <v>0.89786689783574614</v>
      </c>
      <c r="AI41" s="34">
        <v>198</v>
      </c>
      <c r="AJ41" s="36">
        <v>8.6999999999999994E-2</v>
      </c>
      <c r="AK41" s="38">
        <v>0.2175</v>
      </c>
      <c r="AL41" s="151">
        <v>0.23280000000000001</v>
      </c>
      <c r="AM41" s="41">
        <f>AI41*(1-AJ41)*AK41</f>
        <v>39.318345000000001</v>
      </c>
      <c r="AN41" s="174">
        <f t="shared" si="1"/>
        <v>42.084187200000002</v>
      </c>
      <c r="AO41" s="42">
        <v>1.6</v>
      </c>
      <c r="AP41" s="42"/>
      <c r="AQ41" s="121">
        <f>AQ40+AI41-AP41</f>
        <v>1468.9799999999998</v>
      </c>
      <c r="AR41" s="104"/>
      <c r="AS41" s="43"/>
      <c r="AT41" s="44"/>
      <c r="AU41" s="45"/>
      <c r="AV41" s="45"/>
      <c r="AW41" s="45"/>
      <c r="AX41" s="45"/>
    </row>
    <row r="42" spans="1:50" x14ac:dyDescent="0.2">
      <c r="A42" s="183"/>
      <c r="B42" s="33">
        <v>3</v>
      </c>
      <c r="C42" s="46" t="s">
        <v>51</v>
      </c>
      <c r="D42" s="43">
        <v>17600</v>
      </c>
      <c r="E42" s="43">
        <v>3</v>
      </c>
      <c r="F42" s="43">
        <v>19397</v>
      </c>
      <c r="G42" s="37">
        <v>0.9</v>
      </c>
      <c r="H42" s="37">
        <v>4.4000000000000004</v>
      </c>
      <c r="I42" s="43">
        <v>18800</v>
      </c>
      <c r="J42" s="37">
        <v>3.5</v>
      </c>
      <c r="K42" s="43">
        <v>16680</v>
      </c>
      <c r="L42" s="39">
        <v>5.8999999999999997E-2</v>
      </c>
      <c r="M42" s="37">
        <f>ROUND(K42*(1-L42),0)</f>
        <v>15696</v>
      </c>
      <c r="N42" s="28">
        <v>0.59899999999999998</v>
      </c>
      <c r="O42" s="25">
        <f>M42*N42</f>
        <v>9401.9040000000005</v>
      </c>
      <c r="P42" s="39">
        <v>0.34</v>
      </c>
      <c r="Q42" s="25">
        <f>M42*P42</f>
        <v>5336.64</v>
      </c>
      <c r="R42" s="39">
        <v>6.0999999999999999E-2</v>
      </c>
      <c r="S42" s="25">
        <f>M42*R42</f>
        <v>957.45600000000002</v>
      </c>
      <c r="T42" s="28">
        <v>0.21</v>
      </c>
      <c r="U42" s="25">
        <f>M42*T42</f>
        <v>3296.16</v>
      </c>
      <c r="V42" s="39">
        <v>0.51400000000000001</v>
      </c>
      <c r="W42" s="25">
        <f>M42*V42</f>
        <v>8067.7440000000006</v>
      </c>
      <c r="X42" s="39">
        <v>0.39</v>
      </c>
      <c r="Y42" s="25">
        <f>X42*M42</f>
        <v>6121.4400000000005</v>
      </c>
      <c r="Z42" s="47">
        <v>2.8800000000000002E-3</v>
      </c>
      <c r="AA42" s="18">
        <f>M42*Z42</f>
        <v>45.204480000000004</v>
      </c>
      <c r="AB42" s="27">
        <f>IF(M42&gt;0,(AD42+AM42)/M42,0)</f>
        <v>2.6670288990825685E-3</v>
      </c>
      <c r="AC42" s="47">
        <v>2.9E-4</v>
      </c>
      <c r="AD42" s="37">
        <f>AC42*M42</f>
        <v>4.5518400000000003</v>
      </c>
      <c r="AE42" s="28">
        <v>0.20080000000000001</v>
      </c>
      <c r="AF42" s="41">
        <f>AI42*(1-AJ42)*AE42</f>
        <v>37.990958400000004</v>
      </c>
      <c r="AG42" s="28">
        <f>IF(AND(AE42&gt;0,AC42&gt;0,Z42&gt;0),((Z42-AC42)*AE42)/((AE42-AC42)*Z42),0)</f>
        <v>0.90060623188646749</v>
      </c>
      <c r="AH42" s="29">
        <f t="shared" si="2"/>
        <v>0.89257738408448184</v>
      </c>
      <c r="AI42" s="43">
        <v>207</v>
      </c>
      <c r="AJ42" s="39">
        <v>8.5999999999999993E-2</v>
      </c>
      <c r="AK42" s="28">
        <v>0.19719999999999999</v>
      </c>
      <c r="AL42" s="152">
        <v>0.2097</v>
      </c>
      <c r="AM42" s="41">
        <f>AI42*(1-AJ42)*AK42</f>
        <v>37.309845599999996</v>
      </c>
      <c r="AN42" s="154">
        <f t="shared" si="1"/>
        <v>39.674820600000004</v>
      </c>
      <c r="AO42" s="18">
        <v>1.6</v>
      </c>
      <c r="AP42" s="18"/>
      <c r="AQ42" s="121">
        <f>AQ41+AI42-AP42</f>
        <v>1675.9799999999998</v>
      </c>
      <c r="AR42" s="104"/>
      <c r="AS42" s="43"/>
      <c r="AT42" s="48"/>
      <c r="AU42" s="41"/>
      <c r="AV42" s="41"/>
      <c r="AW42" s="41"/>
      <c r="AX42" s="41"/>
    </row>
    <row r="43" spans="1:50" s="22" customFormat="1" ht="13.5" thickBot="1" x14ac:dyDescent="0.25">
      <c r="A43" s="184"/>
      <c r="B43" s="49" t="s">
        <v>38</v>
      </c>
      <c r="C43" s="50"/>
      <c r="D43" s="51">
        <f>SUM(D40:D42)</f>
        <v>56318</v>
      </c>
      <c r="E43" s="51"/>
      <c r="F43" s="51">
        <f>SUM(F40:F42)</f>
        <v>59091</v>
      </c>
      <c r="G43" s="52"/>
      <c r="H43" s="52"/>
      <c r="I43" s="51">
        <f>SUM(I40:I42)</f>
        <v>56019</v>
      </c>
      <c r="J43" s="52"/>
      <c r="K43" s="51">
        <f>SUM(K40:K42)</f>
        <v>50028</v>
      </c>
      <c r="L43" s="21">
        <f>IF(K43&gt;0,(K40*L40+K41*L41+K42*L42)/K43,0)</f>
        <v>6.1333053490045572E-2</v>
      </c>
      <c r="M43" s="52">
        <f>M40+M41+M42</f>
        <v>46960</v>
      </c>
      <c r="N43" s="53">
        <f>IF(M43&gt;0,O43/M43,0)</f>
        <v>0.61232265758091986</v>
      </c>
      <c r="O43" s="54">
        <f>O40+O41+O42</f>
        <v>28754.671999999999</v>
      </c>
      <c r="P43" s="21">
        <f>IF(M43&gt;0,Q43/M43,0)</f>
        <v>0.33133151618398632</v>
      </c>
      <c r="Q43" s="54">
        <f>Q40+Q41+Q42</f>
        <v>15559.327999999998</v>
      </c>
      <c r="R43" s="21">
        <f>IF(M43&gt;0,S43/M43,0)</f>
        <v>5.6345826235093696E-2</v>
      </c>
      <c r="S43" s="54">
        <f>S40+S41+S42</f>
        <v>2646</v>
      </c>
      <c r="T43" s="21">
        <f>IF(M43&gt;0,U43/M43,0)</f>
        <v>0.21964821124361159</v>
      </c>
      <c r="U43" s="54">
        <f>U40+U41+U42</f>
        <v>10314.68</v>
      </c>
      <c r="V43" s="21">
        <f>IF(M43&gt;0,W43/M43,0)</f>
        <v>0.50867597955706978</v>
      </c>
      <c r="W43" s="54">
        <f>W40+W41+W42</f>
        <v>23887.423999999999</v>
      </c>
      <c r="X43" s="21">
        <f>IF(M43&gt;0,Y43/M43,0)</f>
        <v>0.39665758091993186</v>
      </c>
      <c r="Y43" s="54">
        <f>Y40+Y41+Y42</f>
        <v>18627.04</v>
      </c>
      <c r="Z43" s="55">
        <f>IF(M43&gt;0,AA43/M43,0)</f>
        <v>2.9365809199318567E-3</v>
      </c>
      <c r="AA43" s="56">
        <f>SUM(AA40:AA42)</f>
        <v>137.90183999999999</v>
      </c>
      <c r="AB43" s="55">
        <f>IF(M43&gt;0,(AB40*M40+AB41*M41+AB42*M42)/M43,0)</f>
        <v>2.7603768228279387E-3</v>
      </c>
      <c r="AC43" s="55">
        <f>IF(K43&gt;0,(K40*AC40+K41*AC41+K42*AC42)/K43,0)</f>
        <v>2.9000000000000006E-4</v>
      </c>
      <c r="AD43" s="52">
        <f>SUM(AD40:AD42)</f>
        <v>13.618399999999999</v>
      </c>
      <c r="AE43" s="53">
        <f>IF(K43&gt;0,(K40*AE40+K41*AE41+K42*AE42)/K43,0)</f>
        <v>0.20973226193331734</v>
      </c>
      <c r="AF43" s="58">
        <f>SUM(AF40:AF42)</f>
        <v>116.6671384</v>
      </c>
      <c r="AG43" s="53">
        <f>IF(AND(AA43&gt;0),((AA40*AG40+AA41*AG41+AA42*AG42)/AA43),0)</f>
        <v>0.90249421891583503</v>
      </c>
      <c r="AH43" s="57">
        <f t="shared" si="2"/>
        <v>0.89618778663290966</v>
      </c>
      <c r="AI43" s="51">
        <f>SUM(AI40:AI42)</f>
        <v>610</v>
      </c>
      <c r="AJ43" s="21">
        <f>IF(AI43&gt;0,(AJ40*AI40+AJ41*AI41+AJ42*AI42)/AI43,0)</f>
        <v>8.76688524590164E-2</v>
      </c>
      <c r="AK43" s="53">
        <f>IF(K43&gt;0,(AK40*K40+AK41*K41+AK42*K42)/K43,0)</f>
        <v>0.20859863276565124</v>
      </c>
      <c r="AL43" s="155">
        <f>IF(L43&gt;0,(AL40*K40+AL41*K41+AL42*K42)/K43,0)</f>
        <v>0.21993210602062843</v>
      </c>
      <c r="AM43" s="58">
        <f>SUM(AM40:AM42)</f>
        <v>116.00889559999999</v>
      </c>
      <c r="AN43" s="156">
        <f>SUM(AN40:AN42)</f>
        <v>122.29632280000001</v>
      </c>
      <c r="AO43" s="56"/>
      <c r="AP43" s="56">
        <f>SUM(AP40:AP42)</f>
        <v>0</v>
      </c>
      <c r="AQ43" s="105"/>
      <c r="AR43" s="106">
        <f>AQ42</f>
        <v>1675.9799999999998</v>
      </c>
      <c r="AS43" s="51">
        <f>SUM(AS40:AS42)</f>
        <v>0</v>
      </c>
      <c r="AT43" s="59"/>
      <c r="AU43" s="58"/>
      <c r="AV43" s="58"/>
      <c r="AW43" s="58"/>
      <c r="AX43" s="58"/>
    </row>
    <row r="44" spans="1:50" x14ac:dyDescent="0.2">
      <c r="A44" s="182">
        <v>11</v>
      </c>
      <c r="B44" s="23">
        <v>1</v>
      </c>
      <c r="C44" s="46" t="s">
        <v>53</v>
      </c>
      <c r="D44" s="12">
        <v>9453</v>
      </c>
      <c r="E44" s="12">
        <v>11</v>
      </c>
      <c r="F44" s="12">
        <v>17327</v>
      </c>
      <c r="G44" s="13">
        <v>0.5</v>
      </c>
      <c r="H44" s="13">
        <v>3.8</v>
      </c>
      <c r="I44" s="12">
        <v>18052</v>
      </c>
      <c r="J44" s="13">
        <v>3.3</v>
      </c>
      <c r="K44" s="12">
        <v>16536</v>
      </c>
      <c r="L44" s="14">
        <v>6.8000000000000005E-2</v>
      </c>
      <c r="M44" s="24">
        <f>ROUND(K44*(1-L44),0)</f>
        <v>15412</v>
      </c>
      <c r="N44" s="15">
        <v>0.54100000000000004</v>
      </c>
      <c r="O44" s="25">
        <f>M44*N44</f>
        <v>8337.8919999999998</v>
      </c>
      <c r="P44" s="14">
        <v>0.39300000000000002</v>
      </c>
      <c r="Q44" s="25">
        <f>M44*P44</f>
        <v>6056.9160000000002</v>
      </c>
      <c r="R44" s="16">
        <v>6.6000000000000003E-2</v>
      </c>
      <c r="S44" s="25">
        <f>M44*R44</f>
        <v>1017.192</v>
      </c>
      <c r="T44" s="26">
        <v>0.20899999999999999</v>
      </c>
      <c r="U44" s="25">
        <f>M44*T44</f>
        <v>3221.1079999999997</v>
      </c>
      <c r="V44" s="16">
        <v>0.50900000000000001</v>
      </c>
      <c r="W44" s="25">
        <f>M44*V44</f>
        <v>7844.7080000000005</v>
      </c>
      <c r="X44" s="16">
        <v>0.39</v>
      </c>
      <c r="Y44" s="25">
        <f>X44*M44</f>
        <v>6010.68</v>
      </c>
      <c r="Z44" s="17">
        <v>2.9399999999999999E-3</v>
      </c>
      <c r="AA44" s="18">
        <f>M44*Z44</f>
        <v>45.311279999999996</v>
      </c>
      <c r="AB44" s="27">
        <f>IF(M44&gt;0,(AD44+AM44)/M44,0)</f>
        <v>2.6940123540098626E-3</v>
      </c>
      <c r="AC44" s="17">
        <v>2.9E-4</v>
      </c>
      <c r="AD44" s="24">
        <f>AC44*M44</f>
        <v>4.4694799999999999</v>
      </c>
      <c r="AE44" s="117">
        <v>0.20749999999999999</v>
      </c>
      <c r="AF44" s="30">
        <f>AI44*(1-AJ44)*AE44</f>
        <v>36.144840000000002</v>
      </c>
      <c r="AG44" s="28">
        <f>IF(AND(AE44&gt;0,AC44&gt;0,Z44&gt;0),((Z44-AC44)*AE44)/((AE44-AC44)*Z44),0)</f>
        <v>0.90262204008093283</v>
      </c>
      <c r="AH44" s="60">
        <f t="shared" si="2"/>
        <v>0.8935721880854689</v>
      </c>
      <c r="AI44" s="12">
        <v>191</v>
      </c>
      <c r="AJ44" s="14">
        <v>8.7999999999999995E-2</v>
      </c>
      <c r="AK44" s="15">
        <v>0.2127</v>
      </c>
      <c r="AL44" s="150">
        <v>0.2288</v>
      </c>
      <c r="AM44" s="30">
        <f>AI44*(1-AJ44)*AK44</f>
        <v>37.050638400000004</v>
      </c>
      <c r="AN44" s="153">
        <f>AI44*(1-AJ44)*AL44</f>
        <v>39.855129600000005</v>
      </c>
      <c r="AO44" s="19">
        <v>1.56</v>
      </c>
      <c r="AP44" s="19"/>
      <c r="AQ44" s="101">
        <f>AQ42+AI44-AP44</f>
        <v>1866.9799999999998</v>
      </c>
      <c r="AR44" s="102"/>
      <c r="AS44" s="12"/>
      <c r="AT44" s="31"/>
      <c r="AU44" s="20"/>
      <c r="AV44" s="20"/>
      <c r="AW44" s="20"/>
      <c r="AX44" s="20"/>
    </row>
    <row r="45" spans="1:50" x14ac:dyDescent="0.2">
      <c r="A45" s="183"/>
      <c r="B45" s="33">
        <v>2</v>
      </c>
      <c r="C45" s="11" t="s">
        <v>57</v>
      </c>
      <c r="D45" s="34">
        <v>20000</v>
      </c>
      <c r="E45" s="34">
        <v>10</v>
      </c>
      <c r="F45" s="34">
        <v>16263</v>
      </c>
      <c r="G45" s="35">
        <v>1</v>
      </c>
      <c r="H45" s="35">
        <v>4.7</v>
      </c>
      <c r="I45" s="34">
        <v>16455</v>
      </c>
      <c r="J45" s="35">
        <v>3.2</v>
      </c>
      <c r="K45" s="34">
        <v>16500</v>
      </c>
      <c r="L45" s="36">
        <v>6.4000000000000001E-2</v>
      </c>
      <c r="M45" s="37">
        <f>ROUND(K45*(1-L45),0)</f>
        <v>15444</v>
      </c>
      <c r="N45" s="38">
        <v>0.498</v>
      </c>
      <c r="O45" s="25">
        <f>M45*N45</f>
        <v>7691.1120000000001</v>
      </c>
      <c r="P45" s="36">
        <v>0.45200000000000001</v>
      </c>
      <c r="Q45" s="25">
        <f>M45*P45</f>
        <v>6980.6880000000001</v>
      </c>
      <c r="R45" s="39">
        <v>0.05</v>
      </c>
      <c r="S45" s="25">
        <f>M45*R45</f>
        <v>772.2</v>
      </c>
      <c r="T45" s="28">
        <v>0.215</v>
      </c>
      <c r="U45" s="25">
        <f>M45*T45</f>
        <v>3320.46</v>
      </c>
      <c r="V45" s="39">
        <v>0.50700000000000001</v>
      </c>
      <c r="W45" s="25">
        <f>M45*V45</f>
        <v>7830.1080000000002</v>
      </c>
      <c r="X45" s="39">
        <v>0.4</v>
      </c>
      <c r="Y45" s="25">
        <f>X45*M45</f>
        <v>6177.6</v>
      </c>
      <c r="Z45" s="40">
        <v>2.9499999999999999E-3</v>
      </c>
      <c r="AA45" s="18">
        <f>M45*Z45</f>
        <v>45.559799999999996</v>
      </c>
      <c r="AB45" s="27">
        <f>IF(M45&gt;0,(AD45+AM45)/M45,0)</f>
        <v>2.7485027195027194E-3</v>
      </c>
      <c r="AC45" s="40">
        <v>2.9E-4</v>
      </c>
      <c r="AD45" s="37">
        <f>AC45*M45</f>
        <v>4.4787600000000003</v>
      </c>
      <c r="AE45" s="28">
        <v>0.20530000000000001</v>
      </c>
      <c r="AF45" s="41">
        <f>AI45*(1-AJ45)*AE45</f>
        <v>38.551234000000001</v>
      </c>
      <c r="AG45" s="28">
        <f>IF(AND(AE45&gt;0,AC45&gt;0,Z45&gt;0),((Z45-AC45)*AE45)/((AE45-AC45)*Z45),0)</f>
        <v>0.90297042145112405</v>
      </c>
      <c r="AH45" s="29">
        <f t="shared" si="2"/>
        <v>0.89577274524975381</v>
      </c>
      <c r="AI45" s="34">
        <v>205</v>
      </c>
      <c r="AJ45" s="36">
        <v>8.4000000000000005E-2</v>
      </c>
      <c r="AK45" s="38">
        <v>0.20219999999999999</v>
      </c>
      <c r="AL45" s="151">
        <v>0.2165</v>
      </c>
      <c r="AM45" s="41">
        <f>AI45*(1-AJ45)*AK45</f>
        <v>37.969116</v>
      </c>
      <c r="AN45" s="174">
        <f t="shared" si="1"/>
        <v>40.65437</v>
      </c>
      <c r="AO45" s="42">
        <v>1.56</v>
      </c>
      <c r="AP45" s="42"/>
      <c r="AQ45" s="121">
        <f>AQ44+AI45-AP45</f>
        <v>2071.9799999999996</v>
      </c>
      <c r="AR45" s="104"/>
      <c r="AS45" s="43"/>
      <c r="AT45" s="44"/>
      <c r="AU45" s="45"/>
      <c r="AV45" s="45"/>
      <c r="AW45" s="45"/>
      <c r="AX45" s="45"/>
    </row>
    <row r="46" spans="1:50" x14ac:dyDescent="0.2">
      <c r="A46" s="183"/>
      <c r="B46" s="33">
        <v>3</v>
      </c>
      <c r="C46" s="46" t="s">
        <v>51</v>
      </c>
      <c r="D46" s="43">
        <v>15000</v>
      </c>
      <c r="E46" s="43">
        <v>5</v>
      </c>
      <c r="F46" s="43">
        <v>18438</v>
      </c>
      <c r="G46" s="37">
        <v>0.5</v>
      </c>
      <c r="H46" s="37">
        <v>4.0999999999999996</v>
      </c>
      <c r="I46" s="43">
        <v>18390</v>
      </c>
      <c r="J46" s="37">
        <v>3</v>
      </c>
      <c r="K46" s="43">
        <v>16379</v>
      </c>
      <c r="L46" s="39">
        <v>6.5000000000000002E-2</v>
      </c>
      <c r="M46" s="37">
        <f>ROUND(K46*(1-L46),0)</f>
        <v>15314</v>
      </c>
      <c r="N46" s="28">
        <v>0.56299999999999994</v>
      </c>
      <c r="O46" s="25">
        <f>M46*N46</f>
        <v>8621.7819999999992</v>
      </c>
      <c r="P46" s="39">
        <v>0.36</v>
      </c>
      <c r="Q46" s="25">
        <f>M46*P46</f>
        <v>5513.04</v>
      </c>
      <c r="R46" s="39">
        <v>7.6999999999999999E-2</v>
      </c>
      <c r="S46" s="25">
        <f>M46*R46</f>
        <v>1179.1779999999999</v>
      </c>
      <c r="T46" s="28">
        <v>0.22</v>
      </c>
      <c r="U46" s="25">
        <f>M46*T46</f>
        <v>3369.08</v>
      </c>
      <c r="V46" s="39">
        <v>0.51200000000000001</v>
      </c>
      <c r="W46" s="25">
        <f>M46*V46</f>
        <v>7840.768</v>
      </c>
      <c r="X46" s="39">
        <v>0.4</v>
      </c>
      <c r="Y46" s="25">
        <f>X46*M46</f>
        <v>6125.6</v>
      </c>
      <c r="Z46" s="47">
        <v>2.8999999999999998E-3</v>
      </c>
      <c r="AA46" s="18">
        <f>M46*Z46</f>
        <v>44.410599999999995</v>
      </c>
      <c r="AB46" s="27">
        <f>IF(M46&gt;0,(AD46+AM46)/M46,0)</f>
        <v>2.8637728744939275E-3</v>
      </c>
      <c r="AC46" s="47">
        <v>2.9E-4</v>
      </c>
      <c r="AD46" s="37">
        <f>AC46*M46</f>
        <v>4.4410600000000002</v>
      </c>
      <c r="AE46" s="28">
        <v>0.20730000000000001</v>
      </c>
      <c r="AF46" s="41">
        <f>AI46*(1-AJ46)*AE46</f>
        <v>39.934893900000006</v>
      </c>
      <c r="AG46" s="28">
        <f>IF(AND(AE46&gt;0,AC46&gt;0,Z46&gt;0),((Z46-AC46)*AE46)/((AE46-AC46)*Z46),0)</f>
        <v>0.90126080865658675</v>
      </c>
      <c r="AH46" s="29">
        <f t="shared" si="2"/>
        <v>0.90001066101473892</v>
      </c>
      <c r="AI46" s="43">
        <v>211</v>
      </c>
      <c r="AJ46" s="39">
        <v>8.6999999999999994E-2</v>
      </c>
      <c r="AK46" s="28">
        <v>0.2046</v>
      </c>
      <c r="AL46" s="152">
        <v>0.2152</v>
      </c>
      <c r="AM46" s="41">
        <f>AI46*(1-AJ46)*AK46</f>
        <v>39.414757800000004</v>
      </c>
      <c r="AN46" s="154">
        <f t="shared" si="1"/>
        <v>41.456773599999998</v>
      </c>
      <c r="AO46" s="18">
        <v>1.6</v>
      </c>
      <c r="AP46" s="18"/>
      <c r="AQ46" s="121">
        <f>AQ45+AI46-AP46</f>
        <v>2282.9799999999996</v>
      </c>
      <c r="AR46" s="104"/>
      <c r="AS46" s="43"/>
      <c r="AT46" s="48"/>
      <c r="AU46" s="41"/>
      <c r="AV46" s="41"/>
      <c r="AW46" s="41"/>
      <c r="AX46" s="41"/>
    </row>
    <row r="47" spans="1:50" s="22" customFormat="1" ht="13.5" thickBot="1" x14ac:dyDescent="0.25">
      <c r="A47" s="184"/>
      <c r="B47" s="49" t="s">
        <v>38</v>
      </c>
      <c r="C47" s="50"/>
      <c r="D47" s="51">
        <f>SUM(D44:D46)</f>
        <v>44453</v>
      </c>
      <c r="E47" s="51"/>
      <c r="F47" s="51">
        <f>SUM(F44:F46)</f>
        <v>52028</v>
      </c>
      <c r="G47" s="52"/>
      <c r="H47" s="52"/>
      <c r="I47" s="51">
        <f>SUM(I44:I46)</f>
        <v>52897</v>
      </c>
      <c r="J47" s="52"/>
      <c r="K47" s="51">
        <f>SUM(K44:K46)</f>
        <v>49415</v>
      </c>
      <c r="L47" s="21">
        <f>IF(K47&gt;0,(K44*L44+K45*L45+K46*L46)/K47,0)</f>
        <v>6.5669998988161504E-2</v>
      </c>
      <c r="M47" s="52">
        <f>M44+M45+M46</f>
        <v>46170</v>
      </c>
      <c r="N47" s="53">
        <f>IF(M47&gt;0,O47/M47,0)</f>
        <v>0.53391349361056961</v>
      </c>
      <c r="O47" s="54">
        <f>O44+O45+O46</f>
        <v>24650.786</v>
      </c>
      <c r="P47" s="21">
        <f>IF(M47&gt;0,Q47/M47,0)</f>
        <v>0.40178999350227423</v>
      </c>
      <c r="Q47" s="54">
        <f>Q44+Q45+Q46</f>
        <v>18550.644</v>
      </c>
      <c r="R47" s="21">
        <f>IF(M47&gt;0,S47/M47,0)</f>
        <v>6.4296512887156154E-2</v>
      </c>
      <c r="S47" s="54">
        <f>S44+S45+S46</f>
        <v>2968.5699999999997</v>
      </c>
      <c r="T47" s="21">
        <f>IF(M47&gt;0,U47/M47,0)</f>
        <v>0.21465557721464151</v>
      </c>
      <c r="U47" s="54">
        <f>U44+U45+U46</f>
        <v>9910.6479999999992</v>
      </c>
      <c r="V47" s="21">
        <f>IF(M47&gt;0,W47/M47,0)</f>
        <v>0.50932605588044189</v>
      </c>
      <c r="W47" s="54">
        <f>W44+W45+W46</f>
        <v>23515.584000000003</v>
      </c>
      <c r="X47" s="21">
        <f>IF(M47&gt;0,Y47/M47,0)</f>
        <v>0.39666190166774962</v>
      </c>
      <c r="Y47" s="54">
        <f>Y44+Y45+Y46</f>
        <v>18313.88</v>
      </c>
      <c r="Z47" s="55">
        <f>IF(M47&gt;0,AA47/M47,0)</f>
        <v>2.9300775395278318E-3</v>
      </c>
      <c r="AA47" s="56">
        <f>SUM(AA44:AA46)</f>
        <v>135.28167999999999</v>
      </c>
      <c r="AB47" s="55">
        <f>IF(M47&gt;0,(AB44*M44+AB45*M45+AB46*M46)/M47,0)</f>
        <v>2.7685469395711507E-3</v>
      </c>
      <c r="AC47" s="55">
        <f>IF(K47&gt;0,(K44*AC44+K45*AC45+K46*AC46)/K47,0)</f>
        <v>2.9E-4</v>
      </c>
      <c r="AD47" s="52">
        <f>SUM(AD44:AD46)</f>
        <v>13.3893</v>
      </c>
      <c r="AE47" s="53">
        <f>IF(K47&gt;0,(K44*AE44+K45*AE45+K46*AE46)/K47,0)</f>
        <v>0.20669911362946475</v>
      </c>
      <c r="AF47" s="58">
        <f>SUM(AF44:AF46)</f>
        <v>114.63096790000002</v>
      </c>
      <c r="AG47" s="53">
        <f>IF(AND(AA47&gt;0),((AA44*AG44+AA45*AG45+AA46*AG46)/AA47),0)</f>
        <v>0.90229249864749972</v>
      </c>
      <c r="AH47" s="57">
        <f t="shared" si="2"/>
        <v>0.8965108780815273</v>
      </c>
      <c r="AI47" s="51">
        <f>SUM(AI44:AI46)</f>
        <v>607</v>
      </c>
      <c r="AJ47" s="21">
        <f>IF(AI47&gt;0,(AJ44*AI44+AJ45*AI45+AJ46*AI46)/AI47,0)</f>
        <v>8.6301482701812204E-2</v>
      </c>
      <c r="AK47" s="53">
        <f>IF(K47&gt;0,(AK44*K44+AK45*K45+AK46*K46)/K47,0)</f>
        <v>0.20650916928058283</v>
      </c>
      <c r="AL47" s="155">
        <f>IF(L47&gt;0,(AL44*K44+AL45*K45+AL46*K46)/K47,0)</f>
        <v>0.22018511787918646</v>
      </c>
      <c r="AM47" s="58">
        <f>SUM(AM44:AM46)</f>
        <v>114.43451220000001</v>
      </c>
      <c r="AN47" s="156">
        <f>SUM(AN44:AN46)</f>
        <v>121.96627319999999</v>
      </c>
      <c r="AO47" s="56"/>
      <c r="AP47" s="56">
        <f>SUM(AP44:AP46)</f>
        <v>0</v>
      </c>
      <c r="AQ47" s="105"/>
      <c r="AR47" s="106">
        <f>AQ46</f>
        <v>2282.9799999999996</v>
      </c>
      <c r="AS47" s="51">
        <f>SUM(AS44:AS46)</f>
        <v>0</v>
      </c>
      <c r="AT47" s="59"/>
      <c r="AU47" s="58"/>
      <c r="AV47" s="58"/>
      <c r="AW47" s="58"/>
      <c r="AX47" s="58"/>
    </row>
    <row r="48" spans="1:50" x14ac:dyDescent="0.2">
      <c r="A48" s="182">
        <v>12</v>
      </c>
      <c r="B48" s="23">
        <v>1</v>
      </c>
      <c r="C48" s="11" t="s">
        <v>53</v>
      </c>
      <c r="D48" s="12">
        <v>5109</v>
      </c>
      <c r="E48" s="12">
        <v>9</v>
      </c>
      <c r="F48" s="12">
        <v>7191</v>
      </c>
      <c r="G48" s="13">
        <v>0.4</v>
      </c>
      <c r="H48" s="13">
        <v>4.8</v>
      </c>
      <c r="I48" s="12">
        <v>7337</v>
      </c>
      <c r="J48" s="13">
        <v>6</v>
      </c>
      <c r="K48" s="12">
        <v>15048</v>
      </c>
      <c r="L48" s="14">
        <v>6.7000000000000004E-2</v>
      </c>
      <c r="M48" s="24">
        <f>ROUND(K48*(1-L48),0)</f>
        <v>14040</v>
      </c>
      <c r="N48" s="15">
        <v>0.58199999999999996</v>
      </c>
      <c r="O48" s="25">
        <f>M48*N48</f>
        <v>8171.28</v>
      </c>
      <c r="P48" s="14">
        <v>0.35699999999999998</v>
      </c>
      <c r="Q48" s="25">
        <f>M48*P48</f>
        <v>5012.28</v>
      </c>
      <c r="R48" s="16">
        <v>6.0999999999999999E-2</v>
      </c>
      <c r="S48" s="25">
        <f>M48*R48</f>
        <v>856.43999999999994</v>
      </c>
      <c r="T48" s="26">
        <v>0.222</v>
      </c>
      <c r="U48" s="25">
        <f>M48*T48</f>
        <v>3116.88</v>
      </c>
      <c r="V48" s="16">
        <v>0.50600000000000001</v>
      </c>
      <c r="W48" s="25">
        <f>M48*V48</f>
        <v>7104.24</v>
      </c>
      <c r="X48" s="16">
        <v>0.4</v>
      </c>
      <c r="Y48" s="25">
        <f>X48*M48</f>
        <v>5616</v>
      </c>
      <c r="Z48" s="17">
        <v>2.7100000000000002E-3</v>
      </c>
      <c r="AA48" s="18">
        <f>M48*Z48</f>
        <v>38.048400000000001</v>
      </c>
      <c r="AB48" s="27">
        <f>IF(M48&gt;0,(AD48+AM48)/M48,0)</f>
        <v>2.6294611111111112E-3</v>
      </c>
      <c r="AC48" s="17">
        <v>2.5999999999999998E-4</v>
      </c>
      <c r="AD48" s="24">
        <f>AC48*M48</f>
        <v>3.6503999999999999</v>
      </c>
      <c r="AE48" s="117">
        <v>0.21079999999999999</v>
      </c>
      <c r="AF48" s="30">
        <f>AI48*(1-AJ48)*AE48</f>
        <v>33.378071999999996</v>
      </c>
      <c r="AG48" s="28">
        <f>IF(AND(AE48&gt;0,AC48&gt;0,Z48&gt;0),((Z48-AC48)*AE48)/((AE48-AC48)*Z48),0)</f>
        <v>0.90517548093691269</v>
      </c>
      <c r="AH48" s="60">
        <f t="shared" si="2"/>
        <v>0.90223694750492966</v>
      </c>
      <c r="AI48" s="12">
        <v>174</v>
      </c>
      <c r="AJ48" s="14">
        <v>0.09</v>
      </c>
      <c r="AK48" s="15">
        <v>0.21010000000000001</v>
      </c>
      <c r="AL48" s="150">
        <v>0.22339999999999999</v>
      </c>
      <c r="AM48" s="30">
        <f>AI48*(1-AJ48)*AK48</f>
        <v>33.267234000000002</v>
      </c>
      <c r="AN48" s="153">
        <f>AI48*(1-AJ48)*AL48</f>
        <v>35.373156000000002</v>
      </c>
      <c r="AO48" s="19">
        <v>1.55</v>
      </c>
      <c r="AP48" s="19">
        <v>1009.5</v>
      </c>
      <c r="AQ48" s="101">
        <f>AQ46+AI48-AP48</f>
        <v>1447.4799999999996</v>
      </c>
      <c r="AR48" s="102"/>
      <c r="AS48" s="12"/>
      <c r="AT48" s="31"/>
      <c r="AU48" s="20"/>
      <c r="AV48" s="20"/>
      <c r="AW48" s="20"/>
      <c r="AX48" s="20"/>
    </row>
    <row r="49" spans="1:50" x14ac:dyDescent="0.2">
      <c r="A49" s="183"/>
      <c r="B49" s="33">
        <v>2</v>
      </c>
      <c r="C49" s="11" t="s">
        <v>54</v>
      </c>
      <c r="D49" s="34">
        <v>19800</v>
      </c>
      <c r="E49" s="34">
        <v>10</v>
      </c>
      <c r="F49" s="34">
        <v>17556</v>
      </c>
      <c r="G49" s="35">
        <v>0.9</v>
      </c>
      <c r="H49" s="35">
        <v>4</v>
      </c>
      <c r="I49" s="34">
        <v>16723</v>
      </c>
      <c r="J49" s="35">
        <v>4.3</v>
      </c>
      <c r="K49" s="34">
        <v>14914</v>
      </c>
      <c r="L49" s="36">
        <v>6.7000000000000004E-2</v>
      </c>
      <c r="M49" s="37">
        <f>ROUND(K49*(1-L49),0)</f>
        <v>13915</v>
      </c>
      <c r="N49" s="38">
        <v>0.60699999999999998</v>
      </c>
      <c r="O49" s="25">
        <f>M49*N49</f>
        <v>8446.4050000000007</v>
      </c>
      <c r="P49" s="36">
        <v>0.35399999999999998</v>
      </c>
      <c r="Q49" s="25">
        <f>M49*P49</f>
        <v>4925.91</v>
      </c>
      <c r="R49" s="39">
        <v>3.9E-2</v>
      </c>
      <c r="S49" s="25">
        <f>M49*R49</f>
        <v>542.68499999999995</v>
      </c>
      <c r="T49" s="28">
        <v>0.22500000000000001</v>
      </c>
      <c r="U49" s="25">
        <f>M49*T49</f>
        <v>3130.875</v>
      </c>
      <c r="V49" s="39">
        <v>0.48599999999999999</v>
      </c>
      <c r="W49" s="25">
        <f>M49*V49</f>
        <v>6762.69</v>
      </c>
      <c r="X49" s="39">
        <v>0.39</v>
      </c>
      <c r="Y49" s="25">
        <f>X49*M49</f>
        <v>5426.85</v>
      </c>
      <c r="Z49" s="40">
        <v>2.5999999999999999E-3</v>
      </c>
      <c r="AA49" s="18">
        <f>M49*Z49</f>
        <v>36.178999999999995</v>
      </c>
      <c r="AB49" s="27">
        <f>IF(M49&gt;0,(AD49+AM49)/M49,0)</f>
        <v>2.7364165289256196E-3</v>
      </c>
      <c r="AC49" s="40">
        <v>2.7E-4</v>
      </c>
      <c r="AD49" s="37">
        <f>AC49*M49</f>
        <v>3.75705</v>
      </c>
      <c r="AE49" s="28">
        <v>0.20960000000000001</v>
      </c>
      <c r="AF49" s="41">
        <f>AI49*(1-AJ49)*AE49</f>
        <v>34.751260800000004</v>
      </c>
      <c r="AG49" s="28">
        <f>IF(AND(AE49&gt;0,AC49&gt;0,Z49&gt;0),((Z49-AC49)*AE49)/((AE49-AC49)*Z49),0)</f>
        <v>0.89730973178161821</v>
      </c>
      <c r="AH49" s="29">
        <f t="shared" si="2"/>
        <v>0.90250799522293135</v>
      </c>
      <c r="AI49" s="34">
        <v>183</v>
      </c>
      <c r="AJ49" s="36">
        <v>9.4E-2</v>
      </c>
      <c r="AK49" s="38">
        <v>0.20699999999999999</v>
      </c>
      <c r="AL49" s="151">
        <v>0.21659999999999999</v>
      </c>
      <c r="AM49" s="41">
        <f>AI49*(1-AJ49)*AK49</f>
        <v>34.320186</v>
      </c>
      <c r="AN49" s="174">
        <f t="shared" si="1"/>
        <v>35.911846799999999</v>
      </c>
      <c r="AO49" s="42">
        <v>1.6</v>
      </c>
      <c r="AP49" s="42"/>
      <c r="AQ49" s="121">
        <f>AQ48+AI49-AP49</f>
        <v>1630.4799999999996</v>
      </c>
      <c r="AR49" s="104"/>
      <c r="AS49" s="43"/>
      <c r="AT49" s="44"/>
      <c r="AU49" s="45"/>
      <c r="AV49" s="45"/>
      <c r="AW49" s="45"/>
      <c r="AX49" s="45"/>
    </row>
    <row r="50" spans="1:50" x14ac:dyDescent="0.2">
      <c r="A50" s="183"/>
      <c r="B50" s="33">
        <v>3</v>
      </c>
      <c r="C50" s="46" t="s">
        <v>51</v>
      </c>
      <c r="D50" s="43">
        <v>22200</v>
      </c>
      <c r="E50" s="43">
        <v>4</v>
      </c>
      <c r="F50" s="43">
        <v>18579</v>
      </c>
      <c r="G50" s="37">
        <v>0.8</v>
      </c>
      <c r="H50" s="37">
        <v>3.1</v>
      </c>
      <c r="I50" s="43">
        <v>18351</v>
      </c>
      <c r="J50" s="37">
        <v>3.2</v>
      </c>
      <c r="K50" s="43">
        <v>14913</v>
      </c>
      <c r="L50" s="39">
        <v>6.3E-2</v>
      </c>
      <c r="M50" s="37">
        <f>ROUND(K50*(1-L50),0)</f>
        <v>13973</v>
      </c>
      <c r="N50" s="28">
        <v>0.68400000000000005</v>
      </c>
      <c r="O50" s="25">
        <f>M50*N50</f>
        <v>9557.5320000000011</v>
      </c>
      <c r="P50" s="39">
        <v>0.27300000000000002</v>
      </c>
      <c r="Q50" s="25">
        <f>M50*P50</f>
        <v>3814.6290000000004</v>
      </c>
      <c r="R50" s="39">
        <v>4.2999999999999997E-2</v>
      </c>
      <c r="S50" s="25">
        <f>M50*R50</f>
        <v>600.83899999999994</v>
      </c>
      <c r="T50" s="28">
        <v>0.21099999999999999</v>
      </c>
      <c r="U50" s="25">
        <f>M50*T50</f>
        <v>2948.3029999999999</v>
      </c>
      <c r="V50" s="39">
        <v>0.496</v>
      </c>
      <c r="W50" s="25">
        <f>M50*V50</f>
        <v>6930.6080000000002</v>
      </c>
      <c r="X50" s="39">
        <v>0.39</v>
      </c>
      <c r="Y50" s="25">
        <f>X50*M50</f>
        <v>5449.47</v>
      </c>
      <c r="Z50" s="47">
        <v>2.81E-3</v>
      </c>
      <c r="AA50" s="18">
        <f>M50*Z50</f>
        <v>39.264130000000002</v>
      </c>
      <c r="AB50" s="27">
        <f>IF(M50&gt;0,(AD50+AM50)/M50,0)</f>
        <v>2.7498212266513994E-3</v>
      </c>
      <c r="AC50" s="47">
        <v>2.7999999999999998E-4</v>
      </c>
      <c r="AD50" s="37">
        <f>AC50*M50</f>
        <v>3.9124399999999997</v>
      </c>
      <c r="AE50" s="28">
        <v>0.2082</v>
      </c>
      <c r="AF50" s="41">
        <f>AI50*(1-AJ50)*AE50</f>
        <v>35.394832800000003</v>
      </c>
      <c r="AG50" s="28">
        <f>IF(AND(AE50&gt;0,AC50&gt;0,Z50&gt;0),((Z50-AC50)*AE50)/((AE50-AC50)*Z50),0)</f>
        <v>0.90156835574591387</v>
      </c>
      <c r="AH50" s="29">
        <f t="shared" si="2"/>
        <v>0.89941577218407542</v>
      </c>
      <c r="AI50" s="43">
        <v>186</v>
      </c>
      <c r="AJ50" s="39">
        <v>8.5999999999999993E-2</v>
      </c>
      <c r="AK50" s="28">
        <v>0.20300000000000001</v>
      </c>
      <c r="AL50" s="152">
        <v>0.21199999999999999</v>
      </c>
      <c r="AM50" s="41">
        <f>AI50*(1-AJ50)*AK50</f>
        <v>34.510812000000008</v>
      </c>
      <c r="AN50" s="154">
        <f t="shared" si="1"/>
        <v>36.040848000000004</v>
      </c>
      <c r="AO50" s="18">
        <v>1.6</v>
      </c>
      <c r="AP50" s="18"/>
      <c r="AQ50" s="121">
        <f>AQ49+AI50-AP50</f>
        <v>1816.4799999999996</v>
      </c>
      <c r="AR50" s="104"/>
      <c r="AS50" s="43"/>
      <c r="AT50" s="48"/>
      <c r="AU50" s="41"/>
      <c r="AV50" s="41"/>
      <c r="AW50" s="41"/>
      <c r="AX50" s="41"/>
    </row>
    <row r="51" spans="1:50" s="22" customFormat="1" ht="13.5" thickBot="1" x14ac:dyDescent="0.25">
      <c r="A51" s="184"/>
      <c r="B51" s="49" t="s">
        <v>38</v>
      </c>
      <c r="C51" s="50"/>
      <c r="D51" s="51">
        <f>SUM(D48:D50)</f>
        <v>47109</v>
      </c>
      <c r="E51" s="51"/>
      <c r="F51" s="51">
        <f>SUM(F48:F50)</f>
        <v>43326</v>
      </c>
      <c r="G51" s="52"/>
      <c r="H51" s="52"/>
      <c r="I51" s="51">
        <f>SUM(I48:I50)</f>
        <v>42411</v>
      </c>
      <c r="J51" s="52"/>
      <c r="K51" s="51">
        <f>SUM(K48:K50)</f>
        <v>44875</v>
      </c>
      <c r="L51" s="21">
        <f>IF(K51&gt;0,(K48*L48+K49*L49+K50*L50)/K51,0)</f>
        <v>6.5670707520891367E-2</v>
      </c>
      <c r="M51" s="52">
        <f>M48+M49+M50</f>
        <v>41928</v>
      </c>
      <c r="N51" s="53">
        <f>IF(M51&gt;0,O51/M51,0)</f>
        <v>0.62428966323220769</v>
      </c>
      <c r="O51" s="54">
        <f>O48+O49+O50</f>
        <v>26175.217000000004</v>
      </c>
      <c r="P51" s="21">
        <f>IF(M51&gt;0,Q51/M51,0)</f>
        <v>0.32801037492844876</v>
      </c>
      <c r="Q51" s="54">
        <f>Q48+Q49+Q50</f>
        <v>13752.819</v>
      </c>
      <c r="R51" s="21">
        <f>IF(M51&gt;0,S51/M51,0)</f>
        <v>4.7699961839343635E-2</v>
      </c>
      <c r="S51" s="54">
        <f>S48+S49+S50</f>
        <v>1999.9639999999999</v>
      </c>
      <c r="T51" s="21">
        <f>IF(M51&gt;0,U51/M51,0)</f>
        <v>0.21932975577179931</v>
      </c>
      <c r="U51" s="54">
        <f>U48+U49+U50</f>
        <v>9196.0580000000009</v>
      </c>
      <c r="V51" s="21">
        <f>IF(M51&gt;0,W51/M51,0)</f>
        <v>0.49602981301278382</v>
      </c>
      <c r="W51" s="54">
        <f>W48+W49+W50</f>
        <v>20797.538</v>
      </c>
      <c r="X51" s="21">
        <f>IF(M51&gt;0,Y51/M51,0)</f>
        <v>0.39334859759587865</v>
      </c>
      <c r="Y51" s="54">
        <f>Y48+Y49+Y50</f>
        <v>16492.32</v>
      </c>
      <c r="Z51" s="55">
        <f>IF(M51&gt;0,AA51/M51,0)</f>
        <v>2.7068195477962216E-3</v>
      </c>
      <c r="AA51" s="56">
        <f>SUM(AA48:AA50)</f>
        <v>113.49152999999998</v>
      </c>
      <c r="AB51" s="55">
        <f>IF(M51&gt;0,(AB48*M48+AB49*M49+AB50*M50)/M51,0)</f>
        <v>2.7050687368822741E-3</v>
      </c>
      <c r="AC51" s="55">
        <f>IF(K51&gt;0,(K48*AC48+K49*AC49+K50*AC50)/K51,0)</f>
        <v>2.6996991643454035E-4</v>
      </c>
      <c r="AD51" s="52">
        <f>SUM(AD48:AD50)</f>
        <v>11.319889999999999</v>
      </c>
      <c r="AE51" s="53">
        <f>IF(K51&gt;0,(K48*AE48+K49*AE49+K50*AE50)/K51,0)</f>
        <v>0.20953714540389973</v>
      </c>
      <c r="AF51" s="58">
        <f>SUM(AF48:AF50)</f>
        <v>103.5241656</v>
      </c>
      <c r="AG51" s="53">
        <f>IF(AND(AA51&gt;0),((AA48*AG48+AA49*AG49+AA50*AG50)/AA51),0)</f>
        <v>0.90142008552445296</v>
      </c>
      <c r="AH51" s="57">
        <f t="shared" si="2"/>
        <v>0.90137572479373562</v>
      </c>
      <c r="AI51" s="51">
        <f>SUM(AI48:AI50)</f>
        <v>543</v>
      </c>
      <c r="AJ51" s="21">
        <f>IF(AI51&gt;0,(AJ48*AI48+AJ49*AI49+AJ50*AI50)/AI51,0)</f>
        <v>8.9977900552486195E-2</v>
      </c>
      <c r="AK51" s="53">
        <f>IF(K51&gt;0,(AK48*K48+AK49*K49+AK50*K50)/K51,0)</f>
        <v>0.20671023509749306</v>
      </c>
      <c r="AL51" s="155">
        <f>IF(L51&gt;0,(AL48*K48+AL49*K49+AL50*K50)/K51,0)</f>
        <v>0.21735156768802227</v>
      </c>
      <c r="AM51" s="58">
        <f>SUM(AM48:AM50)</f>
        <v>102.09823200000002</v>
      </c>
      <c r="AN51" s="156">
        <f>SUM(AN48:AN50)</f>
        <v>107.32585080000001</v>
      </c>
      <c r="AO51" s="56"/>
      <c r="AP51" s="56">
        <f>SUM(AP48:AP50)</f>
        <v>1009.5</v>
      </c>
      <c r="AQ51" s="105"/>
      <c r="AR51" s="106">
        <f>AQ50</f>
        <v>1816.4799999999996</v>
      </c>
      <c r="AS51" s="51">
        <f>SUM(AS48:AS50)</f>
        <v>0</v>
      </c>
      <c r="AT51" s="59"/>
      <c r="AU51" s="58"/>
      <c r="AV51" s="58"/>
      <c r="AW51" s="58"/>
      <c r="AX51" s="58"/>
    </row>
    <row r="52" spans="1:50" x14ac:dyDescent="0.2">
      <c r="A52" s="182">
        <v>13</v>
      </c>
      <c r="B52" s="23">
        <v>1</v>
      </c>
      <c r="C52" s="11" t="s">
        <v>53</v>
      </c>
      <c r="D52" s="12">
        <v>5536</v>
      </c>
      <c r="E52" s="12">
        <v>4</v>
      </c>
      <c r="F52" s="12">
        <v>10850</v>
      </c>
      <c r="G52" s="13">
        <v>0.7</v>
      </c>
      <c r="H52" s="13">
        <v>4.2</v>
      </c>
      <c r="I52" s="12">
        <v>11263</v>
      </c>
      <c r="J52" s="13">
        <v>4</v>
      </c>
      <c r="K52" s="12">
        <v>14795</v>
      </c>
      <c r="L52" s="14">
        <v>6.3E-2</v>
      </c>
      <c r="M52" s="24">
        <f>ROUND(K52*(1-L52),0)</f>
        <v>13863</v>
      </c>
      <c r="N52" s="15">
        <v>0.63700000000000001</v>
      </c>
      <c r="O52" s="25">
        <f>M52*N52</f>
        <v>8830.7309999999998</v>
      </c>
      <c r="P52" s="14">
        <v>0.33500000000000002</v>
      </c>
      <c r="Q52" s="25">
        <f>M52*P52</f>
        <v>4644.1050000000005</v>
      </c>
      <c r="R52" s="16">
        <v>2.8000000000000001E-2</v>
      </c>
      <c r="S52" s="25">
        <f>M52*R52</f>
        <v>388.16399999999999</v>
      </c>
      <c r="T52" s="26">
        <v>0.21299999999999999</v>
      </c>
      <c r="U52" s="25">
        <f>M52*T52</f>
        <v>2952.819</v>
      </c>
      <c r="V52" s="16">
        <v>0.50700000000000001</v>
      </c>
      <c r="W52" s="25">
        <f>M52*V52</f>
        <v>7028.5410000000002</v>
      </c>
      <c r="X52" s="16">
        <v>0.39</v>
      </c>
      <c r="Y52" s="25">
        <f>X52*M52</f>
        <v>5406.5700000000006</v>
      </c>
      <c r="Z52" s="17">
        <v>2.8700000000000002E-3</v>
      </c>
      <c r="AA52" s="18">
        <f>M52*Z52</f>
        <v>39.786810000000003</v>
      </c>
      <c r="AB52" s="27">
        <f>IF(M52&gt;0,(AD52+AM52)/M52,0)</f>
        <v>2.6565879246916255E-3</v>
      </c>
      <c r="AC52" s="17">
        <v>2.7999999999999998E-4</v>
      </c>
      <c r="AD52" s="24">
        <f>AC52*M52</f>
        <v>3.8816399999999995</v>
      </c>
      <c r="AE52" s="117">
        <v>0.2056</v>
      </c>
      <c r="AF52" s="30">
        <f>AI52*(1-AJ52)*AE52</f>
        <v>33.1887744</v>
      </c>
      <c r="AG52" s="28">
        <f>IF(AND(AE52&gt;0,AC52&gt;0,Z52&gt;0),((Z52-AC52)*AE52)/((AE52-AC52)*Z52),0)</f>
        <v>0.9036697029740608</v>
      </c>
      <c r="AH52" s="60">
        <f t="shared" si="2"/>
        <v>0.89583061293047306</v>
      </c>
      <c r="AI52" s="12">
        <v>177</v>
      </c>
      <c r="AJ52" s="14">
        <v>8.7999999999999995E-2</v>
      </c>
      <c r="AK52" s="15">
        <v>0.2041</v>
      </c>
      <c r="AL52" s="150">
        <v>0.20930000000000001</v>
      </c>
      <c r="AM52" s="30">
        <f>AI52*(1-AJ52)*AK52</f>
        <v>32.946638400000005</v>
      </c>
      <c r="AN52" s="153">
        <f>AI52*(1-AJ52)*AL52</f>
        <v>33.786043200000002</v>
      </c>
      <c r="AO52" s="19">
        <v>1.55</v>
      </c>
      <c r="AP52" s="19">
        <v>1006.22</v>
      </c>
      <c r="AQ52" s="101">
        <f>AQ50+AI52-AP52</f>
        <v>987.25999999999954</v>
      </c>
      <c r="AR52" s="102"/>
      <c r="AS52" s="12"/>
      <c r="AT52" s="31"/>
      <c r="AU52" s="20"/>
      <c r="AV52" s="20"/>
      <c r="AW52" s="20"/>
      <c r="AX52" s="20"/>
    </row>
    <row r="53" spans="1:50" x14ac:dyDescent="0.2">
      <c r="A53" s="183"/>
      <c r="B53" s="33">
        <v>2</v>
      </c>
      <c r="C53" s="11" t="s">
        <v>54</v>
      </c>
      <c r="D53" s="34">
        <v>19800</v>
      </c>
      <c r="E53" s="34">
        <v>9</v>
      </c>
      <c r="F53" s="34">
        <v>14899</v>
      </c>
      <c r="G53" s="35">
        <v>0.3</v>
      </c>
      <c r="H53" s="35">
        <v>3.8</v>
      </c>
      <c r="I53" s="34">
        <v>15093</v>
      </c>
      <c r="J53" s="35">
        <v>3.8</v>
      </c>
      <c r="K53" s="34">
        <v>14667</v>
      </c>
      <c r="L53" s="36">
        <v>6.3E-2</v>
      </c>
      <c r="M53" s="37">
        <f>ROUND(K53*(1-L53),0)</f>
        <v>13743</v>
      </c>
      <c r="N53" s="38">
        <v>0.75600000000000001</v>
      </c>
      <c r="O53" s="25">
        <f>M53*N53</f>
        <v>10389.708000000001</v>
      </c>
      <c r="P53" s="36">
        <v>0.22600000000000001</v>
      </c>
      <c r="Q53" s="25">
        <f>M53*P53</f>
        <v>3105.9180000000001</v>
      </c>
      <c r="R53" s="39">
        <v>1.7999999999999999E-2</v>
      </c>
      <c r="S53" s="25">
        <f>M53*R53</f>
        <v>247.374</v>
      </c>
      <c r="T53" s="28">
        <v>0.21099999999999999</v>
      </c>
      <c r="U53" s="25">
        <f>M53*T53</f>
        <v>2899.7729999999997</v>
      </c>
      <c r="V53" s="39">
        <v>0.501</v>
      </c>
      <c r="W53" s="25">
        <f>M53*V53</f>
        <v>6885.2430000000004</v>
      </c>
      <c r="X53" s="39">
        <v>0.39</v>
      </c>
      <c r="Y53" s="25">
        <f>X53*M53</f>
        <v>5359.77</v>
      </c>
      <c r="Z53" s="40">
        <v>2.8500000000000001E-3</v>
      </c>
      <c r="AA53" s="18">
        <f>M53*Z53</f>
        <v>39.167549999999999</v>
      </c>
      <c r="AB53" s="27">
        <f>IF(M53&gt;0,(AD53+AM53)/M53,0)</f>
        <v>3.1008538164883936E-3</v>
      </c>
      <c r="AC53" s="40">
        <v>2.7999999999999998E-4</v>
      </c>
      <c r="AD53" s="37">
        <f>AC53*M53</f>
        <v>3.8480399999999997</v>
      </c>
      <c r="AE53" s="28">
        <v>0.2077</v>
      </c>
      <c r="AF53" s="41">
        <f>AI53*(1-AJ53)*AE53</f>
        <v>40.5025385</v>
      </c>
      <c r="AG53" s="28">
        <f>IF(AND(AE53&gt;0,AC53&gt;0,Z53&gt;0),((Z53-AC53)*AE53)/((AE53-AC53)*Z53),0)</f>
        <v>0.90297168047879806</v>
      </c>
      <c r="AH53" s="29">
        <f t="shared" si="2"/>
        <v>0.91098536755473847</v>
      </c>
      <c r="AI53" s="34">
        <v>215</v>
      </c>
      <c r="AJ53" s="36">
        <v>9.2999999999999999E-2</v>
      </c>
      <c r="AK53" s="38">
        <v>0.1988</v>
      </c>
      <c r="AL53" s="151">
        <v>0.2097</v>
      </c>
      <c r="AM53" s="41">
        <f>AI53*(1-AJ53)*AK53</f>
        <v>38.766993999999997</v>
      </c>
      <c r="AN53" s="174">
        <f t="shared" si="1"/>
        <v>40.892548499999997</v>
      </c>
      <c r="AO53" s="42">
        <v>1.65</v>
      </c>
      <c r="AP53" s="42"/>
      <c r="AQ53" s="121">
        <f>AQ52+AI53-AP53</f>
        <v>1202.2599999999995</v>
      </c>
      <c r="AR53" s="104"/>
      <c r="AS53" s="43"/>
      <c r="AT53" s="44"/>
      <c r="AU53" s="45"/>
      <c r="AV53" s="45"/>
      <c r="AW53" s="45"/>
      <c r="AX53" s="45"/>
    </row>
    <row r="54" spans="1:50" x14ac:dyDescent="0.2">
      <c r="A54" s="183"/>
      <c r="B54" s="33">
        <v>3</v>
      </c>
      <c r="C54" s="46" t="s">
        <v>52</v>
      </c>
      <c r="D54" s="43">
        <v>22000</v>
      </c>
      <c r="E54" s="43">
        <v>2</v>
      </c>
      <c r="F54" s="43">
        <v>16398</v>
      </c>
      <c r="G54" s="37">
        <v>0.8</v>
      </c>
      <c r="H54" s="37">
        <v>5</v>
      </c>
      <c r="I54" s="43">
        <v>16992</v>
      </c>
      <c r="J54" s="37">
        <v>3</v>
      </c>
      <c r="K54" s="43">
        <v>14843</v>
      </c>
      <c r="L54" s="39">
        <v>5.8999999999999997E-2</v>
      </c>
      <c r="M54" s="37">
        <f>ROUND(K54*(1-L54),0)</f>
        <v>13967</v>
      </c>
      <c r="N54" s="28">
        <v>0.72299999999999998</v>
      </c>
      <c r="O54" s="25">
        <f>M54*N54</f>
        <v>10098.141</v>
      </c>
      <c r="P54" s="39">
        <v>0.247</v>
      </c>
      <c r="Q54" s="25">
        <f>M54*P54</f>
        <v>3449.8490000000002</v>
      </c>
      <c r="R54" s="39">
        <v>0.03</v>
      </c>
      <c r="S54" s="25">
        <f>M54*R54</f>
        <v>419.01</v>
      </c>
      <c r="T54" s="28">
        <v>0.20100000000000001</v>
      </c>
      <c r="U54" s="25">
        <f>M54*T54</f>
        <v>2807.3670000000002</v>
      </c>
      <c r="V54" s="39">
        <v>0.50800000000000001</v>
      </c>
      <c r="W54" s="25">
        <f>M54*V54</f>
        <v>7095.2359999999999</v>
      </c>
      <c r="X54" s="39">
        <v>0.39</v>
      </c>
      <c r="Y54" s="25">
        <f>X54*M54</f>
        <v>5447.13</v>
      </c>
      <c r="Z54" s="47">
        <v>2.7399999999999998E-3</v>
      </c>
      <c r="AA54" s="18">
        <f>M54*Z54</f>
        <v>38.269579999999998</v>
      </c>
      <c r="AB54" s="27">
        <f>IF(M54&gt;0,(AD54+AM54)/M54,0)</f>
        <v>2.7829561824300139E-3</v>
      </c>
      <c r="AC54" s="47">
        <v>2.7E-4</v>
      </c>
      <c r="AD54" s="37">
        <f>AC54*M54</f>
        <v>3.7710900000000001</v>
      </c>
      <c r="AE54" s="28">
        <v>0.20430000000000001</v>
      </c>
      <c r="AF54" s="41">
        <f>AI54*(1-AJ54)*AE54</f>
        <v>34.507291500000001</v>
      </c>
      <c r="AG54" s="28">
        <f>IF(AND(AE54&gt;0,AC54&gt;0,Z54&gt;0),((Z54-AC54)*AE54)/((AE54-AC54)*Z54),0)</f>
        <v>0.90265278721355924</v>
      </c>
      <c r="AH54" s="29">
        <f t="shared" si="2"/>
        <v>0.90415565876573145</v>
      </c>
      <c r="AI54" s="43">
        <v>185</v>
      </c>
      <c r="AJ54" s="39">
        <v>8.6999999999999994E-2</v>
      </c>
      <c r="AK54" s="28">
        <v>0.20780000000000001</v>
      </c>
      <c r="AL54" s="152">
        <v>0.21290000000000001</v>
      </c>
      <c r="AM54" s="41">
        <f>AI54*(1-AJ54)*AK54</f>
        <v>35.098459000000005</v>
      </c>
      <c r="AN54" s="154">
        <f t="shared" si="1"/>
        <v>35.959874499999998</v>
      </c>
      <c r="AO54" s="18">
        <v>1.48</v>
      </c>
      <c r="AP54" s="18"/>
      <c r="AQ54" s="121">
        <f>AQ53+AI54-AP54</f>
        <v>1387.2599999999995</v>
      </c>
      <c r="AR54" s="104"/>
      <c r="AS54" s="43"/>
      <c r="AT54" s="48"/>
      <c r="AU54" s="41"/>
      <c r="AV54" s="41"/>
      <c r="AW54" s="41"/>
      <c r="AX54" s="41"/>
    </row>
    <row r="55" spans="1:50" s="22" customFormat="1" ht="13.5" thickBot="1" x14ac:dyDescent="0.25">
      <c r="A55" s="184"/>
      <c r="B55" s="49" t="s">
        <v>38</v>
      </c>
      <c r="C55" s="50"/>
      <c r="D55" s="51">
        <f>SUM(D52:D54)</f>
        <v>47336</v>
      </c>
      <c r="E55" s="51"/>
      <c r="F55" s="51">
        <f>SUM(F52:F54)</f>
        <v>42147</v>
      </c>
      <c r="G55" s="52"/>
      <c r="H55" s="52"/>
      <c r="I55" s="51">
        <f>SUM(I52:I54)</f>
        <v>43348</v>
      </c>
      <c r="J55" s="52"/>
      <c r="K55" s="51">
        <f>SUM(K52:K54)</f>
        <v>44305</v>
      </c>
      <c r="L55" s="21">
        <f>IF(K55&gt;0,(K52*L52+K53*L53+K54*L54)/K55,0)</f>
        <v>6.1659925516307411E-2</v>
      </c>
      <c r="M55" s="52">
        <f>M52+M53+M54</f>
        <v>41573</v>
      </c>
      <c r="N55" s="53">
        <f>IF(M55&gt;0,O55/M55,0)</f>
        <v>0.70523127991725398</v>
      </c>
      <c r="O55" s="54">
        <f>O52+O53+O54</f>
        <v>29318.579999999998</v>
      </c>
      <c r="P55" s="21">
        <f>IF(M55&gt;0,Q55/M55,0)</f>
        <v>0.26940254492098242</v>
      </c>
      <c r="Q55" s="54">
        <f>Q52+Q53+Q54</f>
        <v>11199.872000000001</v>
      </c>
      <c r="R55" s="21">
        <f>IF(M55&gt;0,S55/M55,0)</f>
        <v>2.5366175161763645E-2</v>
      </c>
      <c r="S55" s="54">
        <f>S52+S53+S54</f>
        <v>1054.548</v>
      </c>
      <c r="T55" s="21">
        <f>IF(M55&gt;0,U55/M55,0)</f>
        <v>0.2083072907896952</v>
      </c>
      <c r="U55" s="54">
        <f>U52+U53+U54</f>
        <v>8659.9589999999989</v>
      </c>
      <c r="V55" s="21">
        <f>IF(M55&gt;0,W55/M55,0)</f>
        <v>0.50535251244798307</v>
      </c>
      <c r="W55" s="54">
        <f>W52+W53+W54</f>
        <v>21009.02</v>
      </c>
      <c r="X55" s="21">
        <f>IF(M55&gt;0,Y55/M55,0)</f>
        <v>0.39</v>
      </c>
      <c r="Y55" s="54">
        <f>Y52+Y53+Y54</f>
        <v>16213.470000000001</v>
      </c>
      <c r="Z55" s="55">
        <f>IF(M55&gt;0,AA55/M55,0)</f>
        <v>2.8197132754431962E-3</v>
      </c>
      <c r="AA55" s="56">
        <f>SUM(AA52:AA54)</f>
        <v>117.22394</v>
      </c>
      <c r="AB55" s="55">
        <f>IF(M55&gt;0,(AB52*M52+AB53*M53+AB54*M54)/M55,0)</f>
        <v>2.8459062708969763E-3</v>
      </c>
      <c r="AC55" s="55">
        <f>IF(K55&gt;0,(K52*AC52+K53*AC53+K54*AC54)/K55,0)</f>
        <v>2.7664981379076851E-4</v>
      </c>
      <c r="AD55" s="52">
        <f>SUM(AD52:AD54)</f>
        <v>11.500769999999999</v>
      </c>
      <c r="AE55" s="53">
        <f>IF(K55&gt;0,(K52*AE52+K53*AE53+K54*AE54)/K55,0)</f>
        <v>0.20585967272316891</v>
      </c>
      <c r="AF55" s="58">
        <f>SUM(AF52:AF54)</f>
        <v>108.19860439999999</v>
      </c>
      <c r="AG55" s="53">
        <f>IF(AND(AA55&gt;0),((AA52*AG52+AA53*AG53+AA54*AG54)/AA55),0)</f>
        <v>0.90310448762611983</v>
      </c>
      <c r="AH55" s="57">
        <f t="shared" si="2"/>
        <v>0.90401872090741553</v>
      </c>
      <c r="AI55" s="51">
        <f>SUM(AI52:AI54)</f>
        <v>577</v>
      </c>
      <c r="AJ55" s="21">
        <f>IF(AI55&gt;0,(AJ52*AI52+AJ53*AI53+AJ54*AI54)/AI55,0)</f>
        <v>8.9542461005199303E-2</v>
      </c>
      <c r="AK55" s="53">
        <f>IF(K55&gt;0,(AK52*K52+AK53*K53+AK54*K54)/K55,0)</f>
        <v>0.20358502426362715</v>
      </c>
      <c r="AL55" s="155">
        <f>IF(L55&gt;0,(AL52*K52+AL53*K53+AL54*K54)/K55,0)</f>
        <v>0.21063848549825079</v>
      </c>
      <c r="AM55" s="58">
        <f>SUM(AM52:AM54)</f>
        <v>106.8120914</v>
      </c>
      <c r="AN55" s="156">
        <f>SUM(AN52:AN54)</f>
        <v>110.6384662</v>
      </c>
      <c r="AO55" s="56"/>
      <c r="AP55" s="56">
        <f>SUM(AP52:AP54)</f>
        <v>1006.22</v>
      </c>
      <c r="AQ55" s="105"/>
      <c r="AR55" s="106">
        <f>AQ54</f>
        <v>1387.2599999999995</v>
      </c>
      <c r="AS55" s="51">
        <f>SUM(AS52:AS54)</f>
        <v>0</v>
      </c>
      <c r="AT55" s="59"/>
      <c r="AU55" s="58"/>
      <c r="AV55" s="58"/>
      <c r="AW55" s="58"/>
      <c r="AX55" s="58"/>
    </row>
    <row r="56" spans="1:50" x14ac:dyDescent="0.2">
      <c r="A56" s="182">
        <v>14</v>
      </c>
      <c r="B56" s="23">
        <v>1</v>
      </c>
      <c r="C56" s="11" t="s">
        <v>57</v>
      </c>
      <c r="D56" s="12">
        <v>6036</v>
      </c>
      <c r="E56" s="12">
        <v>1</v>
      </c>
      <c r="F56" s="12">
        <v>11234</v>
      </c>
      <c r="G56" s="13">
        <v>0.7</v>
      </c>
      <c r="H56" s="13">
        <v>3.1</v>
      </c>
      <c r="I56" s="12">
        <v>10815</v>
      </c>
      <c r="J56" s="13">
        <v>4.5</v>
      </c>
      <c r="K56" s="12">
        <v>15653</v>
      </c>
      <c r="L56" s="14">
        <v>6.2E-2</v>
      </c>
      <c r="M56" s="24">
        <f>ROUND(K56*(1-L56),0)</f>
        <v>14683</v>
      </c>
      <c r="N56" s="15">
        <v>0.57999999999999996</v>
      </c>
      <c r="O56" s="25">
        <f>M56*N56</f>
        <v>8516.14</v>
      </c>
      <c r="P56" s="14">
        <v>0.315</v>
      </c>
      <c r="Q56" s="25">
        <f>M56*P56</f>
        <v>4625.1450000000004</v>
      </c>
      <c r="R56" s="16">
        <v>0.105</v>
      </c>
      <c r="S56" s="25">
        <f>M56*R56</f>
        <v>1541.7149999999999</v>
      </c>
      <c r="T56" s="26">
        <v>0.2</v>
      </c>
      <c r="U56" s="25">
        <f>M56*T56</f>
        <v>2936.6000000000004</v>
      </c>
      <c r="V56" s="16">
        <v>0.52800000000000002</v>
      </c>
      <c r="W56" s="25">
        <f>M56*V56</f>
        <v>7752.6240000000007</v>
      </c>
      <c r="X56" s="16">
        <v>0.4</v>
      </c>
      <c r="Y56" s="25">
        <f>X56*M56</f>
        <v>5873.2000000000007</v>
      </c>
      <c r="Z56" s="17">
        <v>2.7399999999999998E-3</v>
      </c>
      <c r="AA56" s="18">
        <f>M56*Z56</f>
        <v>40.23142</v>
      </c>
      <c r="AB56" s="27">
        <f>IF(M56&gt;0,(AD56+AM56)/M56,0)</f>
        <v>2.537695838725056E-3</v>
      </c>
      <c r="AC56" s="17">
        <v>3.1E-4</v>
      </c>
      <c r="AD56" s="24">
        <f>AC56*M56</f>
        <v>4.5517300000000001</v>
      </c>
      <c r="AE56" s="117">
        <v>0.2041</v>
      </c>
      <c r="AF56" s="30">
        <f>AI56*(1-AJ56)*AE56</f>
        <v>34.662303000000001</v>
      </c>
      <c r="AG56" s="28">
        <f>IF(AND(AE56&gt;0,AC56&gt;0,Z56&gt;0),((Z56-AC56)*AE56)/((AE56-AC56)*Z56),0)</f>
        <v>0.8882103840256339</v>
      </c>
      <c r="AH56" s="60">
        <f t="shared" si="2"/>
        <v>0.87925715161541407</v>
      </c>
      <c r="AI56" s="12">
        <v>185</v>
      </c>
      <c r="AJ56" s="14">
        <v>8.2000000000000003E-2</v>
      </c>
      <c r="AK56" s="15">
        <v>0.19259999999999999</v>
      </c>
      <c r="AL56" s="150">
        <v>0.20069999999999999</v>
      </c>
      <c r="AM56" s="30">
        <f>AI56*(1-AJ56)*AK56</f>
        <v>32.709257999999998</v>
      </c>
      <c r="AN56" s="153">
        <f>AI56*(1-AJ56)*AL56</f>
        <v>34.084881000000003</v>
      </c>
      <c r="AO56" s="19">
        <v>1.55</v>
      </c>
      <c r="AP56" s="19">
        <v>868.1</v>
      </c>
      <c r="AQ56" s="101">
        <f>AQ54+AI56-AP56</f>
        <v>704.15999999999951</v>
      </c>
      <c r="AR56" s="102"/>
      <c r="AS56" s="12"/>
      <c r="AT56" s="31"/>
      <c r="AU56" s="20"/>
      <c r="AV56" s="20"/>
      <c r="AW56" s="20"/>
      <c r="AX56" s="20"/>
    </row>
    <row r="57" spans="1:50" x14ac:dyDescent="0.2">
      <c r="A57" s="183"/>
      <c r="B57" s="33">
        <v>2</v>
      </c>
      <c r="C57" s="11" t="s">
        <v>54</v>
      </c>
      <c r="D57" s="34">
        <v>16800</v>
      </c>
      <c r="E57" s="34">
        <v>6</v>
      </c>
      <c r="F57" s="34">
        <v>15941</v>
      </c>
      <c r="G57" s="35">
        <v>0.8</v>
      </c>
      <c r="H57" s="35">
        <v>3.7</v>
      </c>
      <c r="I57" s="34">
        <v>16258</v>
      </c>
      <c r="J57" s="35">
        <v>4.4000000000000004</v>
      </c>
      <c r="K57" s="34">
        <v>15670</v>
      </c>
      <c r="L57" s="36">
        <v>6.2E-2</v>
      </c>
      <c r="M57" s="37">
        <f>ROUND(K57*(1-L57),0)</f>
        <v>14698</v>
      </c>
      <c r="N57" s="38">
        <v>0.60299999999999998</v>
      </c>
      <c r="O57" s="25">
        <f>M57*N57</f>
        <v>8862.8940000000002</v>
      </c>
      <c r="P57" s="36">
        <v>0.36499999999999999</v>
      </c>
      <c r="Q57" s="25">
        <f>M57*P57</f>
        <v>5364.7699999999995</v>
      </c>
      <c r="R57" s="39">
        <v>3.2000000000000001E-2</v>
      </c>
      <c r="S57" s="25">
        <f>M57*R57</f>
        <v>470.33600000000001</v>
      </c>
      <c r="T57" s="28">
        <v>0.221</v>
      </c>
      <c r="U57" s="25">
        <f>M57*T57</f>
        <v>3248.2579999999998</v>
      </c>
      <c r="V57" s="39">
        <v>0.51100000000000001</v>
      </c>
      <c r="W57" s="25">
        <f>M57*V57</f>
        <v>7510.6779999999999</v>
      </c>
      <c r="X57" s="39">
        <v>0.39</v>
      </c>
      <c r="Y57" s="25">
        <f>X57*M57</f>
        <v>5732.22</v>
      </c>
      <c r="Z57" s="40">
        <v>2.8400000000000001E-3</v>
      </c>
      <c r="AA57" s="18">
        <f>M57*Z57</f>
        <v>41.742319999999999</v>
      </c>
      <c r="AB57" s="27">
        <f>IF(M57&gt;0,(AD57+AM57)/M57,0)</f>
        <v>2.4972533678051436E-3</v>
      </c>
      <c r="AC57" s="40">
        <v>2.9E-4</v>
      </c>
      <c r="AD57" s="37">
        <f>AC57*M57</f>
        <v>4.2624199999999997</v>
      </c>
      <c r="AE57" s="28">
        <v>0.21229999999999999</v>
      </c>
      <c r="AF57" s="41">
        <f>AI57*(1-AJ57)*AE57</f>
        <v>33.1926804</v>
      </c>
      <c r="AG57" s="28">
        <f>IF(AND(AE57&gt;0,AC57&gt;0,Z57&gt;0),((Z57-AC57)*AE57)/((AE57-AC57)*Z57),0)</f>
        <v>0.89911550810452079</v>
      </c>
      <c r="AH57" s="29">
        <f t="shared" si="2"/>
        <v>0.88510943651303053</v>
      </c>
      <c r="AI57" s="34">
        <v>172</v>
      </c>
      <c r="AJ57" s="36">
        <v>9.0999999999999998E-2</v>
      </c>
      <c r="AK57" s="38">
        <v>0.20749999999999999</v>
      </c>
      <c r="AL57" s="151">
        <v>0.22059999999999999</v>
      </c>
      <c r="AM57" s="41">
        <f>AI57*(1-AJ57)*AK57</f>
        <v>32.442210000000003</v>
      </c>
      <c r="AN57" s="174">
        <f t="shared" si="1"/>
        <v>34.490368799999999</v>
      </c>
      <c r="AO57" s="42">
        <v>1.6</v>
      </c>
      <c r="AP57" s="42"/>
      <c r="AQ57" s="121">
        <f>AQ56+AI57-AP57</f>
        <v>876.15999999999951</v>
      </c>
      <c r="AR57" s="104"/>
      <c r="AS57" s="43"/>
      <c r="AT57" s="44"/>
      <c r="AU57" s="45"/>
      <c r="AV57" s="45"/>
      <c r="AW57" s="45"/>
      <c r="AX57" s="45"/>
    </row>
    <row r="58" spans="1:50" x14ac:dyDescent="0.2">
      <c r="A58" s="183"/>
      <c r="B58" s="33">
        <v>3</v>
      </c>
      <c r="C58" s="46" t="s">
        <v>52</v>
      </c>
      <c r="D58" s="43">
        <v>16248</v>
      </c>
      <c r="E58" s="43">
        <v>7</v>
      </c>
      <c r="F58" s="43">
        <v>13785</v>
      </c>
      <c r="G58" s="37">
        <v>0.5</v>
      </c>
      <c r="H58" s="37">
        <v>4.7</v>
      </c>
      <c r="I58" s="43">
        <v>14043</v>
      </c>
      <c r="J58" s="37">
        <v>5.0999999999999996</v>
      </c>
      <c r="K58" s="43">
        <v>15977</v>
      </c>
      <c r="L58" s="39">
        <v>6.7000000000000004E-2</v>
      </c>
      <c r="M58" s="37">
        <f>ROUND(K58*(1-L58),0)</f>
        <v>14907</v>
      </c>
      <c r="N58" s="28">
        <v>0.59899999999999998</v>
      </c>
      <c r="O58" s="25">
        <f>M58*N58</f>
        <v>8929.2929999999997</v>
      </c>
      <c r="P58" s="39">
        <v>0.33100000000000002</v>
      </c>
      <c r="Q58" s="25">
        <f>M58*P58</f>
        <v>4934.2170000000006</v>
      </c>
      <c r="R58" s="39">
        <v>7.0000000000000007E-2</v>
      </c>
      <c r="S58" s="25">
        <f>M58*R58</f>
        <v>1043.49</v>
      </c>
      <c r="T58" s="28">
        <v>0.214</v>
      </c>
      <c r="U58" s="25">
        <f>M58*T58</f>
        <v>3190.098</v>
      </c>
      <c r="V58" s="39">
        <v>0.50600000000000001</v>
      </c>
      <c r="W58" s="25">
        <f>M58*V58</f>
        <v>7542.942</v>
      </c>
      <c r="X58" s="39">
        <v>0.39</v>
      </c>
      <c r="Y58" s="25">
        <f>X58*M58</f>
        <v>5813.7300000000005</v>
      </c>
      <c r="Z58" s="47">
        <v>2.7100000000000002E-3</v>
      </c>
      <c r="AA58" s="18">
        <f>M58*Z58</f>
        <v>40.397970000000001</v>
      </c>
      <c r="AB58" s="27">
        <f>IF(M58&gt;0,(AD58+AM58)/M58,0)</f>
        <v>2.5255776011269874E-3</v>
      </c>
      <c r="AC58" s="47">
        <v>2.9999999999999997E-4</v>
      </c>
      <c r="AD58" s="37">
        <f>AC58*M58</f>
        <v>4.4720999999999993</v>
      </c>
      <c r="AE58" s="28">
        <v>0.21049999999999999</v>
      </c>
      <c r="AF58" s="41">
        <f>AI58*(1-AJ58)*AE58</f>
        <v>34.017010499999998</v>
      </c>
      <c r="AG58" s="28">
        <f>IF(AND(AE58&gt;0,AC58&gt;0,Z58&gt;0),((Z58-AC58)*AE58)/((AE58-AC58)*Z58),0)</f>
        <v>0.89056811119966584</v>
      </c>
      <c r="AH58" s="29">
        <f t="shared" si="2"/>
        <v>0.88250487451398574</v>
      </c>
      <c r="AI58" s="43">
        <v>177</v>
      </c>
      <c r="AJ58" s="39">
        <v>8.6999999999999994E-2</v>
      </c>
      <c r="AK58" s="28">
        <v>0.20530000000000001</v>
      </c>
      <c r="AL58" s="152">
        <v>0.2175</v>
      </c>
      <c r="AM58" s="41">
        <f>AI58*(1-AJ58)*AK58</f>
        <v>33.176685300000003</v>
      </c>
      <c r="AN58" s="154">
        <f t="shared" si="1"/>
        <v>35.148217500000001</v>
      </c>
      <c r="AO58" s="18">
        <v>1.58</v>
      </c>
      <c r="AP58" s="18"/>
      <c r="AQ58" s="121">
        <f>AQ57+AI58-AP58</f>
        <v>1053.1599999999994</v>
      </c>
      <c r="AR58" s="104"/>
      <c r="AS58" s="43"/>
      <c r="AT58" s="48"/>
      <c r="AU58" s="41"/>
      <c r="AV58" s="41"/>
      <c r="AW58" s="41"/>
      <c r="AX58" s="41"/>
    </row>
    <row r="59" spans="1:50" s="22" customFormat="1" ht="13.5" thickBot="1" x14ac:dyDescent="0.25">
      <c r="A59" s="184"/>
      <c r="B59" s="49" t="s">
        <v>38</v>
      </c>
      <c r="C59" s="50"/>
      <c r="D59" s="51">
        <f>SUM(D56:D58)</f>
        <v>39084</v>
      </c>
      <c r="E59" s="51"/>
      <c r="F59" s="51">
        <f>SUM(F56:F58)</f>
        <v>40960</v>
      </c>
      <c r="G59" s="52"/>
      <c r="H59" s="52"/>
      <c r="I59" s="51">
        <f>SUM(I56:I58)</f>
        <v>41116</v>
      </c>
      <c r="J59" s="52"/>
      <c r="K59" s="51">
        <f>SUM(K56:K58)</f>
        <v>47300</v>
      </c>
      <c r="L59" s="21">
        <f>IF(K59&gt;0,(K56*L56+K57*L57+K58*L58)/K59,0)</f>
        <v>6.3688900634249465E-2</v>
      </c>
      <c r="M59" s="52">
        <f>M56+M57+M58</f>
        <v>44288</v>
      </c>
      <c r="N59" s="53">
        <f>IF(M59&gt;0,O59/M59,0)</f>
        <v>0.59402833724710979</v>
      </c>
      <c r="O59" s="54">
        <f>O56+O57+O58</f>
        <v>26308.326999999997</v>
      </c>
      <c r="P59" s="21">
        <f>IF(M59&gt;0,Q59/M59,0)</f>
        <v>0.33697913656069367</v>
      </c>
      <c r="Q59" s="54">
        <f>Q56+Q57+Q58</f>
        <v>14924.132000000001</v>
      </c>
      <c r="R59" s="21">
        <f>IF(M59&gt;0,S59/M59,0)</f>
        <v>6.8992526192196535E-2</v>
      </c>
      <c r="S59" s="54">
        <f>S56+S57+S58</f>
        <v>3055.5410000000002</v>
      </c>
      <c r="T59" s="21">
        <f>IF(M59&gt;0,U59/M59,0)</f>
        <v>0.21168162933526011</v>
      </c>
      <c r="U59" s="54">
        <f>U56+U57+U58</f>
        <v>9374.9560000000001</v>
      </c>
      <c r="V59" s="21">
        <f>IF(M59&gt;0,W59/M59,0)</f>
        <v>0.51495312500000001</v>
      </c>
      <c r="W59" s="54">
        <f>W56+W57+W58</f>
        <v>22806.243999999999</v>
      </c>
      <c r="X59" s="21">
        <f>IF(M59&gt;0,Y59/M59,0)</f>
        <v>0.39331534501445092</v>
      </c>
      <c r="Y59" s="54">
        <f>Y56+Y57+Y58</f>
        <v>17419.150000000001</v>
      </c>
      <c r="Z59" s="55">
        <f>IF(M59&gt;0,AA59/M59,0)</f>
        <v>2.763089550216763E-3</v>
      </c>
      <c r="AA59" s="56">
        <f>SUM(AA56:AA58)</f>
        <v>122.37170999999999</v>
      </c>
      <c r="AB59" s="55">
        <f>IF(M59&gt;0,(AB56*M56+AB57*M57+AB58*M58)/M59,0)</f>
        <v>2.5201951612174858E-3</v>
      </c>
      <c r="AC59" s="55">
        <f>IF(K59&gt;0,(K56*AC56+K57*AC57+K58*AC58)/K59,0)</f>
        <v>2.9999640591966173E-4</v>
      </c>
      <c r="AD59" s="52">
        <f>SUM(AD56:AD58)</f>
        <v>13.286249999999999</v>
      </c>
      <c r="AE59" s="53">
        <f>IF(K59&gt;0,(K56*AE56+K57*AE57+K58*AE58)/K59,0)</f>
        <v>0.20897836786469343</v>
      </c>
      <c r="AF59" s="58">
        <f>SUM(AF56:AF58)</f>
        <v>101.87199390000001</v>
      </c>
      <c r="AG59" s="53">
        <f>IF(AND(AA59&gt;0),((AA56*AG56+AA57*AG57+AA58*AG58)/AA59),0)</f>
        <v>0.89270858520779717</v>
      </c>
      <c r="AH59" s="57">
        <f t="shared" si="2"/>
        <v>0.88227444836347724</v>
      </c>
      <c r="AI59" s="51">
        <f>SUM(AI56:AI58)</f>
        <v>534</v>
      </c>
      <c r="AJ59" s="21">
        <f>IF(AI59&gt;0,(AJ56*AI56+AJ57*AI57+AJ58*AI58)/AI59,0)</f>
        <v>8.6556179775280892E-2</v>
      </c>
      <c r="AK59" s="53">
        <f>IF(K59&gt;0,(AK56*K56+AK57*K57+AK58*K58)/K59,0)</f>
        <v>0.20182602325581395</v>
      </c>
      <c r="AL59" s="155">
        <f>IF(L59&gt;0,(AL56*K56+AL57*K57+AL58*K58)/K59,0)</f>
        <v>0.21296736997885835</v>
      </c>
      <c r="AM59" s="58">
        <f>SUM(AM56:AM58)</f>
        <v>98.328153299999997</v>
      </c>
      <c r="AN59" s="156">
        <f>SUM(AN56:AN58)</f>
        <v>103.7234673</v>
      </c>
      <c r="AO59" s="56"/>
      <c r="AP59" s="56">
        <f>SUM(AP56:AP58)</f>
        <v>868.1</v>
      </c>
      <c r="AQ59" s="105"/>
      <c r="AR59" s="106">
        <f>AQ58</f>
        <v>1053.1599999999994</v>
      </c>
      <c r="AS59" s="51">
        <f>SUM(AS56:AS58)</f>
        <v>0</v>
      </c>
      <c r="AT59" s="59"/>
      <c r="AU59" s="58"/>
      <c r="AV59" s="58"/>
      <c r="AW59" s="58"/>
      <c r="AX59" s="58"/>
    </row>
    <row r="60" spans="1:50" x14ac:dyDescent="0.2">
      <c r="A60" s="182">
        <v>15</v>
      </c>
      <c r="B60" s="23">
        <v>1</v>
      </c>
      <c r="C60" s="11" t="s">
        <v>57</v>
      </c>
      <c r="D60" s="12">
        <v>5432</v>
      </c>
      <c r="E60" s="12">
        <v>2</v>
      </c>
      <c r="F60" s="12">
        <v>10871</v>
      </c>
      <c r="G60" s="13">
        <v>0.6</v>
      </c>
      <c r="H60" s="13">
        <v>5.2</v>
      </c>
      <c r="I60" s="12">
        <v>10129</v>
      </c>
      <c r="J60" s="13">
        <v>7</v>
      </c>
      <c r="K60" s="12">
        <v>16255</v>
      </c>
      <c r="L60" s="14">
        <v>6.2E-2</v>
      </c>
      <c r="M60" s="24">
        <f>ROUND(K60*(1-L60),0)</f>
        <v>15247</v>
      </c>
      <c r="N60" s="15">
        <v>0.55300000000000005</v>
      </c>
      <c r="O60" s="25">
        <f>M60*N60</f>
        <v>8431.5910000000003</v>
      </c>
      <c r="P60" s="14">
        <v>0.4</v>
      </c>
      <c r="Q60" s="25">
        <f>M60*P60</f>
        <v>6098.8</v>
      </c>
      <c r="R60" s="16">
        <v>4.7E-2</v>
      </c>
      <c r="S60" s="25">
        <f>M60*R60</f>
        <v>716.60900000000004</v>
      </c>
      <c r="T60" s="26">
        <v>0.215</v>
      </c>
      <c r="U60" s="25">
        <f>M60*T60</f>
        <v>3278.105</v>
      </c>
      <c r="V60" s="16">
        <v>0.501</v>
      </c>
      <c r="W60" s="25">
        <f>M60*V60</f>
        <v>7638.7470000000003</v>
      </c>
      <c r="X60" s="16">
        <v>0.4</v>
      </c>
      <c r="Y60" s="25">
        <f>X60*M60</f>
        <v>6098.8</v>
      </c>
      <c r="Z60" s="17">
        <v>2.7699999999999999E-3</v>
      </c>
      <c r="AA60" s="18">
        <f>M60*Z60</f>
        <v>42.234189999999998</v>
      </c>
      <c r="AB60" s="27">
        <f>IF(M60&gt;0,(AD60+AM60)/M60,0)</f>
        <v>2.4688683150783761E-3</v>
      </c>
      <c r="AC60" s="17">
        <v>3.1E-4</v>
      </c>
      <c r="AD60" s="24">
        <f>AC60*M60</f>
        <v>4.7265699999999997</v>
      </c>
      <c r="AE60" s="117">
        <v>0.2104</v>
      </c>
      <c r="AF60" s="30">
        <f>AI60*(1-AJ60)*AE60</f>
        <v>34.149813600000002</v>
      </c>
      <c r="AG60" s="28">
        <f>IF(AND(AE60&gt;0,AC60&gt;0,Z60&gt;0),((Z60-AC60)*AE60)/((AE60-AC60)*Z60),0)</f>
        <v>0.88939706603307189</v>
      </c>
      <c r="AH60" s="60">
        <f t="shared" si="2"/>
        <v>0.87577510687732296</v>
      </c>
      <c r="AI60" s="12">
        <v>177</v>
      </c>
      <c r="AJ60" s="14">
        <v>8.3000000000000004E-2</v>
      </c>
      <c r="AK60" s="15">
        <v>0.20280000000000001</v>
      </c>
      <c r="AL60" s="150">
        <v>0.215</v>
      </c>
      <c r="AM60" s="30">
        <f>AI60*(1-AJ60)*AK60</f>
        <v>32.916265199999998</v>
      </c>
      <c r="AN60" s="153">
        <f>AI60*(1-AJ60)*AL60</f>
        <v>34.896434999999997</v>
      </c>
      <c r="AO60" s="19">
        <v>1.55</v>
      </c>
      <c r="AP60" s="19">
        <v>1013.28</v>
      </c>
      <c r="AQ60" s="101">
        <f>AQ58+AI60-AP60+AR60</f>
        <v>459.93999999999943</v>
      </c>
      <c r="AR60" s="102">
        <v>243.06</v>
      </c>
      <c r="AS60" s="12"/>
      <c r="AT60" s="31"/>
      <c r="AU60" s="20"/>
      <c r="AV60" s="20"/>
      <c r="AW60" s="20"/>
      <c r="AX60" s="20"/>
    </row>
    <row r="61" spans="1:50" x14ac:dyDescent="0.2">
      <c r="A61" s="183"/>
      <c r="B61" s="33">
        <v>2</v>
      </c>
      <c r="C61" s="11" t="s">
        <v>51</v>
      </c>
      <c r="D61" s="34">
        <v>18500</v>
      </c>
      <c r="E61" s="34">
        <v>4</v>
      </c>
      <c r="F61" s="34">
        <v>12219</v>
      </c>
      <c r="G61" s="35">
        <v>0.7</v>
      </c>
      <c r="H61" s="35">
        <v>3.9</v>
      </c>
      <c r="I61" s="34">
        <v>13346</v>
      </c>
      <c r="J61" s="35">
        <v>7.5</v>
      </c>
      <c r="K61" s="34">
        <v>16097</v>
      </c>
      <c r="L61" s="36">
        <v>6.9000000000000006E-2</v>
      </c>
      <c r="M61" s="37">
        <f>ROUND(K61*(1-L61),0)</f>
        <v>14986</v>
      </c>
      <c r="N61" s="38">
        <v>0.49099999999999999</v>
      </c>
      <c r="O61" s="25">
        <f>M61*N61</f>
        <v>7358.1260000000002</v>
      </c>
      <c r="P61" s="36">
        <v>0.43099999999999999</v>
      </c>
      <c r="Q61" s="25">
        <f>M61*P61</f>
        <v>6458.9660000000003</v>
      </c>
      <c r="R61" s="39">
        <v>7.8E-2</v>
      </c>
      <c r="S61" s="25">
        <f>M61*R61</f>
        <v>1168.9079999999999</v>
      </c>
      <c r="T61" s="28">
        <v>0.217</v>
      </c>
      <c r="U61" s="25">
        <f>M61*T61</f>
        <v>3251.962</v>
      </c>
      <c r="V61" s="39">
        <v>0.50700000000000001</v>
      </c>
      <c r="W61" s="25">
        <f>M61*V61</f>
        <v>7597.902</v>
      </c>
      <c r="X61" s="39">
        <v>0.4</v>
      </c>
      <c r="Y61" s="25">
        <f>X61*M61</f>
        <v>5994.4000000000005</v>
      </c>
      <c r="Z61" s="40">
        <v>2.8600000000000001E-3</v>
      </c>
      <c r="AA61" s="18">
        <f>M61*Z61</f>
        <v>42.859960000000001</v>
      </c>
      <c r="AB61" s="27">
        <f>IF(M61&gt;0,(AD61+AM61)/M61,0)</f>
        <v>2.606460029360737E-3</v>
      </c>
      <c r="AC61" s="40">
        <v>3.2000000000000003E-4</v>
      </c>
      <c r="AD61" s="37">
        <f>AC61*M61</f>
        <v>4.7955200000000007</v>
      </c>
      <c r="AE61" s="28">
        <v>0.21060000000000001</v>
      </c>
      <c r="AF61" s="41">
        <f>AI61*(1-AJ61)*AE61</f>
        <v>34.610004000000004</v>
      </c>
      <c r="AG61" s="28">
        <f>IF(AND(AE61&gt;0,AC61&gt;0,Z61&gt;0),((Z61-AC61)*AE61)/((AE61-AC61)*Z61),0)</f>
        <v>0.88946339945008401</v>
      </c>
      <c r="AH61" s="29">
        <f t="shared" si="2"/>
        <v>0.87857653403771285</v>
      </c>
      <c r="AI61" s="34">
        <v>180</v>
      </c>
      <c r="AJ61" s="36">
        <v>8.6999999999999994E-2</v>
      </c>
      <c r="AK61" s="38">
        <v>0.20849999999999999</v>
      </c>
      <c r="AL61" s="151">
        <v>0.21709999999999999</v>
      </c>
      <c r="AM61" s="41">
        <f>AI61*(1-AJ61)*AK61</f>
        <v>34.264890000000001</v>
      </c>
      <c r="AN61" s="174">
        <f t="shared" si="1"/>
        <v>35.678213999999997</v>
      </c>
      <c r="AO61" s="42">
        <v>1.55</v>
      </c>
      <c r="AP61" s="42"/>
      <c r="AQ61" s="121">
        <f>AQ60+AI61-AP61</f>
        <v>639.93999999999937</v>
      </c>
      <c r="AR61" s="104"/>
      <c r="AS61" s="43"/>
      <c r="AT61" s="44"/>
      <c r="AU61" s="45"/>
      <c r="AV61" s="45"/>
      <c r="AW61" s="45"/>
      <c r="AX61" s="45"/>
    </row>
    <row r="62" spans="1:50" x14ac:dyDescent="0.2">
      <c r="A62" s="183"/>
      <c r="B62" s="33">
        <v>3</v>
      </c>
      <c r="C62" s="46" t="s">
        <v>52</v>
      </c>
      <c r="D62" s="43">
        <v>20168</v>
      </c>
      <c r="E62" s="43">
        <v>3</v>
      </c>
      <c r="F62" s="43">
        <v>15018</v>
      </c>
      <c r="G62" s="37">
        <v>0.6</v>
      </c>
      <c r="H62" s="37">
        <v>5.3</v>
      </c>
      <c r="I62" s="43">
        <v>15670</v>
      </c>
      <c r="J62" s="37">
        <v>7.2</v>
      </c>
      <c r="K62" s="43">
        <v>16115</v>
      </c>
      <c r="L62" s="39">
        <v>6.8000000000000005E-2</v>
      </c>
      <c r="M62" s="37">
        <f>ROUND(K62*(1-L62),0)</f>
        <v>15019</v>
      </c>
      <c r="N62" s="28">
        <v>0.45300000000000001</v>
      </c>
      <c r="O62" s="25">
        <f>M62*N62</f>
        <v>6803.607</v>
      </c>
      <c r="P62" s="39">
        <v>0.373</v>
      </c>
      <c r="Q62" s="25">
        <f>M62*P62</f>
        <v>5602.0869999999995</v>
      </c>
      <c r="R62" s="39">
        <v>0.17399999999999999</v>
      </c>
      <c r="S62" s="25">
        <f>M62*R62</f>
        <v>2613.306</v>
      </c>
      <c r="T62" s="28">
        <v>0.214</v>
      </c>
      <c r="U62" s="25">
        <f>M62*T62</f>
        <v>3214.0659999999998</v>
      </c>
      <c r="V62" s="39">
        <v>0.503</v>
      </c>
      <c r="W62" s="25">
        <f>M62*V62</f>
        <v>7554.5569999999998</v>
      </c>
      <c r="X62" s="39">
        <v>0.4</v>
      </c>
      <c r="Y62" s="25">
        <f>X62*M62</f>
        <v>6007.6</v>
      </c>
      <c r="Z62" s="47">
        <v>2.8999999999999998E-3</v>
      </c>
      <c r="AA62" s="18">
        <f>M62*Z62</f>
        <v>43.555099999999996</v>
      </c>
      <c r="AB62" s="27">
        <f>IF(M62&gt;0,(AD62+AM62)/M62,0)</f>
        <v>2.701548944670085E-3</v>
      </c>
      <c r="AC62" s="47">
        <v>3.3E-4</v>
      </c>
      <c r="AD62" s="37">
        <f>AC62*M62</f>
        <v>4.95627</v>
      </c>
      <c r="AE62" s="28">
        <v>0.2</v>
      </c>
      <c r="AF62" s="41">
        <f>AI62*(1-AJ62)*AE62</f>
        <v>36.456800000000008</v>
      </c>
      <c r="AG62" s="28">
        <f>IF(AND(AE62&gt;0,AC62&gt;0,Z62&gt;0),((Z62-AC62)*AE62)/((AE62-AC62)*Z62),0)</f>
        <v>0.887671554616842</v>
      </c>
      <c r="AH62" s="29">
        <f t="shared" si="2"/>
        <v>0.87933290999273006</v>
      </c>
      <c r="AI62" s="43">
        <v>199</v>
      </c>
      <c r="AJ62" s="39">
        <v>8.4000000000000005E-2</v>
      </c>
      <c r="AK62" s="28">
        <v>0.19539999999999999</v>
      </c>
      <c r="AL62" s="152">
        <v>0.20380000000000001</v>
      </c>
      <c r="AM62" s="41">
        <f>AI62*(1-AJ62)*AK62</f>
        <v>35.618293600000001</v>
      </c>
      <c r="AN62" s="154">
        <f t="shared" si="1"/>
        <v>37.149479200000009</v>
      </c>
      <c r="AO62" s="18">
        <v>1.55</v>
      </c>
      <c r="AP62" s="18"/>
      <c r="AQ62" s="121">
        <f>AQ61+AI62-AP62</f>
        <v>838.93999999999937</v>
      </c>
      <c r="AR62" s="104"/>
      <c r="AS62" s="43"/>
      <c r="AT62" s="48"/>
      <c r="AU62" s="41"/>
      <c r="AV62" s="41"/>
      <c r="AW62" s="41"/>
      <c r="AX62" s="41"/>
    </row>
    <row r="63" spans="1:50" s="22" customFormat="1" ht="13.5" thickBot="1" x14ac:dyDescent="0.25">
      <c r="A63" s="184"/>
      <c r="B63" s="49" t="s">
        <v>38</v>
      </c>
      <c r="C63" s="50"/>
      <c r="D63" s="51">
        <f>SUM(D60:D62)</f>
        <v>44100</v>
      </c>
      <c r="E63" s="51"/>
      <c r="F63" s="51">
        <f>SUM(F60:F62)</f>
        <v>38108</v>
      </c>
      <c r="G63" s="52"/>
      <c r="H63" s="52"/>
      <c r="I63" s="51">
        <f>SUM(I60:I62)</f>
        <v>39145</v>
      </c>
      <c r="J63" s="52"/>
      <c r="K63" s="51">
        <f>SUM(K60:K62)</f>
        <v>48467</v>
      </c>
      <c r="L63" s="21">
        <f>IF(K63&gt;0,(K60*L60+K61*L61+K62*L62)/K63,0)</f>
        <v>6.6319825860895035E-2</v>
      </c>
      <c r="M63" s="52">
        <f>M60+M61+M62</f>
        <v>45252</v>
      </c>
      <c r="N63" s="53">
        <f>IF(M63&gt;0,O63/M63,0)</f>
        <v>0.49927791036860253</v>
      </c>
      <c r="O63" s="54">
        <f>O60+O61+O62</f>
        <v>22593.324000000001</v>
      </c>
      <c r="P63" s="21">
        <f>IF(M63&gt;0,Q63/M63,0)</f>
        <v>0.40130498099531509</v>
      </c>
      <c r="Q63" s="54">
        <f>Q60+Q61+Q62</f>
        <v>18159.852999999999</v>
      </c>
      <c r="R63" s="21">
        <f>IF(M63&gt;0,S63/M63,0)</f>
        <v>9.9417108636082385E-2</v>
      </c>
      <c r="S63" s="54">
        <f>S60+S61+S62</f>
        <v>4498.8230000000003</v>
      </c>
      <c r="T63" s="21">
        <f>IF(M63&gt;0,U63/M63,0)</f>
        <v>0.2153304384336604</v>
      </c>
      <c r="U63" s="54">
        <f>U60+U61+U62</f>
        <v>9744.1329999999998</v>
      </c>
      <c r="V63" s="21">
        <f>IF(M63&gt;0,W63/M63,0)</f>
        <v>0.50365079996464246</v>
      </c>
      <c r="W63" s="54">
        <f>W60+W61+W62</f>
        <v>22791.206000000002</v>
      </c>
      <c r="X63" s="21">
        <f>IF(M63&gt;0,Y63/M63,0)</f>
        <v>0.40000000000000008</v>
      </c>
      <c r="Y63" s="54">
        <f>Y60+Y61+Y62</f>
        <v>18100.800000000003</v>
      </c>
      <c r="Z63" s="55">
        <f>IF(M63&gt;0,AA63/M63,0)</f>
        <v>2.842951692742862E-3</v>
      </c>
      <c r="AA63" s="56">
        <f>SUM(AA60:AA62)</f>
        <v>128.64924999999999</v>
      </c>
      <c r="AB63" s="55">
        <f>IF(M63&gt;0,(AB60*M60+AB61*M61+AB62*M62)/M63,0)</f>
        <v>2.5916602315919739E-3</v>
      </c>
      <c r="AC63" s="55">
        <f>IF(K63&gt;0,(K60*AC60+K61*AC61+K62*AC62)/K63,0)</f>
        <v>3.1997111436647615E-4</v>
      </c>
      <c r="AD63" s="52">
        <f>SUM(AD60:AD62)</f>
        <v>14.47836</v>
      </c>
      <c r="AE63" s="53">
        <f>IF(K63&gt;0,(K60*AE60+K61*AE61+K62*AE62)/K63,0)</f>
        <v>0.20700848412321787</v>
      </c>
      <c r="AF63" s="58">
        <f>SUM(AF60:AF62)</f>
        <v>105.21661760000001</v>
      </c>
      <c r="AG63" s="53">
        <f>IF(AND(AA63&gt;0),((AA60*AG60+AA61*AG61+AA62*AG62)/AA63),0)</f>
        <v>0.88883498133622962</v>
      </c>
      <c r="AH63" s="57">
        <f t="shared" si="2"/>
        <v>0.87792722070531282</v>
      </c>
      <c r="AI63" s="51">
        <f>SUM(AI60:AI62)</f>
        <v>556</v>
      </c>
      <c r="AJ63" s="21">
        <f>IF(AI63&gt;0,(AJ60*AI60+AJ61*AI61+AJ62*AI62)/AI63,0)</f>
        <v>8.465287769784173E-2</v>
      </c>
      <c r="AK63" s="53">
        <f>IF(K63&gt;0,(AK60*K60+AK61*K61+AK62*K62)/K63,0)</f>
        <v>0.20223264282914144</v>
      </c>
      <c r="AL63" s="155">
        <f>IF(L63&gt;0,(AL60*K60+AL61*K61+AL62*K62)/K63,0)</f>
        <v>0.21197352219035631</v>
      </c>
      <c r="AM63" s="58">
        <f>SUM(AM60:AM62)</f>
        <v>102.79944880000001</v>
      </c>
      <c r="AN63" s="156">
        <f>SUM(AN60:AN62)</f>
        <v>107.7241282</v>
      </c>
      <c r="AO63" s="56"/>
      <c r="AP63" s="56">
        <f>SUM(AP60:AP62)</f>
        <v>1013.28</v>
      </c>
      <c r="AQ63" s="105"/>
      <c r="AR63" s="106">
        <f>AQ62</f>
        <v>838.93999999999937</v>
      </c>
      <c r="AS63" s="51">
        <f>SUM(AS60:AS62)</f>
        <v>0</v>
      </c>
      <c r="AT63" s="59"/>
      <c r="AU63" s="58"/>
      <c r="AV63" s="58"/>
      <c r="AW63" s="58"/>
      <c r="AX63" s="58"/>
    </row>
    <row r="64" spans="1:50" x14ac:dyDescent="0.2">
      <c r="A64" s="182">
        <v>16</v>
      </c>
      <c r="B64" s="23">
        <v>1</v>
      </c>
      <c r="C64" s="11" t="s">
        <v>57</v>
      </c>
      <c r="D64" s="12">
        <v>6500</v>
      </c>
      <c r="E64" s="12">
        <v>1</v>
      </c>
      <c r="F64" s="12">
        <v>14129</v>
      </c>
      <c r="G64" s="13">
        <v>0.6</v>
      </c>
      <c r="H64" s="13">
        <v>4.7</v>
      </c>
      <c r="I64" s="12">
        <v>13168</v>
      </c>
      <c r="J64" s="13">
        <v>7.9</v>
      </c>
      <c r="K64" s="12">
        <v>15936</v>
      </c>
      <c r="L64" s="14">
        <v>6.3E-2</v>
      </c>
      <c r="M64" s="24">
        <f>ROUND(K64*(1-L64),0)</f>
        <v>14932</v>
      </c>
      <c r="N64" s="15">
        <v>0.38300000000000001</v>
      </c>
      <c r="O64" s="25">
        <f>M64*N64</f>
        <v>5718.9560000000001</v>
      </c>
      <c r="P64" s="14">
        <v>0.51700000000000002</v>
      </c>
      <c r="Q64" s="25">
        <f>M64*P64</f>
        <v>7719.8440000000001</v>
      </c>
      <c r="R64" s="16">
        <v>0.1</v>
      </c>
      <c r="S64" s="25">
        <f>M64*R64</f>
        <v>1493.2</v>
      </c>
      <c r="T64" s="26">
        <v>0.215</v>
      </c>
      <c r="U64" s="25">
        <f>M64*T64</f>
        <v>3210.38</v>
      </c>
      <c r="V64" s="16">
        <v>0.50800000000000001</v>
      </c>
      <c r="W64" s="25">
        <f>M64*V64</f>
        <v>7585.4560000000001</v>
      </c>
      <c r="X64" s="16">
        <v>0.4</v>
      </c>
      <c r="Y64" s="25">
        <f>X64*M64</f>
        <v>5972.8</v>
      </c>
      <c r="Z64" s="17">
        <v>2.8900000000000002E-3</v>
      </c>
      <c r="AA64" s="18">
        <f>M64*Z64</f>
        <v>43.153480000000002</v>
      </c>
      <c r="AB64" s="27">
        <f>IF(M64&gt;0,(AD64+AM64)/M64,0)</f>
        <v>2.6903541923386019E-3</v>
      </c>
      <c r="AC64" s="17">
        <v>3.6000000000000002E-4</v>
      </c>
      <c r="AD64" s="24">
        <f>AC64*M64</f>
        <v>5.3755200000000007</v>
      </c>
      <c r="AE64" s="117">
        <v>0.2054</v>
      </c>
      <c r="AF64" s="30">
        <f>AI64*(1-AJ64)*AE64</f>
        <v>36.540249199999998</v>
      </c>
      <c r="AG64" s="28">
        <f>IF(AND(AE64&gt;0,AC64&gt;0,Z64&gt;0),((Z64-AC64)*AE64)/((AE64-AC64)*Z64),0)</f>
        <v>0.87696957096395745</v>
      </c>
      <c r="AH64" s="60">
        <f t="shared" si="2"/>
        <v>0.86778577439546234</v>
      </c>
      <c r="AI64" s="12">
        <v>194</v>
      </c>
      <c r="AJ64" s="14">
        <v>8.3000000000000004E-2</v>
      </c>
      <c r="AK64" s="15">
        <v>0.1956</v>
      </c>
      <c r="AL64" s="150">
        <v>0.2021</v>
      </c>
      <c r="AM64" s="30">
        <f>AI64*(1-AJ64)*AK64</f>
        <v>34.796848799999999</v>
      </c>
      <c r="AN64" s="153">
        <f>AI64*(1-AJ64)*AL64</f>
        <v>35.9531858</v>
      </c>
      <c r="AO64" s="19">
        <v>1.55</v>
      </c>
      <c r="AP64" s="19">
        <v>513.55999999999995</v>
      </c>
      <c r="AQ64" s="101">
        <f>AQ62+AI64-AP64+AR64</f>
        <v>594.49999999999943</v>
      </c>
      <c r="AR64" s="102">
        <v>75.12</v>
      </c>
      <c r="AS64" s="12"/>
      <c r="AT64" s="31"/>
      <c r="AU64" s="20"/>
      <c r="AV64" s="20"/>
      <c r="AW64" s="20"/>
      <c r="AX64" s="20"/>
    </row>
    <row r="65" spans="1:50" x14ac:dyDescent="0.2">
      <c r="A65" s="183"/>
      <c r="B65" s="33">
        <v>2</v>
      </c>
      <c r="C65" s="11" t="s">
        <v>51</v>
      </c>
      <c r="D65" s="34">
        <v>19400</v>
      </c>
      <c r="E65" s="34">
        <v>5</v>
      </c>
      <c r="F65" s="34">
        <v>16807</v>
      </c>
      <c r="G65" s="35">
        <v>0.8</v>
      </c>
      <c r="H65" s="35">
        <v>4.8</v>
      </c>
      <c r="I65" s="34">
        <v>16576</v>
      </c>
      <c r="J65" s="35">
        <v>7.3</v>
      </c>
      <c r="K65" s="34">
        <v>15915</v>
      </c>
      <c r="L65" s="36">
        <v>7.0999999999999994E-2</v>
      </c>
      <c r="M65" s="37">
        <f>ROUND(K65*(1-L65),0)</f>
        <v>14785</v>
      </c>
      <c r="N65" s="38">
        <v>0.35499999999999998</v>
      </c>
      <c r="O65" s="25">
        <f>M65*N65</f>
        <v>5248.6750000000002</v>
      </c>
      <c r="P65" s="36">
        <v>0.499</v>
      </c>
      <c r="Q65" s="25">
        <f>M65*P65</f>
        <v>7377.7150000000001</v>
      </c>
      <c r="R65" s="39">
        <v>0.14599999999999999</v>
      </c>
      <c r="S65" s="25">
        <f>M65*R65</f>
        <v>2158.6099999999997</v>
      </c>
      <c r="T65" s="28">
        <v>0.217</v>
      </c>
      <c r="U65" s="25">
        <f>M65*T65</f>
        <v>3208.3449999999998</v>
      </c>
      <c r="V65" s="39">
        <v>0.52400000000000002</v>
      </c>
      <c r="W65" s="25">
        <f>M65*V65</f>
        <v>7747.34</v>
      </c>
      <c r="X65" s="39">
        <v>0.4</v>
      </c>
      <c r="Y65" s="25">
        <f>X65*M65</f>
        <v>5914</v>
      </c>
      <c r="Z65" s="40">
        <v>2.8600000000000001E-3</v>
      </c>
      <c r="AA65" s="18">
        <f>M65*Z65</f>
        <v>42.2851</v>
      </c>
      <c r="AB65" s="27">
        <f>IF(M65&gt;0,(AD65+AM65)/M65,0)</f>
        <v>2.6684770375380454E-3</v>
      </c>
      <c r="AC65" s="40">
        <v>3.6999999999999999E-4</v>
      </c>
      <c r="AD65" s="37">
        <f>AC65*M65</f>
        <v>5.4704499999999996</v>
      </c>
      <c r="AE65" s="28">
        <v>0.20810000000000001</v>
      </c>
      <c r="AF65" s="41">
        <f>AI65*(1-AJ65)*AE65</f>
        <v>35.341623000000006</v>
      </c>
      <c r="AG65" s="28">
        <f>IF(AND(AE65&gt;0,AC65&gt;0,Z65&gt;0),((Z65-AC65)*AE65)/((AE65-AC65)*Z65),0)</f>
        <v>0.87218009930184393</v>
      </c>
      <c r="AH65" s="29">
        <f t="shared" si="2"/>
        <v>0.86293977271338607</v>
      </c>
      <c r="AI65" s="34">
        <v>185</v>
      </c>
      <c r="AJ65" s="36">
        <v>8.2000000000000003E-2</v>
      </c>
      <c r="AK65" s="38">
        <v>0.2001</v>
      </c>
      <c r="AL65" s="151">
        <v>0.20430000000000001</v>
      </c>
      <c r="AM65" s="41">
        <f>AI65*(1-AJ65)*AK65</f>
        <v>33.982983000000004</v>
      </c>
      <c r="AN65" s="174">
        <f t="shared" si="1"/>
        <v>34.696269000000001</v>
      </c>
      <c r="AO65" s="42">
        <v>1.6</v>
      </c>
      <c r="AP65" s="42"/>
      <c r="AQ65" s="121">
        <f>AQ64+AI65-AP65</f>
        <v>779.49999999999943</v>
      </c>
      <c r="AR65" s="104"/>
      <c r="AS65" s="43"/>
      <c r="AT65" s="44"/>
      <c r="AU65" s="45"/>
      <c r="AV65" s="45"/>
      <c r="AW65" s="45"/>
      <c r="AX65" s="45"/>
    </row>
    <row r="66" spans="1:50" x14ac:dyDescent="0.2">
      <c r="A66" s="183"/>
      <c r="B66" s="33">
        <v>3</v>
      </c>
      <c r="C66" s="46" t="s">
        <v>53</v>
      </c>
      <c r="D66" s="43">
        <v>16800</v>
      </c>
      <c r="E66" s="43">
        <v>5</v>
      </c>
      <c r="F66" s="43">
        <v>15899</v>
      </c>
      <c r="G66" s="37">
        <v>0.6</v>
      </c>
      <c r="H66" s="37">
        <v>5.3</v>
      </c>
      <c r="I66" s="43">
        <v>16493</v>
      </c>
      <c r="J66" s="37">
        <v>7</v>
      </c>
      <c r="K66" s="43">
        <v>15692</v>
      </c>
      <c r="L66" s="39">
        <v>6.7000000000000004E-2</v>
      </c>
      <c r="M66" s="37">
        <f>ROUND(K66*(1-L66),0)</f>
        <v>14641</v>
      </c>
      <c r="N66" s="28">
        <v>0.42899999999999999</v>
      </c>
      <c r="O66" s="25">
        <f>M66*N66</f>
        <v>6280.9889999999996</v>
      </c>
      <c r="P66" s="39">
        <v>0.48199999999999998</v>
      </c>
      <c r="Q66" s="25">
        <f>M66*P66</f>
        <v>7056.9619999999995</v>
      </c>
      <c r="R66" s="39">
        <v>8.8999999999999996E-2</v>
      </c>
      <c r="S66" s="25">
        <f>M66*R66</f>
        <v>1303.049</v>
      </c>
      <c r="T66" s="28">
        <v>0.216</v>
      </c>
      <c r="U66" s="25">
        <f>M66*T66</f>
        <v>3162.4560000000001</v>
      </c>
      <c r="V66" s="39">
        <v>0.52400000000000002</v>
      </c>
      <c r="W66" s="25">
        <f>M66*V66</f>
        <v>7671.884</v>
      </c>
      <c r="X66" s="39">
        <v>0.4</v>
      </c>
      <c r="Y66" s="25">
        <f>X66*M66</f>
        <v>5856.4000000000005</v>
      </c>
      <c r="Z66" s="47">
        <v>2.7899999999999999E-3</v>
      </c>
      <c r="AA66" s="18">
        <f>M66*Z66</f>
        <v>40.848390000000002</v>
      </c>
      <c r="AB66" s="27">
        <f>IF(M66&gt;0,(AD66+AM66)/M66,0)</f>
        <v>2.9502244382214331E-3</v>
      </c>
      <c r="AC66" s="47">
        <v>3.8000000000000002E-4</v>
      </c>
      <c r="AD66" s="37">
        <f>AC66*M66</f>
        <v>5.56358</v>
      </c>
      <c r="AE66" s="28">
        <v>0.20899999999999999</v>
      </c>
      <c r="AF66" s="41">
        <f>AI66*(1-AJ66)*AE66</f>
        <v>39.011939999999996</v>
      </c>
      <c r="AG66" s="28">
        <f>IF(AND(AE66&gt;0,AC66&gt;0,Z66&gt;0),((Z66-AC66)*AE66)/((AE66-AC66)*Z66),0)</f>
        <v>0.86537268804146983</v>
      </c>
      <c r="AH66" s="29">
        <f t="shared" si="2"/>
        <v>0.87284147707616255</v>
      </c>
      <c r="AI66" s="43">
        <v>204</v>
      </c>
      <c r="AJ66" s="39">
        <v>8.5000000000000006E-2</v>
      </c>
      <c r="AK66" s="28">
        <v>0.2016</v>
      </c>
      <c r="AL66" s="152">
        <v>0.20730000000000001</v>
      </c>
      <c r="AM66" s="41">
        <f>AI66*(1-AJ66)*AK66</f>
        <v>37.630656000000002</v>
      </c>
      <c r="AN66" s="154">
        <f t="shared" si="1"/>
        <v>38.694617999999998</v>
      </c>
      <c r="AO66" s="18">
        <v>1.6</v>
      </c>
      <c r="AP66" s="18"/>
      <c r="AQ66" s="121">
        <f>AQ65+AI66-AP66</f>
        <v>983.49999999999943</v>
      </c>
      <c r="AR66" s="104"/>
      <c r="AS66" s="43"/>
      <c r="AT66" s="48"/>
      <c r="AU66" s="41"/>
      <c r="AV66" s="41"/>
      <c r="AW66" s="41"/>
      <c r="AX66" s="41"/>
    </row>
    <row r="67" spans="1:50" s="22" customFormat="1" ht="13.5" thickBot="1" x14ac:dyDescent="0.25">
      <c r="A67" s="184"/>
      <c r="B67" s="49" t="s">
        <v>38</v>
      </c>
      <c r="C67" s="50"/>
      <c r="D67" s="51">
        <f>SUM(D64:D66)</f>
        <v>42700</v>
      </c>
      <c r="E67" s="51"/>
      <c r="F67" s="51">
        <f>SUM(F64:F66)</f>
        <v>46835</v>
      </c>
      <c r="G67" s="52"/>
      <c r="H67" s="52"/>
      <c r="I67" s="51">
        <f>SUM(I64:I66)</f>
        <v>46237</v>
      </c>
      <c r="J67" s="52"/>
      <c r="K67" s="51">
        <f>SUM(K64:K66)</f>
        <v>47543</v>
      </c>
      <c r="L67" s="21">
        <f>IF(K67&gt;0,(K64*L64+K65*L65+K66*L66)/K67,0)</f>
        <v>6.699823317838588E-2</v>
      </c>
      <c r="M67" s="52">
        <f>M64+M65+M66</f>
        <v>44358</v>
      </c>
      <c r="N67" s="53">
        <f>IF(M67&gt;0,O67/M67,0)</f>
        <v>0.38885026376301912</v>
      </c>
      <c r="O67" s="54">
        <f>O64+O65+O66</f>
        <v>17248.620000000003</v>
      </c>
      <c r="P67" s="21">
        <f>IF(M67&gt;0,Q67/M67,0)</f>
        <v>0.49944814915009694</v>
      </c>
      <c r="Q67" s="54">
        <f>Q64+Q65+Q66</f>
        <v>22154.521000000001</v>
      </c>
      <c r="R67" s="21">
        <f>IF(M67&gt;0,S67/M67,0)</f>
        <v>0.11170158708688398</v>
      </c>
      <c r="S67" s="54">
        <f>S64+S65+S66</f>
        <v>4954.8589999999995</v>
      </c>
      <c r="T67" s="21">
        <f>IF(M67&gt;0,U67/M67,0)</f>
        <v>0.21599668605437577</v>
      </c>
      <c r="U67" s="54">
        <f>U64+U65+U66</f>
        <v>9581.1810000000005</v>
      </c>
      <c r="V67" s="21">
        <f>IF(M67&gt;0,W67/M67,0)</f>
        <v>0.51861400423824344</v>
      </c>
      <c r="W67" s="54">
        <f>W64+W65+W66</f>
        <v>23004.68</v>
      </c>
      <c r="X67" s="21">
        <f>IF(M67&gt;0,Y67/M67,0)</f>
        <v>0.4</v>
      </c>
      <c r="Y67" s="54">
        <f>Y64+Y65+Y66</f>
        <v>17743.2</v>
      </c>
      <c r="Z67" s="55">
        <f>IF(M67&gt;0,AA67/M67,0)</f>
        <v>2.8469942287749671E-3</v>
      </c>
      <c r="AA67" s="56">
        <f>SUM(AA64:AA66)</f>
        <v>126.28697</v>
      </c>
      <c r="AB67" s="55">
        <f>IF(M67&gt;0,(AB64*M64+AB65*M65+AB66*M66)/M67,0)</f>
        <v>2.7688362369809282E-3</v>
      </c>
      <c r="AC67" s="55">
        <f>IF(K67&gt;0,(K64*AC64+K65*AC65+K66*AC66)/K67,0)</f>
        <v>3.6994867803882803E-4</v>
      </c>
      <c r="AD67" s="52">
        <f>SUM(AD64:AD66)</f>
        <v>16.409550000000003</v>
      </c>
      <c r="AE67" s="53">
        <f>IF(K67&gt;0,(K64*AE64+K65*AE65+K66*AE66)/K67,0)</f>
        <v>0.20749203668258209</v>
      </c>
      <c r="AF67" s="58">
        <f>SUM(AF64:AF66)</f>
        <v>110.8938122</v>
      </c>
      <c r="AG67" s="53">
        <f>IF(AND(AA67&gt;0),((AA64*AG64+AA65*AG65+AA66*AG66)/AA67),0)</f>
        <v>0.87161480408197622</v>
      </c>
      <c r="AH67" s="57">
        <f t="shared" si="2"/>
        <v>0.86800133118970313</v>
      </c>
      <c r="AI67" s="51">
        <f>SUM(AI64:AI66)</f>
        <v>583</v>
      </c>
      <c r="AJ67" s="21">
        <f>IF(AI67&gt;0,(AJ64*AI64+AJ65*AI65+AJ66*AI66)/AI67,0)</f>
        <v>8.3382504288164655E-2</v>
      </c>
      <c r="AK67" s="53">
        <f>IF(K67&gt;0,(AK64*K64+AK65*K65+AK66*K66)/K67,0)</f>
        <v>0.19908672780430348</v>
      </c>
      <c r="AL67" s="155">
        <f>IF(L67&gt;0,(AL64*K64+AL65*K65+AL66*K66)/K67,0)</f>
        <v>0.20455275645205392</v>
      </c>
      <c r="AM67" s="58">
        <f>SUM(AM64:AM66)</f>
        <v>106.41048780000001</v>
      </c>
      <c r="AN67" s="156">
        <f>SUM(AN64:AN66)</f>
        <v>109.34407279999999</v>
      </c>
      <c r="AO67" s="56"/>
      <c r="AP67" s="56">
        <f>SUM(AP64:AP66)</f>
        <v>513.55999999999995</v>
      </c>
      <c r="AQ67" s="105"/>
      <c r="AR67" s="106">
        <f>AQ66</f>
        <v>983.49999999999943</v>
      </c>
      <c r="AS67" s="51">
        <f>SUM(AS64:AS66)</f>
        <v>0</v>
      </c>
      <c r="AT67" s="59"/>
      <c r="AU67" s="58"/>
      <c r="AV67" s="58"/>
      <c r="AW67" s="58"/>
      <c r="AX67" s="58"/>
    </row>
    <row r="68" spans="1:50" x14ac:dyDescent="0.2">
      <c r="A68" s="182">
        <v>17</v>
      </c>
      <c r="B68" s="23">
        <v>1</v>
      </c>
      <c r="C68" s="11" t="s">
        <v>54</v>
      </c>
      <c r="D68" s="12">
        <v>19100</v>
      </c>
      <c r="E68" s="12">
        <v>1</v>
      </c>
      <c r="F68" s="12">
        <v>16194</v>
      </c>
      <c r="G68" s="13">
        <v>0.7</v>
      </c>
      <c r="H68" s="13">
        <v>6.6</v>
      </c>
      <c r="I68" s="12">
        <v>16066</v>
      </c>
      <c r="J68" s="13">
        <v>6.8</v>
      </c>
      <c r="K68" s="12">
        <v>15652</v>
      </c>
      <c r="L68" s="14">
        <v>6.8000000000000005E-2</v>
      </c>
      <c r="M68" s="24">
        <f>ROUND(K68*(1-L68),0)</f>
        <v>14588</v>
      </c>
      <c r="N68" s="15">
        <v>0.48</v>
      </c>
      <c r="O68" s="25">
        <f>M68*N68</f>
        <v>7002.24</v>
      </c>
      <c r="P68" s="14">
        <v>0.46600000000000003</v>
      </c>
      <c r="Q68" s="25">
        <f>M68*P68</f>
        <v>6798.0080000000007</v>
      </c>
      <c r="R68" s="16">
        <v>5.3999999999999999E-2</v>
      </c>
      <c r="S68" s="25">
        <f>M68*R68</f>
        <v>787.75199999999995</v>
      </c>
      <c r="T68" s="26">
        <v>0.22</v>
      </c>
      <c r="U68" s="25">
        <f>M68*T68</f>
        <v>3209.36</v>
      </c>
      <c r="V68" s="16">
        <v>0.51300000000000001</v>
      </c>
      <c r="W68" s="25">
        <f>M68*V68</f>
        <v>7483.6440000000002</v>
      </c>
      <c r="X68" s="16">
        <v>0.4</v>
      </c>
      <c r="Y68" s="25">
        <f>X68*M68</f>
        <v>5835.2000000000007</v>
      </c>
      <c r="Z68" s="17">
        <v>2.7799999999999999E-3</v>
      </c>
      <c r="AA68" s="18">
        <f>M68*Z68</f>
        <v>40.554639999999999</v>
      </c>
      <c r="AB68" s="27">
        <f>IF(M68&gt;0,(AD68+AM68)/M68,0)</f>
        <v>3.1249945160405812E-3</v>
      </c>
      <c r="AC68" s="17">
        <v>3.8999999999999999E-4</v>
      </c>
      <c r="AD68" s="24">
        <f>AC68*M68</f>
        <v>5.6893199999999995</v>
      </c>
      <c r="AE68" s="117">
        <v>0.20430000000000001</v>
      </c>
      <c r="AF68" s="30">
        <f>AI68*(1-AJ68)*AE68</f>
        <v>42.900957000000005</v>
      </c>
      <c r="AG68" s="28">
        <f>IF(AND(AE68&gt;0,AC68&gt;0,Z68&gt;0),((Z68-AC68)*AE68)/((AE68-AC68)*Z68),0)</f>
        <v>0.86135652313811739</v>
      </c>
      <c r="AH68" s="60">
        <f t="shared" ref="AH68:AH99" si="3">IF(AND(AB68&gt;0,AK68&gt;0,AC68&gt;0),((AK68*(AB68-AC68))/(AB68*(AK68-AC68))),0)</f>
        <v>0.8769999387612486</v>
      </c>
      <c r="AI68" s="12">
        <v>230</v>
      </c>
      <c r="AJ68" s="14">
        <v>8.6999999999999994E-2</v>
      </c>
      <c r="AK68" s="15">
        <v>0.19</v>
      </c>
      <c r="AL68" s="150">
        <v>0.1895</v>
      </c>
      <c r="AM68" s="30">
        <f>AI68*(1-AJ68)*AK68</f>
        <v>39.898099999999999</v>
      </c>
      <c r="AN68" s="153">
        <f>AI68*(1-AJ68)*AL68</f>
        <v>39.793105000000004</v>
      </c>
      <c r="AO68" s="19">
        <v>1.7</v>
      </c>
      <c r="AP68" s="19"/>
      <c r="AQ68" s="101">
        <f>AQ66+AI68-AP68</f>
        <v>1213.4999999999995</v>
      </c>
      <c r="AR68" s="102"/>
      <c r="AS68" s="12"/>
      <c r="AT68" s="31"/>
      <c r="AU68" s="20"/>
      <c r="AV68" s="20"/>
      <c r="AW68" s="20"/>
      <c r="AX68" s="20"/>
    </row>
    <row r="69" spans="1:50" x14ac:dyDescent="0.2">
      <c r="A69" s="183"/>
      <c r="B69" s="33">
        <v>2</v>
      </c>
      <c r="C69" s="11" t="s">
        <v>51</v>
      </c>
      <c r="D69" s="34">
        <v>19500</v>
      </c>
      <c r="E69" s="34">
        <v>3</v>
      </c>
      <c r="F69" s="34">
        <v>17403</v>
      </c>
      <c r="G69" s="35">
        <v>1</v>
      </c>
      <c r="H69" s="35">
        <v>5.6</v>
      </c>
      <c r="I69" s="34">
        <v>17585</v>
      </c>
      <c r="J69" s="35">
        <v>5.8</v>
      </c>
      <c r="K69" s="34">
        <v>15555</v>
      </c>
      <c r="L69" s="36">
        <v>6.4000000000000001E-2</v>
      </c>
      <c r="M69" s="37">
        <f>ROUND(K69*(1-L69),0)</f>
        <v>14559</v>
      </c>
      <c r="N69" s="38">
        <v>0.30299999999999999</v>
      </c>
      <c r="O69" s="25">
        <f>M69*N69</f>
        <v>4411.3769999999995</v>
      </c>
      <c r="P69" s="36">
        <v>0.52400000000000002</v>
      </c>
      <c r="Q69" s="25">
        <f>M69*P69</f>
        <v>7628.9160000000002</v>
      </c>
      <c r="R69" s="39">
        <v>0.17299999999999999</v>
      </c>
      <c r="S69" s="25">
        <f>M69*R69</f>
        <v>2518.7069999999999</v>
      </c>
      <c r="T69" s="28">
        <v>0.217</v>
      </c>
      <c r="U69" s="25">
        <f>M69*T69</f>
        <v>3159.3029999999999</v>
      </c>
      <c r="V69" s="39">
        <v>0.53600000000000003</v>
      </c>
      <c r="W69" s="25">
        <f>M69*V69</f>
        <v>7803.6240000000007</v>
      </c>
      <c r="X69" s="39">
        <v>0.4</v>
      </c>
      <c r="Y69" s="25">
        <f>X69*M69</f>
        <v>5823.6</v>
      </c>
      <c r="Z69" s="40">
        <v>2.7699999999999999E-3</v>
      </c>
      <c r="AA69" s="18">
        <f>M69*Z69</f>
        <v>40.328429999999997</v>
      </c>
      <c r="AB69" s="27">
        <f>IF(M69&gt;0,(AD69+AM69)/M69,0)</f>
        <v>2.6534354007830213E-3</v>
      </c>
      <c r="AC69" s="40">
        <v>3.8999999999999999E-4</v>
      </c>
      <c r="AD69" s="37">
        <f>AC69*M69</f>
        <v>5.6780099999999996</v>
      </c>
      <c r="AE69" s="28">
        <v>0.2079</v>
      </c>
      <c r="AF69" s="41">
        <f>AI69*(1-AJ69)*AE69</f>
        <v>34.203707999999999</v>
      </c>
      <c r="AG69" s="28">
        <f>IF(AND(AE69&gt;0,AC69&gt;0,Z69&gt;0),((Z69-AC69)*AE69)/((AE69-AC69)*Z69),0)</f>
        <v>0.8608205911350103</v>
      </c>
      <c r="AH69" s="29">
        <f t="shared" si="3"/>
        <v>0.85468486860620485</v>
      </c>
      <c r="AI69" s="34">
        <v>180</v>
      </c>
      <c r="AJ69" s="36">
        <v>8.5999999999999993E-2</v>
      </c>
      <c r="AK69" s="38">
        <v>0.20030000000000001</v>
      </c>
      <c r="AL69" s="151">
        <v>0.20569999999999999</v>
      </c>
      <c r="AM69" s="41">
        <f>AI69*(1-AJ69)*AK69</f>
        <v>32.953356000000007</v>
      </c>
      <c r="AN69" s="174">
        <f t="shared" si="1"/>
        <v>33.841763999999998</v>
      </c>
      <c r="AO69" s="42">
        <v>1.55</v>
      </c>
      <c r="AP69" s="42"/>
      <c r="AQ69" s="121">
        <f>AQ68+AI69-AP69</f>
        <v>1393.4999999999995</v>
      </c>
      <c r="AR69" s="104"/>
      <c r="AS69" s="43"/>
      <c r="AT69" s="44"/>
      <c r="AU69" s="45"/>
      <c r="AV69" s="45"/>
      <c r="AW69" s="45"/>
      <c r="AX69" s="45"/>
    </row>
    <row r="70" spans="1:50" x14ac:dyDescent="0.2">
      <c r="A70" s="183"/>
      <c r="B70" s="33">
        <v>3</v>
      </c>
      <c r="C70" s="46" t="s">
        <v>53</v>
      </c>
      <c r="D70" s="43">
        <v>16400</v>
      </c>
      <c r="E70" s="43">
        <v>3</v>
      </c>
      <c r="F70" s="43">
        <v>16610</v>
      </c>
      <c r="G70" s="37">
        <v>0.4</v>
      </c>
      <c r="H70" s="37">
        <v>3.4</v>
      </c>
      <c r="I70" s="43">
        <v>16552</v>
      </c>
      <c r="J70" s="37">
        <v>5.5</v>
      </c>
      <c r="K70" s="43">
        <v>15485</v>
      </c>
      <c r="L70" s="39">
        <v>6.4000000000000001E-2</v>
      </c>
      <c r="M70" s="37">
        <f>ROUND(K70*(1-L70),0)</f>
        <v>14494</v>
      </c>
      <c r="N70" s="28">
        <v>0.25600000000000001</v>
      </c>
      <c r="O70" s="25">
        <f>M70*N70</f>
        <v>3710.4639999999999</v>
      </c>
      <c r="P70" s="39">
        <v>0.621</v>
      </c>
      <c r="Q70" s="25">
        <f>M70*P70</f>
        <v>9000.7739999999994</v>
      </c>
      <c r="R70" s="39">
        <v>0.123</v>
      </c>
      <c r="S70" s="25">
        <f>M70*R70</f>
        <v>1782.7619999999999</v>
      </c>
      <c r="T70" s="28">
        <v>0.20799999999999999</v>
      </c>
      <c r="U70" s="25">
        <f>M70*T70</f>
        <v>3014.752</v>
      </c>
      <c r="V70" s="39">
        <v>0.52200000000000002</v>
      </c>
      <c r="W70" s="25">
        <f>M70*V70</f>
        <v>7565.8680000000004</v>
      </c>
      <c r="X70" s="39">
        <v>0.4</v>
      </c>
      <c r="Y70" s="25">
        <f>X70*M70</f>
        <v>5797.6</v>
      </c>
      <c r="Z70" s="47">
        <v>2.8500000000000001E-3</v>
      </c>
      <c r="AA70" s="18">
        <f>M70*Z70</f>
        <v>41.307900000000004</v>
      </c>
      <c r="AB70" s="27">
        <f>IF(M70&gt;0,(AD70+AM70)/M70,0)</f>
        <v>2.7989140333931285E-3</v>
      </c>
      <c r="AC70" s="47">
        <v>3.8999999999999999E-4</v>
      </c>
      <c r="AD70" s="37">
        <f>AC70*M70</f>
        <v>5.65266</v>
      </c>
      <c r="AE70" s="28">
        <v>0.2099</v>
      </c>
      <c r="AF70" s="41">
        <f>AI70*(1-AJ70)*AE70</f>
        <v>36.6430826</v>
      </c>
      <c r="AG70" s="28">
        <f>IF(AND(AE70&gt;0,AC70&gt;0,Z70&gt;0),((Z70-AC70)*AE70)/((AE70-AC70)*Z70),0)</f>
        <v>0.86476465135441338</v>
      </c>
      <c r="AH70" s="29">
        <f t="shared" si="3"/>
        <v>0.86234180998568044</v>
      </c>
      <c r="AI70" s="43">
        <v>191</v>
      </c>
      <c r="AJ70" s="39">
        <v>8.5999999999999993E-2</v>
      </c>
      <c r="AK70" s="28">
        <v>0.2</v>
      </c>
      <c r="AL70" s="152">
        <v>0.20660000000000001</v>
      </c>
      <c r="AM70" s="41">
        <f>AI70*(1-AJ70)*AK70</f>
        <v>34.914800000000007</v>
      </c>
      <c r="AN70" s="154">
        <f t="shared" si="1"/>
        <v>36.066988400000007</v>
      </c>
      <c r="AO70" s="18">
        <v>1.6</v>
      </c>
      <c r="AP70" s="18"/>
      <c r="AQ70" s="121">
        <f>AQ69+AI70-AP70</f>
        <v>1584.4999999999995</v>
      </c>
      <c r="AR70" s="104"/>
      <c r="AS70" s="43"/>
      <c r="AT70" s="48"/>
      <c r="AU70" s="41"/>
      <c r="AV70" s="41"/>
      <c r="AW70" s="41"/>
      <c r="AX70" s="41"/>
    </row>
    <row r="71" spans="1:50" s="22" customFormat="1" ht="13.5" thickBot="1" x14ac:dyDescent="0.25">
      <c r="A71" s="184"/>
      <c r="B71" s="49" t="s">
        <v>38</v>
      </c>
      <c r="C71" s="50"/>
      <c r="D71" s="51">
        <f>SUM(D68:D70)</f>
        <v>55000</v>
      </c>
      <c r="E71" s="51"/>
      <c r="F71" s="51">
        <f>SUM(F68:F70)</f>
        <v>50207</v>
      </c>
      <c r="G71" s="52"/>
      <c r="H71" s="52"/>
      <c r="I71" s="51">
        <f>SUM(I68:I70)</f>
        <v>50203</v>
      </c>
      <c r="J71" s="52"/>
      <c r="K71" s="51">
        <f>SUM(K68:K70)</f>
        <v>46692</v>
      </c>
      <c r="L71" s="21">
        <f>IF(K71&gt;0,(K68*L68+K69*L69+K70*L70)/K71,0)</f>
        <v>6.5340872098003933E-2</v>
      </c>
      <c r="M71" s="52">
        <f>M68+M69+M70</f>
        <v>43641</v>
      </c>
      <c r="N71" s="53">
        <f>IF(M71&gt;0,O71/M71,0)</f>
        <v>0.34655670126715699</v>
      </c>
      <c r="O71" s="54">
        <f>O68+O69+O70</f>
        <v>15124.080999999998</v>
      </c>
      <c r="P71" s="21">
        <f>IF(M71&gt;0,Q71/M71,0)</f>
        <v>0.53682770788937006</v>
      </c>
      <c r="Q71" s="54">
        <f>Q68+Q69+Q70</f>
        <v>23427.698</v>
      </c>
      <c r="R71" s="21">
        <f>IF(M71&gt;0,S71/M71,0)</f>
        <v>0.11661559084347287</v>
      </c>
      <c r="S71" s="54">
        <f>S68+S69+S70</f>
        <v>5089.2209999999995</v>
      </c>
      <c r="T71" s="21">
        <f>IF(M71&gt;0,U71/M71,0)</f>
        <v>0.21501374853921773</v>
      </c>
      <c r="U71" s="54">
        <f>U68+U69+U70</f>
        <v>9383.4150000000009</v>
      </c>
      <c r="V71" s="21">
        <f>IF(M71&gt;0,W71/M71,0)</f>
        <v>0.52366206090602874</v>
      </c>
      <c r="W71" s="54">
        <f>W68+W69+W70</f>
        <v>22853.135999999999</v>
      </c>
      <c r="X71" s="21">
        <f>IF(M71&gt;0,Y71/M71,0)</f>
        <v>0.4</v>
      </c>
      <c r="Y71" s="54">
        <f>Y68+Y69+Y70</f>
        <v>17456.400000000001</v>
      </c>
      <c r="Z71" s="55">
        <f>IF(M71&gt;0,AA71/M71,0)</f>
        <v>2.7999122384913273E-3</v>
      </c>
      <c r="AA71" s="56">
        <f>SUM(AA68:AA70)</f>
        <v>122.19097000000001</v>
      </c>
      <c r="AB71" s="55">
        <f>IF(M71&gt;0,(AB68*M68+AB69*M69+AB70*M70)/M71,0)</f>
        <v>2.8593809949359547E-3</v>
      </c>
      <c r="AC71" s="55">
        <f>IF(K71&gt;0,(K68*AC68+K69*AC69+K70*AC70)/K71,0)</f>
        <v>3.8999999999999994E-4</v>
      </c>
      <c r="AD71" s="52">
        <f>SUM(AD68:AD70)</f>
        <v>17.01999</v>
      </c>
      <c r="AE71" s="53">
        <f>IF(K71&gt;0,(K68*AE68+K69*AE69+K70*AE70)/K71,0)</f>
        <v>0.20735649790113939</v>
      </c>
      <c r="AF71" s="58">
        <f>SUM(AF68:AF70)</f>
        <v>113.74774760000001</v>
      </c>
      <c r="AG71" s="53">
        <f>IF(AND(AA71&gt;0),((AA68*AG68+AA69*AG69+AA70*AG70)/AA71),0)</f>
        <v>0.86233179425081796</v>
      </c>
      <c r="AH71" s="57">
        <f t="shared" si="3"/>
        <v>0.86532211379891499</v>
      </c>
      <c r="AI71" s="51">
        <f>SUM(AI68:AI70)</f>
        <v>601</v>
      </c>
      <c r="AJ71" s="21">
        <f>IF(AI71&gt;0,(AJ68*AI68+AJ69*AI69+AJ70*AI70)/AI71,0)</f>
        <v>8.638269550748752E-2</v>
      </c>
      <c r="AK71" s="53">
        <f>IF(K71&gt;0,(AK68*K68+AK69*K69+AK70*K70)/K71,0)</f>
        <v>0.19674776192923843</v>
      </c>
      <c r="AL71" s="155">
        <f>IF(L71&gt;0,(AL68*K68+AL69*K69+AL70*K70)/K71,0)</f>
        <v>0.20056794525828836</v>
      </c>
      <c r="AM71" s="58">
        <f>SUM(AM68:AM70)</f>
        <v>107.76625600000003</v>
      </c>
      <c r="AN71" s="156">
        <f>SUM(AN68:AN70)</f>
        <v>109.70185740000002</v>
      </c>
      <c r="AO71" s="56"/>
      <c r="AP71" s="56">
        <f>SUM(AP68:AP70)</f>
        <v>0</v>
      </c>
      <c r="AQ71" s="105"/>
      <c r="AR71" s="106">
        <f>AQ70</f>
        <v>1584.4999999999995</v>
      </c>
      <c r="AS71" s="51">
        <f>SUM(AS68:AS70)</f>
        <v>0</v>
      </c>
      <c r="AT71" s="59"/>
      <c r="AU71" s="58"/>
      <c r="AV71" s="58"/>
      <c r="AW71" s="58"/>
      <c r="AX71" s="58"/>
    </row>
    <row r="72" spans="1:50" x14ac:dyDescent="0.2">
      <c r="A72" s="182">
        <v>18</v>
      </c>
      <c r="B72" s="23">
        <v>1</v>
      </c>
      <c r="C72" s="11" t="s">
        <v>54</v>
      </c>
      <c r="D72" s="12">
        <v>17100</v>
      </c>
      <c r="E72" s="12">
        <v>0</v>
      </c>
      <c r="F72" s="12">
        <v>16232</v>
      </c>
      <c r="G72" s="13">
        <v>0.5</v>
      </c>
      <c r="H72" s="13">
        <v>4.3</v>
      </c>
      <c r="I72" s="12">
        <v>16079</v>
      </c>
      <c r="J72" s="125">
        <v>5.0999999999999996</v>
      </c>
      <c r="K72" s="12">
        <v>15482</v>
      </c>
      <c r="L72" s="14">
        <v>7.8E-2</v>
      </c>
      <c r="M72" s="24">
        <f>ROUND(K72*(1-L72),0)</f>
        <v>14274</v>
      </c>
      <c r="N72" s="15">
        <v>0.32500000000000001</v>
      </c>
      <c r="O72" s="25">
        <f>M72*N72</f>
        <v>4639.05</v>
      </c>
      <c r="P72" s="14">
        <v>0.59499999999999997</v>
      </c>
      <c r="Q72" s="25">
        <f>M72*P72</f>
        <v>8493.0299999999988</v>
      </c>
      <c r="R72" s="16">
        <v>0.08</v>
      </c>
      <c r="S72" s="25">
        <f>M72*R72</f>
        <v>1141.92</v>
      </c>
      <c r="T72" s="26">
        <v>0.21099999999999999</v>
      </c>
      <c r="U72" s="25">
        <f>M72*T72</f>
        <v>3011.8139999999999</v>
      </c>
      <c r="V72" s="16">
        <v>0.52700000000000002</v>
      </c>
      <c r="W72" s="25">
        <f>M72*V72</f>
        <v>7522.3980000000001</v>
      </c>
      <c r="X72" s="16">
        <v>0.4</v>
      </c>
      <c r="Y72" s="25">
        <f>X72*M72</f>
        <v>5709.6</v>
      </c>
      <c r="Z72" s="17">
        <v>2.8300000000000001E-3</v>
      </c>
      <c r="AA72" s="18">
        <f>M72*Z72</f>
        <v>40.395420000000001</v>
      </c>
      <c r="AB72" s="27">
        <f>IF(M72&gt;0,(AD72+AM72)/M72,0)</f>
        <v>2.9098002522068094E-3</v>
      </c>
      <c r="AC72" s="17">
        <v>3.8000000000000002E-4</v>
      </c>
      <c r="AD72" s="24">
        <f>AC72*M72</f>
        <v>5.4241200000000003</v>
      </c>
      <c r="AE72" s="117">
        <v>0.2109</v>
      </c>
      <c r="AF72" s="30">
        <f>AI72*(1-AJ72)*AE72</f>
        <v>38.250511199999998</v>
      </c>
      <c r="AG72" s="28">
        <f>IF(AND(AE72&gt;0,AC72&gt;0,Z72&gt;0),((Z72-AC72)*AE72)/((AE72-AC72)*Z72),0)</f>
        <v>0.86728706101465725</v>
      </c>
      <c r="AH72" s="60">
        <f t="shared" si="3"/>
        <v>0.87106935649005546</v>
      </c>
      <c r="AI72" s="12">
        <v>198</v>
      </c>
      <c r="AJ72" s="14">
        <v>8.4000000000000005E-2</v>
      </c>
      <c r="AK72" s="15">
        <v>0.1991</v>
      </c>
      <c r="AL72" s="150">
        <v>0.20519999999999999</v>
      </c>
      <c r="AM72" s="30">
        <f>AI72*(1-AJ72)*AK72</f>
        <v>36.110368799999996</v>
      </c>
      <c r="AN72" s="153">
        <f t="shared" ref="AN72:AN126" si="4">AI72*(1-AJ72)*AL72</f>
        <v>37.216713599999999</v>
      </c>
      <c r="AO72" s="19">
        <v>1.65</v>
      </c>
      <c r="AP72" s="19"/>
      <c r="AQ72" s="101">
        <f>AQ70+AI72-AP72</f>
        <v>1782.4999999999995</v>
      </c>
      <c r="AR72" s="102"/>
      <c r="AS72" s="12"/>
      <c r="AT72" s="31"/>
      <c r="AU72" s="20"/>
      <c r="AV72" s="20"/>
      <c r="AW72" s="20"/>
      <c r="AX72" s="20"/>
    </row>
    <row r="73" spans="1:50" x14ac:dyDescent="0.2">
      <c r="A73" s="183"/>
      <c r="B73" s="33">
        <v>2</v>
      </c>
      <c r="C73" s="46" t="s">
        <v>52</v>
      </c>
      <c r="D73" s="34">
        <v>19400</v>
      </c>
      <c r="E73" s="34">
        <v>1</v>
      </c>
      <c r="F73" s="34">
        <v>14350</v>
      </c>
      <c r="G73" s="35">
        <v>0.5</v>
      </c>
      <c r="H73" s="35">
        <v>4.7</v>
      </c>
      <c r="I73" s="34">
        <v>15102</v>
      </c>
      <c r="J73" s="126">
        <v>5.0999999999999996</v>
      </c>
      <c r="K73" s="34">
        <v>15372</v>
      </c>
      <c r="L73" s="36">
        <v>6.8000000000000005E-2</v>
      </c>
      <c r="M73" s="37">
        <f>ROUND(K73*(1-L73),0)</f>
        <v>14327</v>
      </c>
      <c r="N73" s="38">
        <v>0.27700000000000002</v>
      </c>
      <c r="O73" s="25">
        <f>M73*N73</f>
        <v>3968.5790000000002</v>
      </c>
      <c r="P73" s="36">
        <v>0.40899999999999997</v>
      </c>
      <c r="Q73" s="25">
        <f>M73*P73</f>
        <v>5859.7429999999995</v>
      </c>
      <c r="R73" s="39">
        <v>0.314</v>
      </c>
      <c r="S73" s="25">
        <f>M73*R73</f>
        <v>4498.6779999999999</v>
      </c>
      <c r="T73" s="28">
        <v>0.21</v>
      </c>
      <c r="U73" s="25">
        <f>M73*T73</f>
        <v>3008.67</v>
      </c>
      <c r="V73" s="39">
        <v>0.54200000000000004</v>
      </c>
      <c r="W73" s="25">
        <f>M73*V73</f>
        <v>7765.2340000000004</v>
      </c>
      <c r="X73" s="39">
        <v>0.4</v>
      </c>
      <c r="Y73" s="25">
        <f>X73*M73</f>
        <v>5730.8</v>
      </c>
      <c r="Z73" s="40">
        <v>2.5799999999999998E-3</v>
      </c>
      <c r="AA73" s="18">
        <f>M73*Z73</f>
        <v>36.963659999999997</v>
      </c>
      <c r="AB73" s="27">
        <f>IF(M73&gt;0,(AD73+AM73)/M73,0)</f>
        <v>2.6639193829831793E-3</v>
      </c>
      <c r="AC73" s="40">
        <v>3.8999999999999999E-4</v>
      </c>
      <c r="AD73" s="37">
        <f>AC73*M73</f>
        <v>5.5875300000000001</v>
      </c>
      <c r="AE73" s="28">
        <v>0.21199999999999999</v>
      </c>
      <c r="AF73" s="41">
        <f>AI73*(1-AJ73)*AE73</f>
        <v>34.447032</v>
      </c>
      <c r="AG73" s="28">
        <f>IF(AND(AE73&gt;0,AC73&gt;0,Z73&gt;0),((Z73-AC73)*AE73)/((AE73-AC73)*Z73),0)</f>
        <v>0.85040162739044955</v>
      </c>
      <c r="AH73" s="29">
        <f t="shared" si="3"/>
        <v>0.85526277668006856</v>
      </c>
      <c r="AI73" s="34">
        <v>177</v>
      </c>
      <c r="AJ73" s="36">
        <v>8.2000000000000003E-2</v>
      </c>
      <c r="AK73" s="38">
        <v>0.20050000000000001</v>
      </c>
      <c r="AL73" s="151">
        <v>0.20200000000000001</v>
      </c>
      <c r="AM73" s="41">
        <f>AI73*(1-AJ73)*AK73</f>
        <v>32.578443000000007</v>
      </c>
      <c r="AN73" s="174">
        <f t="shared" si="4"/>
        <v>32.822172000000009</v>
      </c>
      <c r="AO73" s="42">
        <v>1.7</v>
      </c>
      <c r="AP73" s="42"/>
      <c r="AQ73" s="121">
        <f>AQ72+AI73-AP73</f>
        <v>1959.4999999999995</v>
      </c>
      <c r="AR73" s="104"/>
      <c r="AS73" s="43"/>
      <c r="AT73" s="44"/>
      <c r="AU73" s="45"/>
      <c r="AV73" s="45"/>
      <c r="AW73" s="45"/>
      <c r="AX73" s="45"/>
    </row>
    <row r="74" spans="1:50" x14ac:dyDescent="0.2">
      <c r="A74" s="183"/>
      <c r="B74" s="33">
        <v>3</v>
      </c>
      <c r="C74" s="46" t="s">
        <v>53</v>
      </c>
      <c r="D74" s="43">
        <v>14017</v>
      </c>
      <c r="E74" s="43">
        <v>1</v>
      </c>
      <c r="F74" s="43">
        <v>16654</v>
      </c>
      <c r="G74" s="37">
        <v>0.6</v>
      </c>
      <c r="H74" s="37">
        <v>5</v>
      </c>
      <c r="I74" s="43">
        <v>16695</v>
      </c>
      <c r="J74" s="37">
        <v>4.3</v>
      </c>
      <c r="K74" s="43">
        <v>15006</v>
      </c>
      <c r="L74" s="39">
        <v>6.9000000000000006E-2</v>
      </c>
      <c r="M74" s="37">
        <f>ROUND(K74*(1-L74),0)</f>
        <v>13971</v>
      </c>
      <c r="N74" s="28">
        <v>0.29099999999999998</v>
      </c>
      <c r="O74" s="25">
        <f>M74*N74</f>
        <v>4065.5609999999997</v>
      </c>
      <c r="P74" s="39">
        <v>0.46200000000000002</v>
      </c>
      <c r="Q74" s="25">
        <f>M74*P74</f>
        <v>6454.6019999999999</v>
      </c>
      <c r="R74" s="39">
        <v>0.247</v>
      </c>
      <c r="S74" s="25">
        <f>M74*R74</f>
        <v>3450.837</v>
      </c>
      <c r="T74" s="28">
        <v>0.19700000000000001</v>
      </c>
      <c r="U74" s="25">
        <f>M74*T74</f>
        <v>2752.2870000000003</v>
      </c>
      <c r="V74" s="39">
        <v>0.54100000000000004</v>
      </c>
      <c r="W74" s="25">
        <f>M74*V74</f>
        <v>7558.3110000000006</v>
      </c>
      <c r="X74" s="39">
        <v>0.4</v>
      </c>
      <c r="Y74" s="25">
        <f>X74*M74</f>
        <v>5588.4000000000005</v>
      </c>
      <c r="Z74" s="47">
        <v>2.32E-3</v>
      </c>
      <c r="AA74" s="18">
        <f>M74*Z74</f>
        <v>32.41272</v>
      </c>
      <c r="AB74" s="27">
        <f>IF(M74&gt;0,(AD74+AM74)/M74,0)</f>
        <v>2.698824865793429E-3</v>
      </c>
      <c r="AC74" s="47">
        <v>3.6000000000000002E-4</v>
      </c>
      <c r="AD74" s="37">
        <f>AC74*M74</f>
        <v>5.02956</v>
      </c>
      <c r="AE74" s="28">
        <v>0.21240000000000001</v>
      </c>
      <c r="AF74" s="41">
        <f>AI74*(1-AJ74)*AE74</f>
        <v>34.324052399999999</v>
      </c>
      <c r="AG74" s="28">
        <f>IF(AND(AE74&gt;0,AC74&gt;0,Z74&gt;0),((Z74-AC74)*AE74)/((AE74-AC74)*Z74),0)</f>
        <v>0.84626192845852111</v>
      </c>
      <c r="AH74" s="29">
        <f t="shared" si="3"/>
        <v>0.86815428536508765</v>
      </c>
      <c r="AI74" s="43">
        <v>177</v>
      </c>
      <c r="AJ74" s="39">
        <v>8.6999999999999994E-2</v>
      </c>
      <c r="AK74" s="28">
        <v>0.20219999999999999</v>
      </c>
      <c r="AL74" s="152">
        <v>0.20849999999999999</v>
      </c>
      <c r="AM74" s="41">
        <f>AI74*(1-AJ74)*AK74</f>
        <v>32.675722199999996</v>
      </c>
      <c r="AN74" s="154">
        <f t="shared" si="4"/>
        <v>33.693808499999996</v>
      </c>
      <c r="AO74" s="18">
        <v>1.7</v>
      </c>
      <c r="AP74" s="18"/>
      <c r="AQ74" s="121">
        <f>AQ73+AI74-AP74</f>
        <v>2136.4999999999995</v>
      </c>
      <c r="AR74" s="104"/>
      <c r="AS74" s="43"/>
      <c r="AT74" s="48"/>
      <c r="AU74" s="41"/>
      <c r="AV74" s="41"/>
      <c r="AW74" s="41"/>
      <c r="AX74" s="41"/>
    </row>
    <row r="75" spans="1:50" s="22" customFormat="1" ht="13.5" thickBot="1" x14ac:dyDescent="0.25">
      <c r="A75" s="184"/>
      <c r="B75" s="49" t="s">
        <v>38</v>
      </c>
      <c r="C75" s="50"/>
      <c r="D75" s="51">
        <f>SUM(D72:D74)</f>
        <v>50517</v>
      </c>
      <c r="E75" s="51"/>
      <c r="F75" s="51">
        <f>SUM(F72:F74)</f>
        <v>47236</v>
      </c>
      <c r="G75" s="52"/>
      <c r="H75" s="52"/>
      <c r="I75" s="51">
        <f>SUM(I72:I74)</f>
        <v>47876</v>
      </c>
      <c r="J75" s="52"/>
      <c r="K75" s="51">
        <f>SUM(K72:K74)</f>
        <v>45860</v>
      </c>
      <c r="L75" s="21">
        <f>IF(K75&gt;0,(K72*L72+K73*L73+K74*L74)/K75,0)</f>
        <v>7.1703139991277795E-2</v>
      </c>
      <c r="M75" s="52">
        <f>M72+M73+M74</f>
        <v>42572</v>
      </c>
      <c r="N75" s="53">
        <f>IF(M75&gt;0,O75/M75,0)</f>
        <v>0.29768838673306403</v>
      </c>
      <c r="O75" s="54">
        <f>O72+O73+O74</f>
        <v>12673.19</v>
      </c>
      <c r="P75" s="21">
        <f>IF(M75&gt;0,Q75/M75,0)</f>
        <v>0.4887572817814525</v>
      </c>
      <c r="Q75" s="54">
        <f>Q72+Q73+Q74</f>
        <v>20807.374999999996</v>
      </c>
      <c r="R75" s="21">
        <f>IF(M75&gt;0,S75/M75,0)</f>
        <v>0.21355433148548342</v>
      </c>
      <c r="S75" s="54">
        <f>S72+S73+S74</f>
        <v>9091.4349999999995</v>
      </c>
      <c r="T75" s="21">
        <f>IF(M75&gt;0,U75/M75,0)</f>
        <v>0.20606903598609416</v>
      </c>
      <c r="U75" s="54">
        <f>U72+U73+U74</f>
        <v>8772.7710000000006</v>
      </c>
      <c r="V75" s="21">
        <f>IF(M75&gt;0,W75/M75,0)</f>
        <v>0.53664246453067754</v>
      </c>
      <c r="W75" s="54">
        <f>W72+W73+W74</f>
        <v>22845.943000000003</v>
      </c>
      <c r="X75" s="21">
        <f>IF(M75&gt;0,Y75/M75,0)</f>
        <v>0.40000000000000008</v>
      </c>
      <c r="Y75" s="54">
        <f>Y72+Y73+Y74</f>
        <v>17028.800000000003</v>
      </c>
      <c r="Z75" s="55">
        <f>IF(M75&gt;0,AA75/M75,0)</f>
        <v>2.5784976040590063E-3</v>
      </c>
      <c r="AA75" s="56">
        <f>SUM(AA72:AA74)</f>
        <v>109.77180000000001</v>
      </c>
      <c r="AB75" s="55">
        <f>IF(M75&gt;0,(AB72*M72+AB73*M73+AB74*M74)/M75,0)</f>
        <v>2.7578160293150428E-3</v>
      </c>
      <c r="AC75" s="55">
        <f>IF(K75&gt;0,(K72*AC72+K73*AC73+K74*AC74)/K75,0)</f>
        <v>3.7680767553423462E-4</v>
      </c>
      <c r="AD75" s="52">
        <f>SUM(AD72:AD74)</f>
        <v>16.04121</v>
      </c>
      <c r="AE75" s="53">
        <f>IF(K75&gt;0,(K72*AE72+K73*AE73+K74*AE74)/K75,0)</f>
        <v>0.21175953336240733</v>
      </c>
      <c r="AF75" s="58">
        <f>SUM(AF72:AF74)</f>
        <v>107.0215956</v>
      </c>
      <c r="AG75" s="53">
        <f>IF(AND(AA75&gt;0),((AA72*AG72+AA73*AG73+AA74*AG74)/AA75),0)</f>
        <v>0.85539303028961944</v>
      </c>
      <c r="AH75" s="57">
        <f t="shared" si="3"/>
        <v>0.86499230018841933</v>
      </c>
      <c r="AI75" s="51">
        <f>SUM(AI72:AI74)</f>
        <v>552</v>
      </c>
      <c r="AJ75" s="21">
        <f>IF(AI75&gt;0,(AJ72*AI72+AJ73*AI73+AJ74*AI74)/AI75,0)</f>
        <v>8.4320652173913047E-2</v>
      </c>
      <c r="AK75" s="53">
        <f>IF(K75&gt;0,(AK72*K72+AK73*K73+AK74*K74)/K75,0)</f>
        <v>0.20058363279546446</v>
      </c>
      <c r="AL75" s="155">
        <f>IF(L75&gt;0,(AL72*K72+AL73*K73+AL74*K74)/K75,0)</f>
        <v>0.20520718273004798</v>
      </c>
      <c r="AM75" s="58">
        <f>SUM(AM72:AM74)</f>
        <v>101.36453399999999</v>
      </c>
      <c r="AN75" s="156">
        <f>SUM(AN72:AN74)</f>
        <v>103.7326941</v>
      </c>
      <c r="AO75" s="56"/>
      <c r="AP75" s="56">
        <f>SUM(AP72:AP74)</f>
        <v>0</v>
      </c>
      <c r="AQ75" s="105"/>
      <c r="AR75" s="106">
        <f>AQ74</f>
        <v>2136.4999999999995</v>
      </c>
      <c r="AS75" s="51">
        <f>SUM(AS72:AS74)</f>
        <v>0</v>
      </c>
      <c r="AT75" s="59"/>
      <c r="AU75" s="58"/>
      <c r="AV75" s="58"/>
      <c r="AW75" s="58"/>
      <c r="AX75" s="58"/>
    </row>
    <row r="76" spans="1:50" x14ac:dyDescent="0.2">
      <c r="A76" s="182">
        <v>19</v>
      </c>
      <c r="B76" s="23">
        <v>1</v>
      </c>
      <c r="C76" s="11" t="s">
        <v>54</v>
      </c>
      <c r="D76" s="12">
        <v>6964</v>
      </c>
      <c r="E76" s="12">
        <v>0</v>
      </c>
      <c r="F76" s="12">
        <v>10219</v>
      </c>
      <c r="G76" s="13">
        <v>0.9</v>
      </c>
      <c r="H76" s="13">
        <v>5.2</v>
      </c>
      <c r="I76" s="12">
        <v>10937</v>
      </c>
      <c r="J76" s="13">
        <v>5.7</v>
      </c>
      <c r="K76" s="12">
        <v>14869</v>
      </c>
      <c r="L76" s="14">
        <v>6.6000000000000003E-2</v>
      </c>
      <c r="M76" s="24">
        <f>ROUND(K76*(1-L76),0)</f>
        <v>13888</v>
      </c>
      <c r="N76" s="15">
        <v>0.32300000000000001</v>
      </c>
      <c r="O76" s="25">
        <f>M76*N76</f>
        <v>4485.8240000000005</v>
      </c>
      <c r="P76" s="14">
        <v>0.50700000000000001</v>
      </c>
      <c r="Q76" s="25">
        <f>M76*P76</f>
        <v>7041.2160000000003</v>
      </c>
      <c r="R76" s="16">
        <v>0.17</v>
      </c>
      <c r="S76" s="25">
        <f>M76*R76</f>
        <v>2360.96</v>
      </c>
      <c r="T76" s="26">
        <v>0.218</v>
      </c>
      <c r="U76" s="25">
        <f>M76*T76</f>
        <v>3027.5839999999998</v>
      </c>
      <c r="V76" s="16">
        <v>0.52600000000000002</v>
      </c>
      <c r="W76" s="25">
        <f>M76*V76</f>
        <v>7305.0880000000006</v>
      </c>
      <c r="X76" s="16">
        <v>0.4</v>
      </c>
      <c r="Y76" s="25">
        <f>X76*M76</f>
        <v>5555.2000000000007</v>
      </c>
      <c r="Z76" s="17">
        <v>2.3700000000000001E-3</v>
      </c>
      <c r="AA76" s="18">
        <f>M76*Z76</f>
        <v>32.914560000000002</v>
      </c>
      <c r="AB76" s="27">
        <f>IF(M76&gt;0,(AD76+AM76)/M76,0)</f>
        <v>2.0652317540322583E-3</v>
      </c>
      <c r="AC76" s="17">
        <v>3.6000000000000002E-4</v>
      </c>
      <c r="AD76" s="24">
        <f>AC76*M76</f>
        <v>4.9996800000000006</v>
      </c>
      <c r="AE76" s="117">
        <v>0.21729999999999999</v>
      </c>
      <c r="AF76" s="30">
        <f>AI76*(1-AJ76)*AE76</f>
        <v>25.705068900000001</v>
      </c>
      <c r="AG76" s="28">
        <f>IF(AND(AE76&gt;0,AC76&gt;0,Z76&gt;0),((Z76-AC76)*AE76)/((AE76-AC76)*Z76),0)</f>
        <v>0.84950864323449404</v>
      </c>
      <c r="AH76" s="60">
        <f t="shared" si="3"/>
        <v>0.82717284651171352</v>
      </c>
      <c r="AI76" s="43">
        <v>129</v>
      </c>
      <c r="AJ76" s="14">
        <v>8.3000000000000004E-2</v>
      </c>
      <c r="AK76" s="15">
        <v>0.20019999999999999</v>
      </c>
      <c r="AL76" s="150">
        <v>0.2024</v>
      </c>
      <c r="AM76" s="30">
        <f>AI76*(1-AJ76)*AK76</f>
        <v>23.682258600000001</v>
      </c>
      <c r="AN76" s="153">
        <f>AI76*(1-AJ76)*AL76</f>
        <v>23.942503200000001</v>
      </c>
      <c r="AO76" s="19">
        <v>1.6</v>
      </c>
      <c r="AP76" s="19">
        <v>871.54</v>
      </c>
      <c r="AQ76" s="101">
        <f>AQ74+AI76-AP76</f>
        <v>1393.9599999999996</v>
      </c>
      <c r="AR76" s="102"/>
      <c r="AS76" s="12"/>
      <c r="AT76" s="31"/>
      <c r="AU76" s="20"/>
      <c r="AV76" s="20"/>
      <c r="AW76" s="20"/>
      <c r="AX76" s="20"/>
    </row>
    <row r="77" spans="1:50" x14ac:dyDescent="0.2">
      <c r="A77" s="183"/>
      <c r="B77" s="33">
        <v>2</v>
      </c>
      <c r="C77" s="46" t="s">
        <v>52</v>
      </c>
      <c r="D77" s="34">
        <v>19319</v>
      </c>
      <c r="E77" s="34">
        <v>3</v>
      </c>
      <c r="F77" s="34">
        <v>16315</v>
      </c>
      <c r="G77" s="35">
        <v>0.9</v>
      </c>
      <c r="H77" s="35">
        <v>4.9000000000000004</v>
      </c>
      <c r="I77" s="34">
        <v>16263</v>
      </c>
      <c r="J77" s="35">
        <v>5.0999999999999996</v>
      </c>
      <c r="K77" s="34">
        <v>15496</v>
      </c>
      <c r="L77" s="36">
        <v>7.0999999999999994E-2</v>
      </c>
      <c r="M77" s="37">
        <f>ROUND(K77*(1-L77),0)</f>
        <v>14396</v>
      </c>
      <c r="N77" s="38">
        <v>0.29499999999999998</v>
      </c>
      <c r="O77" s="25">
        <f>M77*N77</f>
        <v>4246.82</v>
      </c>
      <c r="P77" s="36">
        <v>0.40799999999999997</v>
      </c>
      <c r="Q77" s="25">
        <f>M77*P77</f>
        <v>5873.5679999999993</v>
      </c>
      <c r="R77" s="39">
        <v>0.29699999999999999</v>
      </c>
      <c r="S77" s="25">
        <f>M77*R77</f>
        <v>4275.6120000000001</v>
      </c>
      <c r="T77" s="28">
        <v>0.20699999999999999</v>
      </c>
      <c r="U77" s="25">
        <f>M77*T77</f>
        <v>2979.9719999999998</v>
      </c>
      <c r="V77" s="39">
        <v>0.52400000000000002</v>
      </c>
      <c r="W77" s="25">
        <f>M77*V77</f>
        <v>7543.5039999999999</v>
      </c>
      <c r="X77" s="39">
        <v>0.4</v>
      </c>
      <c r="Y77" s="25">
        <f>X77*M77</f>
        <v>5758.4000000000005</v>
      </c>
      <c r="Z77" s="40">
        <v>2.49E-3</v>
      </c>
      <c r="AA77" s="18">
        <f>M77*Z77</f>
        <v>35.846040000000002</v>
      </c>
      <c r="AB77" s="27">
        <f>IF(M77&gt;0,(AD77+AM77)/M77,0)</f>
        <v>2.8295762711864408E-3</v>
      </c>
      <c r="AC77" s="40">
        <v>3.6000000000000002E-4</v>
      </c>
      <c r="AD77" s="37">
        <f>AC77*M77</f>
        <v>5.1825600000000005</v>
      </c>
      <c r="AE77" s="28">
        <v>0.2228</v>
      </c>
      <c r="AF77" s="41">
        <f>AI77*(1-AJ77)*AE77</f>
        <v>37.100656000000001</v>
      </c>
      <c r="AG77" s="28">
        <f>IF(AND(AE77&gt;0,AC77&gt;0,Z77&gt;0),((Z77-AC77)*AE77)/((AE77-AC77)*Z77),0)</f>
        <v>0.85680611314165123</v>
      </c>
      <c r="AH77" s="29">
        <f t="shared" si="3"/>
        <v>0.87424660945713006</v>
      </c>
      <c r="AI77" s="43">
        <v>181</v>
      </c>
      <c r="AJ77" s="39">
        <v>0.08</v>
      </c>
      <c r="AK77" s="38">
        <v>0.2135</v>
      </c>
      <c r="AL77" s="151">
        <v>0.22020000000000001</v>
      </c>
      <c r="AM77" s="41">
        <f>AI77*(1-AJ77)*AK77</f>
        <v>35.552019999999999</v>
      </c>
      <c r="AN77" s="174">
        <f t="shared" si="4"/>
        <v>36.667704000000001</v>
      </c>
      <c r="AO77" s="42">
        <v>1.6</v>
      </c>
      <c r="AP77" s="42"/>
      <c r="AQ77" s="121">
        <f>AQ76+AI77-AP77</f>
        <v>1574.9599999999996</v>
      </c>
      <c r="AR77" s="104"/>
      <c r="AS77" s="43"/>
      <c r="AT77" s="44"/>
      <c r="AU77" s="45"/>
      <c r="AV77" s="45"/>
      <c r="AW77" s="45"/>
      <c r="AX77" s="45"/>
    </row>
    <row r="78" spans="1:50" x14ac:dyDescent="0.2">
      <c r="A78" s="183"/>
      <c r="B78" s="33">
        <v>3</v>
      </c>
      <c r="C78" s="46" t="s">
        <v>53</v>
      </c>
      <c r="D78" s="43">
        <v>22095</v>
      </c>
      <c r="E78" s="43">
        <v>1</v>
      </c>
      <c r="F78" s="43">
        <v>16853</v>
      </c>
      <c r="G78" s="37">
        <v>0.7</v>
      </c>
      <c r="H78" s="37">
        <v>4</v>
      </c>
      <c r="I78" s="43">
        <v>16768</v>
      </c>
      <c r="J78" s="127">
        <v>4.4000000000000004</v>
      </c>
      <c r="K78" s="43">
        <v>15529</v>
      </c>
      <c r="L78" s="39">
        <v>6.6000000000000003E-2</v>
      </c>
      <c r="M78" s="37">
        <f>ROUND(K78*(1-L78),0)</f>
        <v>14504</v>
      </c>
      <c r="N78" s="28">
        <v>0.36699999999999999</v>
      </c>
      <c r="O78" s="25">
        <f>M78*N78</f>
        <v>5322.9679999999998</v>
      </c>
      <c r="P78" s="39">
        <v>0.38200000000000001</v>
      </c>
      <c r="Q78" s="25">
        <f>M78*P78</f>
        <v>5540.5280000000002</v>
      </c>
      <c r="R78" s="39">
        <v>0.251</v>
      </c>
      <c r="S78" s="25">
        <f>M78*R78</f>
        <v>3640.5039999999999</v>
      </c>
      <c r="T78" s="28">
        <v>0.214</v>
      </c>
      <c r="U78" s="25">
        <f>M78*T78</f>
        <v>3103.8559999999998</v>
      </c>
      <c r="V78" s="39">
        <v>0.50900000000000001</v>
      </c>
      <c r="W78" s="25">
        <f>M78*V78</f>
        <v>7382.5360000000001</v>
      </c>
      <c r="X78" s="39">
        <v>0.4</v>
      </c>
      <c r="Y78" s="25">
        <f>X78*M78</f>
        <v>5801.6</v>
      </c>
      <c r="Z78" s="47">
        <v>2.49E-3</v>
      </c>
      <c r="AA78" s="18">
        <f>M78*Z78</f>
        <v>36.114960000000004</v>
      </c>
      <c r="AB78" s="27">
        <f>IF(M78&gt;0,(AD78+AM78)/M78,0)</f>
        <v>2.5127611693325979E-3</v>
      </c>
      <c r="AC78" s="47">
        <v>3.5E-4</v>
      </c>
      <c r="AD78" s="37">
        <f>AC78*M78</f>
        <v>5.0763999999999996</v>
      </c>
      <c r="AE78" s="28">
        <v>0.218</v>
      </c>
      <c r="AF78" s="41">
        <f>AI78*(1-AJ78)*AE78</f>
        <v>31.688480000000002</v>
      </c>
      <c r="AG78" s="28">
        <f>IF(AND(AE78&gt;0,AC78&gt;0,Z78&gt;0),((Z78-AC78)*AE78)/((AE78-AC78)*Z78),0)</f>
        <v>0.86081980114346646</v>
      </c>
      <c r="AH78" s="29">
        <f t="shared" si="3"/>
        <v>0.86210922713124738</v>
      </c>
      <c r="AI78" s="43">
        <v>158</v>
      </c>
      <c r="AJ78" s="39">
        <v>0.08</v>
      </c>
      <c r="AK78" s="28">
        <v>0.21579999999999999</v>
      </c>
      <c r="AL78" s="152">
        <v>0.22159999999999999</v>
      </c>
      <c r="AM78" s="41">
        <f>AI78*(1-AJ78)*AK78</f>
        <v>31.368688000000002</v>
      </c>
      <c r="AN78" s="154">
        <f t="shared" si="4"/>
        <v>32.211776</v>
      </c>
      <c r="AO78" s="18">
        <v>1.58</v>
      </c>
      <c r="AP78" s="18"/>
      <c r="AQ78" s="121">
        <f>AQ77+AI78-AP78</f>
        <v>1732.9599999999996</v>
      </c>
      <c r="AR78" s="104"/>
      <c r="AS78" s="43"/>
      <c r="AT78" s="48"/>
      <c r="AU78" s="41"/>
      <c r="AV78" s="41"/>
      <c r="AW78" s="41"/>
      <c r="AX78" s="41"/>
    </row>
    <row r="79" spans="1:50" s="22" customFormat="1" ht="13.5" thickBot="1" x14ac:dyDescent="0.25">
      <c r="A79" s="184"/>
      <c r="B79" s="49" t="s">
        <v>38</v>
      </c>
      <c r="C79" s="50"/>
      <c r="D79" s="51">
        <f>SUM(D76:D78)</f>
        <v>48378</v>
      </c>
      <c r="E79" s="51"/>
      <c r="F79" s="51">
        <f>SUM(F76:F78)</f>
        <v>43387</v>
      </c>
      <c r="G79" s="52"/>
      <c r="H79" s="52"/>
      <c r="I79" s="51">
        <f>SUM(I76:I78)</f>
        <v>43968</v>
      </c>
      <c r="J79" s="52"/>
      <c r="K79" s="51">
        <f>SUM(K76:K78)</f>
        <v>45894</v>
      </c>
      <c r="L79" s="21">
        <f>IF(K79&gt;0,(K76*L76+K77*L77+K78*L78)/K79,0)</f>
        <v>6.7688238113914667E-2</v>
      </c>
      <c r="M79" s="52">
        <f>M76+M77+M78</f>
        <v>42788</v>
      </c>
      <c r="N79" s="53">
        <f>IF(M79&gt;0,O79/M79,0)</f>
        <v>0.32849425072450222</v>
      </c>
      <c r="O79" s="54">
        <f>O76+O77+O78</f>
        <v>14055.612000000001</v>
      </c>
      <c r="P79" s="21">
        <f>IF(M79&gt;0,Q79/M79,0)</f>
        <v>0.43131980929232488</v>
      </c>
      <c r="Q79" s="54">
        <f>Q76+Q77+Q78</f>
        <v>18455.311999999998</v>
      </c>
      <c r="R79" s="21">
        <f>IF(M79&gt;0,S79/M79,0)</f>
        <v>0.24018593998317286</v>
      </c>
      <c r="S79" s="54">
        <f>S76+S77+S78</f>
        <v>10277.076000000001</v>
      </c>
      <c r="T79" s="21">
        <f>IF(M79&gt;0,U79/M79,0)</f>
        <v>0.21294316163410301</v>
      </c>
      <c r="U79" s="54">
        <f>U76+U77+U78</f>
        <v>9111.4120000000003</v>
      </c>
      <c r="V79" s="21">
        <f>IF(M79&gt;0,W79/M79,0)</f>
        <v>0.51956455080863795</v>
      </c>
      <c r="W79" s="54">
        <f>W76+W77+W78</f>
        <v>22231.128000000001</v>
      </c>
      <c r="X79" s="21">
        <f>IF(M79&gt;0,Y79/M79,0)</f>
        <v>0.40000000000000008</v>
      </c>
      <c r="Y79" s="54">
        <f>Y76+Y77+Y78</f>
        <v>17115.200000000004</v>
      </c>
      <c r="Z79" s="55">
        <f>IF(M79&gt;0,AA79/M79,0)</f>
        <v>2.4510507618958587E-3</v>
      </c>
      <c r="AA79" s="56">
        <f>SUM(AA76:AA78)</f>
        <v>104.87556000000001</v>
      </c>
      <c r="AB79" s="55">
        <f>IF(M79&gt;0,(AB76*M76+AB77*M77+AB78*M78)/M79,0)</f>
        <v>2.4740956950546882E-3</v>
      </c>
      <c r="AC79" s="55">
        <f>IF(K79&gt;0,(K76*AC76+K77*AC77+K78*AC78)/K79,0)</f>
        <v>3.5661633328975466E-4</v>
      </c>
      <c r="AD79" s="52">
        <f>SUM(AD76:AD78)</f>
        <v>15.25864</v>
      </c>
      <c r="AE79" s="53">
        <f>IF(K79&gt;0,(K76*AE76+K77*AE77+K78*AE78)/K79,0)</f>
        <v>0.2193939185950233</v>
      </c>
      <c r="AF79" s="58">
        <f>SUM(AF76:AF78)</f>
        <v>94.4942049</v>
      </c>
      <c r="AG79" s="53">
        <f>IF(AND(AA79&gt;0),((AA76*AG76+AA77*AG77+AA78*AG78)/AA79),0)</f>
        <v>0.8558980004272182</v>
      </c>
      <c r="AH79" s="57">
        <f t="shared" si="3"/>
        <v>0.85731601156896098</v>
      </c>
      <c r="AI79" s="51">
        <f>SUM(AI76:AI78)</f>
        <v>468</v>
      </c>
      <c r="AJ79" s="21">
        <f>IF(AI79&gt;0,(AJ76*AI76+AJ77*AI77+AJ78*AI78)/AI79,0)</f>
        <v>8.0826923076923074E-2</v>
      </c>
      <c r="AK79" s="53">
        <f>IF(K79&gt;0,(AK76*K76+AK77*K77+AK78*K78)/K79,0)</f>
        <v>0.20996923345099577</v>
      </c>
      <c r="AL79" s="155">
        <f>IF(L79&gt;0,(AL76*K76+AL77*K77+AL78*K78)/K79,0)</f>
        <v>0.21490676776920728</v>
      </c>
      <c r="AM79" s="58">
        <f>SUM(AM76:AM78)</f>
        <v>90.602966600000002</v>
      </c>
      <c r="AN79" s="156">
        <f>SUM(AN76:AN78)</f>
        <v>92.821983200000005</v>
      </c>
      <c r="AO79" s="56"/>
      <c r="AP79" s="56">
        <f>SUM(AP76:AP78)</f>
        <v>871.54</v>
      </c>
      <c r="AQ79" s="105"/>
      <c r="AR79" s="106">
        <f>AQ78</f>
        <v>1732.9599999999996</v>
      </c>
      <c r="AS79" s="51">
        <f>SUM(AS76:AS78)</f>
        <v>0</v>
      </c>
      <c r="AT79" s="59"/>
      <c r="AU79" s="58"/>
      <c r="AV79" s="58"/>
      <c r="AW79" s="58"/>
      <c r="AX79" s="58"/>
    </row>
    <row r="80" spans="1:50" x14ac:dyDescent="0.2">
      <c r="A80" s="182">
        <v>20</v>
      </c>
      <c r="B80" s="23">
        <v>1</v>
      </c>
      <c r="C80" s="11" t="s">
        <v>51</v>
      </c>
      <c r="D80" s="12">
        <v>6668</v>
      </c>
      <c r="E80" s="12">
        <v>0</v>
      </c>
      <c r="F80" s="12">
        <v>12117</v>
      </c>
      <c r="G80" s="13">
        <v>1.1000000000000001</v>
      </c>
      <c r="H80" s="13">
        <v>4.5999999999999996</v>
      </c>
      <c r="I80" s="12">
        <v>12266</v>
      </c>
      <c r="J80" s="125">
        <v>6.1</v>
      </c>
      <c r="K80" s="12">
        <v>15639</v>
      </c>
      <c r="L80" s="14">
        <v>6.6000000000000003E-2</v>
      </c>
      <c r="M80" s="24">
        <f>ROUND(K80*(1-L80),0)</f>
        <v>14607</v>
      </c>
      <c r="N80" s="15">
        <v>0.34899999999999998</v>
      </c>
      <c r="O80" s="25">
        <f>M80*N80</f>
        <v>5097.8429999999998</v>
      </c>
      <c r="P80" s="14">
        <v>0.41899999999999998</v>
      </c>
      <c r="Q80" s="25">
        <f>M80*P80</f>
        <v>6120.3329999999996</v>
      </c>
      <c r="R80" s="16">
        <v>0.23200000000000001</v>
      </c>
      <c r="S80" s="25">
        <f>M80*R80</f>
        <v>3388.8240000000001</v>
      </c>
      <c r="T80" s="26">
        <v>0.22900000000000001</v>
      </c>
      <c r="U80" s="25">
        <f>M80*T80</f>
        <v>3345.0030000000002</v>
      </c>
      <c r="V80" s="16">
        <v>0.51800000000000002</v>
      </c>
      <c r="W80" s="25">
        <f>M80*V80</f>
        <v>7566.4260000000004</v>
      </c>
      <c r="X80" s="16">
        <v>0.4</v>
      </c>
      <c r="Y80" s="25">
        <f>X80*M80</f>
        <v>5842.8</v>
      </c>
      <c r="Z80" s="17">
        <v>2.5000000000000001E-3</v>
      </c>
      <c r="AA80" s="18">
        <f>M80*Z80</f>
        <v>36.517499999999998</v>
      </c>
      <c r="AB80" s="27">
        <f>IF(M80&gt;0,(AD80+AM80)/M80,0)</f>
        <v>2.4752378996371607E-3</v>
      </c>
      <c r="AC80" s="17">
        <v>3.6000000000000002E-4</v>
      </c>
      <c r="AD80" s="24">
        <f>AC80*M80</f>
        <v>5.2585200000000007</v>
      </c>
      <c r="AE80" s="117">
        <v>0.22040000000000001</v>
      </c>
      <c r="AF80" s="30">
        <f>AI80*(1-AJ80)*AE80</f>
        <v>32.442880000000002</v>
      </c>
      <c r="AG80" s="28">
        <f>IF(AND(AE80&gt;0,AC80&gt;0,Z80&gt;0),((Z80-AC80)*AE80)/((AE80-AC80)*Z80),0)</f>
        <v>0.8574004726413379</v>
      </c>
      <c r="AH80" s="60">
        <f t="shared" si="3"/>
        <v>0.85602760948051992</v>
      </c>
      <c r="AI80" s="12">
        <v>160</v>
      </c>
      <c r="AJ80" s="14">
        <v>0.08</v>
      </c>
      <c r="AK80" s="15">
        <v>0.2099</v>
      </c>
      <c r="AL80" s="150">
        <v>0.21490000000000001</v>
      </c>
      <c r="AM80" s="30">
        <f>AI80*(1-AJ80)*AK80</f>
        <v>30.897280000000006</v>
      </c>
      <c r="AN80" s="153">
        <f>AI80*(1-AJ80)*AL80</f>
        <v>31.633280000000006</v>
      </c>
      <c r="AO80" s="19">
        <v>1.6</v>
      </c>
      <c r="AP80" s="19">
        <v>500.8</v>
      </c>
      <c r="AQ80" s="101">
        <f>AQ78+AI80-AP80</f>
        <v>1392.1599999999996</v>
      </c>
      <c r="AR80" s="102"/>
      <c r="AS80" s="12"/>
      <c r="AT80" s="31"/>
      <c r="AU80" s="20"/>
      <c r="AV80" s="20"/>
      <c r="AW80" s="20"/>
      <c r="AX80" s="20"/>
    </row>
    <row r="81" spans="1:50" x14ac:dyDescent="0.2">
      <c r="A81" s="183"/>
      <c r="B81" s="33">
        <v>2</v>
      </c>
      <c r="C81" s="46" t="s">
        <v>52</v>
      </c>
      <c r="D81" s="34">
        <v>18837</v>
      </c>
      <c r="E81" s="34">
        <v>4</v>
      </c>
      <c r="F81" s="34">
        <v>17724</v>
      </c>
      <c r="G81" s="35">
        <v>0.4</v>
      </c>
      <c r="H81" s="35">
        <v>4.5999999999999996</v>
      </c>
      <c r="I81" s="34">
        <v>17952</v>
      </c>
      <c r="J81" s="35">
        <v>4.5</v>
      </c>
      <c r="K81" s="34">
        <v>15921</v>
      </c>
      <c r="L81" s="36">
        <v>6.6000000000000003E-2</v>
      </c>
      <c r="M81" s="37">
        <f>ROUND(K81*(1-L81),0)</f>
        <v>14870</v>
      </c>
      <c r="N81" s="38">
        <v>0.33</v>
      </c>
      <c r="O81" s="25">
        <f>M81*N81</f>
        <v>4907.1000000000004</v>
      </c>
      <c r="P81" s="36">
        <v>0.371</v>
      </c>
      <c r="Q81" s="25">
        <f>M81*P81</f>
        <v>5516.7699999999995</v>
      </c>
      <c r="R81" s="39">
        <v>0.29899999999999999</v>
      </c>
      <c r="S81" s="25">
        <f>M81*R81</f>
        <v>4446.13</v>
      </c>
      <c r="T81" s="28">
        <v>0.222</v>
      </c>
      <c r="U81" s="25">
        <f>M81*T81</f>
        <v>3301.14</v>
      </c>
      <c r="V81" s="39">
        <v>0.51400000000000001</v>
      </c>
      <c r="W81" s="25">
        <f>M81*V81</f>
        <v>7643.18</v>
      </c>
      <c r="X81" s="39">
        <v>0.4</v>
      </c>
      <c r="Y81" s="25">
        <f>X81*M81</f>
        <v>5948</v>
      </c>
      <c r="Z81" s="40">
        <v>2.5600000000000002E-3</v>
      </c>
      <c r="AA81" s="18">
        <f>M81*Z81</f>
        <v>38.0672</v>
      </c>
      <c r="AB81" s="27">
        <f>IF(M81&gt;0,(AD81+AM81)/M81,0)</f>
        <v>2.6837694149293881E-3</v>
      </c>
      <c r="AC81" s="40">
        <v>3.6000000000000002E-4</v>
      </c>
      <c r="AD81" s="37">
        <f>AC81*M81</f>
        <v>5.3532000000000002</v>
      </c>
      <c r="AE81" s="28">
        <v>0.21990000000000001</v>
      </c>
      <c r="AF81" s="41">
        <f>AI81*(1-AJ81)*AE81</f>
        <v>35.048541600000007</v>
      </c>
      <c r="AG81" s="28">
        <f>IF(AND(AE81&gt;0,AC81&gt;0,Z81&gt;0),((Z81-AC81)*AE81)/((AE81-AC81)*Z81),0)</f>
        <v>0.86078419650177651</v>
      </c>
      <c r="AH81" s="29">
        <f t="shared" si="3"/>
        <v>0.86730047585444836</v>
      </c>
      <c r="AI81" s="34">
        <v>174</v>
      </c>
      <c r="AJ81" s="36">
        <v>8.4000000000000005E-2</v>
      </c>
      <c r="AK81" s="38">
        <v>0.21679999999999999</v>
      </c>
      <c r="AL81" s="151">
        <v>0.2218</v>
      </c>
      <c r="AM81" s="41">
        <f>AI81*(1-AJ81)*AK81</f>
        <v>34.554451200000003</v>
      </c>
      <c r="AN81" s="174">
        <f t="shared" si="4"/>
        <v>35.351371200000003</v>
      </c>
      <c r="AO81" s="42">
        <v>1.6</v>
      </c>
      <c r="AP81" s="42"/>
      <c r="AQ81" s="121">
        <f>AQ80+AI81-AP81</f>
        <v>1566.1599999999996</v>
      </c>
      <c r="AR81" s="104"/>
      <c r="AS81" s="43"/>
      <c r="AT81" s="44"/>
      <c r="AU81" s="45"/>
      <c r="AV81" s="45"/>
      <c r="AW81" s="45"/>
      <c r="AX81" s="45"/>
    </row>
    <row r="82" spans="1:50" x14ac:dyDescent="0.2">
      <c r="A82" s="183"/>
      <c r="B82" s="33">
        <v>3</v>
      </c>
      <c r="C82" s="46" t="s">
        <v>57</v>
      </c>
      <c r="D82" s="43">
        <v>22465</v>
      </c>
      <c r="E82" s="43">
        <v>1</v>
      </c>
      <c r="F82" s="43">
        <v>17589</v>
      </c>
      <c r="G82" s="37">
        <v>0.7</v>
      </c>
      <c r="H82" s="37">
        <v>4.3</v>
      </c>
      <c r="I82" s="43">
        <v>17987</v>
      </c>
      <c r="J82" s="37">
        <v>3.8</v>
      </c>
      <c r="K82" s="43">
        <v>16159</v>
      </c>
      <c r="L82" s="39">
        <v>0.06</v>
      </c>
      <c r="M82" s="37">
        <f>ROUND(K82*(1-L82),0)</f>
        <v>15189</v>
      </c>
      <c r="N82" s="28">
        <v>0.30399999999999999</v>
      </c>
      <c r="O82" s="25">
        <f>M82*N82</f>
        <v>4617.4560000000001</v>
      </c>
      <c r="P82" s="39">
        <v>0.45200000000000001</v>
      </c>
      <c r="Q82" s="25">
        <f>M82*P82</f>
        <v>6865.4279999999999</v>
      </c>
      <c r="R82" s="39">
        <v>0.24399999999999999</v>
      </c>
      <c r="S82" s="25">
        <f>M82*R82</f>
        <v>3706.116</v>
      </c>
      <c r="T82" s="28">
        <v>0.23300000000000001</v>
      </c>
      <c r="U82" s="25">
        <f>M82*T82</f>
        <v>3539.0370000000003</v>
      </c>
      <c r="V82" s="39">
        <v>0.52200000000000002</v>
      </c>
      <c r="W82" s="25">
        <f>M82*V82</f>
        <v>7928.6580000000004</v>
      </c>
      <c r="X82" s="39">
        <v>0.4</v>
      </c>
      <c r="Y82" s="25">
        <f>X82*M82</f>
        <v>6075.6</v>
      </c>
      <c r="Z82" s="47">
        <v>2.5600000000000002E-3</v>
      </c>
      <c r="AA82" s="18">
        <f>M82*Z82</f>
        <v>38.883840000000006</v>
      </c>
      <c r="AB82" s="27">
        <f>IF(M82&gt;0,(AD82+AM82)/M82,0)</f>
        <v>2.4842237408650996E-3</v>
      </c>
      <c r="AC82" s="47">
        <v>3.4000000000000002E-4</v>
      </c>
      <c r="AD82" s="37">
        <f>AC82*M82</f>
        <v>5.1642600000000005</v>
      </c>
      <c r="AE82" s="28">
        <v>0.2165</v>
      </c>
      <c r="AF82" s="41">
        <f>AI82*(1-AJ82)*AE82</f>
        <v>33.134892000000001</v>
      </c>
      <c r="AG82" s="28">
        <f>IF(AND(AE82&gt;0,AC82&gt;0,Z82&gt;0),((Z82-AC82)*AE82)/((AE82-AC82)*Z82),0)</f>
        <v>0.86855150698556616</v>
      </c>
      <c r="AH82" s="29">
        <f t="shared" si="3"/>
        <v>0.8645175993744878</v>
      </c>
      <c r="AI82" s="43">
        <v>168</v>
      </c>
      <c r="AJ82" s="39">
        <v>8.8999999999999996E-2</v>
      </c>
      <c r="AK82" s="28">
        <v>0.21279999999999999</v>
      </c>
      <c r="AL82" s="152">
        <v>0.21440000000000001</v>
      </c>
      <c r="AM82" s="41">
        <f>AI82*(1-AJ82)*AK82</f>
        <v>32.568614400000001</v>
      </c>
      <c r="AN82" s="154">
        <f t="shared" si="4"/>
        <v>32.813491200000001</v>
      </c>
      <c r="AO82" s="18">
        <v>1.58</v>
      </c>
      <c r="AP82" s="18"/>
      <c r="AQ82" s="121">
        <f>AQ81+AI82-AP82</f>
        <v>1734.1599999999996</v>
      </c>
      <c r="AR82" s="104"/>
      <c r="AS82" s="43"/>
      <c r="AT82" s="48"/>
      <c r="AU82" s="41"/>
      <c r="AV82" s="41"/>
      <c r="AW82" s="41"/>
      <c r="AX82" s="41"/>
    </row>
    <row r="83" spans="1:50" s="22" customFormat="1" ht="13.5" thickBot="1" x14ac:dyDescent="0.25">
      <c r="A83" s="184"/>
      <c r="B83" s="49" t="s">
        <v>38</v>
      </c>
      <c r="C83" s="50"/>
      <c r="D83" s="51">
        <f>SUM(D80:D82)</f>
        <v>47970</v>
      </c>
      <c r="E83" s="51"/>
      <c r="F83" s="51">
        <f>SUM(F80:F82)</f>
        <v>47430</v>
      </c>
      <c r="G83" s="52"/>
      <c r="H83" s="52"/>
      <c r="I83" s="51">
        <f>SUM(I80:I82)</f>
        <v>48205</v>
      </c>
      <c r="J83" s="52"/>
      <c r="K83" s="51">
        <f>SUM(K80:K82)</f>
        <v>47719</v>
      </c>
      <c r="L83" s="21">
        <f>IF(K83&gt;0,(K80*L80+K81*L81+K82*L82)/K83,0)</f>
        <v>6.3968230683794716E-2</v>
      </c>
      <c r="M83" s="52">
        <f>M80+M81+M82</f>
        <v>44666</v>
      </c>
      <c r="N83" s="53">
        <f>IF(M83&gt;0,O83/M83,0)</f>
        <v>0.32737202794071552</v>
      </c>
      <c r="O83" s="54">
        <f>O80+O81+O82</f>
        <v>14622.398999999999</v>
      </c>
      <c r="P83" s="21">
        <f>IF(M83&gt;0,Q83/M83,0)</f>
        <v>0.41424195137240855</v>
      </c>
      <c r="Q83" s="54">
        <f>Q80+Q81+Q82</f>
        <v>18502.530999999999</v>
      </c>
      <c r="R83" s="21">
        <f>IF(M83&gt;0,S83/M83,0)</f>
        <v>0.25838602068687594</v>
      </c>
      <c r="S83" s="54">
        <f>S80+S81+S82</f>
        <v>11541.07</v>
      </c>
      <c r="T83" s="21">
        <f>IF(M83&gt;0,U83/M83,0)</f>
        <v>0.22802982134061703</v>
      </c>
      <c r="U83" s="54">
        <f>U80+U81+U82</f>
        <v>10185.18</v>
      </c>
      <c r="V83" s="21">
        <f>IF(M83&gt;0,W83/M83,0)</f>
        <v>0.51802856759056104</v>
      </c>
      <c r="W83" s="54">
        <f>W80+W81+W82</f>
        <v>23138.263999999999</v>
      </c>
      <c r="X83" s="21">
        <f>IF(M83&gt;0,Y83/M83,0)</f>
        <v>0.4</v>
      </c>
      <c r="Y83" s="54">
        <f>Y80+Y81+Y82</f>
        <v>17866.400000000001</v>
      </c>
      <c r="Z83" s="55">
        <f>IF(M83&gt;0,AA83/M83,0)</f>
        <v>2.5403783638561772E-3</v>
      </c>
      <c r="AA83" s="56">
        <f>SUM(AA80:AA82)</f>
        <v>113.46854</v>
      </c>
      <c r="AB83" s="55">
        <f>IF(M83&gt;0,(AB80*M80+AB81*M81+AB82*M82)/M83,0)</f>
        <v>2.5477169569695069E-3</v>
      </c>
      <c r="AC83" s="55">
        <f>IF(K83&gt;0,(K80*AC80+K81*AC81+K82*AC82)/K83,0)</f>
        <v>3.5322743561264905E-4</v>
      </c>
      <c r="AD83" s="52">
        <f>SUM(AD80:AD82)</f>
        <v>15.775980000000002</v>
      </c>
      <c r="AE83" s="53">
        <f>IF(K83&gt;0,(K80*AE80+K81*AE81+K82*AE82)/K83,0)</f>
        <v>0.21891252960036883</v>
      </c>
      <c r="AF83" s="58">
        <f>SUM(AF80:AF82)</f>
        <v>100.6263136</v>
      </c>
      <c r="AG83" s="53">
        <f>IF(AND(AA83&gt;0),((AA80*AG80+AA81*AG81+AA82*AG82)/AA83),0)</f>
        <v>0.86235694716912836</v>
      </c>
      <c r="AH83" s="57">
        <f t="shared" si="3"/>
        <v>0.86278486578400704</v>
      </c>
      <c r="AI83" s="51">
        <f>SUM(AI80:AI82)</f>
        <v>502</v>
      </c>
      <c r="AJ83" s="21">
        <f>IF(AI83&gt;0,(AJ80*AI80+AJ81*AI81+AJ82*AI82)/AI83,0)</f>
        <v>8.4398406374501994E-2</v>
      </c>
      <c r="AK83" s="53">
        <f>IF(K83&gt;0,(AK80*K80+AK81*K81+AK82*K82)/K83,0)</f>
        <v>0.21318414258471466</v>
      </c>
      <c r="AL83" s="155">
        <f>IF(L83&gt;0,(AL80*K80+AL81*K81+AL82*K82)/K83,0)</f>
        <v>0.21703280663886501</v>
      </c>
      <c r="AM83" s="58">
        <f>SUM(AM80:AM82)</f>
        <v>98.020345600000013</v>
      </c>
      <c r="AN83" s="156">
        <f>SUM(AN80:AN82)</f>
        <v>99.798142400000003</v>
      </c>
      <c r="AO83" s="56"/>
      <c r="AP83" s="56">
        <f>SUM(AP80:AP82)</f>
        <v>500.8</v>
      </c>
      <c r="AQ83" s="105"/>
      <c r="AR83" s="106">
        <f>AQ82</f>
        <v>1734.1599999999996</v>
      </c>
      <c r="AS83" s="51">
        <f>SUM(AS80:AS82)</f>
        <v>0</v>
      </c>
      <c r="AT83" s="59"/>
      <c r="AU83" s="58"/>
      <c r="AV83" s="58"/>
      <c r="AW83" s="58"/>
      <c r="AX83" s="58"/>
    </row>
    <row r="84" spans="1:50" x14ac:dyDescent="0.2">
      <c r="A84" s="182">
        <v>21</v>
      </c>
      <c r="B84" s="23">
        <v>1</v>
      </c>
      <c r="C84" s="11" t="s">
        <v>51</v>
      </c>
      <c r="D84" s="12">
        <v>7168</v>
      </c>
      <c r="E84" s="12">
        <v>0</v>
      </c>
      <c r="F84" s="12">
        <v>9057</v>
      </c>
      <c r="G84" s="13">
        <v>0.5</v>
      </c>
      <c r="H84" s="13">
        <v>4.7</v>
      </c>
      <c r="I84" s="12">
        <v>9272</v>
      </c>
      <c r="J84" s="13">
        <v>7</v>
      </c>
      <c r="K84" s="12">
        <v>16192</v>
      </c>
      <c r="L84" s="14">
        <v>6.0999999999999999E-2</v>
      </c>
      <c r="M84" s="24">
        <f>ROUND(K84*(1-L84),0)</f>
        <v>15204</v>
      </c>
      <c r="N84" s="15">
        <v>0.29099999999999998</v>
      </c>
      <c r="O84" s="25">
        <f>M84*N84</f>
        <v>4424.3639999999996</v>
      </c>
      <c r="P84" s="14">
        <v>0.54</v>
      </c>
      <c r="Q84" s="25">
        <f>M84*P84</f>
        <v>8210.16</v>
      </c>
      <c r="R84" s="16">
        <v>0.16900000000000001</v>
      </c>
      <c r="S84" s="25">
        <f>M84*R84</f>
        <v>2569.4760000000001</v>
      </c>
      <c r="T84" s="26">
        <v>0.23100000000000001</v>
      </c>
      <c r="U84" s="25">
        <f>M84*T84</f>
        <v>3512.1240000000003</v>
      </c>
      <c r="V84" s="16">
        <v>0.51700000000000002</v>
      </c>
      <c r="W84" s="25">
        <f>M84*V84</f>
        <v>7860.4679999999998</v>
      </c>
      <c r="X84" s="16">
        <v>0.4</v>
      </c>
      <c r="Y84" s="25">
        <f>X84*M84</f>
        <v>6081.6</v>
      </c>
      <c r="Z84" s="17">
        <v>2.6199999999999999E-3</v>
      </c>
      <c r="AA84" s="18">
        <f>M84*Z84</f>
        <v>39.834479999999999</v>
      </c>
      <c r="AB84" s="27">
        <f>IF(M84&gt;0,(AD84+AM84)/M84,0)</f>
        <v>2.5015343330702447E-3</v>
      </c>
      <c r="AC84" s="17">
        <v>3.6999999999999999E-4</v>
      </c>
      <c r="AD84" s="24">
        <f>AC84*M84</f>
        <v>5.6254799999999996</v>
      </c>
      <c r="AE84" s="117">
        <v>0.2142</v>
      </c>
      <c r="AF84" s="30">
        <f>AI84*(1-AJ84)*AE84</f>
        <v>33.245982000000005</v>
      </c>
      <c r="AG84" s="28">
        <f>IF(AND(AE84&gt;0,AC84&gt;0,Z84&gt;0),((Z84-AC84)*AE84)/((AE84-AC84)*Z84),0)</f>
        <v>0.86026461057564108</v>
      </c>
      <c r="AH84" s="60">
        <f t="shared" si="3"/>
        <v>0.85360338817294801</v>
      </c>
      <c r="AI84" s="12">
        <v>170</v>
      </c>
      <c r="AJ84" s="14">
        <v>8.6999999999999994E-2</v>
      </c>
      <c r="AK84" s="15">
        <v>0.20880000000000001</v>
      </c>
      <c r="AL84" s="150">
        <v>0.21329999999999999</v>
      </c>
      <c r="AM84" s="30">
        <f>AI84*(1-AJ84)*AK84</f>
        <v>32.407848000000001</v>
      </c>
      <c r="AN84" s="153">
        <f>AI84*(1-AJ84)*AL84</f>
        <v>33.106293000000001</v>
      </c>
      <c r="AO84" s="19">
        <v>1.6</v>
      </c>
      <c r="AP84" s="19">
        <v>879.06</v>
      </c>
      <c r="AQ84" s="101">
        <f>AQ82+AI84-AP84+AR84</f>
        <v>1355.0999999999997</v>
      </c>
      <c r="AR84" s="102">
        <v>330</v>
      </c>
      <c r="AS84" s="12"/>
      <c r="AT84" s="31"/>
      <c r="AU84" s="20"/>
      <c r="AV84" s="20"/>
      <c r="AW84" s="20"/>
      <c r="AX84" s="20"/>
    </row>
    <row r="85" spans="1:50" x14ac:dyDescent="0.2">
      <c r="A85" s="183"/>
      <c r="B85" s="33">
        <v>2</v>
      </c>
      <c r="C85" s="11" t="s">
        <v>60</v>
      </c>
      <c r="D85" s="34">
        <v>23367</v>
      </c>
      <c r="E85" s="34">
        <v>2</v>
      </c>
      <c r="F85" s="34">
        <v>18640</v>
      </c>
      <c r="G85" s="35">
        <v>0.9</v>
      </c>
      <c r="H85" s="35">
        <v>6.5</v>
      </c>
      <c r="I85" s="34">
        <v>18678</v>
      </c>
      <c r="J85" s="35">
        <v>5</v>
      </c>
      <c r="K85" s="34">
        <v>16332</v>
      </c>
      <c r="L85" s="36">
        <v>6.7000000000000004E-2</v>
      </c>
      <c r="M85" s="37">
        <f>ROUND(K85*(1-L85),0)</f>
        <v>15238</v>
      </c>
      <c r="N85" s="38">
        <v>0.373</v>
      </c>
      <c r="O85" s="25">
        <f>M85*N85</f>
        <v>5683.7740000000003</v>
      </c>
      <c r="P85" s="36">
        <v>0.45400000000000001</v>
      </c>
      <c r="Q85" s="25">
        <f>M85*P85</f>
        <v>6918.0520000000006</v>
      </c>
      <c r="R85" s="39">
        <v>0.17299999999999999</v>
      </c>
      <c r="S85" s="25">
        <f>M85*R85</f>
        <v>2636.174</v>
      </c>
      <c r="T85" s="28">
        <v>0.22900000000000001</v>
      </c>
      <c r="U85" s="25">
        <f>M85*T85</f>
        <v>3489.502</v>
      </c>
      <c r="V85" s="39">
        <v>0.51100000000000001</v>
      </c>
      <c r="W85" s="25">
        <f>M85*V85</f>
        <v>7786.6180000000004</v>
      </c>
      <c r="X85" s="39">
        <v>0.4</v>
      </c>
      <c r="Y85" s="25">
        <f>X85*M85</f>
        <v>6095.2000000000007</v>
      </c>
      <c r="Z85" s="40">
        <v>2.6800000000000001E-3</v>
      </c>
      <c r="AA85" s="18">
        <f>M85*Z85</f>
        <v>40.83784</v>
      </c>
      <c r="AB85" s="27">
        <f>IF(M85&gt;0,(AD85+AM85)/M85,0)</f>
        <v>2.6456905105656917E-3</v>
      </c>
      <c r="AC85" s="40">
        <v>3.6000000000000002E-4</v>
      </c>
      <c r="AD85" s="37">
        <f>AC85*M85</f>
        <v>5.4856800000000003</v>
      </c>
      <c r="AE85" s="28">
        <v>0.2172</v>
      </c>
      <c r="AF85" s="41">
        <f>AI85*(1-AJ85)*AE85</f>
        <v>35.616456000000007</v>
      </c>
      <c r="AG85" s="28">
        <f>IF(AND(AE85&gt;0,AC85&gt;0,Z85&gt;0),((Z85-AC85)*AE85)/((AE85-AC85)*Z85),0)</f>
        <v>0.86710883876136746</v>
      </c>
      <c r="AH85" s="29">
        <f t="shared" si="3"/>
        <v>0.86539643638300701</v>
      </c>
      <c r="AI85" s="34">
        <v>180</v>
      </c>
      <c r="AJ85" s="36">
        <v>8.8999999999999996E-2</v>
      </c>
      <c r="AK85" s="38">
        <v>0.21240000000000001</v>
      </c>
      <c r="AL85" s="151">
        <v>0.22</v>
      </c>
      <c r="AM85" s="41">
        <f>AI85*(1-AJ85)*AK85</f>
        <v>34.829352000000007</v>
      </c>
      <c r="AN85" s="174">
        <f t="shared" si="4"/>
        <v>36.075600000000001</v>
      </c>
      <c r="AO85" s="42">
        <v>1.6</v>
      </c>
      <c r="AP85" s="42"/>
      <c r="AQ85" s="121">
        <f>AQ84+AI85-AP85</f>
        <v>1535.0999999999997</v>
      </c>
      <c r="AR85" s="104"/>
      <c r="AS85" s="43"/>
      <c r="AT85" s="44"/>
      <c r="AU85" s="45"/>
      <c r="AV85" s="45"/>
      <c r="AW85" s="45"/>
      <c r="AX85" s="45"/>
    </row>
    <row r="86" spans="1:50" x14ac:dyDescent="0.2">
      <c r="A86" s="183"/>
      <c r="B86" s="33">
        <v>3</v>
      </c>
      <c r="C86" s="46" t="s">
        <v>57</v>
      </c>
      <c r="D86" s="43">
        <v>17825</v>
      </c>
      <c r="E86" s="43">
        <v>1</v>
      </c>
      <c r="F86" s="43">
        <v>19026</v>
      </c>
      <c r="G86" s="37">
        <v>0.6</v>
      </c>
      <c r="H86" s="37">
        <v>4.9000000000000004</v>
      </c>
      <c r="I86" s="43">
        <v>19010</v>
      </c>
      <c r="J86" s="127">
        <v>4</v>
      </c>
      <c r="K86" s="43">
        <v>16513</v>
      </c>
      <c r="L86" s="39">
        <v>6.6000000000000003E-2</v>
      </c>
      <c r="M86" s="37">
        <f>ROUND(K86*(1-L86),0)</f>
        <v>15423</v>
      </c>
      <c r="N86" s="28">
        <v>0.27900000000000003</v>
      </c>
      <c r="O86" s="25">
        <f>M86*N86</f>
        <v>4303.0170000000007</v>
      </c>
      <c r="P86" s="39">
        <v>0.51800000000000002</v>
      </c>
      <c r="Q86" s="25">
        <f>M86*P86</f>
        <v>7989.1140000000005</v>
      </c>
      <c r="R86" s="39">
        <v>0.20300000000000001</v>
      </c>
      <c r="S86" s="25">
        <f>M86*R86</f>
        <v>3130.8690000000001</v>
      </c>
      <c r="T86" s="28">
        <v>0.23499999999999999</v>
      </c>
      <c r="U86" s="25">
        <f>M86*T86</f>
        <v>3624.4049999999997</v>
      </c>
      <c r="V86" s="39">
        <v>0.51400000000000001</v>
      </c>
      <c r="W86" s="25">
        <f>M86*V86</f>
        <v>7927.4220000000005</v>
      </c>
      <c r="X86" s="39">
        <v>0.4</v>
      </c>
      <c r="Y86" s="25">
        <f>X86*M86</f>
        <v>6169.2000000000007</v>
      </c>
      <c r="Z86" s="47">
        <v>2.7899999999999999E-3</v>
      </c>
      <c r="AA86" s="18">
        <f>M86*Z86</f>
        <v>43.030169999999998</v>
      </c>
      <c r="AB86" s="27">
        <f>IF(M86&gt;0,(AD86+AM86)/M86,0)</f>
        <v>2.7008851714971148E-3</v>
      </c>
      <c r="AC86" s="47">
        <v>3.8000000000000002E-4</v>
      </c>
      <c r="AD86" s="37">
        <f>AC86*M86</f>
        <v>5.8607400000000007</v>
      </c>
      <c r="AE86" s="28">
        <v>0.21840000000000001</v>
      </c>
      <c r="AF86" s="41">
        <f>AI86*(1-AJ86)*AE86</f>
        <v>37.4049312</v>
      </c>
      <c r="AG86" s="28">
        <f>IF(AND(AE86&gt;0,AC86&gt;0,Z86&gt;0),((Z86-AC86)*AE86)/((AE86-AC86)*Z86),0)</f>
        <v>0.86530485020117509</v>
      </c>
      <c r="AH86" s="29">
        <f t="shared" si="3"/>
        <v>0.86087060404422999</v>
      </c>
      <c r="AI86" s="43">
        <v>188</v>
      </c>
      <c r="AJ86" s="39">
        <v>8.8999999999999996E-2</v>
      </c>
      <c r="AK86" s="28">
        <v>0.20899999999999999</v>
      </c>
      <c r="AL86" s="152">
        <v>0.2122</v>
      </c>
      <c r="AM86" s="41">
        <f>AI86*(1-AJ86)*AK86</f>
        <v>35.795012</v>
      </c>
      <c r="AN86" s="154">
        <f t="shared" si="4"/>
        <v>36.3430696</v>
      </c>
      <c r="AO86" s="18">
        <v>1.58</v>
      </c>
      <c r="AP86" s="18"/>
      <c r="AQ86" s="121">
        <f>AQ85+AI86-AP86</f>
        <v>1723.0999999999997</v>
      </c>
      <c r="AR86" s="104"/>
      <c r="AS86" s="43"/>
      <c r="AT86" s="48"/>
      <c r="AU86" s="41"/>
      <c r="AV86" s="41"/>
      <c r="AW86" s="41"/>
      <c r="AX86" s="41"/>
    </row>
    <row r="87" spans="1:50" s="22" customFormat="1" ht="13.5" thickBot="1" x14ac:dyDescent="0.25">
      <c r="A87" s="184"/>
      <c r="B87" s="49" t="s">
        <v>38</v>
      </c>
      <c r="C87" s="50"/>
      <c r="D87" s="51">
        <f>SUM(D84:D86)</f>
        <v>48360</v>
      </c>
      <c r="E87" s="51"/>
      <c r="F87" s="51">
        <f>SUM(F84:F86)</f>
        <v>46723</v>
      </c>
      <c r="G87" s="52"/>
      <c r="H87" s="52"/>
      <c r="I87" s="51">
        <f>SUM(I84:I86)</f>
        <v>46960</v>
      </c>
      <c r="J87" s="52"/>
      <c r="K87" s="51">
        <f>SUM(K84:K86)</f>
        <v>49037</v>
      </c>
      <c r="L87" s="21">
        <f>IF(K87&gt;0,(K84*L84+K85*L85+K86*L86)/K87,0)</f>
        <v>6.4682056406387023E-2</v>
      </c>
      <c r="M87" s="52">
        <f>M84+M85+M86</f>
        <v>45865</v>
      </c>
      <c r="N87" s="53">
        <f>IF(M87&gt;0,O87/M87,0)</f>
        <v>0.31420811075983862</v>
      </c>
      <c r="O87" s="54">
        <f>O84+O85+O86</f>
        <v>14411.154999999999</v>
      </c>
      <c r="P87" s="21">
        <f>IF(M87&gt;0,Q87/M87,0)</f>
        <v>0.5040297830589775</v>
      </c>
      <c r="Q87" s="54">
        <f>Q84+Q85+Q86</f>
        <v>23117.326000000001</v>
      </c>
      <c r="R87" s="21">
        <f>IF(M87&gt;0,S87/M87,0)</f>
        <v>0.18176210618118391</v>
      </c>
      <c r="S87" s="54">
        <f>S84+S85+S86</f>
        <v>8336.5190000000002</v>
      </c>
      <c r="T87" s="21">
        <f>IF(M87&gt;0,U87/M87,0)</f>
        <v>0.2316806061266761</v>
      </c>
      <c r="U87" s="54">
        <f>U84+U85+U86</f>
        <v>10626.030999999999</v>
      </c>
      <c r="V87" s="21">
        <f>IF(M87&gt;0,W87/M87,0)</f>
        <v>0.51399777608197972</v>
      </c>
      <c r="W87" s="54">
        <f>W84+W85+W86</f>
        <v>23574.508000000002</v>
      </c>
      <c r="X87" s="21">
        <f>IF(M87&gt;0,Y87/M87,0)</f>
        <v>0.4</v>
      </c>
      <c r="Y87" s="54">
        <f>Y84+Y85+Y86</f>
        <v>18346</v>
      </c>
      <c r="Z87" s="55">
        <f>IF(M87&gt;0,AA87/M87,0)</f>
        <v>2.6970999672953234E-3</v>
      </c>
      <c r="AA87" s="56">
        <f>SUM(AA84:AA86)</f>
        <v>123.70249</v>
      </c>
      <c r="AB87" s="55">
        <f>IF(M87&gt;0,(AB84*M84+AB85*M85+AB86*M86)/M87,0)</f>
        <v>2.6164637959228175E-3</v>
      </c>
      <c r="AC87" s="55">
        <f>IF(K87&gt;0,(K84*AC84+K85*AC85+K86*AC86)/K87,0)</f>
        <v>3.7003691090401131E-4</v>
      </c>
      <c r="AD87" s="52">
        <f>SUM(AD84:AD86)</f>
        <v>16.971900000000002</v>
      </c>
      <c r="AE87" s="53">
        <f>IF(K87&gt;0,(K84*AE84+K85*AE85+K86*AE86)/K87,0)</f>
        <v>0.21661349593164347</v>
      </c>
      <c r="AF87" s="58">
        <f>SUM(AF84:AF86)</f>
        <v>106.26736920000002</v>
      </c>
      <c r="AG87" s="53">
        <f>IF(AND(AA87&gt;0),((AA84*AG84+AA85*AG85+AA86*AG86)/AA87),0)</f>
        <v>0.8642773500403006</v>
      </c>
      <c r="AH87" s="57">
        <f t="shared" si="3"/>
        <v>0.86008872215188104</v>
      </c>
      <c r="AI87" s="51">
        <f>SUM(AI84:AI86)</f>
        <v>538</v>
      </c>
      <c r="AJ87" s="21">
        <f>IF(AI87&gt;0,(AJ84*AI84+AJ85*AI85+AJ86*AI86)/AI87,0)</f>
        <v>8.8368029739776949E-2</v>
      </c>
      <c r="AK87" s="53">
        <f>IF(K87&gt;0,(AK84*K84+AK85*K85+AK86*K86)/K87,0)</f>
        <v>0.21006634582050288</v>
      </c>
      <c r="AL87" s="155">
        <f>IF(L87&gt;0,(AL84*K84+AL85*K85+AL86*K86)/K87,0)</f>
        <v>0.21516104574097109</v>
      </c>
      <c r="AM87" s="58">
        <f>SUM(AM84:AM86)</f>
        <v>103.032212</v>
      </c>
      <c r="AN87" s="156">
        <f>SUM(AN84:AN86)</f>
        <v>105.52496260000001</v>
      </c>
      <c r="AO87" s="56"/>
      <c r="AP87" s="56">
        <f>SUM(AP84:AP86)</f>
        <v>879.06</v>
      </c>
      <c r="AQ87" s="105"/>
      <c r="AR87" s="106">
        <f>AQ86</f>
        <v>1723.0999999999997</v>
      </c>
      <c r="AS87" s="51">
        <f>SUM(AS84:AS86)</f>
        <v>0</v>
      </c>
      <c r="AT87" s="59"/>
      <c r="AU87" s="58"/>
      <c r="AV87" s="58"/>
      <c r="AW87" s="58"/>
      <c r="AX87" s="58"/>
    </row>
    <row r="88" spans="1:50" x14ac:dyDescent="0.2">
      <c r="A88" s="182">
        <v>22</v>
      </c>
      <c r="B88" s="23">
        <v>1</v>
      </c>
      <c r="C88" s="11" t="s">
        <v>51</v>
      </c>
      <c r="D88" s="12">
        <v>6406</v>
      </c>
      <c r="E88" s="12">
        <v>0</v>
      </c>
      <c r="F88" s="12">
        <v>15630</v>
      </c>
      <c r="G88" s="13">
        <v>1</v>
      </c>
      <c r="H88" s="13">
        <v>5.8</v>
      </c>
      <c r="I88" s="12">
        <v>16026</v>
      </c>
      <c r="J88" s="125">
        <v>4</v>
      </c>
      <c r="K88" s="12">
        <v>16502</v>
      </c>
      <c r="L88" s="14">
        <v>6.4000000000000001E-2</v>
      </c>
      <c r="M88" s="24">
        <f>ROUND(K88*(1-L88),0)</f>
        <v>15446</v>
      </c>
      <c r="N88" s="15">
        <v>0.21</v>
      </c>
      <c r="O88" s="25">
        <f>M88*N88</f>
        <v>3243.66</v>
      </c>
      <c r="P88" s="14">
        <v>0.66300000000000003</v>
      </c>
      <c r="Q88" s="25">
        <f>M88*P88</f>
        <v>10240.698</v>
      </c>
      <c r="R88" s="16">
        <v>0.127</v>
      </c>
      <c r="S88" s="25">
        <f>M88*R88</f>
        <v>1961.6420000000001</v>
      </c>
      <c r="T88" s="26">
        <v>0.23799999999999999</v>
      </c>
      <c r="U88" s="25">
        <f>M88*T88</f>
        <v>3676.1479999999997</v>
      </c>
      <c r="V88" s="16">
        <v>0.51600000000000001</v>
      </c>
      <c r="W88" s="25">
        <f>M88*V88</f>
        <v>7970.1360000000004</v>
      </c>
      <c r="X88" s="16">
        <v>0.4</v>
      </c>
      <c r="Y88" s="25">
        <f>X88*M88</f>
        <v>6178.4000000000005</v>
      </c>
      <c r="Z88" s="17">
        <v>2.8900000000000002E-3</v>
      </c>
      <c r="AA88" s="18">
        <f>M88*Z88</f>
        <v>44.638940000000005</v>
      </c>
      <c r="AB88" s="27">
        <f>IF(M88&gt;0,(AD88+AM88)/M88,0)</f>
        <v>2.6986419785057615E-3</v>
      </c>
      <c r="AC88" s="17">
        <v>4.2000000000000002E-4</v>
      </c>
      <c r="AD88" s="24">
        <f>AC88*M88</f>
        <v>6.4873200000000004</v>
      </c>
      <c r="AE88" s="117">
        <v>0.22040000000000001</v>
      </c>
      <c r="AF88" s="30">
        <f>AI88*(1-AJ88)*AE88</f>
        <v>36.180864</v>
      </c>
      <c r="AG88" s="28">
        <f>IF(AND(AE88&gt;0,AC88&gt;0,Z88&gt;0),((Z88-AC88)*AE88)/((AE88-AC88)*Z88),0)</f>
        <v>0.85630307379311921</v>
      </c>
      <c r="AH88" s="60">
        <f t="shared" si="3"/>
        <v>0.8460234872806911</v>
      </c>
      <c r="AI88" s="12">
        <v>180</v>
      </c>
      <c r="AJ88" s="14">
        <v>8.7999999999999995E-2</v>
      </c>
      <c r="AK88" s="15">
        <v>0.21440000000000001</v>
      </c>
      <c r="AL88" s="150">
        <v>0.22120000000000001</v>
      </c>
      <c r="AM88" s="30">
        <f>AI88*(1-AJ88)*AK88</f>
        <v>35.195903999999999</v>
      </c>
      <c r="AN88" s="153">
        <f>AI88*(1-AJ88)*AL88</f>
        <v>36.312192000000003</v>
      </c>
      <c r="AO88" s="19">
        <v>1.6</v>
      </c>
      <c r="AP88" s="19">
        <v>525.74</v>
      </c>
      <c r="AQ88" s="101">
        <f>AQ86+AI88-AP88</f>
        <v>1377.3599999999997</v>
      </c>
      <c r="AR88" s="102"/>
      <c r="AS88" s="12"/>
      <c r="AT88" s="31"/>
      <c r="AU88" s="20"/>
      <c r="AV88" s="20"/>
      <c r="AW88" s="20"/>
      <c r="AX88" s="20"/>
    </row>
    <row r="89" spans="1:50" x14ac:dyDescent="0.2">
      <c r="A89" s="183"/>
      <c r="B89" s="33">
        <v>2</v>
      </c>
      <c r="C89" s="11" t="s">
        <v>60</v>
      </c>
      <c r="D89" s="34">
        <v>19619</v>
      </c>
      <c r="E89" s="34">
        <v>5</v>
      </c>
      <c r="F89" s="34">
        <v>17047</v>
      </c>
      <c r="G89" s="35">
        <v>0.6</v>
      </c>
      <c r="H89" s="35">
        <v>4.5999999999999996</v>
      </c>
      <c r="I89" s="34">
        <v>17326</v>
      </c>
      <c r="J89" s="35">
        <v>3.5</v>
      </c>
      <c r="K89" s="34">
        <v>16399</v>
      </c>
      <c r="L89" s="36">
        <v>6.7000000000000004E-2</v>
      </c>
      <c r="M89" s="37">
        <f>ROUND(K89*(1-L89),0)</f>
        <v>15300</v>
      </c>
      <c r="N89" s="38">
        <v>0.32700000000000001</v>
      </c>
      <c r="O89" s="25">
        <f>M89*N89</f>
        <v>5003.1000000000004</v>
      </c>
      <c r="P89" s="36">
        <v>0.48899999999999999</v>
      </c>
      <c r="Q89" s="25">
        <f>M89*P89</f>
        <v>7481.7</v>
      </c>
      <c r="R89" s="39">
        <v>0.184</v>
      </c>
      <c r="S89" s="25">
        <f>M89*R89</f>
        <v>2815.2</v>
      </c>
      <c r="T89" s="28">
        <v>0.23100000000000001</v>
      </c>
      <c r="U89" s="25">
        <f>M89*T89</f>
        <v>3534.3</v>
      </c>
      <c r="V89" s="39">
        <v>0.51300000000000001</v>
      </c>
      <c r="W89" s="25">
        <f>M89*V89</f>
        <v>7848.9000000000005</v>
      </c>
      <c r="X89" s="39">
        <v>0.4</v>
      </c>
      <c r="Y89" s="25">
        <f>X89*M89</f>
        <v>6120</v>
      </c>
      <c r="Z89" s="40">
        <v>2.8900000000000002E-3</v>
      </c>
      <c r="AA89" s="18">
        <f>M89*Z89</f>
        <v>44.217000000000006</v>
      </c>
      <c r="AB89" s="27">
        <f>IF(M89&gt;0,(AD89+AM89)/M89,0)</f>
        <v>2.9659300653594772E-3</v>
      </c>
      <c r="AC89" s="40">
        <v>3.8000000000000002E-4</v>
      </c>
      <c r="AD89" s="37">
        <f>AC89*M89</f>
        <v>5.8140000000000001</v>
      </c>
      <c r="AE89" s="28">
        <v>0.21929999999999999</v>
      </c>
      <c r="AF89" s="41">
        <f>AI89*(1-AJ89)*AE89</f>
        <v>40.356024600000005</v>
      </c>
      <c r="AG89" s="28">
        <f>IF(AND(AE89&gt;0,AC89&gt;0,Z89&gt;0),((Z89-AC89)*AE89)/((AE89-AC89)*Z89),0)</f>
        <v>0.87001966874818615</v>
      </c>
      <c r="AH89" s="29">
        <f t="shared" si="3"/>
        <v>0.87342202333875851</v>
      </c>
      <c r="AI89" s="34">
        <v>202</v>
      </c>
      <c r="AJ89" s="36">
        <v>8.8999999999999996E-2</v>
      </c>
      <c r="AK89" s="38">
        <v>0.215</v>
      </c>
      <c r="AL89" s="151">
        <v>0.2263</v>
      </c>
      <c r="AM89" s="41">
        <f>AI89*(1-AJ89)*AK89</f>
        <v>39.564730000000004</v>
      </c>
      <c r="AN89" s="174">
        <f t="shared" si="4"/>
        <v>41.644178600000004</v>
      </c>
      <c r="AO89" s="42">
        <v>1.65</v>
      </c>
      <c r="AP89" s="42"/>
      <c r="AQ89" s="121">
        <f>AQ88+AI89-AP89</f>
        <v>1579.3599999999997</v>
      </c>
      <c r="AR89" s="104"/>
      <c r="AS89" s="43"/>
      <c r="AT89" s="44"/>
      <c r="AU89" s="45"/>
      <c r="AV89" s="45"/>
      <c r="AW89" s="45"/>
      <c r="AX89" s="45"/>
    </row>
    <row r="90" spans="1:50" x14ac:dyDescent="0.2">
      <c r="A90" s="183"/>
      <c r="B90" s="33">
        <v>3</v>
      </c>
      <c r="C90" s="11" t="s">
        <v>54</v>
      </c>
      <c r="D90" s="43">
        <v>21900</v>
      </c>
      <c r="E90" s="43">
        <v>1</v>
      </c>
      <c r="F90" s="43">
        <v>18420</v>
      </c>
      <c r="G90" s="37">
        <v>1.2</v>
      </c>
      <c r="H90" s="37">
        <v>3.5</v>
      </c>
      <c r="I90" s="43">
        <v>18439</v>
      </c>
      <c r="J90" s="127">
        <v>2.9</v>
      </c>
      <c r="K90" s="43">
        <v>16307</v>
      </c>
      <c r="L90" s="39">
        <v>5.8000000000000003E-2</v>
      </c>
      <c r="M90" s="37">
        <f>ROUND(K90*(1-L90),0)</f>
        <v>15361</v>
      </c>
      <c r="N90" s="28">
        <v>0.33</v>
      </c>
      <c r="O90" s="25">
        <f>M90*N90</f>
        <v>5069.13</v>
      </c>
      <c r="P90" s="39">
        <v>0.49399999999999999</v>
      </c>
      <c r="Q90" s="25">
        <f>M90*P90</f>
        <v>7588.3339999999998</v>
      </c>
      <c r="R90" s="39">
        <v>0.17599999999999999</v>
      </c>
      <c r="S90" s="25">
        <f>M90*R90</f>
        <v>2703.5360000000001</v>
      </c>
      <c r="T90" s="28">
        <v>0.23</v>
      </c>
      <c r="U90" s="25">
        <f>M90*T90</f>
        <v>3533.03</v>
      </c>
      <c r="V90" s="39">
        <v>0.51900000000000002</v>
      </c>
      <c r="W90" s="25">
        <f>M90*V90</f>
        <v>7972.3590000000004</v>
      </c>
      <c r="X90" s="39">
        <v>0.4</v>
      </c>
      <c r="Y90" s="25">
        <f>X90*M90</f>
        <v>6144.4000000000005</v>
      </c>
      <c r="Z90" s="47">
        <v>2.97E-3</v>
      </c>
      <c r="AA90" s="18">
        <f>M90*Z90</f>
        <v>45.622169999999997</v>
      </c>
      <c r="AB90" s="27">
        <f>IF(M90&gt;0,(AD90+AM90)/M90,0)</f>
        <v>2.8815858342555825E-3</v>
      </c>
      <c r="AC90" s="47">
        <v>3.6000000000000002E-4</v>
      </c>
      <c r="AD90" s="37">
        <f>AC90*M90</f>
        <v>5.52996</v>
      </c>
      <c r="AE90" s="28">
        <v>0.21429999999999999</v>
      </c>
      <c r="AF90" s="41">
        <f>AI90*(1-AJ90)*AE90</f>
        <v>39.302619999999997</v>
      </c>
      <c r="AG90" s="28">
        <f>IF(AND(AE90&gt;0,AC90&gt;0,Z90&gt;0),((Z90-AC90)*AE90)/((AE90-AC90)*Z90),0)</f>
        <v>0.88026662813986345</v>
      </c>
      <c r="AH90" s="29">
        <f t="shared" si="3"/>
        <v>0.87656293309575295</v>
      </c>
      <c r="AI90" s="43">
        <v>200</v>
      </c>
      <c r="AJ90" s="39">
        <v>8.3000000000000004E-2</v>
      </c>
      <c r="AK90" s="28">
        <v>0.2112</v>
      </c>
      <c r="AL90" s="152">
        <v>0.21729999999999999</v>
      </c>
      <c r="AM90" s="41">
        <f>AI90*(1-AJ90)*AK90</f>
        <v>38.734079999999999</v>
      </c>
      <c r="AN90" s="154">
        <f t="shared" si="4"/>
        <v>39.852820000000001</v>
      </c>
      <c r="AO90" s="18">
        <v>1.6</v>
      </c>
      <c r="AP90" s="18"/>
      <c r="AQ90" s="121">
        <f>AQ89+AI90-AP90</f>
        <v>1779.3599999999997</v>
      </c>
      <c r="AR90" s="104"/>
      <c r="AS90" s="43"/>
      <c r="AT90" s="48"/>
      <c r="AU90" s="41"/>
      <c r="AV90" s="41"/>
      <c r="AW90" s="41"/>
      <c r="AX90" s="41"/>
    </row>
    <row r="91" spans="1:50" s="22" customFormat="1" ht="13.5" thickBot="1" x14ac:dyDescent="0.25">
      <c r="A91" s="184"/>
      <c r="B91" s="49" t="s">
        <v>38</v>
      </c>
      <c r="C91" s="50"/>
      <c r="D91" s="51">
        <f>SUM(D88:D90)</f>
        <v>47925</v>
      </c>
      <c r="E91" s="51"/>
      <c r="F91" s="51">
        <f>SUM(F88:F90)</f>
        <v>51097</v>
      </c>
      <c r="G91" s="52"/>
      <c r="H91" s="52"/>
      <c r="I91" s="51">
        <f>SUM(I88:I90)</f>
        <v>51791</v>
      </c>
      <c r="J91" s="52"/>
      <c r="K91" s="51">
        <f>SUM(K88:K90)</f>
        <v>49208</v>
      </c>
      <c r="L91" s="21">
        <f>IF(K91&gt;0,(K88*L88+K89*L89+K90*L90)/K91,0)</f>
        <v>6.3011441229068446E-2</v>
      </c>
      <c r="M91" s="52">
        <f>M88+M89+M90</f>
        <v>46107</v>
      </c>
      <c r="N91" s="53">
        <f>IF(M91&gt;0,O91/M91,0)</f>
        <v>0.28880408614743963</v>
      </c>
      <c r="O91" s="54">
        <f>O88+O89+O90</f>
        <v>13315.89</v>
      </c>
      <c r="P91" s="21">
        <f>IF(M91&gt;0,Q91/M91,0)</f>
        <v>0.54895638406315739</v>
      </c>
      <c r="Q91" s="54">
        <f>Q88+Q89+Q90</f>
        <v>25310.732</v>
      </c>
      <c r="R91" s="21">
        <f>IF(M91&gt;0,S91/M91,0)</f>
        <v>0.1622395297894029</v>
      </c>
      <c r="S91" s="54">
        <f>S88+S89+S90</f>
        <v>7480.3779999999997</v>
      </c>
      <c r="T91" s="21">
        <f>IF(M91&gt;0,U91/M91,0)</f>
        <v>0.23301186370833063</v>
      </c>
      <c r="U91" s="54">
        <f>U88+U89+U90</f>
        <v>10743.478000000001</v>
      </c>
      <c r="V91" s="21">
        <f>IF(M91&gt;0,W91/M91,0)</f>
        <v>0.51600396902856405</v>
      </c>
      <c r="W91" s="54">
        <f>W88+W89+W90</f>
        <v>23791.395</v>
      </c>
      <c r="X91" s="21">
        <f>IF(M91&gt;0,Y91/M91,0)</f>
        <v>0.40000000000000008</v>
      </c>
      <c r="Y91" s="54">
        <f>Y88+Y89+Y90</f>
        <v>18442.800000000003</v>
      </c>
      <c r="Z91" s="55">
        <f>IF(M91&gt;0,AA91/M91,0)</f>
        <v>2.9166527859110333E-3</v>
      </c>
      <c r="AA91" s="56">
        <f>SUM(AA88:AA90)</f>
        <v>134.47811000000002</v>
      </c>
      <c r="AB91" s="55">
        <f>IF(M91&gt;0,(AB88*M88+AB89*M89+AB90*M90)/M91,0)</f>
        <v>2.8482875485284233E-3</v>
      </c>
      <c r="AC91" s="55">
        <f>IF(K91&gt;0,(K88*AC88+K89*AC89+K90*AC90)/K91,0)</f>
        <v>3.8678629491139648E-4</v>
      </c>
      <c r="AD91" s="52">
        <f>SUM(AD88:AD90)</f>
        <v>17.83128</v>
      </c>
      <c r="AE91" s="53">
        <f>IF(K91&gt;0,(K88*AE88+K89*AE89+K90*AE90)/K91,0)</f>
        <v>0.21801194114778086</v>
      </c>
      <c r="AF91" s="58">
        <f>SUM(AF88:AF90)</f>
        <v>115.83950859999999</v>
      </c>
      <c r="AG91" s="53">
        <f>IF(AND(AA91&gt;0),((AA88*AG88+AA89*AG89+AA90*AG90)/AA91),0)</f>
        <v>0.86894287092693967</v>
      </c>
      <c r="AH91" s="57">
        <f t="shared" si="3"/>
        <v>0.86577209794255683</v>
      </c>
      <c r="AI91" s="51">
        <f>SUM(AI88:AI90)</f>
        <v>582</v>
      </c>
      <c r="AJ91" s="21">
        <f>IF(AI91&gt;0,(AJ88*AI88+AJ89*AI89+AJ90*AI90)/AI91,0)</f>
        <v>8.6628865979381436E-2</v>
      </c>
      <c r="AK91" s="53">
        <f>IF(K91&gt;0,(AK88*K88+AK89*K89+AK90*K90)/K91,0)</f>
        <v>0.21353950983579906</v>
      </c>
      <c r="AL91" s="155">
        <f>IF(L91&gt;0,(AL88*K88+AL89*K89+AL90*K90)/K91,0)</f>
        <v>0.22160720208096246</v>
      </c>
      <c r="AM91" s="58">
        <f>SUM(AM88:AM90)</f>
        <v>113.49471400000002</v>
      </c>
      <c r="AN91" s="156">
        <f>SUM(AN88:AN90)</f>
        <v>117.80919060000002</v>
      </c>
      <c r="AO91" s="56"/>
      <c r="AP91" s="56">
        <f>SUM(AP88:AP90)</f>
        <v>525.74</v>
      </c>
      <c r="AQ91" s="105"/>
      <c r="AR91" s="106">
        <f>AQ90</f>
        <v>1779.3599999999997</v>
      </c>
      <c r="AS91" s="51">
        <f>SUM(AS88:AS90)</f>
        <v>0</v>
      </c>
      <c r="AT91" s="59"/>
      <c r="AU91" s="58"/>
      <c r="AV91" s="58"/>
      <c r="AW91" s="58"/>
      <c r="AX91" s="58"/>
    </row>
    <row r="92" spans="1:50" x14ac:dyDescent="0.2">
      <c r="A92" s="182">
        <v>23</v>
      </c>
      <c r="B92" s="23">
        <v>1</v>
      </c>
      <c r="C92" s="46" t="s">
        <v>52</v>
      </c>
      <c r="D92" s="12">
        <v>6066</v>
      </c>
      <c r="E92" s="12">
        <v>1</v>
      </c>
      <c r="F92" s="12">
        <v>10492</v>
      </c>
      <c r="G92" s="13">
        <v>0.4</v>
      </c>
      <c r="H92" s="13">
        <v>4.9000000000000004</v>
      </c>
      <c r="I92" s="12">
        <v>10831</v>
      </c>
      <c r="J92" s="13">
        <v>4.9000000000000004</v>
      </c>
      <c r="K92" s="12">
        <v>16234</v>
      </c>
      <c r="L92" s="14">
        <v>6.3E-2</v>
      </c>
      <c r="M92" s="24">
        <f>ROUND(K92*(1-L92),0)</f>
        <v>15211</v>
      </c>
      <c r="N92" s="15">
        <v>0.23499999999999999</v>
      </c>
      <c r="O92" s="25">
        <f>M92*N92</f>
        <v>3574.5849999999996</v>
      </c>
      <c r="P92" s="14">
        <v>0.47299999999999998</v>
      </c>
      <c r="Q92" s="25">
        <f>M92*P92</f>
        <v>7194.8029999999999</v>
      </c>
      <c r="R92" s="16">
        <v>0.29199999999999998</v>
      </c>
      <c r="S92" s="25">
        <f>M92*R92</f>
        <v>4441.6120000000001</v>
      </c>
      <c r="T92" s="26">
        <v>0.217</v>
      </c>
      <c r="U92" s="25">
        <f>M92*T92</f>
        <v>3300.7869999999998</v>
      </c>
      <c r="V92" s="16">
        <v>0.52700000000000002</v>
      </c>
      <c r="W92" s="25">
        <f>M92*V92</f>
        <v>8016.1970000000001</v>
      </c>
      <c r="X92" s="16">
        <v>0.4</v>
      </c>
      <c r="Y92" s="25">
        <f>X92*M92</f>
        <v>6084.4000000000005</v>
      </c>
      <c r="Z92" s="17">
        <v>2.9399999999999999E-3</v>
      </c>
      <c r="AA92" s="18">
        <f>M92*Z92</f>
        <v>44.72034</v>
      </c>
      <c r="AB92" s="27">
        <f>IF(M92&gt;0,(AD92+AM92)/M92,0)</f>
        <v>2.6329790809282755E-3</v>
      </c>
      <c r="AC92" s="17">
        <v>3.6000000000000002E-4</v>
      </c>
      <c r="AD92" s="24">
        <f>AC92*M92</f>
        <v>5.4759600000000006</v>
      </c>
      <c r="AE92" s="117">
        <v>0.21429999999999999</v>
      </c>
      <c r="AF92" s="30">
        <f>AI92*(1-AJ92)*AE92</f>
        <v>34.397721599999997</v>
      </c>
      <c r="AG92" s="28">
        <f>IF(AND(AE92&gt;0,AC92&gt;0,Z92&gt;0),((Z92-AC92)*AE92)/((AE92-AC92)*Z92),0)</f>
        <v>0.87902768848027202</v>
      </c>
      <c r="AH92" s="60">
        <f t="shared" si="3"/>
        <v>0.86471795690853948</v>
      </c>
      <c r="AI92" s="12">
        <v>176</v>
      </c>
      <c r="AJ92" s="14">
        <v>8.7999999999999995E-2</v>
      </c>
      <c r="AK92" s="15">
        <v>0.21540000000000001</v>
      </c>
      <c r="AL92" s="150">
        <v>0.22320000000000001</v>
      </c>
      <c r="AM92" s="30">
        <f>AI92*(1-AJ92)*AK92</f>
        <v>34.574284800000001</v>
      </c>
      <c r="AN92" s="153">
        <f>AI92*(1-AJ92)*AL92</f>
        <v>35.8262784</v>
      </c>
      <c r="AO92" s="19">
        <v>1.58</v>
      </c>
      <c r="AP92" s="19">
        <v>819.98</v>
      </c>
      <c r="AQ92" s="101">
        <f>AQ90+AI92-AP92+AR92</f>
        <v>1254.3799999999997</v>
      </c>
      <c r="AR92" s="102">
        <v>119</v>
      </c>
      <c r="AS92" s="12"/>
      <c r="AT92" s="31"/>
      <c r="AU92" s="20"/>
      <c r="AV92" s="20"/>
      <c r="AW92" s="20"/>
      <c r="AX92" s="20"/>
    </row>
    <row r="93" spans="1:50" x14ac:dyDescent="0.2">
      <c r="A93" s="183"/>
      <c r="B93" s="33">
        <v>2</v>
      </c>
      <c r="C93" s="11" t="s">
        <v>60</v>
      </c>
      <c r="D93" s="34">
        <v>18527</v>
      </c>
      <c r="E93" s="34">
        <v>6</v>
      </c>
      <c r="F93" s="34">
        <v>18335</v>
      </c>
      <c r="G93" s="35">
        <v>0.8</v>
      </c>
      <c r="H93" s="35">
        <v>5.5</v>
      </c>
      <c r="I93" s="34">
        <v>18652</v>
      </c>
      <c r="J93" s="35">
        <v>3.5</v>
      </c>
      <c r="K93" s="34">
        <v>16328</v>
      </c>
      <c r="L93" s="36">
        <v>6.6000000000000003E-2</v>
      </c>
      <c r="M93" s="37">
        <f>ROUND(K93*(1-L93),0)</f>
        <v>15250</v>
      </c>
      <c r="N93" s="38">
        <v>0.36299999999999999</v>
      </c>
      <c r="O93" s="25">
        <f>M93*N93</f>
        <v>5535.75</v>
      </c>
      <c r="P93" s="36">
        <v>0.49299999999999999</v>
      </c>
      <c r="Q93" s="25">
        <f>M93*P93</f>
        <v>7518.25</v>
      </c>
      <c r="R93" s="39">
        <v>0.14399999999999999</v>
      </c>
      <c r="S93" s="25">
        <f>M93*R93</f>
        <v>2196</v>
      </c>
      <c r="T93" s="28">
        <v>0.217</v>
      </c>
      <c r="U93" s="25">
        <f>M93*T93</f>
        <v>3309.25</v>
      </c>
      <c r="V93" s="39">
        <v>0.51700000000000002</v>
      </c>
      <c r="W93" s="25">
        <f>M93*V93</f>
        <v>7884.25</v>
      </c>
      <c r="X93" s="39">
        <v>0.4</v>
      </c>
      <c r="Y93" s="25">
        <f>X93*M93</f>
        <v>6100</v>
      </c>
      <c r="Z93" s="40">
        <v>2.8700000000000002E-3</v>
      </c>
      <c r="AA93" s="18">
        <f>M93*Z93</f>
        <v>43.767500000000005</v>
      </c>
      <c r="AB93" s="27">
        <f>IF(M93&gt;0,(AD93+AM93)/M93,0)</f>
        <v>2.4883420327868853E-3</v>
      </c>
      <c r="AC93" s="40">
        <v>3.6000000000000002E-4</v>
      </c>
      <c r="AD93" s="37">
        <f>AC93*M93</f>
        <v>5.49</v>
      </c>
      <c r="AE93" s="28">
        <v>0.2155</v>
      </c>
      <c r="AF93" s="41">
        <f>AI93*(1-AJ93)*AE93</f>
        <v>33.118040000000001</v>
      </c>
      <c r="AG93" s="28">
        <f>IF(AND(AE93&gt;0,AC93&gt;0,Z93&gt;0),((Z93-AC93)*AE93)/((AE93-AC93)*Z93),0)</f>
        <v>0.87602789399917536</v>
      </c>
      <c r="AH93" s="29">
        <f t="shared" si="3"/>
        <v>0.85678578540928163</v>
      </c>
      <c r="AI93" s="34">
        <v>170</v>
      </c>
      <c r="AJ93" s="36">
        <v>9.6000000000000002E-2</v>
      </c>
      <c r="AK93" s="38">
        <v>0.2112</v>
      </c>
      <c r="AL93" s="151">
        <v>0.21779999999999999</v>
      </c>
      <c r="AM93" s="41">
        <f>AI93*(1-AJ93)*AK93</f>
        <v>32.457216000000003</v>
      </c>
      <c r="AN93" s="174">
        <f t="shared" si="4"/>
        <v>33.471504000000003</v>
      </c>
      <c r="AO93" s="42">
        <v>1.65</v>
      </c>
      <c r="AP93" s="42"/>
      <c r="AQ93" s="121">
        <f>AQ92+AI93-AP93</f>
        <v>1424.3799999999997</v>
      </c>
      <c r="AR93" s="104"/>
      <c r="AS93" s="43"/>
      <c r="AT93" s="44"/>
      <c r="AU93" s="45"/>
      <c r="AV93" s="45"/>
      <c r="AW93" s="45"/>
      <c r="AX93" s="45"/>
    </row>
    <row r="94" spans="1:50" x14ac:dyDescent="0.2">
      <c r="A94" s="183"/>
      <c r="B94" s="33">
        <v>3</v>
      </c>
      <c r="C94" s="46" t="s">
        <v>57</v>
      </c>
      <c r="D94" s="43">
        <v>16500</v>
      </c>
      <c r="E94" s="43">
        <v>6</v>
      </c>
      <c r="F94" s="43">
        <v>17910</v>
      </c>
      <c r="G94" s="37">
        <v>0.3</v>
      </c>
      <c r="H94" s="37">
        <v>3.6</v>
      </c>
      <c r="I94" s="43">
        <v>18124</v>
      </c>
      <c r="J94" s="37">
        <v>3.2</v>
      </c>
      <c r="K94" s="43">
        <v>16455</v>
      </c>
      <c r="L94" s="39">
        <v>7.9000000000000001E-2</v>
      </c>
      <c r="M94" s="37">
        <f>ROUND(K94*(1-L94),0)</f>
        <v>15155</v>
      </c>
      <c r="N94" s="28">
        <v>0.30199999999999999</v>
      </c>
      <c r="O94" s="25">
        <f>M94*N94</f>
        <v>4576.8099999999995</v>
      </c>
      <c r="P94" s="39">
        <v>0.59399999999999997</v>
      </c>
      <c r="Q94" s="25">
        <f>M94*P94</f>
        <v>9002.07</v>
      </c>
      <c r="R94" s="39">
        <v>0.104</v>
      </c>
      <c r="S94" s="25">
        <f>M94*R94</f>
        <v>1576.12</v>
      </c>
      <c r="T94" s="28">
        <v>0.221</v>
      </c>
      <c r="U94" s="25">
        <f>M94*T94</f>
        <v>3349.2550000000001</v>
      </c>
      <c r="V94" s="39">
        <v>0.52</v>
      </c>
      <c r="W94" s="25">
        <f>M94*V94</f>
        <v>7880.6</v>
      </c>
      <c r="X94" s="39">
        <v>0.4</v>
      </c>
      <c r="Y94" s="25">
        <f>X94*M94</f>
        <v>6062</v>
      </c>
      <c r="Z94" s="47">
        <v>2.8300000000000001E-3</v>
      </c>
      <c r="AA94" s="18">
        <f>M94*Z94</f>
        <v>42.888649999999998</v>
      </c>
      <c r="AB94" s="27">
        <f>IF(M94&gt;0,(AD94+AM94)/M94,0)</f>
        <v>3.156136720554272E-3</v>
      </c>
      <c r="AC94" s="47">
        <v>3.6000000000000002E-4</v>
      </c>
      <c r="AD94" s="37">
        <f>AC94*M94</f>
        <v>5.4558</v>
      </c>
      <c r="AE94" s="28">
        <v>0.20880000000000001</v>
      </c>
      <c r="AF94" s="41">
        <f>AI94*(1-AJ94)*AE94</f>
        <v>42.8474304</v>
      </c>
      <c r="AG94" s="28">
        <f>IF(AND(AE94&gt;0,AC94&gt;0,Z94&gt;0),((Z94-AC94)*AE94)/((AE94-AC94)*Z94),0)</f>
        <v>0.87429893138529335</v>
      </c>
      <c r="AH94" s="29">
        <f t="shared" si="3"/>
        <v>0.88748368731917326</v>
      </c>
      <c r="AI94" s="43">
        <v>227</v>
      </c>
      <c r="AJ94" s="39">
        <v>9.6000000000000002E-2</v>
      </c>
      <c r="AK94" s="28">
        <v>0.20649999999999999</v>
      </c>
      <c r="AL94" s="152">
        <v>0.2059</v>
      </c>
      <c r="AM94" s="41">
        <f>AI94*(1-AJ94)*AK94</f>
        <v>42.375451999999996</v>
      </c>
      <c r="AN94" s="154">
        <f t="shared" si="4"/>
        <v>42.252327199999996</v>
      </c>
      <c r="AO94" s="18">
        <v>1.7</v>
      </c>
      <c r="AP94" s="18"/>
      <c r="AQ94" s="121">
        <f>AQ93+AI94-AP94</f>
        <v>1651.3799999999997</v>
      </c>
      <c r="AR94" s="104"/>
      <c r="AS94" s="43"/>
      <c r="AT94" s="48"/>
      <c r="AU94" s="41"/>
      <c r="AV94" s="41"/>
      <c r="AW94" s="41"/>
      <c r="AX94" s="41"/>
    </row>
    <row r="95" spans="1:50" s="22" customFormat="1" ht="13.5" thickBot="1" x14ac:dyDescent="0.25">
      <c r="A95" s="184"/>
      <c r="B95" s="49" t="s">
        <v>38</v>
      </c>
      <c r="C95" s="50"/>
      <c r="D95" s="51">
        <f>SUM(D92:D94)</f>
        <v>41093</v>
      </c>
      <c r="E95" s="51"/>
      <c r="F95" s="51">
        <f>SUM(F92:F94)</f>
        <v>46737</v>
      </c>
      <c r="G95" s="52"/>
      <c r="H95" s="52"/>
      <c r="I95" s="51">
        <f>SUM(I92:I94)</f>
        <v>47607</v>
      </c>
      <c r="J95" s="52"/>
      <c r="K95" s="51">
        <f>SUM(K92:K94)</f>
        <v>49017</v>
      </c>
      <c r="L95" s="21">
        <f>IF(K95&gt;0,(K92*L92+K93*L93+K94*L94)/K95,0)</f>
        <v>6.9370524511904036E-2</v>
      </c>
      <c r="M95" s="52">
        <f>M92+M93+M94</f>
        <v>45616</v>
      </c>
      <c r="N95" s="53">
        <f>IF(M95&gt;0,O95/M95,0)</f>
        <v>0.30005140740091191</v>
      </c>
      <c r="O95" s="54">
        <f>O92+O93+O94</f>
        <v>13687.144999999999</v>
      </c>
      <c r="P95" s="21">
        <f>IF(M95&gt;0,Q95/M95,0)</f>
        <v>0.51988607067695547</v>
      </c>
      <c r="Q95" s="54">
        <f>Q92+Q93+Q94</f>
        <v>23715.123</v>
      </c>
      <c r="R95" s="21">
        <f>IF(M95&gt;0,S95/M95,0)</f>
        <v>0.1800625219221326</v>
      </c>
      <c r="S95" s="54">
        <f>S92+S93+S94</f>
        <v>8213.732</v>
      </c>
      <c r="T95" s="21">
        <f>IF(M95&gt;0,U95/M95,0)</f>
        <v>0.21832891967730625</v>
      </c>
      <c r="U95" s="54">
        <f>U92+U93+U94</f>
        <v>9959.2920000000013</v>
      </c>
      <c r="V95" s="21">
        <f>IF(M95&gt;0,W95/M95,0)</f>
        <v>0.52133126534549279</v>
      </c>
      <c r="W95" s="54">
        <f>W92+W93+W94</f>
        <v>23781.046999999999</v>
      </c>
      <c r="X95" s="21">
        <f>IF(M95&gt;0,Y95/M95,0)</f>
        <v>0.4</v>
      </c>
      <c r="Y95" s="54">
        <f>Y92+Y93+Y94</f>
        <v>18246.400000000001</v>
      </c>
      <c r="Z95" s="55">
        <f>IF(M95&gt;0,AA95/M95,0)</f>
        <v>2.8800528323395299E-3</v>
      </c>
      <c r="AA95" s="56">
        <f>SUM(AA92:AA94)</f>
        <v>131.37648999999999</v>
      </c>
      <c r="AB95" s="55">
        <f>IF(M95&gt;0,(AB92*M92+AB93*M93+AB94*M94)/M95,0)</f>
        <v>2.7584337250087685E-3</v>
      </c>
      <c r="AC95" s="55">
        <f>IF(K95&gt;0,(K92*AC92+K93*AC93+K94*AC94)/K95,0)</f>
        <v>3.6000000000000002E-4</v>
      </c>
      <c r="AD95" s="52">
        <f>SUM(AD92:AD94)</f>
        <v>16.421759999999999</v>
      </c>
      <c r="AE95" s="53">
        <f>IF(K95&gt;0,(K92*AE92+K93*AE93+K94*AE94)/K95,0)</f>
        <v>0.21285338147989472</v>
      </c>
      <c r="AF95" s="58">
        <f>SUM(AF92:AF94)</f>
        <v>110.363192</v>
      </c>
      <c r="AG95" s="53">
        <f>IF(AND(AA95&gt;0),((AA92*AG92+AA93*AG93+AA94*AG94)/AA95),0)</f>
        <v>0.87648458877550028</v>
      </c>
      <c r="AH95" s="57">
        <f t="shared" si="3"/>
        <v>0.87097708900910276</v>
      </c>
      <c r="AI95" s="51">
        <f>SUM(AI92:AI94)</f>
        <v>573</v>
      </c>
      <c r="AJ95" s="21">
        <f>IF(AI95&gt;0,(AJ92*AI92+AJ93*AI93+AJ94*AI94)/AI95,0)</f>
        <v>9.3542757417102967E-2</v>
      </c>
      <c r="AK95" s="53">
        <f>IF(K95&gt;0,(AK92*K92+AK93*K93+AK94*K94)/K95,0)</f>
        <v>0.21101321378297327</v>
      </c>
      <c r="AL95" s="155">
        <f>IF(L95&gt;0,(AL92*K92+AL93*K93+AL94*K94)/K95,0)</f>
        <v>0.21559360425974664</v>
      </c>
      <c r="AM95" s="58">
        <f>SUM(AM92:AM94)</f>
        <v>109.4069528</v>
      </c>
      <c r="AN95" s="156">
        <f>SUM(AN92:AN94)</f>
        <v>111.5501096</v>
      </c>
      <c r="AO95" s="56"/>
      <c r="AP95" s="56">
        <f>SUM(AP92:AP94)</f>
        <v>819.98</v>
      </c>
      <c r="AQ95" s="105"/>
      <c r="AR95" s="106">
        <f>AQ94</f>
        <v>1651.3799999999997</v>
      </c>
      <c r="AS95" s="51">
        <f>SUM(AS92:AS94)</f>
        <v>0</v>
      </c>
      <c r="AT95" s="59"/>
      <c r="AU95" s="58"/>
      <c r="AV95" s="58"/>
      <c r="AW95" s="58"/>
      <c r="AX95" s="58"/>
    </row>
    <row r="96" spans="1:50" x14ac:dyDescent="0.2">
      <c r="A96" s="182">
        <v>24</v>
      </c>
      <c r="B96" s="23">
        <v>1</v>
      </c>
      <c r="C96" s="46" t="s">
        <v>52</v>
      </c>
      <c r="D96" s="12">
        <v>18793</v>
      </c>
      <c r="E96" s="12">
        <v>3</v>
      </c>
      <c r="F96" s="12">
        <v>18217</v>
      </c>
      <c r="G96" s="13">
        <v>0.4</v>
      </c>
      <c r="H96" s="13">
        <v>4.3</v>
      </c>
      <c r="I96" s="12">
        <v>18228</v>
      </c>
      <c r="J96" s="13">
        <v>2.5</v>
      </c>
      <c r="K96" s="12">
        <v>16230</v>
      </c>
      <c r="L96" s="14">
        <v>7.2999999999999995E-2</v>
      </c>
      <c r="M96" s="24">
        <f>ROUND(K96*(1-L96),0)</f>
        <v>15045</v>
      </c>
      <c r="N96" s="15">
        <v>0.373</v>
      </c>
      <c r="O96" s="25">
        <f>M96*N96</f>
        <v>5611.7849999999999</v>
      </c>
      <c r="P96" s="14">
        <v>0.35599999999999998</v>
      </c>
      <c r="Q96" s="25">
        <f>M96*P96</f>
        <v>5356.0199999999995</v>
      </c>
      <c r="R96" s="16">
        <v>0.27100000000000002</v>
      </c>
      <c r="S96" s="25">
        <f>M96*R96</f>
        <v>4077.1950000000002</v>
      </c>
      <c r="T96" s="26">
        <v>0.2</v>
      </c>
      <c r="U96" s="25">
        <f>M96*T96</f>
        <v>3009</v>
      </c>
      <c r="V96" s="16">
        <v>0.53400000000000003</v>
      </c>
      <c r="W96" s="25">
        <f>M96*V96</f>
        <v>8034.0300000000007</v>
      </c>
      <c r="X96" s="16">
        <v>0.4</v>
      </c>
      <c r="Y96" s="25">
        <f>X96*M96</f>
        <v>6018</v>
      </c>
      <c r="Z96" s="17">
        <v>2.8800000000000002E-3</v>
      </c>
      <c r="AA96" s="18">
        <f>M96*Z96</f>
        <v>43.329599999999999</v>
      </c>
      <c r="AB96" s="27">
        <f>IF(M96&gt;0,(AD96+AM96)/M96,0)</f>
        <v>2.7462013426387505E-3</v>
      </c>
      <c r="AC96" s="17">
        <v>3.6999999999999999E-4</v>
      </c>
      <c r="AD96" s="24">
        <f>AC96*M96</f>
        <v>5.5666500000000001</v>
      </c>
      <c r="AE96" s="117">
        <v>0.21390000000000001</v>
      </c>
      <c r="AF96" s="30">
        <f>AI96*(1-AJ96)*AE96</f>
        <v>38.025430800000002</v>
      </c>
      <c r="AG96" s="28">
        <f>IF(AND(AE96&gt;0,AC96&gt;0,Z96&gt;0),((Z96-AC96)*AE96)/((AE96-AC96)*Z96),0)</f>
        <v>0.87303794158510128</v>
      </c>
      <c r="AH96" s="60">
        <f t="shared" si="3"/>
        <v>0.86686336184221202</v>
      </c>
      <c r="AI96" s="12">
        <v>196</v>
      </c>
      <c r="AJ96" s="14">
        <v>9.2999999999999999E-2</v>
      </c>
      <c r="AK96" s="15">
        <v>0.2011</v>
      </c>
      <c r="AL96" s="150">
        <v>0.20019999999999999</v>
      </c>
      <c r="AM96" s="30">
        <f>AI96*(1-AJ96)*AK96</f>
        <v>35.749949199999996</v>
      </c>
      <c r="AN96" s="153">
        <f>AI96*(1-AJ96)*AL96</f>
        <v>35.589954399999996</v>
      </c>
      <c r="AO96" s="19">
        <v>1.8</v>
      </c>
      <c r="AP96" s="19"/>
      <c r="AQ96" s="101">
        <f>AQ94+AI96-AP96</f>
        <v>1847.3799999999997</v>
      </c>
      <c r="AR96" s="102"/>
      <c r="AS96" s="12"/>
      <c r="AT96" s="31"/>
      <c r="AU96" s="20"/>
      <c r="AV96" s="20"/>
      <c r="AW96" s="20"/>
      <c r="AX96" s="20"/>
    </row>
    <row r="97" spans="1:50" x14ac:dyDescent="0.2">
      <c r="A97" s="183"/>
      <c r="B97" s="33">
        <v>2</v>
      </c>
      <c r="C97" s="11" t="s">
        <v>55</v>
      </c>
      <c r="D97" s="34">
        <v>18960</v>
      </c>
      <c r="E97" s="34">
        <v>5</v>
      </c>
      <c r="F97" s="34">
        <v>16415</v>
      </c>
      <c r="G97" s="35">
        <v>0.6</v>
      </c>
      <c r="H97" s="35">
        <v>2.8</v>
      </c>
      <c r="I97" s="34">
        <v>17075</v>
      </c>
      <c r="J97" s="35">
        <v>2</v>
      </c>
      <c r="K97" s="34">
        <v>16400</v>
      </c>
      <c r="L97" s="36">
        <v>7.1999999999999995E-2</v>
      </c>
      <c r="M97" s="37">
        <f>ROUND(K97*(1-L97),0)</f>
        <v>15219</v>
      </c>
      <c r="N97" s="38">
        <v>0.34300000000000003</v>
      </c>
      <c r="O97" s="25">
        <f>M97*N97</f>
        <v>5220.1170000000002</v>
      </c>
      <c r="P97" s="36">
        <v>0.317</v>
      </c>
      <c r="Q97" s="25">
        <f>M97*P97</f>
        <v>4824.4229999999998</v>
      </c>
      <c r="R97" s="39">
        <v>0.34</v>
      </c>
      <c r="S97" s="25">
        <f>M97*R97</f>
        <v>5174.46</v>
      </c>
      <c r="T97" s="28">
        <v>0.21</v>
      </c>
      <c r="U97" s="25">
        <f>M97*T97</f>
        <v>3195.99</v>
      </c>
      <c r="V97" s="39">
        <v>0.52</v>
      </c>
      <c r="W97" s="25">
        <f>M97*V97</f>
        <v>7913.88</v>
      </c>
      <c r="X97" s="39">
        <v>0.4</v>
      </c>
      <c r="Y97" s="25">
        <f>X97*M97</f>
        <v>6087.6</v>
      </c>
      <c r="Z97" s="40">
        <v>2.81E-3</v>
      </c>
      <c r="AA97" s="18">
        <f>M97*Z97</f>
        <v>42.765389999999996</v>
      </c>
      <c r="AB97" s="27">
        <f>IF(M97&gt;0,(AD97+AM97)/M97,0)</f>
        <v>2.6347951902227482E-3</v>
      </c>
      <c r="AC97" s="40">
        <v>3.4000000000000002E-4</v>
      </c>
      <c r="AD97" s="37">
        <f>AC97*M97</f>
        <v>5.1744600000000007</v>
      </c>
      <c r="AE97" s="28">
        <v>0.21629999999999999</v>
      </c>
      <c r="AF97" s="41">
        <f>AI97*(1-AJ97)*AE97</f>
        <v>36.058075199999998</v>
      </c>
      <c r="AG97" s="28">
        <f>IF(AND(AE97&gt;0,AC97&gt;0,Z97&gt;0),((Z97-AC97)*AE97)/((AE97-AC97)*Z97),0)</f>
        <v>0.88038743170443445</v>
      </c>
      <c r="AH97" s="29">
        <f t="shared" si="3"/>
        <v>0.87237349705841039</v>
      </c>
      <c r="AI97" s="34">
        <v>184</v>
      </c>
      <c r="AJ97" s="36">
        <v>9.4E-2</v>
      </c>
      <c r="AK97" s="38">
        <v>0.20949999999999999</v>
      </c>
      <c r="AL97" s="151">
        <v>0.2147</v>
      </c>
      <c r="AM97" s="41">
        <f>AI97*(1-AJ97)*AK97</f>
        <v>34.924488000000004</v>
      </c>
      <c r="AN97" s="174">
        <f t="shared" si="4"/>
        <v>35.791348800000002</v>
      </c>
      <c r="AO97" s="42">
        <v>1.6</v>
      </c>
      <c r="AP97" s="42"/>
      <c r="AQ97" s="121">
        <f>AQ96+AI97-AP97</f>
        <v>2031.3799999999997</v>
      </c>
      <c r="AR97" s="104"/>
      <c r="AS97" s="43"/>
      <c r="AT97" s="44"/>
      <c r="AU97" s="45"/>
      <c r="AV97" s="45"/>
      <c r="AW97" s="45"/>
      <c r="AX97" s="45"/>
    </row>
    <row r="98" spans="1:50" x14ac:dyDescent="0.2">
      <c r="A98" s="183"/>
      <c r="B98" s="33">
        <v>3</v>
      </c>
      <c r="C98" s="46" t="s">
        <v>57</v>
      </c>
      <c r="D98" s="43">
        <v>16700</v>
      </c>
      <c r="E98" s="43">
        <v>6</v>
      </c>
      <c r="F98" s="43">
        <v>17251</v>
      </c>
      <c r="G98" s="37">
        <v>1</v>
      </c>
      <c r="H98" s="37">
        <v>4.5999999999999996</v>
      </c>
      <c r="I98" s="43">
        <v>17340</v>
      </c>
      <c r="J98" s="37">
        <v>1.8</v>
      </c>
      <c r="K98" s="43">
        <v>16436</v>
      </c>
      <c r="L98" s="39">
        <v>7.1999999999999995E-2</v>
      </c>
      <c r="M98" s="37">
        <f>ROUND(K98*(1-L98),0)</f>
        <v>15253</v>
      </c>
      <c r="N98" s="28">
        <v>0.41</v>
      </c>
      <c r="O98" s="25">
        <f>M98*N98</f>
        <v>6253.73</v>
      </c>
      <c r="P98" s="39">
        <v>0.316</v>
      </c>
      <c r="Q98" s="25">
        <f>M98*P98</f>
        <v>4819.9480000000003</v>
      </c>
      <c r="R98" s="39">
        <v>0.27400000000000002</v>
      </c>
      <c r="S98" s="25">
        <f>M98*R98</f>
        <v>4179.3220000000001</v>
      </c>
      <c r="T98" s="28">
        <v>0.215</v>
      </c>
      <c r="U98" s="25">
        <f>M98*T98</f>
        <v>3279.395</v>
      </c>
      <c r="V98" s="39">
        <v>0.52300000000000002</v>
      </c>
      <c r="W98" s="25">
        <f>M98*V98</f>
        <v>7977.3190000000004</v>
      </c>
      <c r="X98" s="39">
        <v>0.4</v>
      </c>
      <c r="Y98" s="25">
        <f>X98*M98</f>
        <v>6101.2000000000007</v>
      </c>
      <c r="Z98" s="47">
        <v>2.8600000000000001E-3</v>
      </c>
      <c r="AA98" s="18">
        <f>M98*Z98</f>
        <v>43.623580000000004</v>
      </c>
      <c r="AB98" s="27">
        <f>IF(M98&gt;0,(AD98+AM98)/M98,0)</f>
        <v>2.6534266046023733E-3</v>
      </c>
      <c r="AC98" s="47">
        <v>3.4000000000000002E-4</v>
      </c>
      <c r="AD98" s="37">
        <f>AC98*M98</f>
        <v>5.1860200000000001</v>
      </c>
      <c r="AE98" s="28">
        <v>0.21659999999999999</v>
      </c>
      <c r="AF98" s="41">
        <f>AI98*(1-AJ98)*AE98</f>
        <v>35.401103999999997</v>
      </c>
      <c r="AG98" s="28">
        <f>IF(AND(AE98&gt;0,AC98&gt;0,Z98&gt;0),((Z98-AC98)*AE98)/((AE98-AC98)*Z98),0)</f>
        <v>0.88250416004045906</v>
      </c>
      <c r="AH98" s="29">
        <f t="shared" si="3"/>
        <v>0.87323898028517166</v>
      </c>
      <c r="AI98" s="43">
        <v>180</v>
      </c>
      <c r="AJ98" s="39">
        <v>9.1999999999999998E-2</v>
      </c>
      <c r="AK98" s="28">
        <v>0.21590000000000001</v>
      </c>
      <c r="AL98" s="152">
        <v>0.21820000000000001</v>
      </c>
      <c r="AM98" s="41">
        <f>AI98*(1-AJ98)*AK98</f>
        <v>35.286695999999999</v>
      </c>
      <c r="AN98" s="154">
        <f t="shared" si="4"/>
        <v>35.662607999999999</v>
      </c>
      <c r="AO98" s="18">
        <v>1.6</v>
      </c>
      <c r="AP98" s="18"/>
      <c r="AQ98" s="121">
        <f>AQ97+AI98-AP98</f>
        <v>2211.3799999999997</v>
      </c>
      <c r="AR98" s="104"/>
      <c r="AS98" s="43"/>
      <c r="AT98" s="48"/>
      <c r="AU98" s="41"/>
      <c r="AV98" s="41"/>
      <c r="AW98" s="41"/>
      <c r="AX98" s="41"/>
    </row>
    <row r="99" spans="1:50" s="22" customFormat="1" ht="13.5" thickBot="1" x14ac:dyDescent="0.25">
      <c r="A99" s="184"/>
      <c r="B99" s="49" t="s">
        <v>38</v>
      </c>
      <c r="C99" s="50"/>
      <c r="D99" s="51">
        <f>SUM(D96:D98)</f>
        <v>54453</v>
      </c>
      <c r="E99" s="51"/>
      <c r="F99" s="51">
        <f>SUM(F96:F98)</f>
        <v>51883</v>
      </c>
      <c r="G99" s="52"/>
      <c r="H99" s="52"/>
      <c r="I99" s="51">
        <f>SUM(I96:I98)</f>
        <v>52643</v>
      </c>
      <c r="J99" s="52"/>
      <c r="K99" s="51">
        <f>SUM(K96:K98)</f>
        <v>49066</v>
      </c>
      <c r="L99" s="21">
        <f>IF(K99&gt;0,(K96*L96+K97*L97+K98*L98)/K99,0)</f>
        <v>7.2330778950800964E-2</v>
      </c>
      <c r="M99" s="52">
        <f>M96+M97+M98</f>
        <v>45517</v>
      </c>
      <c r="N99" s="53">
        <f>IF(M99&gt;0,O99/M99,0)</f>
        <v>0.37536814816442204</v>
      </c>
      <c r="O99" s="54">
        <f>O96+O97+O98</f>
        <v>17085.631999999998</v>
      </c>
      <c r="P99" s="21">
        <f>IF(M99&gt;0,Q99/M99,0)</f>
        <v>0.32955579234132304</v>
      </c>
      <c r="Q99" s="54">
        <f>Q96+Q97+Q98</f>
        <v>15000.391</v>
      </c>
      <c r="R99" s="21">
        <f>IF(M99&gt;0,S99/M99,0)</f>
        <v>0.29507605949425492</v>
      </c>
      <c r="S99" s="54">
        <f>S96+S97+S98</f>
        <v>13430.977000000001</v>
      </c>
      <c r="T99" s="21">
        <f>IF(M99&gt;0,U99/M99,0)</f>
        <v>0.20837016938726191</v>
      </c>
      <c r="U99" s="54">
        <f>U96+U97+U98</f>
        <v>9484.3850000000002</v>
      </c>
      <c r="V99" s="21">
        <f>IF(M99&gt;0,W99/M99,0)</f>
        <v>0.52563281850737087</v>
      </c>
      <c r="W99" s="54">
        <f>W96+W97+W98</f>
        <v>23925.228999999999</v>
      </c>
      <c r="X99" s="21">
        <f>IF(M99&gt;0,Y99/M99,0)</f>
        <v>0.40000000000000008</v>
      </c>
      <c r="Y99" s="54">
        <f>Y96+Y97+Y98</f>
        <v>18206.800000000003</v>
      </c>
      <c r="Z99" s="55">
        <f>IF(M99&gt;0,AA99/M99,0)</f>
        <v>2.8498927873102358E-3</v>
      </c>
      <c r="AA99" s="56">
        <f>SUM(AA96:AA98)</f>
        <v>129.71857</v>
      </c>
      <c r="AB99" s="55">
        <f>IF(M99&gt;0,(AB96*M96+AB97*M97+AB98*M98)/M99,0)</f>
        <v>2.677862407452161E-3</v>
      </c>
      <c r="AC99" s="55">
        <f>IF(K99&gt;0,(K96*AC96+K97*AC97+K98*AC98)/K99,0)</f>
        <v>3.4992336852402882E-4</v>
      </c>
      <c r="AD99" s="52">
        <f>SUM(AD96:AD98)</f>
        <v>15.927130000000002</v>
      </c>
      <c r="AE99" s="53">
        <f>IF(K99&gt;0,(K96*AE96+K97*AE97+K98*AE98)/K99,0)</f>
        <v>0.21560662373130068</v>
      </c>
      <c r="AF99" s="58">
        <f>SUM(AF96:AF98)</f>
        <v>109.48461</v>
      </c>
      <c r="AG99" s="53">
        <f>IF(AND(AA99&gt;0),((AA96*AG96+AA97*AG97+AA98*AG98)/AA99),0)</f>
        <v>0.87864434126511004</v>
      </c>
      <c r="AH99" s="57">
        <f t="shared" si="3"/>
        <v>0.87078622853579979</v>
      </c>
      <c r="AI99" s="51">
        <f>SUM(AI96:AI98)</f>
        <v>560</v>
      </c>
      <c r="AJ99" s="21">
        <f>IF(AI99&gt;0,(AJ96*AI96+AJ97*AI97+AJ98*AI98)/AI99,0)</f>
        <v>9.3007142857142858E-2</v>
      </c>
      <c r="AK99" s="53">
        <f>IF(K99&gt;0,(AK96*K96+AK97*K97+AK98*K98)/K99,0)</f>
        <v>0.20886531202869604</v>
      </c>
      <c r="AL99" s="155">
        <f>IF(L99&gt;0,(AL96*K96+AL97*K97+AL98*K98)/K99,0)</f>
        <v>0.2110761260343211</v>
      </c>
      <c r="AM99" s="58">
        <f>SUM(AM96:AM98)</f>
        <v>105.96113320000001</v>
      </c>
      <c r="AN99" s="156">
        <f>SUM(AN96:AN98)</f>
        <v>107.0439112</v>
      </c>
      <c r="AO99" s="56"/>
      <c r="AP99" s="56">
        <f>SUM(AP96:AP98)</f>
        <v>0</v>
      </c>
      <c r="AQ99" s="105"/>
      <c r="AR99" s="106">
        <f>AQ98</f>
        <v>2211.3799999999997</v>
      </c>
      <c r="AS99" s="51">
        <f>SUM(AS96:AS98)</f>
        <v>0</v>
      </c>
      <c r="AT99" s="59"/>
      <c r="AU99" s="58"/>
      <c r="AV99" s="58"/>
      <c r="AW99" s="58"/>
      <c r="AX99" s="58"/>
    </row>
    <row r="100" spans="1:50" x14ac:dyDescent="0.2">
      <c r="A100" s="191">
        <v>25</v>
      </c>
      <c r="B100" s="33">
        <v>1</v>
      </c>
      <c r="C100" s="11" t="s">
        <v>52</v>
      </c>
      <c r="D100" s="12">
        <v>13647</v>
      </c>
      <c r="E100" s="12">
        <v>4</v>
      </c>
      <c r="F100" s="12">
        <v>14166</v>
      </c>
      <c r="G100" s="13">
        <v>0.8</v>
      </c>
      <c r="H100" s="13">
        <v>5.0999999999999996</v>
      </c>
      <c r="I100" s="12">
        <v>14717</v>
      </c>
      <c r="J100" s="13">
        <v>2.4</v>
      </c>
      <c r="K100" s="12">
        <v>16550</v>
      </c>
      <c r="L100" s="14">
        <v>7.0999999999999994E-2</v>
      </c>
      <c r="M100" s="24">
        <f>ROUND(K100*(1-L100),0)</f>
        <v>15375</v>
      </c>
      <c r="N100" s="15">
        <v>0.40500000000000003</v>
      </c>
      <c r="O100" s="25">
        <f>M100*N100</f>
        <v>6226.875</v>
      </c>
      <c r="P100" s="14">
        <v>0.31900000000000001</v>
      </c>
      <c r="Q100" s="25">
        <f>M100*P100</f>
        <v>4904.625</v>
      </c>
      <c r="R100" s="16">
        <v>0.27600000000000002</v>
      </c>
      <c r="S100" s="25">
        <f>M100*R100</f>
        <v>4243.5</v>
      </c>
      <c r="T100" s="26">
        <v>0.21199999999999999</v>
      </c>
      <c r="U100" s="25">
        <f>M100*T100</f>
        <v>3259.5</v>
      </c>
      <c r="V100" s="16">
        <v>0.51800000000000002</v>
      </c>
      <c r="W100" s="25">
        <f>M100*V100</f>
        <v>7964.25</v>
      </c>
      <c r="X100" s="16">
        <v>0.4</v>
      </c>
      <c r="Y100" s="25">
        <f>X100*M100</f>
        <v>6150</v>
      </c>
      <c r="Z100" s="17">
        <v>2.7599999999999999E-3</v>
      </c>
      <c r="AA100" s="18">
        <f>M100*Z100</f>
        <v>42.434999999999995</v>
      </c>
      <c r="AB100" s="27">
        <f>IF(M100&gt;0,(AD100+AM100)/M100,0)</f>
        <v>2.5619270243902436E-3</v>
      </c>
      <c r="AC100" s="17">
        <v>3.4000000000000002E-4</v>
      </c>
      <c r="AD100" s="24">
        <f>AC100*M100</f>
        <v>5.2275</v>
      </c>
      <c r="AE100" s="117">
        <v>0.21820000000000001</v>
      </c>
      <c r="AF100" s="30">
        <f>AI100*(1-AJ100)*AE100</f>
        <v>34.946911999999998</v>
      </c>
      <c r="AG100" s="28">
        <f>IF(AND(AE100&gt;0,AC100&gt;0,Z100&gt;0),((Z100-AC100)*AE100)/((AE100-AC100)*Z100),0)</f>
        <v>0.8781799773022696</v>
      </c>
      <c r="AH100" s="60">
        <f t="shared" ref="AH100:AH127" si="5">IF(AND(AB100&gt;0,AK100&gt;0,AC100&gt;0),((AK100*(AB100-AC100))/(AB100*(AK100-AC100))),0)</f>
        <v>0.86867206105228956</v>
      </c>
      <c r="AI100" s="12">
        <v>176</v>
      </c>
      <c r="AJ100" s="14">
        <v>0.09</v>
      </c>
      <c r="AK100" s="15">
        <v>0.21329999999999999</v>
      </c>
      <c r="AL100" s="150">
        <v>0.21579999999999999</v>
      </c>
      <c r="AM100" s="30">
        <f>AI100*(1-AJ100)*AK100</f>
        <v>34.162127999999996</v>
      </c>
      <c r="AN100" s="153">
        <f>AI100*(1-AJ100)*AL100</f>
        <v>34.562528</v>
      </c>
      <c r="AO100" s="19">
        <v>1.58</v>
      </c>
      <c r="AP100" s="19"/>
      <c r="AQ100" s="101">
        <f>AQ98+AI100-AP100</f>
        <v>2387.3799999999997</v>
      </c>
      <c r="AR100" s="120"/>
      <c r="AS100" s="12"/>
      <c r="AT100" s="31"/>
      <c r="AU100" s="20"/>
      <c r="AV100" s="20"/>
      <c r="AW100" s="20"/>
      <c r="AX100" s="20"/>
    </row>
    <row r="101" spans="1:50" x14ac:dyDescent="0.2">
      <c r="A101" s="191"/>
      <c r="B101" s="33">
        <v>2</v>
      </c>
      <c r="C101" s="46" t="s">
        <v>53</v>
      </c>
      <c r="D101" s="34">
        <v>18260</v>
      </c>
      <c r="E101" s="34">
        <v>6</v>
      </c>
      <c r="F101" s="34">
        <v>16885</v>
      </c>
      <c r="G101" s="35">
        <v>0.7</v>
      </c>
      <c r="H101" s="35">
        <v>4.0999999999999996</v>
      </c>
      <c r="I101" s="34">
        <v>16828</v>
      </c>
      <c r="J101" s="35">
        <v>1.9</v>
      </c>
      <c r="K101" s="34">
        <v>16418</v>
      </c>
      <c r="L101" s="36">
        <v>6.8000000000000005E-2</v>
      </c>
      <c r="M101" s="37">
        <f>ROUND(K101*(1-L101),0)</f>
        <v>15302</v>
      </c>
      <c r="N101" s="38">
        <v>0.39800000000000002</v>
      </c>
      <c r="O101" s="25">
        <f>M101*N101</f>
        <v>6090.1959999999999</v>
      </c>
      <c r="P101" s="36">
        <v>0.29899999999999999</v>
      </c>
      <c r="Q101" s="25">
        <f>M101*P101</f>
        <v>4575.2979999999998</v>
      </c>
      <c r="R101" s="39">
        <v>0.30299999999999999</v>
      </c>
      <c r="S101" s="25">
        <f>M101*R101</f>
        <v>4636.5060000000003</v>
      </c>
      <c r="T101" s="28">
        <v>0.214</v>
      </c>
      <c r="U101" s="25">
        <f>M101*T101</f>
        <v>3274.6280000000002</v>
      </c>
      <c r="V101" s="39">
        <v>0.52800000000000002</v>
      </c>
      <c r="W101" s="25">
        <f>M101*V101</f>
        <v>8079.4560000000001</v>
      </c>
      <c r="X101" s="39">
        <v>0.4</v>
      </c>
      <c r="Y101" s="25">
        <f>X101*M101</f>
        <v>6120.8</v>
      </c>
      <c r="Z101" s="40">
        <v>2.7699999999999999E-3</v>
      </c>
      <c r="AA101" s="18">
        <f>M101*Z101</f>
        <v>42.386539999999997</v>
      </c>
      <c r="AB101" s="27">
        <f>IF(M101&gt;0,(AD101+AM101)/M101,0)</f>
        <v>2.7903512220624756E-3</v>
      </c>
      <c r="AC101" s="40">
        <v>3.5E-4</v>
      </c>
      <c r="AD101" s="37">
        <f>AC101*M101</f>
        <v>5.3556999999999997</v>
      </c>
      <c r="AE101" s="28">
        <v>0.21299999999999999</v>
      </c>
      <c r="AF101" s="41">
        <f>AI101*(1-AJ101)*AE101</f>
        <v>36.286040999999997</v>
      </c>
      <c r="AG101" s="28">
        <f>IF(AND(AE101&gt;0,AC101&gt;0,Z101&gt;0),((Z101-AC101)*AE101)/((AE101-AC101)*Z101),0)</f>
        <v>0.87508414107349131</v>
      </c>
      <c r="AH101" s="29">
        <f t="shared" si="5"/>
        <v>0.87596643052128353</v>
      </c>
      <c r="AI101" s="34">
        <v>187</v>
      </c>
      <c r="AJ101" s="36">
        <v>8.8999999999999996E-2</v>
      </c>
      <c r="AK101" s="38">
        <v>0.21920000000000001</v>
      </c>
      <c r="AL101" s="151">
        <v>0.21360000000000001</v>
      </c>
      <c r="AM101" s="41">
        <f>AI101*(1-AJ101)*AK101</f>
        <v>37.342254400000002</v>
      </c>
      <c r="AN101" s="174">
        <f t="shared" si="4"/>
        <v>36.388255200000003</v>
      </c>
      <c r="AO101" s="42">
        <v>1.6</v>
      </c>
      <c r="AP101" s="42"/>
      <c r="AQ101" s="121">
        <f>AQ100+AI101-AP101</f>
        <v>2574.3799999999997</v>
      </c>
      <c r="AR101" s="104"/>
      <c r="AS101" s="43"/>
      <c r="AT101" s="44"/>
      <c r="AU101" s="45"/>
      <c r="AV101" s="45"/>
      <c r="AW101" s="45"/>
      <c r="AX101" s="45"/>
    </row>
    <row r="102" spans="1:50" x14ac:dyDescent="0.2">
      <c r="A102" s="191"/>
      <c r="B102" s="33">
        <v>3</v>
      </c>
      <c r="C102" s="11" t="s">
        <v>51</v>
      </c>
      <c r="D102" s="43">
        <v>16900</v>
      </c>
      <c r="E102" s="43">
        <v>6</v>
      </c>
      <c r="F102" s="43">
        <v>16820</v>
      </c>
      <c r="G102" s="37">
        <v>0.9</v>
      </c>
      <c r="H102" s="37">
        <v>4</v>
      </c>
      <c r="I102" s="43">
        <v>17073</v>
      </c>
      <c r="J102" s="37">
        <v>1.8</v>
      </c>
      <c r="K102" s="43">
        <v>16375</v>
      </c>
      <c r="L102" s="39">
        <v>7.3999999999999996E-2</v>
      </c>
      <c r="M102" s="37">
        <f>ROUND(K102*(1-L102),0)</f>
        <v>15163</v>
      </c>
      <c r="N102" s="28">
        <v>0.378</v>
      </c>
      <c r="O102" s="25">
        <f>M102*N102</f>
        <v>5731.6140000000005</v>
      </c>
      <c r="P102" s="39">
        <v>0.42299999999999999</v>
      </c>
      <c r="Q102" s="25">
        <f>M102*P102</f>
        <v>6413.9489999999996</v>
      </c>
      <c r="R102" s="39">
        <v>0.19900000000000001</v>
      </c>
      <c r="S102" s="25">
        <f>M102*R102</f>
        <v>3017.4370000000004</v>
      </c>
      <c r="T102" s="28">
        <v>0.215</v>
      </c>
      <c r="U102" s="25">
        <f>M102*T102</f>
        <v>3260.0450000000001</v>
      </c>
      <c r="V102" s="39">
        <v>0.52200000000000002</v>
      </c>
      <c r="W102" s="25">
        <f>M102*V102</f>
        <v>7915.0860000000002</v>
      </c>
      <c r="X102" s="39">
        <v>0.4</v>
      </c>
      <c r="Y102" s="25">
        <f>X102*M102</f>
        <v>6065.2000000000007</v>
      </c>
      <c r="Z102" s="47">
        <v>2.8600000000000001E-3</v>
      </c>
      <c r="AA102" s="18">
        <f>M102*Z102</f>
        <v>43.36618</v>
      </c>
      <c r="AB102" s="27">
        <f>IF(M102&gt;0,(AD102+AM102)/M102,0)</f>
        <v>2.7838633120094965E-3</v>
      </c>
      <c r="AC102" s="47">
        <v>3.5E-4</v>
      </c>
      <c r="AD102" s="37">
        <f>AC102*M102</f>
        <v>5.3070500000000003</v>
      </c>
      <c r="AE102" s="28">
        <v>0.20730000000000001</v>
      </c>
      <c r="AF102" s="41">
        <f>AI102*(1-AJ102)*AE102</f>
        <v>37.704967799999999</v>
      </c>
      <c r="AG102" s="28">
        <f>IF(AND(AE102&gt;0,AC102&gt;0,Z102&gt;0),((Z102-AC102)*AE102)/((AE102-AC102)*Z102),0)</f>
        <v>0.87910663871040773</v>
      </c>
      <c r="AH102" s="29">
        <f t="shared" si="5"/>
        <v>0.87578615673829485</v>
      </c>
      <c r="AI102" s="43">
        <v>199</v>
      </c>
      <c r="AJ102" s="39">
        <v>8.5999999999999993E-2</v>
      </c>
      <c r="AK102" s="28">
        <v>0.2029</v>
      </c>
      <c r="AL102" s="152">
        <v>0.20480000000000001</v>
      </c>
      <c r="AM102" s="41">
        <f>AI102*(1-AJ102)*AK102</f>
        <v>36.904669399999996</v>
      </c>
      <c r="AN102" s="154">
        <f t="shared" si="4"/>
        <v>37.250252799999998</v>
      </c>
      <c r="AO102" s="18">
        <v>1.58</v>
      </c>
      <c r="AP102" s="18"/>
      <c r="AQ102" s="121">
        <f>AQ101+AI102-AP102</f>
        <v>2773.3799999999997</v>
      </c>
      <c r="AR102" s="104"/>
      <c r="AS102" s="43"/>
      <c r="AT102" s="48"/>
      <c r="AU102" s="41"/>
      <c r="AV102" s="41"/>
      <c r="AW102" s="41"/>
      <c r="AX102" s="41"/>
    </row>
    <row r="103" spans="1:50" s="22" customFormat="1" ht="13.5" thickBot="1" x14ac:dyDescent="0.25">
      <c r="A103" s="191"/>
      <c r="B103" s="66" t="s">
        <v>38</v>
      </c>
      <c r="C103" s="50"/>
      <c r="D103" s="51">
        <f>SUM(D100:D102)</f>
        <v>48807</v>
      </c>
      <c r="E103" s="51"/>
      <c r="F103" s="51">
        <f>SUM(F100:F102)</f>
        <v>47871</v>
      </c>
      <c r="G103" s="52"/>
      <c r="H103" s="52"/>
      <c r="I103" s="51">
        <f>SUM(I100:I102)</f>
        <v>48618</v>
      </c>
      <c r="J103" s="52"/>
      <c r="K103" s="51">
        <f>SUM(K100:K102)</f>
        <v>49343</v>
      </c>
      <c r="L103" s="21">
        <f>IF(K103&gt;0,(K100*L100+K101*L101+K102*L102)/K103,0)</f>
        <v>7.099738564740693E-2</v>
      </c>
      <c r="M103" s="52">
        <f>M100+M101+M102</f>
        <v>45840</v>
      </c>
      <c r="N103" s="53">
        <f>IF(M103&gt;0,O103/M103,0)</f>
        <v>0.39373222076788833</v>
      </c>
      <c r="O103" s="54">
        <f>O100+O101+O102</f>
        <v>18048.685000000001</v>
      </c>
      <c r="P103" s="21">
        <f>IF(M103&gt;0,Q103/M103,0)</f>
        <v>0.34672495636998252</v>
      </c>
      <c r="Q103" s="54">
        <f>Q100+Q101+Q102</f>
        <v>15893.871999999999</v>
      </c>
      <c r="R103" s="21">
        <f>IF(M103&gt;0,S103/M103,0)</f>
        <v>0.25954282286212915</v>
      </c>
      <c r="S103" s="54">
        <f>S100+S101+S102</f>
        <v>11897.443000000001</v>
      </c>
      <c r="T103" s="21">
        <f>IF(M103&gt;0,U103/M103,0)</f>
        <v>0.2136599694589878</v>
      </c>
      <c r="U103" s="54">
        <f>U100+U101+U102</f>
        <v>9794.1730000000007</v>
      </c>
      <c r="V103" s="21">
        <f>IF(M103&gt;0,W103/M103,0)</f>
        <v>0.52266125654450268</v>
      </c>
      <c r="W103" s="54">
        <f>W100+W101+W102</f>
        <v>23958.792000000001</v>
      </c>
      <c r="X103" s="21">
        <f>IF(M103&gt;0,Y103/M103,0)</f>
        <v>0.4</v>
      </c>
      <c r="Y103" s="54">
        <f>Y100+Y101+Y102</f>
        <v>18336</v>
      </c>
      <c r="Z103" s="55">
        <f>IF(M103&gt;0,AA103/M103,0)</f>
        <v>2.7964162303664923E-3</v>
      </c>
      <c r="AA103" s="56">
        <f>SUM(AA100:AA102)</f>
        <v>128.18772000000001</v>
      </c>
      <c r="AB103" s="55">
        <f>IF(M103&gt;0,(AB100*M100+AB101*M101+AB102*M102)/M103,0)</f>
        <v>2.7115903534031412E-3</v>
      </c>
      <c r="AC103" s="55">
        <f>IF(K103&gt;0,(K100*AC100+K101*AC101+K102*AC102)/K103,0)</f>
        <v>3.4664592748718154E-4</v>
      </c>
      <c r="AD103" s="52">
        <f>SUM(AD100:AD102)</f>
        <v>15.89025</v>
      </c>
      <c r="AE103" s="53">
        <f>IF(K103&gt;0,(K100*AE100+K101*AE101+K102*AE102)/K103,0)</f>
        <v>0.21285251200778227</v>
      </c>
      <c r="AF103" s="58">
        <f>SUM(AF100:AF102)</f>
        <v>108.9379208</v>
      </c>
      <c r="AG103" s="53">
        <f>IF(AND(AA103&gt;0),((AA100*AG100+AA101*AG101+AA102*AG102)/AA103),0)</f>
        <v>0.87746979990992491</v>
      </c>
      <c r="AH103" s="57">
        <f t="shared" si="5"/>
        <v>0.8735910929118873</v>
      </c>
      <c r="AI103" s="51">
        <f>SUM(AI100:AI102)</f>
        <v>562</v>
      </c>
      <c r="AJ103" s="21">
        <f>IF(AI103&gt;0,(AJ100*AI100+AJ101*AI101+AJ102*AI102)/AI103,0)</f>
        <v>8.8250889679715311E-2</v>
      </c>
      <c r="AK103" s="53">
        <f>IF(K103&gt;0,(AK100*K100+AK101*K101+AK102*K102)/K103,0)</f>
        <v>0.21181176863992865</v>
      </c>
      <c r="AL103" s="155">
        <f>IF(L103&gt;0,(AL100*K100+AL101*K101+AL102*K102)/K103,0)</f>
        <v>0.21141752224226334</v>
      </c>
      <c r="AM103" s="58">
        <f>SUM(AM100:AM102)</f>
        <v>108.40905179999999</v>
      </c>
      <c r="AN103" s="156">
        <f>SUM(AN100:AN102)</f>
        <v>108.201036</v>
      </c>
      <c r="AO103" s="56"/>
      <c r="AP103" s="56">
        <f>SUM(AP100:AP102)</f>
        <v>0</v>
      </c>
      <c r="AQ103" s="122"/>
      <c r="AR103" s="106">
        <f>AQ102</f>
        <v>2773.3799999999997</v>
      </c>
      <c r="AS103" s="51">
        <f>SUM(AS100:AS102)</f>
        <v>0</v>
      </c>
      <c r="AT103" s="59"/>
      <c r="AU103" s="58"/>
      <c r="AV103" s="58"/>
      <c r="AW103" s="58"/>
      <c r="AX103" s="58"/>
    </row>
    <row r="104" spans="1:50" x14ac:dyDescent="0.2">
      <c r="A104" s="182">
        <v>26</v>
      </c>
      <c r="B104" s="23">
        <v>1</v>
      </c>
      <c r="C104" s="11" t="s">
        <v>60</v>
      </c>
      <c r="D104" s="12">
        <v>4024</v>
      </c>
      <c r="E104" s="12">
        <v>6</v>
      </c>
      <c r="F104" s="12">
        <v>9411</v>
      </c>
      <c r="G104" s="13">
        <v>0.6</v>
      </c>
      <c r="H104" s="13">
        <v>5.3</v>
      </c>
      <c r="I104" s="12">
        <v>10074</v>
      </c>
      <c r="J104" s="13">
        <v>3.4</v>
      </c>
      <c r="K104" s="12">
        <v>14907</v>
      </c>
      <c r="L104" s="14">
        <v>6.5000000000000002E-2</v>
      </c>
      <c r="M104" s="24">
        <f>ROUND(K104*(1-L104),0)</f>
        <v>13938</v>
      </c>
      <c r="N104" s="15">
        <v>0.376</v>
      </c>
      <c r="O104" s="25">
        <f>M104*N104</f>
        <v>5240.6880000000001</v>
      </c>
      <c r="P104" s="14">
        <v>0.42499999999999999</v>
      </c>
      <c r="Q104" s="25">
        <f>M104*P104</f>
        <v>5923.65</v>
      </c>
      <c r="R104" s="16">
        <v>0.19900000000000001</v>
      </c>
      <c r="S104" s="25">
        <f>M104*R104</f>
        <v>2773.6620000000003</v>
      </c>
      <c r="T104" s="26">
        <v>0.214</v>
      </c>
      <c r="U104" s="25">
        <f>M104*T104</f>
        <v>2982.732</v>
      </c>
      <c r="V104" s="16">
        <v>0.51800000000000002</v>
      </c>
      <c r="W104" s="25">
        <f>M104*V104</f>
        <v>7219.884</v>
      </c>
      <c r="X104" s="16">
        <v>0.4</v>
      </c>
      <c r="Y104" s="25">
        <f>X104*M104</f>
        <v>5575.2000000000007</v>
      </c>
      <c r="Z104" s="17">
        <v>2.8300000000000001E-3</v>
      </c>
      <c r="AA104" s="18">
        <f>M104*Z104</f>
        <v>39.444540000000003</v>
      </c>
      <c r="AB104" s="27">
        <f>IF(M104&gt;0,(AD104+AM104)/M104,0)</f>
        <v>2.6976251973023393E-3</v>
      </c>
      <c r="AC104" s="17">
        <v>3.5E-4</v>
      </c>
      <c r="AD104" s="24">
        <f>AC104*M104</f>
        <v>4.8783000000000003</v>
      </c>
      <c r="AE104" s="117">
        <v>0.20599999999999999</v>
      </c>
      <c r="AF104" s="30">
        <f>AI104*(1-AJ104)*AE104</f>
        <v>33.702835999999998</v>
      </c>
      <c r="AG104" s="28">
        <f>IF(AND(AE104&gt;0,AC104&gt;0,Z104&gt;0),((Z104-AC104)*AE104)/((AE104-AC104)*Z104),0)</f>
        <v>0.87781652418127809</v>
      </c>
      <c r="AH104" s="60">
        <f t="shared" si="5"/>
        <v>0.87178187168307031</v>
      </c>
      <c r="AI104" s="12">
        <v>179</v>
      </c>
      <c r="AJ104" s="14">
        <v>8.5999999999999993E-2</v>
      </c>
      <c r="AK104" s="15">
        <v>0.2</v>
      </c>
      <c r="AL104" s="150">
        <v>0.20119999999999999</v>
      </c>
      <c r="AM104" s="30">
        <f>AI104*(1-AJ104)*AK104</f>
        <v>32.721200000000003</v>
      </c>
      <c r="AN104" s="153">
        <f>AI104*(1-AJ104)*AL104</f>
        <v>32.917527199999995</v>
      </c>
      <c r="AO104" s="19">
        <v>1.6</v>
      </c>
      <c r="AP104" s="19">
        <v>1003.8</v>
      </c>
      <c r="AQ104" s="101">
        <f>AQ102+AI104-AP104</f>
        <v>1948.5799999999997</v>
      </c>
      <c r="AR104" s="102"/>
      <c r="AS104" s="12"/>
      <c r="AT104" s="31"/>
      <c r="AU104" s="20"/>
      <c r="AV104" s="20"/>
      <c r="AW104" s="20"/>
      <c r="AX104" s="20"/>
    </row>
    <row r="105" spans="1:50" x14ac:dyDescent="0.2">
      <c r="A105" s="183"/>
      <c r="B105" s="33">
        <v>2</v>
      </c>
      <c r="C105" s="46" t="s">
        <v>53</v>
      </c>
      <c r="D105" s="34">
        <v>18873</v>
      </c>
      <c r="E105" s="34">
        <v>8</v>
      </c>
      <c r="F105" s="34">
        <v>16067</v>
      </c>
      <c r="G105" s="35">
        <v>0.7</v>
      </c>
      <c r="H105" s="35">
        <v>4.3</v>
      </c>
      <c r="I105" s="34">
        <v>15958</v>
      </c>
      <c r="J105" s="35">
        <v>2.7</v>
      </c>
      <c r="K105" s="34">
        <v>15063</v>
      </c>
      <c r="L105" s="36">
        <v>6.6000000000000003E-2</v>
      </c>
      <c r="M105" s="37">
        <f>ROUND(K105*(1-L105),0)</f>
        <v>14069</v>
      </c>
      <c r="N105" s="38">
        <v>0.33300000000000002</v>
      </c>
      <c r="O105" s="25">
        <f>M105*N105</f>
        <v>4684.9769999999999</v>
      </c>
      <c r="P105" s="36">
        <v>0.35599999999999998</v>
      </c>
      <c r="Q105" s="25">
        <f>M105*P105</f>
        <v>5008.5639999999994</v>
      </c>
      <c r="R105" s="39">
        <v>0.311</v>
      </c>
      <c r="S105" s="25">
        <f>M105*R105</f>
        <v>4375.4589999999998</v>
      </c>
      <c r="T105" s="28">
        <v>0.21</v>
      </c>
      <c r="U105" s="25">
        <f>M105*T105</f>
        <v>2954.49</v>
      </c>
      <c r="V105" s="39">
        <v>0.53300000000000003</v>
      </c>
      <c r="W105" s="25">
        <f>M105*V105</f>
        <v>7498.777</v>
      </c>
      <c r="X105" s="39">
        <v>0.4</v>
      </c>
      <c r="Y105" s="25">
        <f>X105*M105</f>
        <v>5627.6</v>
      </c>
      <c r="Z105" s="40">
        <v>2.8999999999999998E-3</v>
      </c>
      <c r="AA105" s="18">
        <f>M105*Z105</f>
        <v>40.8001</v>
      </c>
      <c r="AB105" s="27">
        <f>IF(M105&gt;0,(AD105+AM105)/M105,0)</f>
        <v>2.8659022816120553E-3</v>
      </c>
      <c r="AC105" s="40">
        <v>3.6000000000000002E-4</v>
      </c>
      <c r="AD105" s="37">
        <f>AC105*M105</f>
        <v>5.0648400000000002</v>
      </c>
      <c r="AE105" s="28">
        <v>0.20849999999999999</v>
      </c>
      <c r="AF105" s="41">
        <f>AI105*(1-AJ105)*AE105</f>
        <v>37.351523999999998</v>
      </c>
      <c r="AG105" s="28">
        <f>IF(AND(AE105&gt;0,AC105&gt;0,Z105&gt;0),((Z105-AC105)*AE105)/((AE105-AC105)*Z105),0)</f>
        <v>0.8773769644436934</v>
      </c>
      <c r="AH105" s="29">
        <f t="shared" si="5"/>
        <v>0.87598752615594422</v>
      </c>
      <c r="AI105" s="34">
        <v>196</v>
      </c>
      <c r="AJ105" s="36">
        <v>8.5999999999999993E-2</v>
      </c>
      <c r="AK105" s="38">
        <v>0.1968</v>
      </c>
      <c r="AL105" s="151">
        <v>0.19439999999999999</v>
      </c>
      <c r="AM105" s="41">
        <f>AI105*(1-AJ105)*AK105</f>
        <v>35.255539200000001</v>
      </c>
      <c r="AN105" s="174">
        <f t="shared" si="4"/>
        <v>34.825593599999998</v>
      </c>
      <c r="AO105" s="42">
        <v>1.6</v>
      </c>
      <c r="AP105" s="42"/>
      <c r="AQ105" s="121">
        <f>AQ104+AI105-AP105</f>
        <v>2144.58</v>
      </c>
      <c r="AR105" s="104"/>
      <c r="AS105" s="43"/>
      <c r="AT105" s="44"/>
      <c r="AU105" s="45"/>
      <c r="AV105" s="45"/>
      <c r="AW105" s="45"/>
      <c r="AX105" s="45"/>
    </row>
    <row r="106" spans="1:50" x14ac:dyDescent="0.2">
      <c r="A106" s="183"/>
      <c r="B106" s="33">
        <v>3</v>
      </c>
      <c r="C106" s="11" t="s">
        <v>51</v>
      </c>
      <c r="D106" s="43">
        <v>22100</v>
      </c>
      <c r="E106" s="43">
        <v>3</v>
      </c>
      <c r="F106" s="43">
        <v>17579</v>
      </c>
      <c r="G106" s="37">
        <v>1.1000000000000001</v>
      </c>
      <c r="H106" s="37">
        <v>4.8</v>
      </c>
      <c r="I106" s="43">
        <v>17826</v>
      </c>
      <c r="J106" s="37">
        <v>1.4</v>
      </c>
      <c r="K106" s="43">
        <v>15108</v>
      </c>
      <c r="L106" s="39">
        <v>7.5999999999999998E-2</v>
      </c>
      <c r="M106" s="37">
        <f>ROUND(K106*(1-L106),0)</f>
        <v>13960</v>
      </c>
      <c r="N106" s="28">
        <v>0.41599999999999998</v>
      </c>
      <c r="O106" s="25">
        <f>M106*N106</f>
        <v>5807.36</v>
      </c>
      <c r="P106" s="39">
        <v>0.33900000000000002</v>
      </c>
      <c r="Q106" s="25">
        <f>M106*P106</f>
        <v>4732.4400000000005</v>
      </c>
      <c r="R106" s="39">
        <v>0.245</v>
      </c>
      <c r="S106" s="25">
        <f>M106*R106</f>
        <v>3420.2</v>
      </c>
      <c r="T106" s="28">
        <v>0.20899999999999999</v>
      </c>
      <c r="U106" s="25">
        <f>M106*T106</f>
        <v>2917.64</v>
      </c>
      <c r="V106" s="39">
        <v>0.53300000000000003</v>
      </c>
      <c r="W106" s="25">
        <f>M106*V106</f>
        <v>7440.68</v>
      </c>
      <c r="X106" s="39">
        <v>0.4</v>
      </c>
      <c r="Y106" s="25">
        <f>X106*M106</f>
        <v>5584</v>
      </c>
      <c r="Z106" s="47">
        <v>3.1099999999999999E-3</v>
      </c>
      <c r="AA106" s="18">
        <f>M106*Z106</f>
        <v>43.415599999999998</v>
      </c>
      <c r="AB106" s="27">
        <f>IF(M106&gt;0,(AD106+AM106)/M106,0)</f>
        <v>3.1193189971346707E-3</v>
      </c>
      <c r="AC106" s="47">
        <v>3.8000000000000002E-4</v>
      </c>
      <c r="AD106" s="37">
        <f>AC106*M106</f>
        <v>5.3048000000000002</v>
      </c>
      <c r="AE106" s="28">
        <v>0.21279999999999999</v>
      </c>
      <c r="AF106" s="41">
        <f>AI106*(1-AJ106)*AE106</f>
        <v>39.179884800000004</v>
      </c>
      <c r="AG106" s="28">
        <f>IF(AND(AE106&gt;0,AC106&gt;0,Z106&gt;0),((Z106-AC106)*AE106)/((AE106-AC106)*Z106),0)</f>
        <v>0.87938383309653778</v>
      </c>
      <c r="AH106" s="29">
        <f t="shared" si="5"/>
        <v>0.8797881650953413</v>
      </c>
      <c r="AI106" s="43">
        <v>201</v>
      </c>
      <c r="AJ106" s="39">
        <v>8.4000000000000005E-2</v>
      </c>
      <c r="AK106" s="28">
        <v>0.2077</v>
      </c>
      <c r="AL106" s="152">
        <v>0.20230000000000001</v>
      </c>
      <c r="AM106" s="41">
        <f>AI106*(1-AJ106)*AK106</f>
        <v>38.240893200000002</v>
      </c>
      <c r="AN106" s="154">
        <f t="shared" si="4"/>
        <v>37.246666800000007</v>
      </c>
      <c r="AO106" s="18">
        <v>1.6</v>
      </c>
      <c r="AP106" s="18"/>
      <c r="AQ106" s="121">
        <f>AQ105+AI106-AP106</f>
        <v>2345.58</v>
      </c>
      <c r="AR106" s="104"/>
      <c r="AS106" s="43"/>
      <c r="AT106" s="48"/>
      <c r="AU106" s="41"/>
      <c r="AV106" s="41"/>
      <c r="AW106" s="41"/>
      <c r="AX106" s="41"/>
    </row>
    <row r="107" spans="1:50" s="22" customFormat="1" ht="13.5" thickBot="1" x14ac:dyDescent="0.25">
      <c r="A107" s="184"/>
      <c r="B107" s="49" t="s">
        <v>38</v>
      </c>
      <c r="C107" s="50"/>
      <c r="D107" s="51">
        <f>SUM(D104:D106)</f>
        <v>44997</v>
      </c>
      <c r="E107" s="51"/>
      <c r="F107" s="51">
        <f>SUM(F104:F106)</f>
        <v>43057</v>
      </c>
      <c r="G107" s="52"/>
      <c r="H107" s="52"/>
      <c r="I107" s="51">
        <f>SUM(I104:I106)</f>
        <v>43858</v>
      </c>
      <c r="J107" s="52"/>
      <c r="K107" s="51">
        <f>SUM(K104:K106)</f>
        <v>45078</v>
      </c>
      <c r="L107" s="21">
        <f>IF(K107&gt;0,(K104*L104+K105*L105+K106*L106)/K107,0)</f>
        <v>6.902083056036204E-2</v>
      </c>
      <c r="M107" s="52">
        <f>M104+M105+M106</f>
        <v>41967</v>
      </c>
      <c r="N107" s="53">
        <f>IF(M107&gt;0,O107/M107,0)</f>
        <v>0.37489039006838709</v>
      </c>
      <c r="O107" s="54">
        <f>O104+O105+O106</f>
        <v>15733.025000000001</v>
      </c>
      <c r="P107" s="21">
        <f>IF(M107&gt;0,Q107/M107,0)</f>
        <v>0.37326122906092885</v>
      </c>
      <c r="Q107" s="54">
        <f>Q104+Q105+Q106</f>
        <v>15664.654</v>
      </c>
      <c r="R107" s="21">
        <f>IF(M107&gt;0,S107/M107,0)</f>
        <v>0.25184838087068412</v>
      </c>
      <c r="S107" s="54">
        <f>S104+S105+S106</f>
        <v>10569.321</v>
      </c>
      <c r="T107" s="21">
        <f>IF(M107&gt;0,U107/M107,0)</f>
        <v>0.2109958300569495</v>
      </c>
      <c r="U107" s="54">
        <f>U104+U105+U106</f>
        <v>8854.8619999999992</v>
      </c>
      <c r="V107" s="21">
        <f>IF(M107&gt;0,W107/M107,0)</f>
        <v>0.52801822860819214</v>
      </c>
      <c r="W107" s="54">
        <f>W104+W105+W106</f>
        <v>22159.341</v>
      </c>
      <c r="X107" s="21">
        <f>IF(M107&gt;0,Y107/M107,0)</f>
        <v>0.40000000000000008</v>
      </c>
      <c r="Y107" s="54">
        <f>Y104+Y105+Y106</f>
        <v>16786.800000000003</v>
      </c>
      <c r="Z107" s="55">
        <f>IF(M107&gt;0,AA107/M107,0)</f>
        <v>2.9466066194867397E-3</v>
      </c>
      <c r="AA107" s="56">
        <f>SUM(AA104:AA106)</f>
        <v>123.66024</v>
      </c>
      <c r="AB107" s="55">
        <f>IF(M107&gt;0,(AB104*M104+AB105*M105+AB106*M106)/M107,0)</f>
        <v>2.8943115400195396E-3</v>
      </c>
      <c r="AC107" s="55">
        <f>IF(K107&gt;0,(K104*AC104+K105*AC105+K106*AC106)/K107,0)</f>
        <v>3.6339611340343409E-4</v>
      </c>
      <c r="AD107" s="52">
        <f>SUM(AD104:AD106)</f>
        <v>15.24794</v>
      </c>
      <c r="AE107" s="53">
        <f>IF(K107&gt;0,(K104*AE104+K105*AE105+K106*AE106)/K107,0)</f>
        <v>0.20911442166910685</v>
      </c>
      <c r="AF107" s="58">
        <f>SUM(AF104:AF106)</f>
        <v>110.2342448</v>
      </c>
      <c r="AG107" s="53">
        <f>IF(AND(AA107&gt;0),((AA104*AG104+AA105*AG105+AA106*AG106)/AA107),0)</f>
        <v>0.87822176013821884</v>
      </c>
      <c r="AH107" s="57">
        <f t="shared" si="5"/>
        <v>0.87602449515585412</v>
      </c>
      <c r="AI107" s="51">
        <f>SUM(AI104:AI106)</f>
        <v>576</v>
      </c>
      <c r="AJ107" s="21">
        <f>IF(AI107&gt;0,(AJ104*AI104+AJ105*AI105+AJ106*AI106)/AI107,0)</f>
        <v>8.5302083333333334E-2</v>
      </c>
      <c r="AK107" s="53">
        <f>IF(K107&gt;0,(AK104*K104+AK105*K105+AK106*K106)/K107,0)</f>
        <v>0.20151138027419138</v>
      </c>
      <c r="AL107" s="155">
        <f>IF(L107&gt;0,(AL104*K104+AL105*K105+AL106*K106)/K107,0)</f>
        <v>0.19929641953946492</v>
      </c>
      <c r="AM107" s="58">
        <f>SUM(AM104:AM106)</f>
        <v>106.2176324</v>
      </c>
      <c r="AN107" s="156">
        <f>SUM(AN104:AN106)</f>
        <v>104.9897876</v>
      </c>
      <c r="AO107" s="56"/>
      <c r="AP107" s="56">
        <f>SUM(AP104:AP106)</f>
        <v>1003.8</v>
      </c>
      <c r="AQ107" s="105"/>
      <c r="AR107" s="106">
        <f>AQ106</f>
        <v>2345.58</v>
      </c>
      <c r="AS107" s="51">
        <f>SUM(AS104:AS106)</f>
        <v>0</v>
      </c>
      <c r="AT107" s="59"/>
      <c r="AU107" s="58"/>
      <c r="AV107" s="58"/>
      <c r="AW107" s="58"/>
      <c r="AX107" s="58"/>
    </row>
    <row r="108" spans="1:50" x14ac:dyDescent="0.2">
      <c r="A108" s="182">
        <v>27</v>
      </c>
      <c r="B108" s="23">
        <v>1</v>
      </c>
      <c r="C108" s="11" t="s">
        <v>60</v>
      </c>
      <c r="D108" s="12">
        <v>5852</v>
      </c>
      <c r="E108" s="12">
        <v>3</v>
      </c>
      <c r="F108" s="12">
        <v>9077</v>
      </c>
      <c r="G108" s="13">
        <v>0.8</v>
      </c>
      <c r="H108" s="13">
        <v>4.5999999999999996</v>
      </c>
      <c r="I108" s="12">
        <v>10061</v>
      </c>
      <c r="J108" s="13">
        <v>3</v>
      </c>
      <c r="K108" s="12">
        <v>15143</v>
      </c>
      <c r="L108" s="14">
        <v>7.5999999999999998E-2</v>
      </c>
      <c r="M108" s="24">
        <f>ROUND(K108*(1-L108),0)</f>
        <v>13992</v>
      </c>
      <c r="N108" s="15">
        <v>0.36</v>
      </c>
      <c r="O108" s="25">
        <f>M108*N108</f>
        <v>5037.12</v>
      </c>
      <c r="P108" s="14">
        <v>0.48099999999999998</v>
      </c>
      <c r="Q108" s="25">
        <f>M108*P108</f>
        <v>6730.152</v>
      </c>
      <c r="R108" s="16">
        <v>0.159</v>
      </c>
      <c r="S108" s="25">
        <f>M108*R108</f>
        <v>2224.7280000000001</v>
      </c>
      <c r="T108" s="26">
        <v>0.22900000000000001</v>
      </c>
      <c r="U108" s="25">
        <f>M108*T108</f>
        <v>3204.1680000000001</v>
      </c>
      <c r="V108" s="16">
        <v>0.50900000000000001</v>
      </c>
      <c r="W108" s="25">
        <f>M108*V108</f>
        <v>7121.9279999999999</v>
      </c>
      <c r="X108" s="16">
        <v>0.4</v>
      </c>
      <c r="Y108" s="25">
        <f>X108*M108</f>
        <v>5596.8</v>
      </c>
      <c r="Z108" s="17">
        <v>3.2599999999999999E-3</v>
      </c>
      <c r="AA108" s="18">
        <f>M108*Z108</f>
        <v>45.61392</v>
      </c>
      <c r="AB108" s="27">
        <f>IF(M108&gt;0,(AD108+AM108)/M108,0)</f>
        <v>2.7825853344768444E-3</v>
      </c>
      <c r="AC108" s="17">
        <v>4.0000000000000002E-4</v>
      </c>
      <c r="AD108" s="24">
        <f>AC108*M108</f>
        <v>5.5968</v>
      </c>
      <c r="AE108" s="117">
        <v>0.2094</v>
      </c>
      <c r="AF108" s="30">
        <f>AI108*(1-AJ108)*AE108</f>
        <v>34.337412000000008</v>
      </c>
      <c r="AG108" s="28">
        <f>IF(AND(AE108&gt;0,AC108&gt;0,Z108&gt;0),((Z108-AC108)*AE108)/((AE108-AC108)*Z108),0)</f>
        <v>0.87897965773329034</v>
      </c>
      <c r="AH108" s="60">
        <f t="shared" si="5"/>
        <v>0.85793681442566838</v>
      </c>
      <c r="AI108" s="12">
        <v>180</v>
      </c>
      <c r="AJ108" s="14">
        <v>8.8999999999999996E-2</v>
      </c>
      <c r="AK108" s="15">
        <v>0.20330000000000001</v>
      </c>
      <c r="AL108" s="150">
        <v>0.2079</v>
      </c>
      <c r="AM108" s="30">
        <f>AI108*(1-AJ108)*AK108</f>
        <v>33.337134000000006</v>
      </c>
      <c r="AN108" s="153">
        <f>AI108*(1-AJ108)*AL108</f>
        <v>34.091442000000001</v>
      </c>
      <c r="AO108" s="19">
        <v>1.63</v>
      </c>
      <c r="AP108" s="19">
        <v>1003.96</v>
      </c>
      <c r="AQ108" s="101">
        <f>AQ106+AI108-AP108</f>
        <v>1521.62</v>
      </c>
      <c r="AR108" s="102"/>
      <c r="AS108" s="12"/>
      <c r="AT108" s="31"/>
      <c r="AU108" s="20"/>
      <c r="AV108" s="20"/>
      <c r="AW108" s="20"/>
      <c r="AX108" s="20"/>
    </row>
    <row r="109" spans="1:50" x14ac:dyDescent="0.2">
      <c r="A109" s="183"/>
      <c r="B109" s="33">
        <v>2</v>
      </c>
      <c r="C109" s="11" t="s">
        <v>57</v>
      </c>
      <c r="D109" s="34">
        <v>18700</v>
      </c>
      <c r="E109" s="34">
        <v>8</v>
      </c>
      <c r="F109" s="34">
        <v>17428</v>
      </c>
      <c r="G109" s="35">
        <v>1</v>
      </c>
      <c r="H109" s="35">
        <v>3.7</v>
      </c>
      <c r="I109" s="34">
        <v>17217</v>
      </c>
      <c r="J109" s="35">
        <v>2.4</v>
      </c>
      <c r="K109" s="34">
        <v>15119</v>
      </c>
      <c r="L109" s="36">
        <v>5.8999999999999997E-2</v>
      </c>
      <c r="M109" s="37">
        <f>ROUND(K109*(1-L109),0)</f>
        <v>14227</v>
      </c>
      <c r="N109" s="38">
        <v>0.33700000000000002</v>
      </c>
      <c r="O109" s="25">
        <f>M109*N109</f>
        <v>4794.4990000000007</v>
      </c>
      <c r="P109" s="36">
        <v>0.61</v>
      </c>
      <c r="Q109" s="25">
        <f>M109*P109</f>
        <v>8678.4699999999993</v>
      </c>
      <c r="R109" s="39">
        <v>5.2999999999999999E-2</v>
      </c>
      <c r="S109" s="25">
        <f>M109*R109</f>
        <v>754.03099999999995</v>
      </c>
      <c r="T109" s="28">
        <v>0.23499999999999999</v>
      </c>
      <c r="U109" s="25">
        <f>M109*T109</f>
        <v>3343.3449999999998</v>
      </c>
      <c r="V109" s="39">
        <v>0.5</v>
      </c>
      <c r="W109" s="25">
        <f>M109*V109</f>
        <v>7113.5</v>
      </c>
      <c r="X109" s="39">
        <v>0.4</v>
      </c>
      <c r="Y109" s="25">
        <f>X109*M109</f>
        <v>5690.8</v>
      </c>
      <c r="Z109" s="40">
        <v>3.2399999999999998E-3</v>
      </c>
      <c r="AA109" s="18">
        <f>M109*Z109</f>
        <v>46.095479999999995</v>
      </c>
      <c r="AB109" s="27">
        <f>IF(M109&gt;0,(AD109+AM109)/M109,0)</f>
        <v>3.2298379489702684E-3</v>
      </c>
      <c r="AC109" s="40">
        <v>4.0000000000000002E-4</v>
      </c>
      <c r="AD109" s="37">
        <f>AC109*M109</f>
        <v>5.6908000000000003</v>
      </c>
      <c r="AE109" s="28">
        <v>0.21149999999999999</v>
      </c>
      <c r="AF109" s="41">
        <f>AI109*(1-AJ109)*AE109</f>
        <v>41.516392500000002</v>
      </c>
      <c r="AG109" s="28">
        <f>IF(AND(AE109&gt;0,AC109&gt;0,Z109&gt;0),((Z109-AC109)*AE109)/((AE109-AC109)*Z109),0)</f>
        <v>0.8782041160061056</v>
      </c>
      <c r="AH109" s="29">
        <f t="shared" si="5"/>
        <v>0.87786685309722101</v>
      </c>
      <c r="AI109" s="34">
        <v>215</v>
      </c>
      <c r="AJ109" s="36">
        <v>8.6999999999999994E-2</v>
      </c>
      <c r="AK109" s="38">
        <v>0.2051</v>
      </c>
      <c r="AL109" s="151">
        <v>0.21260000000000001</v>
      </c>
      <c r="AM109" s="41">
        <f>AI109*(1-AJ109)*AK109</f>
        <v>40.260104500000004</v>
      </c>
      <c r="AN109" s="174">
        <f t="shared" si="4"/>
        <v>41.732317000000009</v>
      </c>
      <c r="AO109" s="42">
        <v>1.65</v>
      </c>
      <c r="AP109" s="42"/>
      <c r="AQ109" s="121">
        <f>AQ108+AI109-AP109</f>
        <v>1736.62</v>
      </c>
      <c r="AR109" s="104"/>
      <c r="AS109" s="43"/>
      <c r="AT109" s="44"/>
      <c r="AU109" s="45"/>
      <c r="AV109" s="45"/>
      <c r="AW109" s="45"/>
      <c r="AX109" s="45"/>
    </row>
    <row r="110" spans="1:50" x14ac:dyDescent="0.2">
      <c r="A110" s="183"/>
      <c r="B110" s="33">
        <v>3</v>
      </c>
      <c r="C110" s="46" t="s">
        <v>51</v>
      </c>
      <c r="D110" s="43">
        <v>21600</v>
      </c>
      <c r="E110" s="43">
        <v>3</v>
      </c>
      <c r="F110" s="43">
        <v>18955</v>
      </c>
      <c r="G110" s="37">
        <v>1</v>
      </c>
      <c r="H110" s="37">
        <v>4.4000000000000004</v>
      </c>
      <c r="I110" s="43">
        <v>18627</v>
      </c>
      <c r="J110" s="37">
        <v>1.1000000000000001</v>
      </c>
      <c r="K110" s="43">
        <v>15165</v>
      </c>
      <c r="L110" s="39">
        <v>6.9000000000000006E-2</v>
      </c>
      <c r="M110" s="37">
        <f>ROUND(K110*(1-L110),0)</f>
        <v>14119</v>
      </c>
      <c r="N110" s="28">
        <v>0.40400000000000003</v>
      </c>
      <c r="O110" s="25">
        <f>M110*N110</f>
        <v>5704.076</v>
      </c>
      <c r="P110" s="39">
        <v>0.45400000000000001</v>
      </c>
      <c r="Q110" s="25">
        <f>M110*P110</f>
        <v>6410.0259999999998</v>
      </c>
      <c r="R110" s="39">
        <v>0.14199999999999999</v>
      </c>
      <c r="S110" s="25">
        <f>M110*R110</f>
        <v>2004.8979999999999</v>
      </c>
      <c r="T110" s="28">
        <v>0.23400000000000001</v>
      </c>
      <c r="U110" s="25">
        <f>M110*T110</f>
        <v>3303.846</v>
      </c>
      <c r="V110" s="39">
        <v>0.50700000000000001</v>
      </c>
      <c r="W110" s="25">
        <f>M110*V110</f>
        <v>7158.3330000000005</v>
      </c>
      <c r="X110" s="39">
        <v>0.4</v>
      </c>
      <c r="Y110" s="25">
        <f>X110*M110</f>
        <v>5647.6</v>
      </c>
      <c r="Z110" s="47">
        <v>3.15E-3</v>
      </c>
      <c r="AA110" s="18">
        <f>M110*Z110</f>
        <v>44.474850000000004</v>
      </c>
      <c r="AB110" s="27">
        <f>IF(M110&gt;0,(AD110+AM110)/M110,0)</f>
        <v>2.7996615765989094E-3</v>
      </c>
      <c r="AC110" s="47">
        <v>3.8000000000000002E-4</v>
      </c>
      <c r="AD110" s="37">
        <f>AC110*M110</f>
        <v>5.3652199999999999</v>
      </c>
      <c r="AE110" s="28">
        <v>0.22120000000000001</v>
      </c>
      <c r="AF110" s="41">
        <f>AI110*(1-AJ110)*AE110</f>
        <v>36.105591199999999</v>
      </c>
      <c r="AG110" s="28">
        <f>IF(AND(AE110&gt;0,AC110&gt;0,Z110&gt;0),((Z110-AC110)*AE110)/((AE110-AC110)*Z110),0)</f>
        <v>0.88087834234016649</v>
      </c>
      <c r="AH110" s="29">
        <f t="shared" si="5"/>
        <v>0.8658413095943791</v>
      </c>
      <c r="AI110" s="43">
        <v>178</v>
      </c>
      <c r="AJ110" s="39">
        <v>8.3000000000000004E-2</v>
      </c>
      <c r="AK110" s="28">
        <v>0.20930000000000001</v>
      </c>
      <c r="AL110" s="152">
        <v>0.22070000000000001</v>
      </c>
      <c r="AM110" s="41">
        <f>AI110*(1-AJ110)*AK110</f>
        <v>34.163201800000003</v>
      </c>
      <c r="AN110" s="154">
        <f t="shared" si="4"/>
        <v>36.023978200000002</v>
      </c>
      <c r="AO110" s="18">
        <v>1.6</v>
      </c>
      <c r="AP110" s="18"/>
      <c r="AQ110" s="121">
        <f>AQ109+AI110-AP110</f>
        <v>1914.62</v>
      </c>
      <c r="AR110" s="104"/>
      <c r="AS110" s="43"/>
      <c r="AT110" s="48"/>
      <c r="AU110" s="41"/>
      <c r="AV110" s="41"/>
      <c r="AW110" s="41"/>
      <c r="AX110" s="41"/>
    </row>
    <row r="111" spans="1:50" s="22" customFormat="1" ht="13.5" thickBot="1" x14ac:dyDescent="0.25">
      <c r="A111" s="184"/>
      <c r="B111" s="49" t="s">
        <v>38</v>
      </c>
      <c r="C111" s="50"/>
      <c r="D111" s="51">
        <f>SUM(D108:D110)</f>
        <v>46152</v>
      </c>
      <c r="E111" s="51"/>
      <c r="F111" s="51">
        <f>SUM(F108:F110)</f>
        <v>45460</v>
      </c>
      <c r="G111" s="52"/>
      <c r="H111" s="52"/>
      <c r="I111" s="51">
        <f>SUM(I108:I110)</f>
        <v>45905</v>
      </c>
      <c r="J111" s="52"/>
      <c r="K111" s="51">
        <f>SUM(K108:K110)</f>
        <v>45427</v>
      </c>
      <c r="L111" s="21">
        <f>IF(K111&gt;0,(K108*L108+K109*L109+K110*L110)/K111,0)</f>
        <v>6.8005239174940016E-2</v>
      </c>
      <c r="M111" s="52">
        <f>M108+M109+M110</f>
        <v>42338</v>
      </c>
      <c r="N111" s="53">
        <f>IF(M111&gt;0,O111/M111,0)</f>
        <v>0.36694447068827057</v>
      </c>
      <c r="O111" s="54">
        <f>O108+O109+O110</f>
        <v>15535.695</v>
      </c>
      <c r="P111" s="21">
        <f>IF(M111&gt;0,Q111/M111,0)</f>
        <v>0.5153443242477207</v>
      </c>
      <c r="Q111" s="54">
        <f>Q108+Q109+Q110</f>
        <v>21818.648000000001</v>
      </c>
      <c r="R111" s="21">
        <f>IF(M111&gt;0,S111/M111,0)</f>
        <v>0.1177112050640087</v>
      </c>
      <c r="S111" s="54">
        <f>S108+S109+S110</f>
        <v>4983.6570000000002</v>
      </c>
      <c r="T111" s="21">
        <f>IF(M111&gt;0,U111/M111,0)</f>
        <v>0.23268361755397043</v>
      </c>
      <c r="U111" s="54">
        <f>U108+U109+U110</f>
        <v>9851.3590000000004</v>
      </c>
      <c r="V111" s="21">
        <f>IF(M111&gt;0,W111/M111,0)</f>
        <v>0.50530872974632712</v>
      </c>
      <c r="W111" s="54">
        <f>W108+W109+W110</f>
        <v>21393.760999999999</v>
      </c>
      <c r="X111" s="21">
        <f>IF(M111&gt;0,Y111/M111,0)</f>
        <v>0.4</v>
      </c>
      <c r="Y111" s="54">
        <f>Y108+Y109+Y110</f>
        <v>16935.2</v>
      </c>
      <c r="Z111" s="55">
        <f>IF(M111&gt;0,AA111/M111,0)</f>
        <v>3.2165962019934809E-3</v>
      </c>
      <c r="AA111" s="56">
        <f>SUM(AA108:AA110)</f>
        <v>136.18424999999999</v>
      </c>
      <c r="AB111" s="55">
        <f>IF(M111&gt;0,(AB108*M108+AB109*M109+AB110*M110)/M111,0)</f>
        <v>2.9385719755302569E-3</v>
      </c>
      <c r="AC111" s="55">
        <f>IF(K111&gt;0,(K108*AC108+K109*AC109+K110*AC110)/K111,0)</f>
        <v>3.9332335395249519E-4</v>
      </c>
      <c r="AD111" s="52">
        <f>SUM(AD108:AD110)</f>
        <v>16.652820000000002</v>
      </c>
      <c r="AE111" s="53">
        <f>IF(K111&gt;0,(K108*AE108+K109*AE109+K110*AE110)/K111,0)</f>
        <v>0.21403814251436368</v>
      </c>
      <c r="AF111" s="58">
        <f>SUM(AF108:AF110)</f>
        <v>111.95939570000002</v>
      </c>
      <c r="AG111" s="53">
        <f>IF(AND(AA111&gt;0),((AA108*AG108+AA109*AG109+AA110*AG110)/AA111),0)</f>
        <v>0.879337222906308</v>
      </c>
      <c r="AH111" s="57">
        <f t="shared" si="5"/>
        <v>0.86780926116337231</v>
      </c>
      <c r="AI111" s="51">
        <f>SUM(AI108:AI110)</f>
        <v>573</v>
      </c>
      <c r="AJ111" s="21">
        <f>IF(AI111&gt;0,(AJ108*AI108+AJ109*AI109+AJ110*AI110)/AI111,0)</f>
        <v>8.6385689354275735E-2</v>
      </c>
      <c r="AK111" s="53">
        <f>IF(K111&gt;0,(AK108*K108+AK109*K109+AK110*K110)/K111,0)</f>
        <v>0.20590206925396792</v>
      </c>
      <c r="AL111" s="155">
        <f>IF(L111&gt;0,(AL108*K108+AL109*K109+AL110*K110)/K111,0)</f>
        <v>0.21373730600744048</v>
      </c>
      <c r="AM111" s="58">
        <f>SUM(AM108:AM110)</f>
        <v>107.7604403</v>
      </c>
      <c r="AN111" s="156">
        <f>SUM(AN108:AN110)</f>
        <v>111.84773720000001</v>
      </c>
      <c r="AO111" s="56"/>
      <c r="AP111" s="56">
        <f>SUM(AP108:AP110)</f>
        <v>1003.96</v>
      </c>
      <c r="AQ111" s="105"/>
      <c r="AR111" s="106">
        <f>AQ110</f>
        <v>1914.62</v>
      </c>
      <c r="AS111" s="51">
        <f>SUM(AS108:AS110)</f>
        <v>0</v>
      </c>
      <c r="AT111" s="59"/>
      <c r="AU111" s="58"/>
      <c r="AV111" s="58"/>
      <c r="AW111" s="58"/>
      <c r="AX111" s="58"/>
    </row>
    <row r="112" spans="1:50" x14ac:dyDescent="0.2">
      <c r="A112" s="182">
        <v>28</v>
      </c>
      <c r="B112" s="23">
        <v>1</v>
      </c>
      <c r="C112" s="11" t="s">
        <v>60</v>
      </c>
      <c r="D112" s="12">
        <v>3586</v>
      </c>
      <c r="E112" s="12">
        <v>5</v>
      </c>
      <c r="F112" s="12">
        <v>9060</v>
      </c>
      <c r="G112" s="13">
        <v>0.5</v>
      </c>
      <c r="H112" s="13">
        <v>3.8</v>
      </c>
      <c r="I112" s="12">
        <v>9788</v>
      </c>
      <c r="J112" s="13">
        <v>3</v>
      </c>
      <c r="K112" s="12">
        <v>14988</v>
      </c>
      <c r="L112" s="14">
        <v>6.7000000000000004E-2</v>
      </c>
      <c r="M112" s="24">
        <f>ROUND(K112*(1-L112),0)</f>
        <v>13984</v>
      </c>
      <c r="N112" s="15">
        <v>0.34</v>
      </c>
      <c r="O112" s="25">
        <f>M112*N112</f>
        <v>4754.5600000000004</v>
      </c>
      <c r="P112" s="14">
        <v>0.46400000000000002</v>
      </c>
      <c r="Q112" s="25">
        <f>M112*P112</f>
        <v>6488.576</v>
      </c>
      <c r="R112" s="16">
        <v>0.19600000000000001</v>
      </c>
      <c r="S112" s="25">
        <f>M112*R112</f>
        <v>2740.864</v>
      </c>
      <c r="T112" s="26">
        <v>0.23799999999999999</v>
      </c>
      <c r="U112" s="25">
        <f>M112*T112</f>
        <v>3328.192</v>
      </c>
      <c r="V112" s="16">
        <v>0.5</v>
      </c>
      <c r="W112" s="25">
        <f>M112*V112</f>
        <v>6992</v>
      </c>
      <c r="X112" s="16">
        <v>0.4</v>
      </c>
      <c r="Y112" s="25">
        <f>X112*M112</f>
        <v>5593.6</v>
      </c>
      <c r="Z112" s="17">
        <v>3.29E-3</v>
      </c>
      <c r="AA112" s="18">
        <f>M112*Z112</f>
        <v>46.007359999999998</v>
      </c>
      <c r="AB112" s="27">
        <f>IF(M112&gt;0,(AD112+AM112)/M112,0)</f>
        <v>3.0370782608695659E-3</v>
      </c>
      <c r="AC112" s="17">
        <v>4.0000000000000002E-4</v>
      </c>
      <c r="AD112" s="24">
        <f>AC112*M112</f>
        <v>5.5936000000000003</v>
      </c>
      <c r="AE112" s="117">
        <v>0.21029999999999999</v>
      </c>
      <c r="AF112" s="30">
        <f>AI112*(1-AJ112)*AE112</f>
        <v>36.824371200000002</v>
      </c>
      <c r="AG112" s="28">
        <f>IF(AND(AE112&gt;0,AC112&gt;0,Z112&gt;0),((Z112-AC112)*AE112)/((AE112-AC112)*Z112),0)</f>
        <v>0.88009342992972484</v>
      </c>
      <c r="AH112" s="60">
        <f t="shared" si="5"/>
        <v>0.86994679124946561</v>
      </c>
      <c r="AI112" s="12">
        <v>192</v>
      </c>
      <c r="AJ112" s="14">
        <v>8.7999999999999995E-2</v>
      </c>
      <c r="AK112" s="15">
        <v>0.21060000000000001</v>
      </c>
      <c r="AL112" s="150">
        <v>0.21840000000000001</v>
      </c>
      <c r="AM112" s="30">
        <f>AI112*(1-AJ112)*AK112</f>
        <v>36.876902400000006</v>
      </c>
      <c r="AN112" s="153">
        <f>AI112*(1-AJ112)*AL112</f>
        <v>38.242713600000002</v>
      </c>
      <c r="AO112" s="19">
        <v>1.58</v>
      </c>
      <c r="AP112" s="19">
        <v>1059.26</v>
      </c>
      <c r="AQ112" s="101">
        <f>AQ110+AI112-AP112</f>
        <v>1047.3599999999999</v>
      </c>
      <c r="AR112" s="102"/>
      <c r="AS112" s="12"/>
      <c r="AT112" s="31"/>
      <c r="AU112" s="20"/>
      <c r="AV112" s="20"/>
      <c r="AW112" s="20"/>
      <c r="AX112" s="20"/>
    </row>
    <row r="113" spans="1:50" x14ac:dyDescent="0.2">
      <c r="A113" s="183"/>
      <c r="B113" s="33">
        <v>2</v>
      </c>
      <c r="C113" s="11" t="s">
        <v>57</v>
      </c>
      <c r="D113" s="34">
        <v>20200</v>
      </c>
      <c r="E113" s="34">
        <v>7</v>
      </c>
      <c r="F113" s="34">
        <v>16414</v>
      </c>
      <c r="G113" s="35">
        <v>0.5</v>
      </c>
      <c r="H113" s="35">
        <v>3.5</v>
      </c>
      <c r="I113" s="34">
        <v>16432</v>
      </c>
      <c r="J113" s="35">
        <v>2.5</v>
      </c>
      <c r="K113" s="34">
        <v>15169</v>
      </c>
      <c r="L113" s="36">
        <v>6.7000000000000004E-2</v>
      </c>
      <c r="M113" s="37">
        <f>ROUND(K113*(1-L113),0)</f>
        <v>14153</v>
      </c>
      <c r="N113" s="38">
        <v>0.38100000000000001</v>
      </c>
      <c r="O113" s="25">
        <f>M113*N113</f>
        <v>5392.2929999999997</v>
      </c>
      <c r="P113" s="36">
        <v>0.42499999999999999</v>
      </c>
      <c r="Q113" s="25">
        <f>M113*P113</f>
        <v>6015.0249999999996</v>
      </c>
      <c r="R113" s="39">
        <v>0.19400000000000001</v>
      </c>
      <c r="S113" s="25">
        <f>M113*R113</f>
        <v>2745.6820000000002</v>
      </c>
      <c r="T113" s="28">
        <v>0.23300000000000001</v>
      </c>
      <c r="U113" s="25">
        <f>M113*T113</f>
        <v>3297.6490000000003</v>
      </c>
      <c r="V113" s="39">
        <v>0.50900000000000001</v>
      </c>
      <c r="W113" s="25">
        <f>M113*V113</f>
        <v>7203.8770000000004</v>
      </c>
      <c r="X113" s="39">
        <v>0.4</v>
      </c>
      <c r="Y113" s="25">
        <f>X113*M113</f>
        <v>5661.2000000000007</v>
      </c>
      <c r="Z113" s="40">
        <v>3.3400000000000001E-3</v>
      </c>
      <c r="AA113" s="18">
        <f>M113*Z113</f>
        <v>47.27102</v>
      </c>
      <c r="AB113" s="27">
        <f>IF(M113&gt;0,(AD113+AM113)/M113,0)</f>
        <v>3.2542188935208087E-3</v>
      </c>
      <c r="AC113" s="40">
        <v>3.8000000000000002E-4</v>
      </c>
      <c r="AD113" s="37">
        <f>AC113*M113</f>
        <v>5.3781400000000001</v>
      </c>
      <c r="AE113" s="28">
        <v>0.21629999999999999</v>
      </c>
      <c r="AF113" s="41">
        <f>AI113*(1-AJ113)*AE113</f>
        <v>40.547598000000001</v>
      </c>
      <c r="AG113" s="28">
        <f>IF(AND(AE113&gt;0,AC113&gt;0,Z113&gt;0),((Z113-AC113)*AE113)/((AE113-AC113)*Z113),0)</f>
        <v>0.88778722658425269</v>
      </c>
      <c r="AH113" s="29">
        <f t="shared" si="5"/>
        <v>0.88477788724646267</v>
      </c>
      <c r="AI113" s="34">
        <v>206</v>
      </c>
      <c r="AJ113" s="36">
        <v>0.09</v>
      </c>
      <c r="AK113" s="38">
        <v>0.217</v>
      </c>
      <c r="AL113" s="151">
        <v>0.2195</v>
      </c>
      <c r="AM113" s="41">
        <f>AI113*(1-AJ113)*AK113</f>
        <v>40.678820000000002</v>
      </c>
      <c r="AN113" s="174">
        <f t="shared" si="4"/>
        <v>41.147469999999998</v>
      </c>
      <c r="AO113" s="42">
        <v>1.65</v>
      </c>
      <c r="AP113" s="42"/>
      <c r="AQ113" s="121">
        <f>AQ112+AI113-AP113</f>
        <v>1253.3599999999999</v>
      </c>
      <c r="AR113" s="104"/>
      <c r="AS113" s="43"/>
      <c r="AT113" s="44"/>
      <c r="AU113" s="45"/>
      <c r="AV113" s="45"/>
      <c r="AW113" s="45"/>
      <c r="AX113" s="45"/>
    </row>
    <row r="114" spans="1:50" x14ac:dyDescent="0.2">
      <c r="A114" s="183"/>
      <c r="B114" s="33">
        <v>3</v>
      </c>
      <c r="C114" s="46" t="s">
        <v>52</v>
      </c>
      <c r="D114" s="43">
        <v>21100</v>
      </c>
      <c r="E114" s="43">
        <v>3</v>
      </c>
      <c r="F114" s="43">
        <v>19519</v>
      </c>
      <c r="G114" s="37">
        <v>0.6</v>
      </c>
      <c r="H114" s="37">
        <v>4</v>
      </c>
      <c r="I114" s="43">
        <v>19300</v>
      </c>
      <c r="J114" s="37">
        <v>0.8</v>
      </c>
      <c r="K114" s="43">
        <v>15325</v>
      </c>
      <c r="L114" s="39">
        <v>7.3999999999999996E-2</v>
      </c>
      <c r="M114" s="37">
        <f>ROUND(K114*(1-L114),0)</f>
        <v>14191</v>
      </c>
      <c r="N114" s="28">
        <v>0.38800000000000001</v>
      </c>
      <c r="O114" s="25">
        <f>M114*N114</f>
        <v>5506.1080000000002</v>
      </c>
      <c r="P114" s="39">
        <v>0.36</v>
      </c>
      <c r="Q114" s="25">
        <f>M114*P114</f>
        <v>5108.76</v>
      </c>
      <c r="R114" s="39">
        <v>0.252</v>
      </c>
      <c r="S114" s="25">
        <f>M114*R114</f>
        <v>3576.1320000000001</v>
      </c>
      <c r="T114" s="28">
        <v>0.22</v>
      </c>
      <c r="U114" s="25">
        <f>M114*T114</f>
        <v>3122.02</v>
      </c>
      <c r="V114" s="39">
        <v>0.53200000000000003</v>
      </c>
      <c r="W114" s="25">
        <f>M114*V114</f>
        <v>7549.6120000000001</v>
      </c>
      <c r="X114" s="39">
        <v>0.4</v>
      </c>
      <c r="Y114" s="25">
        <f>X114*M114</f>
        <v>5676.4000000000005</v>
      </c>
      <c r="Z114" s="47">
        <v>3.0699999999999998E-3</v>
      </c>
      <c r="AA114" s="18">
        <f>M114*Z114</f>
        <v>43.566369999999999</v>
      </c>
      <c r="AB114" s="27">
        <f>IF(M114&gt;0,(AD114+AM114)/M114,0)</f>
        <v>2.9616679021915297E-3</v>
      </c>
      <c r="AC114" s="47">
        <v>3.8999999999999999E-4</v>
      </c>
      <c r="AD114" s="37">
        <f>AC114*M114</f>
        <v>5.5344899999999999</v>
      </c>
      <c r="AE114" s="28">
        <v>0.20899999999999999</v>
      </c>
      <c r="AF114" s="41">
        <f>AI114*(1-AJ114)*AE114</f>
        <v>36.182915999999999</v>
      </c>
      <c r="AG114" s="28">
        <f>IF(AND(AE114&gt;0,AC114&gt;0,Z114&gt;0),((Z114-AC114)*AE114)/((AE114-AC114)*Z114),0)</f>
        <v>0.87459619098150354</v>
      </c>
      <c r="AH114" s="29">
        <f t="shared" si="5"/>
        <v>0.86992689107617005</v>
      </c>
      <c r="AI114" s="43">
        <v>189</v>
      </c>
      <c r="AJ114" s="39">
        <v>8.4000000000000005E-2</v>
      </c>
      <c r="AK114" s="28">
        <v>0.21079999999999999</v>
      </c>
      <c r="AL114" s="152">
        <v>0.20760000000000001</v>
      </c>
      <c r="AM114" s="41">
        <f>AI114*(1-AJ114)*AK114</f>
        <v>36.494539199999998</v>
      </c>
      <c r="AN114" s="154">
        <f t="shared" si="4"/>
        <v>35.940542399999998</v>
      </c>
      <c r="AO114" s="18">
        <v>1.6</v>
      </c>
      <c r="AP114" s="18"/>
      <c r="AQ114" s="121">
        <f>AQ113+AI114-AP114</f>
        <v>1442.36</v>
      </c>
      <c r="AR114" s="104"/>
      <c r="AS114" s="43"/>
      <c r="AT114" s="48"/>
      <c r="AU114" s="41"/>
      <c r="AV114" s="41"/>
      <c r="AW114" s="41"/>
      <c r="AX114" s="41"/>
    </row>
    <row r="115" spans="1:50" s="22" customFormat="1" ht="13.5" thickBot="1" x14ac:dyDescent="0.25">
      <c r="A115" s="184"/>
      <c r="B115" s="49" t="s">
        <v>38</v>
      </c>
      <c r="C115" s="50"/>
      <c r="D115" s="51">
        <f>SUM(D112:D114)</f>
        <v>44886</v>
      </c>
      <c r="E115" s="51"/>
      <c r="F115" s="51">
        <f>SUM(F112:F114)</f>
        <v>44993</v>
      </c>
      <c r="G115" s="52"/>
      <c r="H115" s="52"/>
      <c r="I115" s="51">
        <f>SUM(I112:I114)</f>
        <v>45520</v>
      </c>
      <c r="J115" s="52"/>
      <c r="K115" s="51">
        <f>SUM(K112:K114)</f>
        <v>45482</v>
      </c>
      <c r="L115" s="21">
        <f>IF(K115&gt;0,(K112*L112+K113*L113+K114*L114)/K115,0)</f>
        <v>6.9358625390264286E-2</v>
      </c>
      <c r="M115" s="52">
        <f>M112+M113+M114</f>
        <v>42328</v>
      </c>
      <c r="N115" s="53">
        <f>IF(M115&gt;0,O115/M115,0)</f>
        <v>0.36980157342657344</v>
      </c>
      <c r="O115" s="54">
        <f>O112+O113+O114</f>
        <v>15652.960999999999</v>
      </c>
      <c r="P115" s="21">
        <f>IF(M115&gt;0,Q115/M115,0)</f>
        <v>0.41609244471744466</v>
      </c>
      <c r="Q115" s="54">
        <f>Q112+Q113+Q114</f>
        <v>17612.360999999997</v>
      </c>
      <c r="R115" s="21">
        <f>IF(M115&gt;0,S115/M115,0)</f>
        <v>0.21410598185598184</v>
      </c>
      <c r="S115" s="54">
        <f>S112+S113+S114</f>
        <v>9062.6779999999999</v>
      </c>
      <c r="T115" s="21">
        <f>IF(M115&gt;0,U115/M115,0)</f>
        <v>0.23029344641844643</v>
      </c>
      <c r="U115" s="54">
        <f>U112+U113+U114</f>
        <v>9747.8610000000008</v>
      </c>
      <c r="V115" s="21">
        <f>IF(M115&gt;0,W115/M115,0)</f>
        <v>0.51373769136269143</v>
      </c>
      <c r="W115" s="54">
        <f>W112+W113+W114</f>
        <v>21745.489000000001</v>
      </c>
      <c r="X115" s="21">
        <f>IF(M115&gt;0,Y115/M115,0)</f>
        <v>0.4</v>
      </c>
      <c r="Y115" s="54">
        <f>Y112+Y113+Y114</f>
        <v>16931.2</v>
      </c>
      <c r="Z115" s="55">
        <f>IF(M115&gt;0,AA115/M115,0)</f>
        <v>3.232960451710452E-3</v>
      </c>
      <c r="AA115" s="56">
        <f>SUM(AA112:AA114)</f>
        <v>136.84475</v>
      </c>
      <c r="AB115" s="55">
        <f>IF(M115&gt;0,(AB112*M112+AB113*M113+AB114*M114)/M115,0)</f>
        <v>3.0844001984501987E-3</v>
      </c>
      <c r="AC115" s="55">
        <f>IF(K115&gt;0,(K112*AC112+K113*AC113+K114*AC114)/K115,0)</f>
        <v>3.8996020403676184E-4</v>
      </c>
      <c r="AD115" s="52">
        <f>SUM(AD112:AD114)</f>
        <v>16.506230000000002</v>
      </c>
      <c r="AE115" s="53">
        <f>IF(K115&gt;0,(K112*AE112+K113*AE113+K114*AE114)/K115,0)</f>
        <v>0.21186306890638054</v>
      </c>
      <c r="AF115" s="58">
        <f>SUM(AF112:AF114)</f>
        <v>113.5548852</v>
      </c>
      <c r="AG115" s="53">
        <f>IF(AND(AA115&gt;0),((AA112*AG112+AA113*AG113+AA114*AG114)/AA115),0)</f>
        <v>0.88100101951233944</v>
      </c>
      <c r="AH115" s="57">
        <f t="shared" si="5"/>
        <v>0.87517392556295437</v>
      </c>
      <c r="AI115" s="51">
        <f>SUM(AI112:AI114)</f>
        <v>587</v>
      </c>
      <c r="AJ115" s="21">
        <f>IF(AI115&gt;0,(AJ112*AI112+AJ113*AI113+AJ114*AI114)/AI115,0)</f>
        <v>8.741396933560476E-2</v>
      </c>
      <c r="AK115" s="53">
        <f>IF(K115&gt;0,(AK112*K112+AK113*K113+AK114*K114)/K115,0)</f>
        <v>0.21280189525526583</v>
      </c>
      <c r="AL115" s="155">
        <f>IF(L115&gt;0,(AL112*K112+AL113*K113+AL114*K114)/K115,0)</f>
        <v>0.21512784618090675</v>
      </c>
      <c r="AM115" s="58">
        <f>SUM(AM112:AM114)</f>
        <v>114.0502616</v>
      </c>
      <c r="AN115" s="156">
        <f>SUM(AN112:AN114)</f>
        <v>115.330726</v>
      </c>
      <c r="AO115" s="56"/>
      <c r="AP115" s="56">
        <f>SUM(AP112:AP114)</f>
        <v>1059.26</v>
      </c>
      <c r="AQ115" s="105"/>
      <c r="AR115" s="106">
        <f>AQ114</f>
        <v>1442.36</v>
      </c>
      <c r="AS115" s="51">
        <f>SUM(AS112:AS114)</f>
        <v>0</v>
      </c>
      <c r="AT115" s="59"/>
      <c r="AU115" s="58"/>
      <c r="AV115" s="58"/>
      <c r="AW115" s="58"/>
      <c r="AX115" s="58"/>
    </row>
    <row r="116" spans="1:50" x14ac:dyDescent="0.2">
      <c r="A116" s="183">
        <v>29</v>
      </c>
      <c r="B116" s="33">
        <v>1</v>
      </c>
      <c r="C116" s="46" t="s">
        <v>53</v>
      </c>
      <c r="D116" s="12">
        <v>5658</v>
      </c>
      <c r="E116" s="12">
        <v>2</v>
      </c>
      <c r="F116" s="12">
        <v>7080</v>
      </c>
      <c r="G116" s="13">
        <v>0.6</v>
      </c>
      <c r="H116" s="13">
        <v>4.2</v>
      </c>
      <c r="I116" s="12">
        <v>7532</v>
      </c>
      <c r="J116" s="13">
        <v>4</v>
      </c>
      <c r="K116" s="12">
        <v>15850</v>
      </c>
      <c r="L116" s="14">
        <v>6.2E-2</v>
      </c>
      <c r="M116" s="24">
        <f>ROUND(K116*(1-L116),0)</f>
        <v>14867</v>
      </c>
      <c r="N116" s="15">
        <v>0.27500000000000002</v>
      </c>
      <c r="O116" s="25">
        <f>M116*N116</f>
        <v>4088.4250000000002</v>
      </c>
      <c r="P116" s="14">
        <v>0.42299999999999999</v>
      </c>
      <c r="Q116" s="25">
        <f>M116*P116</f>
        <v>6288.741</v>
      </c>
      <c r="R116" s="16">
        <v>0.30199999999999999</v>
      </c>
      <c r="S116" s="25">
        <f>M116*R116</f>
        <v>4489.8339999999998</v>
      </c>
      <c r="T116" s="26">
        <v>0.23100000000000001</v>
      </c>
      <c r="U116" s="25">
        <f>M116*T116</f>
        <v>3434.277</v>
      </c>
      <c r="V116" s="16">
        <v>0.51400000000000001</v>
      </c>
      <c r="W116" s="25">
        <f>M116*V116</f>
        <v>7641.6379999999999</v>
      </c>
      <c r="X116" s="16">
        <v>0.4</v>
      </c>
      <c r="Y116" s="25">
        <f>X116*M116</f>
        <v>5946.8</v>
      </c>
      <c r="Z116" s="17">
        <v>2.8900000000000002E-3</v>
      </c>
      <c r="AA116" s="18">
        <f>M116*Z116</f>
        <v>42.965630000000004</v>
      </c>
      <c r="AB116" s="27">
        <f>IF(M116&gt;0,(AD116+AM116)/M116,0)</f>
        <v>2.7282808232999261E-3</v>
      </c>
      <c r="AC116" s="17">
        <v>3.8000000000000002E-4</v>
      </c>
      <c r="AD116" s="24">
        <f>AC116*M116</f>
        <v>5.6494600000000004</v>
      </c>
      <c r="AE116" s="117">
        <v>0.21049999999999999</v>
      </c>
      <c r="AF116" s="30">
        <f>AI116*(1-AJ116)*AE116</f>
        <v>36.561955499999996</v>
      </c>
      <c r="AG116" s="28">
        <f>IF(AND(AE116&gt;0,AC116&gt;0,Z116&gt;0),((Z116-AC116)*AE116)/((AE116-AC116)*Z116),0)</f>
        <v>0.87008280652940451</v>
      </c>
      <c r="AH116" s="60">
        <f t="shared" si="5"/>
        <v>0.86234846066513449</v>
      </c>
      <c r="AI116" s="12">
        <v>189</v>
      </c>
      <c r="AJ116" s="14">
        <v>8.1000000000000003E-2</v>
      </c>
      <c r="AK116" s="15">
        <v>0.20100000000000001</v>
      </c>
      <c r="AL116" s="150">
        <v>0.20519999999999999</v>
      </c>
      <c r="AM116" s="30">
        <f>AI116*(1-AJ116)*AK116</f>
        <v>34.911891000000004</v>
      </c>
      <c r="AN116" s="153">
        <f>AI116*(1-AJ116)*AL116</f>
        <v>35.641393199999996</v>
      </c>
      <c r="AO116" s="19">
        <v>1.58</v>
      </c>
      <c r="AP116" s="19">
        <v>751.58</v>
      </c>
      <c r="AQ116" s="101">
        <f>AQ114+AI116-AP116</f>
        <v>879.77999999999986</v>
      </c>
      <c r="AR116" s="120"/>
      <c r="AS116" s="12"/>
      <c r="AT116" s="31"/>
      <c r="AU116" s="20"/>
      <c r="AV116" s="20"/>
      <c r="AW116" s="20"/>
      <c r="AX116" s="20"/>
    </row>
    <row r="117" spans="1:50" x14ac:dyDescent="0.2">
      <c r="A117" s="183"/>
      <c r="B117" s="33">
        <v>2</v>
      </c>
      <c r="C117" s="11" t="s">
        <v>57</v>
      </c>
      <c r="D117" s="34">
        <v>18600</v>
      </c>
      <c r="E117" s="34">
        <v>9</v>
      </c>
      <c r="F117" s="34">
        <v>16278</v>
      </c>
      <c r="G117" s="35">
        <v>0.5</v>
      </c>
      <c r="H117" s="35">
        <v>4.5999999999999996</v>
      </c>
      <c r="I117" s="34">
        <v>16398</v>
      </c>
      <c r="J117" s="35">
        <v>3.1</v>
      </c>
      <c r="K117" s="34">
        <v>15751</v>
      </c>
      <c r="L117" s="36">
        <v>6.6000000000000003E-2</v>
      </c>
      <c r="M117" s="37">
        <f>ROUND(K117*(1-L117),0)</f>
        <v>14711</v>
      </c>
      <c r="N117" s="38">
        <v>0.29399999999999998</v>
      </c>
      <c r="O117" s="25">
        <f>M117*N117</f>
        <v>4325.0339999999997</v>
      </c>
      <c r="P117" s="36">
        <v>0.57299999999999995</v>
      </c>
      <c r="Q117" s="25">
        <f>M117*P117</f>
        <v>8429.4029999999984</v>
      </c>
      <c r="R117" s="39">
        <v>0.13300000000000001</v>
      </c>
      <c r="S117" s="25">
        <f>M117*R117</f>
        <v>1956.5630000000001</v>
      </c>
      <c r="T117" s="28">
        <v>0.224</v>
      </c>
      <c r="U117" s="25">
        <f>M117*T117</f>
        <v>3295.2640000000001</v>
      </c>
      <c r="V117" s="39">
        <v>0.52</v>
      </c>
      <c r="W117" s="25">
        <f>M117*V117</f>
        <v>7649.72</v>
      </c>
      <c r="X117" s="39">
        <v>0.39</v>
      </c>
      <c r="Y117" s="25">
        <f>X117*M117</f>
        <v>5737.29</v>
      </c>
      <c r="Z117" s="40">
        <v>2.9399999999999999E-3</v>
      </c>
      <c r="AA117" s="18">
        <f>M117*Z117</f>
        <v>43.250340000000001</v>
      </c>
      <c r="AB117" s="27">
        <f>IF(M117&gt;0,(AD117+AM117)/M117,0)</f>
        <v>2.9226655903745497E-3</v>
      </c>
      <c r="AC117" s="40">
        <v>3.8000000000000002E-4</v>
      </c>
      <c r="AD117" s="37">
        <f>AC117*M117</f>
        <v>5.5901800000000001</v>
      </c>
      <c r="AE117" s="28">
        <v>0.21560000000000001</v>
      </c>
      <c r="AF117" s="41">
        <f>AI117*(1-AJ117)*AE117</f>
        <v>38.384346000000001</v>
      </c>
      <c r="AG117" s="28">
        <f>IF(AND(AE117&gt;0,AC117&gt;0,Z117&gt;0),((Z117-AC117)*AE117)/((AE117-AC117)*Z117),0)</f>
        <v>0.87228572313601571</v>
      </c>
      <c r="AH117" s="29">
        <f t="shared" si="5"/>
        <v>0.87155805835770694</v>
      </c>
      <c r="AI117" s="34">
        <v>195</v>
      </c>
      <c r="AJ117" s="36">
        <v>8.6999999999999994E-2</v>
      </c>
      <c r="AK117" s="38">
        <v>0.21010000000000001</v>
      </c>
      <c r="AL117" s="151">
        <v>0.21360000000000001</v>
      </c>
      <c r="AM117" s="41">
        <f>AI117*(1-AJ117)*AK117</f>
        <v>37.405153500000004</v>
      </c>
      <c r="AN117" s="174">
        <f t="shared" si="4"/>
        <v>38.028275999999998</v>
      </c>
      <c r="AO117" s="42">
        <v>1.6</v>
      </c>
      <c r="AP117" s="42"/>
      <c r="AQ117" s="121">
        <f>AQ116+AI117-AP117</f>
        <v>1074.7799999999997</v>
      </c>
      <c r="AR117" s="104"/>
      <c r="AS117" s="43"/>
      <c r="AT117" s="44"/>
      <c r="AU117" s="45"/>
      <c r="AV117" s="45"/>
      <c r="AW117" s="45"/>
      <c r="AX117" s="45"/>
    </row>
    <row r="118" spans="1:50" x14ac:dyDescent="0.2">
      <c r="A118" s="183"/>
      <c r="B118" s="33">
        <v>3</v>
      </c>
      <c r="C118" s="46" t="s">
        <v>52</v>
      </c>
      <c r="D118" s="43">
        <v>21700</v>
      </c>
      <c r="E118" s="43">
        <v>1</v>
      </c>
      <c r="F118" s="43">
        <v>16929</v>
      </c>
      <c r="G118" s="37">
        <v>0.5</v>
      </c>
      <c r="H118" s="37">
        <v>3.4</v>
      </c>
      <c r="I118" s="43">
        <v>16537</v>
      </c>
      <c r="J118" s="37">
        <v>2.4</v>
      </c>
      <c r="K118" s="43">
        <v>15740</v>
      </c>
      <c r="L118" s="39">
        <v>6.3E-2</v>
      </c>
      <c r="M118" s="37">
        <f>ROUND(K118*(1-L118),0)</f>
        <v>14748</v>
      </c>
      <c r="N118" s="28">
        <v>0.35199999999999998</v>
      </c>
      <c r="O118" s="25">
        <f>M118*N118</f>
        <v>5191.2959999999994</v>
      </c>
      <c r="P118" s="39">
        <v>0.41499999999999998</v>
      </c>
      <c r="Q118" s="25">
        <f>M118*P118</f>
        <v>6120.42</v>
      </c>
      <c r="R118" s="39">
        <v>0.23300000000000001</v>
      </c>
      <c r="S118" s="25">
        <f>M118*R118</f>
        <v>3436.2840000000001</v>
      </c>
      <c r="T118" s="28">
        <v>0.20899999999999999</v>
      </c>
      <c r="U118" s="25">
        <f>M118*T118</f>
        <v>3082.3319999999999</v>
      </c>
      <c r="V118" s="39">
        <v>0.53</v>
      </c>
      <c r="W118" s="25">
        <f>M118*V118</f>
        <v>7816.4400000000005</v>
      </c>
      <c r="X118" s="39">
        <v>0.4</v>
      </c>
      <c r="Y118" s="25">
        <f>X118*M118</f>
        <v>5899.2000000000007</v>
      </c>
      <c r="Z118" s="47">
        <v>3.0000000000000001E-3</v>
      </c>
      <c r="AA118" s="18">
        <f>M118*Z118</f>
        <v>44.244</v>
      </c>
      <c r="AB118" s="27">
        <f>IF(M118&gt;0,(AD118+AM118)/M118,0)</f>
        <v>2.693286004882018E-3</v>
      </c>
      <c r="AC118" s="47">
        <v>3.6999999999999999E-4</v>
      </c>
      <c r="AD118" s="37">
        <f>AC118*M118</f>
        <v>5.4567600000000001</v>
      </c>
      <c r="AE118" s="28">
        <v>0.21659999999999999</v>
      </c>
      <c r="AF118" s="41">
        <f>AI118*(1-AJ118)*AE118</f>
        <v>35.475830999999999</v>
      </c>
      <c r="AG118" s="28">
        <f>IF(AND(AE118&gt;0,AC118&gt;0,Z118&gt;0),((Z118-AC118)*AE118)/((AE118-AC118)*Z118),0)</f>
        <v>0.87816676686861206</v>
      </c>
      <c r="AH118" s="29">
        <f t="shared" si="5"/>
        <v>0.86414972017348834</v>
      </c>
      <c r="AI118" s="43">
        <v>179</v>
      </c>
      <c r="AJ118" s="39">
        <v>8.5000000000000006E-2</v>
      </c>
      <c r="AK118" s="28">
        <v>0.2092</v>
      </c>
      <c r="AL118" s="152">
        <v>0.2127</v>
      </c>
      <c r="AM118" s="41">
        <f>AI118*(1-AJ118)*AK118</f>
        <v>34.263821999999998</v>
      </c>
      <c r="AN118" s="154">
        <f t="shared" si="4"/>
        <v>34.837069499999998</v>
      </c>
      <c r="AO118" s="18">
        <v>1.53</v>
      </c>
      <c r="AP118" s="18"/>
      <c r="AQ118" s="121">
        <f>AQ117+AI118-AP118</f>
        <v>1253.7799999999997</v>
      </c>
      <c r="AR118" s="104"/>
      <c r="AS118" s="43"/>
      <c r="AT118" s="48"/>
      <c r="AU118" s="41"/>
      <c r="AV118" s="41"/>
      <c r="AW118" s="41"/>
      <c r="AX118" s="41"/>
    </row>
    <row r="119" spans="1:50" s="22" customFormat="1" ht="13.5" thickBot="1" x14ac:dyDescent="0.25">
      <c r="A119" s="184"/>
      <c r="B119" s="49" t="s">
        <v>38</v>
      </c>
      <c r="C119" s="50"/>
      <c r="D119" s="51">
        <f>SUM(D116:D118)</f>
        <v>45958</v>
      </c>
      <c r="E119" s="51"/>
      <c r="F119" s="51">
        <f>SUM(F116:F118)</f>
        <v>40287</v>
      </c>
      <c r="G119" s="52"/>
      <c r="H119" s="52"/>
      <c r="I119" s="51">
        <f>SUM(I116:I118)</f>
        <v>40467</v>
      </c>
      <c r="J119" s="52"/>
      <c r="K119" s="51">
        <f>SUM(K116:K118)</f>
        <v>47341</v>
      </c>
      <c r="L119" s="21">
        <f>IF(K119&gt;0,(K116*L116+K117*L117+K118*L118)/K119,0)</f>
        <v>6.3663336220189687E-2</v>
      </c>
      <c r="M119" s="52">
        <f>M116+M117+M118</f>
        <v>44326</v>
      </c>
      <c r="N119" s="53">
        <f>IF(M119&gt;0,O119/M119,0)</f>
        <v>0.306924942471687</v>
      </c>
      <c r="O119" s="54">
        <f>O116+O117+O118</f>
        <v>13604.754999999997</v>
      </c>
      <c r="P119" s="21">
        <f>IF(M119&gt;0,Q119/M119,0)</f>
        <v>0.47012056129585339</v>
      </c>
      <c r="Q119" s="54">
        <f>Q116+Q117+Q118</f>
        <v>20838.563999999998</v>
      </c>
      <c r="R119" s="21">
        <f>IF(M119&gt;0,S119/M119,0)</f>
        <v>0.22295449623245953</v>
      </c>
      <c r="S119" s="54">
        <f>S116+S117+S118</f>
        <v>9882.6810000000005</v>
      </c>
      <c r="T119" s="21">
        <f>IF(M119&gt;0,U119/M119,0)</f>
        <v>0.2213570590624013</v>
      </c>
      <c r="U119" s="54">
        <f>U116+U117+U118</f>
        <v>9811.8729999999996</v>
      </c>
      <c r="V119" s="21">
        <f>IF(M119&gt;0,W119/M119,0)</f>
        <v>0.52131475883228806</v>
      </c>
      <c r="W119" s="54">
        <f>W116+W117+W118</f>
        <v>23107.798000000003</v>
      </c>
      <c r="X119" s="21">
        <f>IF(M119&gt;0,Y119/M119,0)</f>
        <v>0.39668118034562111</v>
      </c>
      <c r="Y119" s="54">
        <f>Y116+Y117+Y118</f>
        <v>17583.29</v>
      </c>
      <c r="Z119" s="55">
        <f>IF(M119&gt;0,AA119/M119,0)</f>
        <v>2.9431929341695619E-3</v>
      </c>
      <c r="AA119" s="56">
        <f>SUM(AA116:AA118)</f>
        <v>130.45997</v>
      </c>
      <c r="AB119" s="55">
        <f>IF(M119&gt;0,(AB116*M116+AB117*M117+AB118*M118)/M119,0)</f>
        <v>2.7811502616974237E-3</v>
      </c>
      <c r="AC119" s="55">
        <f>IF(K119&gt;0,(K116*AC116+K117*AC117+K118*AC118)/K119,0)</f>
        <v>3.7667518641346825E-4</v>
      </c>
      <c r="AD119" s="52">
        <f>SUM(AD116:AD118)</f>
        <v>16.696400000000001</v>
      </c>
      <c r="AE119" s="53">
        <f>IF(K119&gt;0,(K116*AE116+K117*AE117+K118*AE118)/K119,0)</f>
        <v>0.2142249762362434</v>
      </c>
      <c r="AF119" s="58">
        <f>SUM(AF116:AF118)</f>
        <v>110.4221325</v>
      </c>
      <c r="AG119" s="53">
        <f>IF(AND(AA119&gt;0),((AA116*AG116+AA117*AG117+AA118*AG118)/AA119),0)</f>
        <v>0.8735547039510847</v>
      </c>
      <c r="AH119" s="57">
        <f t="shared" si="5"/>
        <v>0.8661393455204196</v>
      </c>
      <c r="AI119" s="51">
        <f>SUM(AI116:AI118)</f>
        <v>563</v>
      </c>
      <c r="AJ119" s="21">
        <f>IF(AI119&gt;0,(AJ116*AI116+AJ117*AI117+AJ118*AI118)/AI119,0)</f>
        <v>8.4349911190053292E-2</v>
      </c>
      <c r="AK119" s="53">
        <f>IF(K119&gt;0,(AK116*K116+AK117*K117+AK118*K118)/K119,0)</f>
        <v>0.20675404195095162</v>
      </c>
      <c r="AL119" s="155">
        <f>IF(L119&gt;0,(AL116*K116+AL117*K117+AL118*K118)/K119,0)</f>
        <v>0.21048840539912547</v>
      </c>
      <c r="AM119" s="58">
        <f>SUM(AM116:AM118)</f>
        <v>106.58086650000001</v>
      </c>
      <c r="AN119" s="156">
        <f>SUM(AN116:AN118)</f>
        <v>108.50673869999999</v>
      </c>
      <c r="AO119" s="56"/>
      <c r="AP119" s="56">
        <f>SUM(AP116:AP118)</f>
        <v>751.58</v>
      </c>
      <c r="AQ119" s="105"/>
      <c r="AR119" s="106">
        <f>AQ118</f>
        <v>1253.7799999999997</v>
      </c>
      <c r="AS119" s="51">
        <f>SUM(AS116:AS118)</f>
        <v>0</v>
      </c>
      <c r="AT119" s="59"/>
      <c r="AU119" s="58"/>
      <c r="AV119" s="58"/>
      <c r="AW119" s="58"/>
      <c r="AX119" s="58"/>
    </row>
    <row r="120" spans="1:50" x14ac:dyDescent="0.2">
      <c r="A120" s="182">
        <v>30</v>
      </c>
      <c r="B120" s="23">
        <v>1</v>
      </c>
      <c r="C120" s="46" t="s">
        <v>53</v>
      </c>
      <c r="D120" s="12">
        <v>4064</v>
      </c>
      <c r="E120" s="12">
        <v>2</v>
      </c>
      <c r="F120" s="12">
        <v>7944</v>
      </c>
      <c r="G120" s="13">
        <v>0.8</v>
      </c>
      <c r="H120" s="13">
        <v>4.2</v>
      </c>
      <c r="I120" s="12">
        <v>9011</v>
      </c>
      <c r="J120" s="13">
        <v>4.0999999999999996</v>
      </c>
      <c r="K120" s="12">
        <v>15252</v>
      </c>
      <c r="L120" s="14">
        <v>6.2E-2</v>
      </c>
      <c r="M120" s="37">
        <f>ROUND(K120*(1-L120),0)</f>
        <v>14306</v>
      </c>
      <c r="N120" s="15">
        <v>0.27100000000000002</v>
      </c>
      <c r="O120" s="25">
        <f>M120*N120</f>
        <v>3876.9260000000004</v>
      </c>
      <c r="P120" s="14">
        <v>0.46899999999999997</v>
      </c>
      <c r="Q120" s="25">
        <f>M120*P120</f>
        <v>6709.5139999999992</v>
      </c>
      <c r="R120" s="16">
        <v>0.26</v>
      </c>
      <c r="S120" s="25">
        <f>M120*R120</f>
        <v>3719.56</v>
      </c>
      <c r="T120" s="26">
        <v>0.20699999999999999</v>
      </c>
      <c r="U120" s="25">
        <f>M120*T120</f>
        <v>2961.3419999999996</v>
      </c>
      <c r="V120" s="16">
        <v>0.54400000000000004</v>
      </c>
      <c r="W120" s="25">
        <f>M120*V120</f>
        <v>7782.4640000000009</v>
      </c>
      <c r="X120" s="16">
        <v>0.4</v>
      </c>
      <c r="Y120" s="25">
        <f>X120*M120</f>
        <v>5722.4000000000005</v>
      </c>
      <c r="Z120" s="17">
        <v>2.9399999999999999E-3</v>
      </c>
      <c r="AA120" s="18">
        <f>M120*Z120</f>
        <v>42.059640000000002</v>
      </c>
      <c r="AB120" s="27">
        <f>IF(M120&gt;0,(AD120+AM120)/M120,0)</f>
        <v>2.8983965049629527E-3</v>
      </c>
      <c r="AC120" s="17">
        <v>3.6000000000000002E-4</v>
      </c>
      <c r="AD120" s="24">
        <f>AC120*M120</f>
        <v>5.1501600000000005</v>
      </c>
      <c r="AE120" s="117">
        <v>0.21820000000000001</v>
      </c>
      <c r="AF120" s="30">
        <f>AI120*(1-AJ120)*AE120</f>
        <v>36.616360200000003</v>
      </c>
      <c r="AG120" s="28">
        <f>IF(AND(AE120&gt;0,AC120&gt;0,Z120&gt;0),((Z120-AC120)*AE120)/((AE120-AC120)*Z120),0)</f>
        <v>0.8790012516207365</v>
      </c>
      <c r="AH120" s="60">
        <f t="shared" si="5"/>
        <v>0.87725277688547432</v>
      </c>
      <c r="AI120" s="12">
        <v>183</v>
      </c>
      <c r="AJ120" s="14">
        <v>8.3000000000000004E-2</v>
      </c>
      <c r="AK120" s="15">
        <v>0.21640000000000001</v>
      </c>
      <c r="AL120" s="150">
        <v>0.21929999999999999</v>
      </c>
      <c r="AM120" s="30">
        <f>AI120*(1-AJ120)*AK120</f>
        <v>36.3143004</v>
      </c>
      <c r="AN120" s="153">
        <f>AI120*(1-AJ120)*AL120</f>
        <v>36.800952299999999</v>
      </c>
      <c r="AO120" s="19">
        <v>1.55</v>
      </c>
      <c r="AP120" s="19">
        <v>601.44000000000005</v>
      </c>
      <c r="AQ120" s="101">
        <f>AQ118+AI120-AP120+AR120</f>
        <v>1387.3399999999997</v>
      </c>
      <c r="AR120" s="102">
        <v>552</v>
      </c>
      <c r="AS120" s="12"/>
      <c r="AT120" s="31"/>
      <c r="AU120" s="20"/>
      <c r="AV120" s="20"/>
      <c r="AW120" s="20"/>
      <c r="AX120" s="20"/>
    </row>
    <row r="121" spans="1:50" x14ac:dyDescent="0.2">
      <c r="A121" s="183"/>
      <c r="B121" s="33">
        <v>2</v>
      </c>
      <c r="C121" s="46" t="s">
        <v>51</v>
      </c>
      <c r="D121" s="34">
        <v>19100</v>
      </c>
      <c r="E121" s="34">
        <v>8</v>
      </c>
      <c r="F121" s="34">
        <v>18767</v>
      </c>
      <c r="G121" s="35">
        <v>0.7</v>
      </c>
      <c r="H121" s="35">
        <v>4</v>
      </c>
      <c r="I121" s="34">
        <v>18145</v>
      </c>
      <c r="J121" s="35">
        <v>3</v>
      </c>
      <c r="K121" s="34">
        <v>15452</v>
      </c>
      <c r="L121" s="36">
        <v>6.3E-2</v>
      </c>
      <c r="M121" s="37">
        <f>ROUND(K121*(1-L121),0)</f>
        <v>14479</v>
      </c>
      <c r="N121" s="38">
        <v>0.27800000000000002</v>
      </c>
      <c r="O121" s="25">
        <f>M121*N121</f>
        <v>4025.1620000000003</v>
      </c>
      <c r="P121" s="36">
        <v>0.43099999999999999</v>
      </c>
      <c r="Q121" s="25">
        <f>M121*P121</f>
        <v>6240.4489999999996</v>
      </c>
      <c r="R121" s="39">
        <v>0.29099999999999998</v>
      </c>
      <c r="S121" s="25">
        <f>M121*R121</f>
        <v>4213.3890000000001</v>
      </c>
      <c r="T121" s="28">
        <v>0.218</v>
      </c>
      <c r="U121" s="25">
        <f>M121*T121</f>
        <v>3156.422</v>
      </c>
      <c r="V121" s="39">
        <v>0.52100000000000002</v>
      </c>
      <c r="W121" s="25">
        <f>M121*V121</f>
        <v>7543.5590000000002</v>
      </c>
      <c r="X121" s="39">
        <v>0.4</v>
      </c>
      <c r="Y121" s="25">
        <f>X121*M121</f>
        <v>5791.6</v>
      </c>
      <c r="Z121" s="40">
        <v>3.0100000000000001E-3</v>
      </c>
      <c r="AA121" s="18">
        <f>M121*Z121</f>
        <v>43.581789999999998</v>
      </c>
      <c r="AB121" s="27">
        <f>IF(M121&gt;0,(AD121+AM121)/M121,0)</f>
        <v>2.7454901305338764E-3</v>
      </c>
      <c r="AC121" s="40">
        <v>3.6000000000000002E-4</v>
      </c>
      <c r="AD121" s="37">
        <f>AC121*M121</f>
        <v>5.21244</v>
      </c>
      <c r="AE121" s="28">
        <v>0.2167</v>
      </c>
      <c r="AF121" s="41">
        <f>AI121*(1-AJ121)*AE121</f>
        <v>35.255356400000004</v>
      </c>
      <c r="AG121" s="28">
        <f>IF(AND(AE121&gt;0,AC121&gt;0,Z121&gt;0),((Z121-AC121)*AE121)/((AE121-AC121)*Z121),0)</f>
        <v>0.88186369615687366</v>
      </c>
      <c r="AH121" s="29">
        <f t="shared" si="5"/>
        <v>0.87035173903644025</v>
      </c>
      <c r="AI121" s="34">
        <v>178</v>
      </c>
      <c r="AJ121" s="36">
        <v>8.5999999999999993E-2</v>
      </c>
      <c r="AK121" s="38">
        <v>0.21229999999999999</v>
      </c>
      <c r="AL121" s="151">
        <v>0.21909999999999999</v>
      </c>
      <c r="AM121" s="41">
        <f>AI121*(1-AJ121)*AK121</f>
        <v>34.539511599999997</v>
      </c>
      <c r="AN121" s="174">
        <f t="shared" si="4"/>
        <v>35.645817200000003</v>
      </c>
      <c r="AO121" s="42">
        <v>1.58</v>
      </c>
      <c r="AP121" s="42"/>
      <c r="AQ121" s="121">
        <f>AQ120+AI121-AP121</f>
        <v>1565.3399999999997</v>
      </c>
      <c r="AR121" s="104"/>
      <c r="AS121" s="43"/>
      <c r="AT121" s="44"/>
      <c r="AU121" s="45"/>
      <c r="AV121" s="45"/>
      <c r="AW121" s="45"/>
      <c r="AX121" s="45"/>
    </row>
    <row r="122" spans="1:50" x14ac:dyDescent="0.2">
      <c r="A122" s="183"/>
      <c r="B122" s="33">
        <v>3</v>
      </c>
      <c r="C122" s="11" t="s">
        <v>60</v>
      </c>
      <c r="D122" s="43">
        <v>18340</v>
      </c>
      <c r="E122" s="43">
        <v>6</v>
      </c>
      <c r="F122" s="43">
        <v>17849</v>
      </c>
      <c r="G122" s="37">
        <v>0.6</v>
      </c>
      <c r="H122" s="37">
        <v>4.2</v>
      </c>
      <c r="I122" s="43">
        <v>17989</v>
      </c>
      <c r="J122" s="37">
        <v>2</v>
      </c>
      <c r="K122" s="43">
        <v>15984</v>
      </c>
      <c r="L122" s="39">
        <v>6.0999999999999999E-2</v>
      </c>
      <c r="M122" s="37">
        <f>ROUND(K122*(1-L122),0)</f>
        <v>15009</v>
      </c>
      <c r="N122" s="28">
        <v>0.29299999999999998</v>
      </c>
      <c r="O122" s="25">
        <f>M122*N122</f>
        <v>4397.6369999999997</v>
      </c>
      <c r="P122" s="39">
        <v>0.46</v>
      </c>
      <c r="Q122" s="25">
        <f>M122*P122</f>
        <v>6904.14</v>
      </c>
      <c r="R122" s="39">
        <v>0.247</v>
      </c>
      <c r="S122" s="25">
        <f>M122*R122</f>
        <v>3707.223</v>
      </c>
      <c r="T122" s="28">
        <v>0.219</v>
      </c>
      <c r="U122" s="25">
        <f>M122*T122</f>
        <v>3286.971</v>
      </c>
      <c r="V122" s="39">
        <v>0.52200000000000002</v>
      </c>
      <c r="W122" s="25">
        <f>M122*V122</f>
        <v>7834.6980000000003</v>
      </c>
      <c r="X122" s="39">
        <v>0.4</v>
      </c>
      <c r="Y122" s="25">
        <f>X122*M122</f>
        <v>6003.6</v>
      </c>
      <c r="Z122" s="47">
        <v>2.9199999999999999E-3</v>
      </c>
      <c r="AA122" s="18">
        <f>M122*Z122</f>
        <v>43.826279999999997</v>
      </c>
      <c r="AB122" s="27">
        <f>IF(M122&gt;0,(AD122+AM122)/M122,0)</f>
        <v>2.783276967153042E-3</v>
      </c>
      <c r="AC122" s="47">
        <v>3.4000000000000002E-4</v>
      </c>
      <c r="AD122" s="37">
        <f>AC122*M122</f>
        <v>5.1030600000000002</v>
      </c>
      <c r="AE122" s="28">
        <v>0.21299999999999999</v>
      </c>
      <c r="AF122" s="41">
        <f>AI122*(1-AJ122)*AE122</f>
        <v>36.09498</v>
      </c>
      <c r="AG122" s="28">
        <f>IF(AND(AE122&gt;0,AC122&gt;0,Z122&gt;0),((Z122-AC122)*AE122)/((AE122-AC122)*Z122),0)</f>
        <v>0.88497427883469537</v>
      </c>
      <c r="AH122" s="29">
        <f t="shared" si="5"/>
        <v>0.87922324186706524</v>
      </c>
      <c r="AI122" s="43">
        <v>185</v>
      </c>
      <c r="AJ122" s="39">
        <v>8.4000000000000005E-2</v>
      </c>
      <c r="AK122" s="28">
        <v>0.21640000000000001</v>
      </c>
      <c r="AL122" s="152">
        <v>0.22470000000000001</v>
      </c>
      <c r="AM122" s="41">
        <f>AI122*(1-AJ122)*AK122</f>
        <v>36.671144000000005</v>
      </c>
      <c r="AN122" s="154">
        <f t="shared" si="4"/>
        <v>38.077662000000004</v>
      </c>
      <c r="AO122" s="18">
        <v>1.6</v>
      </c>
      <c r="AP122" s="18"/>
      <c r="AQ122" s="121">
        <f>AQ121+AI122-AP122</f>
        <v>1750.3399999999997</v>
      </c>
      <c r="AR122" s="104"/>
      <c r="AS122" s="43"/>
      <c r="AT122" s="48"/>
      <c r="AU122" s="41"/>
      <c r="AV122" s="41"/>
      <c r="AW122" s="41"/>
      <c r="AX122" s="41"/>
    </row>
    <row r="123" spans="1:50" s="22" customFormat="1" ht="13.5" thickBot="1" x14ac:dyDescent="0.25">
      <c r="A123" s="184"/>
      <c r="B123" s="49" t="s">
        <v>38</v>
      </c>
      <c r="C123" s="50"/>
      <c r="D123" s="51">
        <f>SUM(D120:D122)</f>
        <v>41504</v>
      </c>
      <c r="E123" s="51"/>
      <c r="F123" s="51">
        <f>SUM(F120:F122)</f>
        <v>44560</v>
      </c>
      <c r="G123" s="52"/>
      <c r="H123" s="52"/>
      <c r="I123" s="51">
        <f>SUM(I120:I122)</f>
        <v>45145</v>
      </c>
      <c r="J123" s="52"/>
      <c r="K123" s="51">
        <f>SUM(K120:K122)</f>
        <v>46688</v>
      </c>
      <c r="L123" s="21">
        <f>IF(K123&gt;0,(K120*L120+K121*L121+K122*L122)/K123,0)</f>
        <v>6.1988605209047289E-2</v>
      </c>
      <c r="M123" s="52">
        <f>M120+M121+M122</f>
        <v>43794</v>
      </c>
      <c r="N123" s="53">
        <f>IF(M123&gt;0,O123/M123,0)</f>
        <v>0.28085411243549346</v>
      </c>
      <c r="O123" s="54">
        <f>O120+O121+O122</f>
        <v>12299.725</v>
      </c>
      <c r="P123" s="21">
        <f>IF(M123&gt;0,Q123/M123,0)</f>
        <v>0.4533521258619902</v>
      </c>
      <c r="Q123" s="54">
        <f>Q120+Q121+Q122</f>
        <v>19854.102999999999</v>
      </c>
      <c r="R123" s="21">
        <f>IF(M123&gt;0,S123/M123,0)</f>
        <v>0.26579376170251634</v>
      </c>
      <c r="S123" s="54">
        <f>S120+S121+S122</f>
        <v>11640.172</v>
      </c>
      <c r="T123" s="21">
        <f>IF(M123&gt;0,U123/M123,0)</f>
        <v>0.21474939489427772</v>
      </c>
      <c r="U123" s="54">
        <f>U120+U121+U122</f>
        <v>9404.7349999999988</v>
      </c>
      <c r="V123" s="21">
        <f>IF(M123&gt;0,W123/M123,0)</f>
        <v>0.52885603050646213</v>
      </c>
      <c r="W123" s="54">
        <f>W120+W121+W122</f>
        <v>23160.721000000001</v>
      </c>
      <c r="X123" s="21">
        <f>IF(M123&gt;0,Y123/M123,0)</f>
        <v>0.39999999999999997</v>
      </c>
      <c r="Y123" s="54">
        <f>Y120+Y121+Y122</f>
        <v>17517.599999999999</v>
      </c>
      <c r="Z123" s="55">
        <f>IF(M123&gt;0,AA123/M123,0)</f>
        <v>2.9562887610174913E-3</v>
      </c>
      <c r="AA123" s="56">
        <f>SUM(AA120:AA122)</f>
        <v>129.46771000000001</v>
      </c>
      <c r="AB123" s="55">
        <f>IF(M123&gt;0,(AB120*M120+AB121*M121+AB122*M122)/M123,0)</f>
        <v>2.8083896424167692E-3</v>
      </c>
      <c r="AC123" s="55">
        <f>IF(K123&gt;0,(K120*AC120+K121*AC121+K122*AC122)/K123,0)</f>
        <v>3.5315284441398223E-4</v>
      </c>
      <c r="AD123" s="52">
        <f>SUM(AD120:AD122)</f>
        <v>15.46566</v>
      </c>
      <c r="AE123" s="53">
        <f>IF(K123&gt;0,(K120*AE120+K121*AE121+K122*AE122)/K123,0)</f>
        <v>0.21592329506511312</v>
      </c>
      <c r="AF123" s="58">
        <f>SUM(AF120:AF122)</f>
        <v>107.96669660000001</v>
      </c>
      <c r="AG123" s="53">
        <f>IF(AND(AA123&gt;0),((AA120*AG120+AA121*AG121+AA122*AG122)/AA123),0)</f>
        <v>0.88198675294602558</v>
      </c>
      <c r="AH123" s="57">
        <f t="shared" si="5"/>
        <v>0.87568886015955982</v>
      </c>
      <c r="AI123" s="51">
        <f>SUM(AI120:AI122)</f>
        <v>546</v>
      </c>
      <c r="AJ123" s="21">
        <f>IF(AI123&gt;0,(AJ120*AI120+AJ121*AI121+AJ122*AI122)/AI123,0)</f>
        <v>8.4316849816849809E-2</v>
      </c>
      <c r="AK123" s="53">
        <f>IF(K123&gt;0,(AK120*K120+AK121*K121+AK122*K122)/K123,0)</f>
        <v>0.21504305174777244</v>
      </c>
      <c r="AL123" s="155">
        <f>IF(L123&gt;0,(AL120*K120+AL121*K121+AL122*K122)/K123,0)</f>
        <v>0.2210825394105552</v>
      </c>
      <c r="AM123" s="58">
        <f>SUM(AM120:AM122)</f>
        <v>107.524956</v>
      </c>
      <c r="AN123" s="156">
        <f>SUM(AN120:AN122)</f>
        <v>110.52443150000001</v>
      </c>
      <c r="AO123" s="56"/>
      <c r="AP123" s="56">
        <f>SUM(AP120:AP122)</f>
        <v>601.44000000000005</v>
      </c>
      <c r="AQ123" s="105"/>
      <c r="AR123" s="106">
        <f>AQ122</f>
        <v>1750.3399999999997</v>
      </c>
      <c r="AS123" s="51">
        <f>SUM(AS120:AS122)</f>
        <v>0</v>
      </c>
      <c r="AT123" s="59"/>
      <c r="AU123" s="58"/>
      <c r="AV123" s="58"/>
      <c r="AW123" s="58"/>
      <c r="AX123" s="58"/>
    </row>
    <row r="124" spans="1:50" x14ac:dyDescent="0.2">
      <c r="A124" s="182">
        <v>31</v>
      </c>
      <c r="B124" s="23">
        <v>1</v>
      </c>
      <c r="C124" s="46"/>
      <c r="D124" s="12"/>
      <c r="E124" s="12"/>
      <c r="F124" s="12"/>
      <c r="G124" s="13"/>
      <c r="H124" s="13"/>
      <c r="I124" s="12"/>
      <c r="J124" s="13"/>
      <c r="K124" s="12"/>
      <c r="L124" s="14"/>
      <c r="M124" s="24">
        <f>ROUND(K124*(1-L124),0)</f>
        <v>0</v>
      </c>
      <c r="N124" s="15"/>
      <c r="O124" s="25">
        <f>M124*N124</f>
        <v>0</v>
      </c>
      <c r="P124" s="14"/>
      <c r="Q124" s="25">
        <f>M124*P124</f>
        <v>0</v>
      </c>
      <c r="R124" s="16"/>
      <c r="S124" s="25">
        <f>M124*R124</f>
        <v>0</v>
      </c>
      <c r="T124" s="26"/>
      <c r="U124" s="25">
        <f>M124*T124</f>
        <v>0</v>
      </c>
      <c r="V124" s="16"/>
      <c r="W124" s="25">
        <f>M124*V124</f>
        <v>0</v>
      </c>
      <c r="X124" s="16"/>
      <c r="Y124" s="25">
        <f>X124*M124</f>
        <v>0</v>
      </c>
      <c r="Z124" s="17"/>
      <c r="AA124" s="18">
        <f>M124*Z124</f>
        <v>0</v>
      </c>
      <c r="AB124" s="27">
        <f>IF(M124&gt;0,(AD124+AM124)/M124,0)</f>
        <v>0</v>
      </c>
      <c r="AC124" s="17"/>
      <c r="AD124" s="24">
        <f>AC124*M124</f>
        <v>0</v>
      </c>
      <c r="AE124" s="117"/>
      <c r="AF124" s="30">
        <f>AI124*(1-AJ124)*AE124</f>
        <v>0</v>
      </c>
      <c r="AG124" s="28">
        <f>IF(AND(AE124&gt;0,AC124&gt;0,Z124&gt;0),((Z124-AC124)*AE124)/((AE124-AC124)*Z124),0)</f>
        <v>0</v>
      </c>
      <c r="AH124" s="60">
        <f t="shared" si="5"/>
        <v>0</v>
      </c>
      <c r="AI124" s="12"/>
      <c r="AJ124" s="14"/>
      <c r="AK124" s="15"/>
      <c r="AL124" s="150"/>
      <c r="AM124" s="30">
        <f>AI124*(1-AJ124)*AK124</f>
        <v>0</v>
      </c>
      <c r="AN124" s="153">
        <f>AI124*(1-AJ124)*AL124</f>
        <v>0</v>
      </c>
      <c r="AO124" s="19"/>
      <c r="AP124" s="19"/>
      <c r="AQ124" s="101">
        <f>AQ122+AI124-AP124</f>
        <v>1750.3399999999997</v>
      </c>
      <c r="AR124" s="102"/>
      <c r="AS124" s="12"/>
      <c r="AT124" s="31"/>
      <c r="AU124" s="20"/>
      <c r="AV124" s="20"/>
      <c r="AW124" s="20"/>
      <c r="AX124" s="20"/>
    </row>
    <row r="125" spans="1:50" x14ac:dyDescent="0.2">
      <c r="A125" s="183"/>
      <c r="B125" s="33">
        <v>2</v>
      </c>
      <c r="C125" s="11"/>
      <c r="D125" s="34"/>
      <c r="E125" s="34"/>
      <c r="F125" s="34"/>
      <c r="G125" s="35"/>
      <c r="H125" s="35"/>
      <c r="I125" s="34"/>
      <c r="J125" s="35"/>
      <c r="K125" s="34"/>
      <c r="L125" s="36"/>
      <c r="M125" s="37">
        <f>ROUND(K125*(1-L125),0)</f>
        <v>0</v>
      </c>
      <c r="N125" s="38"/>
      <c r="O125" s="25">
        <f>M125*N125</f>
        <v>0</v>
      </c>
      <c r="P125" s="36"/>
      <c r="Q125" s="25">
        <f>M125*P125</f>
        <v>0</v>
      </c>
      <c r="R125" s="39"/>
      <c r="S125" s="25">
        <f>M125*R125</f>
        <v>0</v>
      </c>
      <c r="T125" s="28"/>
      <c r="U125" s="25">
        <f>M125*T125</f>
        <v>0</v>
      </c>
      <c r="V125" s="39"/>
      <c r="W125" s="25">
        <f>M125*V125</f>
        <v>0</v>
      </c>
      <c r="X125" s="39"/>
      <c r="Y125" s="25">
        <f>X125*M125</f>
        <v>0</v>
      </c>
      <c r="Z125" s="40"/>
      <c r="AA125" s="18">
        <f>M125*Z125</f>
        <v>0</v>
      </c>
      <c r="AB125" s="27">
        <f>IF(M125&gt;0,(AD125+AM125)/M125,0)</f>
        <v>0</v>
      </c>
      <c r="AC125" s="40"/>
      <c r="AD125" s="37">
        <f>AC125*M125</f>
        <v>0</v>
      </c>
      <c r="AE125" s="28"/>
      <c r="AF125" s="41">
        <f>AI125*(1-AJ125)*AE125</f>
        <v>0</v>
      </c>
      <c r="AG125" s="28">
        <f>IF(AND(AE125&gt;0,AC125&gt;0,Z125&gt;0),((Z125-AC125)*AE125)/((AE125-AC125)*Z125),0)</f>
        <v>0</v>
      </c>
      <c r="AH125" s="29">
        <f t="shared" si="5"/>
        <v>0</v>
      </c>
      <c r="AI125" s="34"/>
      <c r="AJ125" s="36"/>
      <c r="AK125" s="38"/>
      <c r="AL125" s="151"/>
      <c r="AM125" s="41">
        <f>AI125*(1-AJ125)*AK125</f>
        <v>0</v>
      </c>
      <c r="AN125" s="174">
        <f t="shared" si="4"/>
        <v>0</v>
      </c>
      <c r="AO125" s="42"/>
      <c r="AP125" s="42"/>
      <c r="AQ125" s="121">
        <f>AQ124+AI125-AP125</f>
        <v>1750.3399999999997</v>
      </c>
      <c r="AR125" s="104"/>
      <c r="AS125" s="43"/>
      <c r="AT125" s="44"/>
      <c r="AU125" s="45"/>
      <c r="AV125" s="45"/>
      <c r="AW125" s="45"/>
      <c r="AX125" s="45"/>
    </row>
    <row r="126" spans="1:50" x14ac:dyDescent="0.2">
      <c r="A126" s="183"/>
      <c r="B126" s="33">
        <v>3</v>
      </c>
      <c r="C126" s="46"/>
      <c r="D126" s="43"/>
      <c r="E126" s="43"/>
      <c r="F126" s="43"/>
      <c r="G126" s="37"/>
      <c r="H126" s="37"/>
      <c r="I126" s="43"/>
      <c r="J126" s="37"/>
      <c r="K126" s="43"/>
      <c r="L126" s="39"/>
      <c r="M126" s="37">
        <f>ROUND(K126*(1-L126),0)</f>
        <v>0</v>
      </c>
      <c r="N126" s="28"/>
      <c r="O126" s="25">
        <f>M126*N126</f>
        <v>0</v>
      </c>
      <c r="P126" s="39"/>
      <c r="Q126" s="25">
        <f>M126*P126</f>
        <v>0</v>
      </c>
      <c r="R126" s="39"/>
      <c r="S126" s="25">
        <f>M126*R126</f>
        <v>0</v>
      </c>
      <c r="T126" s="28"/>
      <c r="U126" s="25">
        <f>M126*T126</f>
        <v>0</v>
      </c>
      <c r="V126" s="39"/>
      <c r="W126" s="25">
        <f>M126*V126</f>
        <v>0</v>
      </c>
      <c r="X126" s="39"/>
      <c r="Y126" s="25">
        <f>X126*M126</f>
        <v>0</v>
      </c>
      <c r="Z126" s="47"/>
      <c r="AA126" s="18">
        <f>M126*Z126</f>
        <v>0</v>
      </c>
      <c r="AB126" s="27">
        <f>IF(M126&gt;0,(AD126+AM126)/M126,0)</f>
        <v>0</v>
      </c>
      <c r="AC126" s="47"/>
      <c r="AD126" s="37">
        <f>AC126*M126</f>
        <v>0</v>
      </c>
      <c r="AE126" s="28"/>
      <c r="AF126" s="41">
        <f>AI126*(1-AJ126)*AE126</f>
        <v>0</v>
      </c>
      <c r="AG126" s="28">
        <f>IF(AND(AE126&gt;0,AC126&gt;0,Z126&gt;0),((Z126-AC126)*AE126)/((AE126-AC126)*Z126),0)</f>
        <v>0</v>
      </c>
      <c r="AH126" s="29">
        <f t="shared" si="5"/>
        <v>0</v>
      </c>
      <c r="AI126" s="43"/>
      <c r="AJ126" s="39"/>
      <c r="AK126" s="28"/>
      <c r="AL126" s="152"/>
      <c r="AM126" s="41">
        <f>AI126*(1-AJ126)*AK126</f>
        <v>0</v>
      </c>
      <c r="AN126" s="154">
        <f t="shared" si="4"/>
        <v>0</v>
      </c>
      <c r="AO126" s="18"/>
      <c r="AP126" s="18"/>
      <c r="AQ126" s="121">
        <f>AQ125+AI126-AP126</f>
        <v>1750.3399999999997</v>
      </c>
      <c r="AR126" s="104"/>
      <c r="AS126" s="43"/>
      <c r="AT126" s="48"/>
      <c r="AU126" s="41"/>
      <c r="AV126" s="41"/>
      <c r="AW126" s="41"/>
      <c r="AX126" s="41"/>
    </row>
    <row r="127" spans="1:50" s="22" customFormat="1" ht="13.5" thickBot="1" x14ac:dyDescent="0.25">
      <c r="A127" s="184"/>
      <c r="B127" s="49" t="s">
        <v>38</v>
      </c>
      <c r="C127" s="50"/>
      <c r="D127" s="51">
        <f>SUM(D124:D126)</f>
        <v>0</v>
      </c>
      <c r="E127" s="61"/>
      <c r="F127" s="51">
        <f>SUM(F124:F126)</f>
        <v>0</v>
      </c>
      <c r="G127" s="62"/>
      <c r="H127" s="62"/>
      <c r="I127" s="51">
        <f>SUM(I124:I126)</f>
        <v>0</v>
      </c>
      <c r="J127" s="52"/>
      <c r="K127" s="51">
        <f>SUM(K124:K126)</f>
        <v>0</v>
      </c>
      <c r="L127" s="21">
        <f>IF(K127&gt;0,(K124*L124+K125*L125+K126*L126)/K127,0)</f>
        <v>0</v>
      </c>
      <c r="M127" s="52">
        <f>M124+M125+M126</f>
        <v>0</v>
      </c>
      <c r="N127" s="53">
        <f>IF(M127&gt;0,O127/M127,0)</f>
        <v>0</v>
      </c>
      <c r="O127" s="54">
        <f>O124+O125+O126</f>
        <v>0</v>
      </c>
      <c r="P127" s="21">
        <f>IF(M127&gt;0,Q127/M127,0)</f>
        <v>0</v>
      </c>
      <c r="Q127" s="54">
        <f>Q124+Q125+Q126</f>
        <v>0</v>
      </c>
      <c r="R127" s="21">
        <f>IF(M127&gt;0,S127/M127,0)</f>
        <v>0</v>
      </c>
      <c r="S127" s="54">
        <f>S124+S125+S126</f>
        <v>0</v>
      </c>
      <c r="T127" s="21">
        <f>IF(M127&gt;0,U127/M127,0)</f>
        <v>0</v>
      </c>
      <c r="U127" s="54">
        <f>U124+U125+U126</f>
        <v>0</v>
      </c>
      <c r="V127" s="21">
        <f>IF(M127&gt;0,W127/M127,0)</f>
        <v>0</v>
      </c>
      <c r="W127" s="54">
        <f>W124+W125+W126</f>
        <v>0</v>
      </c>
      <c r="X127" s="21">
        <f>IF(M127&gt;0,Y127/M127,0)</f>
        <v>0</v>
      </c>
      <c r="Y127" s="54">
        <f>Y124+Y125+Y126</f>
        <v>0</v>
      </c>
      <c r="Z127" s="55">
        <f>IF(M127&gt;0,AA127/M127,0)</f>
        <v>0</v>
      </c>
      <c r="AA127" s="56">
        <f>SUM(AA124:AA126)</f>
        <v>0</v>
      </c>
      <c r="AB127" s="55">
        <f>IF(M127&gt;0,(AB124*M124+AB125*M125+AB126*M126)/M127,0)</f>
        <v>0</v>
      </c>
      <c r="AC127" s="55">
        <f>IF(K127&gt;0,(K124*AC124+K125*AC125+K126*AC126)/K127,0)</f>
        <v>0</v>
      </c>
      <c r="AD127" s="52">
        <f>SUM(AD124:AD126)</f>
        <v>0</v>
      </c>
      <c r="AE127" s="53">
        <f>IF(K127&gt;0,(K124*AE124+K125*AE125+K126*AE126)/K127,0)</f>
        <v>0</v>
      </c>
      <c r="AF127" s="58">
        <f>SUM(AF124:AF126)</f>
        <v>0</v>
      </c>
      <c r="AG127" s="53">
        <f>IF(AND(AA127&gt;0),((AA124*AG124+AA125*AG125+AA126*AG126)/AA127),0)</f>
        <v>0</v>
      </c>
      <c r="AH127" s="57">
        <f t="shared" si="5"/>
        <v>0</v>
      </c>
      <c r="AI127" s="51">
        <f>SUM(AI124:AI126)</f>
        <v>0</v>
      </c>
      <c r="AJ127" s="21">
        <f>IF(AI127&gt;0,(AJ124*AI124+AJ125*AI125+AJ126*AI126)/AI127,0)</f>
        <v>0</v>
      </c>
      <c r="AK127" s="53">
        <f>IF(K127&gt;0,(AK124*K124+AK125*K125+AK126*K126)/K127,0)</f>
        <v>0</v>
      </c>
      <c r="AL127" s="155">
        <f>IF(L127&gt;0,(AL124*K124+AL125*K125+AL126*K126)/K127,0)</f>
        <v>0</v>
      </c>
      <c r="AM127" s="58">
        <f>SUM(AM124:AM126)</f>
        <v>0</v>
      </c>
      <c r="AN127" s="156">
        <f>SUM(AN124:AN126)</f>
        <v>0</v>
      </c>
      <c r="AO127" s="63"/>
      <c r="AP127" s="56">
        <f>SUM(AP124:AP126)</f>
        <v>0</v>
      </c>
      <c r="AQ127" s="105"/>
      <c r="AR127" s="106">
        <f>AQ126</f>
        <v>1750.3399999999997</v>
      </c>
      <c r="AS127" s="51">
        <f>SUM(AS124:AS126)</f>
        <v>0</v>
      </c>
      <c r="AT127" s="64"/>
      <c r="AU127" s="65"/>
      <c r="AV127" s="65"/>
      <c r="AW127" s="65"/>
      <c r="AX127" s="65"/>
    </row>
    <row r="128" spans="1:50" s="78" customFormat="1" ht="13.5" thickBot="1" x14ac:dyDescent="0.25">
      <c r="A128" s="67"/>
      <c r="B128" s="68" t="s">
        <v>39</v>
      </c>
      <c r="C128" s="68"/>
      <c r="D128" s="69">
        <f>SUM(D127,D123,D119,D115,D111,D107,D103,D99,D95,D91,D87,D83,D79,D75,D71,D67,D63,D59,D55,D51,D47,D43,D39,D35,D31,D27,D23,D19,D15,D11,D7)</f>
        <v>1407600</v>
      </c>
      <c r="E128" s="69"/>
      <c r="F128" s="69">
        <f>SUM(F127,F123,F119,F115,F111,F107,F103,F99,F95,F91,F87,F83,F79,F75,F71,F67,F63,F59,F55,F51,F47,F43,F39,F35,F31,F27,F23,F19,F15,F11,F7)</f>
        <v>1433581</v>
      </c>
      <c r="G128" s="75"/>
      <c r="H128" s="69"/>
      <c r="I128" s="69">
        <f>SUM(I127,I123,I119,I115,I111,I107,I103,I99,I95,I91,I87,I83,I79,I75,I71,I67,I63,I59,I55,I51,I47,I43,I39,I35,I31,I27,I23,I19,I15,I11,I7)</f>
        <v>1397590</v>
      </c>
      <c r="J128" s="75"/>
      <c r="K128" s="69">
        <f>SUM(K127,K123,K119,K115,K111,K107,K103,K99,K95,K91,K87,K83,K79,K75,K71,K67,K63,K59,K55,K51,K47,K43,K39,K35,K31,K27,K23,K19,K15,K11,K7)</f>
        <v>1428924</v>
      </c>
      <c r="L128" s="70">
        <f>1-M128/K128</f>
        <v>6.5948223978322118E-2</v>
      </c>
      <c r="M128" s="69">
        <f>SUM(M127,M123,M119,M115,M111,M107,M103,M99,M95,M91,M87,M83,M79,M75,M71,M67,M63,M59,M55,M51,M47,M43,M39,M35,M31,M27,M23,M19,M15,M11,M7)</f>
        <v>1334689</v>
      </c>
      <c r="N128" s="71">
        <f>IF(AND(M128&gt;0),(O128/M128),0)</f>
        <v>0.41302069395941676</v>
      </c>
      <c r="O128" s="69">
        <f>SUM(O127,O123,O119,O115,O111,O107,O103,O99,O95,O91,O87,O83,O79,O75,O71,O67,O63,O59,O55,O51,O47,O43,O39,O35,O31,O27,O23,O19,O15,O11,O7)</f>
        <v>551254.17700000003</v>
      </c>
      <c r="P128" s="71">
        <f>Q128/M128</f>
        <v>0.45152755810529632</v>
      </c>
      <c r="Q128" s="69">
        <f>SUM(Q127,Q123,Q119,Q115,Q111,Q107,Q103,Q99,Q95,Q91,Q87,Q83,Q79,Q75,Q71,Q67,Q63,Q59,Q55,Q51,Q47,Q43,Q39,Q35,Q31,Q27,Q23,Q19,Q15,Q11,Q7)</f>
        <v>602648.86499999987</v>
      </c>
      <c r="R128" s="71">
        <f>S128/M128</f>
        <v>0.13544132678099544</v>
      </c>
      <c r="S128" s="69">
        <f>SUM(S127,S123,S119,S115,S111,S107,S103,S99,S95,S91,S87,S83,S79,S75,S71,S67,S63,S59,S55,S51,S47,S43,S39,S35,S31,S27,S23,S19,S15,S11,S7)</f>
        <v>180772.049</v>
      </c>
      <c r="T128" s="71">
        <f>U128/M128</f>
        <v>0.21591668920624954</v>
      </c>
      <c r="U128" s="69">
        <f>SUM(U127,U123,U119,U115,U111,U107,U103,U99,U95,U91,U87,U83,U79,U75,U71,U67,U63,U59,U55,U51,U47,U43,U39,U35,U31,U27,U23,U19,U15,U11,U7)</f>
        <v>288181.63</v>
      </c>
      <c r="V128" s="71">
        <f>W128/M128</f>
        <v>0.51784717638341227</v>
      </c>
      <c r="W128" s="69">
        <f>SUM(W127,W123,W119,W115,W111,W107,W103,W99,W95,W91,W87,W83,W79,W75,W71,W67,W63,W59,W55,W51,W47,W43,W39,W35,W31,W27,W23,W19,W15,W11,W7)</f>
        <v>691164.93000000017</v>
      </c>
      <c r="X128" s="71">
        <f>IF(AND(M128&gt;0),(Y128/M128),0)</f>
        <v>0.3985778409801834</v>
      </c>
      <c r="Y128" s="69">
        <f>SUM(Y127,Y123,Y119,Y115,Y111,Y107,Y103,Y99,Y95,Y91,Y87,Y83,Y79,Y75,Y71,Y67,Y63,Y59,Y55,Y51,Y47,Y43,Y39,Y35,Y31,Y27,Y23,Y19,Y15,Y11,Y7)</f>
        <v>531977.46</v>
      </c>
      <c r="Z128" s="72">
        <f>IF(AND(M128&gt;0),(AA128/M128),0)</f>
        <v>2.8674577673150816E-3</v>
      </c>
      <c r="AA128" s="69">
        <f>SUM(AA127,AA123,AA119,AA115,AA111,AA107,AA103,AA99,AA95,AA91,AA87,AA83,AA79,AA75,AA71,AA67,AA63,AA59,AA55,AA51,AA47,AA43,AA39,AA35,AA31,AA27,AA23,AA19,AA15,AA11,AA7)</f>
        <v>3827.1643399999989</v>
      </c>
      <c r="AB128" s="73">
        <f>(AD128+AM128)/M128</f>
        <v>2.7515065192715306E-3</v>
      </c>
      <c r="AC128" s="74">
        <f>AD128/(M128-AI128)</f>
        <v>3.5309087018090251E-4</v>
      </c>
      <c r="AD128" s="75">
        <f>SUM(AD127,AD123,AD119,AD115,AD111,AD107,AD103,AD99,AD95,AD91,AD87,AD83,AD79,AD75,AD71,AD67,AD63,AD59,AD55,AD51,AD47,AD43,AD39,AD35,AD31,AD27,AD23,AD19,AD15,AD11,AD7)</f>
        <v>465.27701999999994</v>
      </c>
      <c r="AE128" s="71">
        <f>AF128/AI128</f>
        <v>0.19234181430171551</v>
      </c>
      <c r="AF128" s="69">
        <f>SUM(AF127,AF123,AF119,AF115,AF111,AF107,AF103,AF99,AF95,AF91,AF87,AF83,AF79,AF75,AF71,AF67,AF63,AF59,AF55,AF51,AF47,AF43,AF39,AF35,AF31,AF27,AF23,AF19,AF15,AF11,AF7)</f>
        <v>3262.6941960000004</v>
      </c>
      <c r="AG128" s="76">
        <f>((Z128-AC128)*AE128)/((AE128-AC128)*Z128)</f>
        <v>0.87847540624614651</v>
      </c>
      <c r="AH128" s="77">
        <f>((AB128-AC128)*AK128)/((AK128-AC128)*AB128)</f>
        <v>0.87330456238058674</v>
      </c>
      <c r="AI128" s="69">
        <f>SUM(AI127,AI123,AI119,AI115,AI111,AI107,AI103,AI99,AI95,AI91,AI87,AI83,AI79,AI75,AI71,AI67,AI63,AI59,AI55,AI51,AI47,AI43,AI39,AI35,AI31,AI27,AI23,AI19,AI15,AI11,AI7)</f>
        <v>16963</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8.6962211872899833E-2</v>
      </c>
      <c r="AK128" s="71">
        <f>AM128/AI128</f>
        <v>0.18906611240346638</v>
      </c>
      <c r="AL128" s="158">
        <f>AN128/AI128</f>
        <v>0.19509285938218474</v>
      </c>
      <c r="AM128" s="69">
        <f>SUM(AM127,AM123,AM119,AM115,AM111,AM107,AM103,AM99,AM95,AM91,AM87,AM83,AM79,AM75,AM71,AM67,AM63,AM59,AM55,AM51,AM47,AM43,AM39,AM35,AM31,AM27,AM23,AM19,AM15,AM11,AM7)</f>
        <v>3207.1284647000002</v>
      </c>
      <c r="AN128" s="157">
        <f>SUM(AN127,AN123,AN119,AN115,AN111,AN107,AN103,AN99,AN95,AN91,AN87,AN83,AN79,AN75,AN71,AN67,AN63,AN59,AN55,AN51,AN47,AN43,AN39,AN35,AN31,AN27,AN23,AN19,AN15,AN11,AN7)</f>
        <v>3309.3601736999999</v>
      </c>
      <c r="AO128" s="69"/>
      <c r="AP128" s="107">
        <f>SUM(AP127,AP123,AP119,AP115,AP111,AP107,AP103,AP99,AP95,AP91,AP87,AP83,AP79,AP75,AP71,AP67,AP63,AP59,AP55,AP51,AP47,AP43,AP39,AP35,AP31,AP27,AP23,AP19,AP15,AP11,AP7)</f>
        <v>18723.600000000002</v>
      </c>
      <c r="AQ128" s="108"/>
      <c r="AR128" s="109"/>
      <c r="AS128" s="69">
        <f>SUM(AS127,AS123,AS119,AS115,AS111,AS107,AS103,AS99,AS95,AS91,AS87,AS83,AS79,AS75,AS71,AS67,AS63,AS59,AS55,AS51,AS47,AS43,AS39,AS35,AS31,AS27,AS23,AS19,AS15,AS11,AS7)</f>
        <v>0</v>
      </c>
      <c r="AT128" s="69"/>
      <c r="AU128" s="69"/>
      <c r="AV128" s="69"/>
      <c r="AW128" s="69"/>
      <c r="AX128" s="69"/>
    </row>
    <row r="131" spans="34:34" x14ac:dyDescent="0.2">
      <c r="AH131" s="80"/>
    </row>
    <row r="132" spans="34:34" x14ac:dyDescent="0.2">
      <c r="AH132" s="80"/>
    </row>
  </sheetData>
  <protectedRanges>
    <protectedRange sqref="Q1:Q3 U1:U3 W1:W3 Y1:Y3 AM1:AN1048576 O1:O3 S1:S3 AD1:AD3 AH1:AH1048576 AA1:AB3 AA128:AB1048576 O128:O1048576 Q128:Q1048576 S128:S1048576 U128:U1048576 W128:W1048576 Y128:Y1048576 AD128:AD1048576 M1:M1048576" name="Range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
    <protectedRange sqref="O4:O127" name="Range1_1_1_1_1_5_1"/>
    <protectedRange sqref="Q4:Q127" name="Range1_1_1_1_1_7_1"/>
    <protectedRange sqref="S4:S127" name="Range1_1_1_1_1_8_1"/>
    <protectedRange sqref="U4:U127" name="Range1_1_1_1_1_10_1"/>
    <protectedRange sqref="W4:W127" name="Range1_1_1_1_1_12_1"/>
    <protectedRange sqref="Y4:Y127" name="Range1_1_1_1_1_16_1"/>
    <protectedRange sqref="AD4:AD127" name="Range1_1_1_1_1_18_1"/>
    <protectedRange sqref="AB4:AB6" name="Range1_1_1_1_1_2_1_31_1"/>
    <protectedRange sqref="AB8:AB10" name="Range1_1_1_1_1_2_1_1_2_1"/>
    <protectedRange sqref="AB12:AB14" name="Range1_1_1_1_1_2_1_2_1_1"/>
    <protectedRange sqref="AB16:AB18" name="Range1_1_1_1_1_2_1_3_1_1"/>
    <protectedRange sqref="AB20:AB22" name="Range1_1_1_1_1_2_1_4_1_1"/>
    <protectedRange sqref="AB24:AB26" name="Range1_1_1_1_1_2_1_5_1_1"/>
    <protectedRange sqref="AB28:AB30" name="Range1_1_1_1_1_2_1_6_1_1"/>
    <protectedRange sqref="AB32:AB34" name="Range1_1_1_1_1_2_1_7_1_1"/>
    <protectedRange sqref="AB36:AB38" name="Range1_1_1_1_1_2_1_8_1_1"/>
    <protectedRange sqref="AB40:AB42" name="Range1_1_1_1_1_2_1_9_1_1"/>
    <protectedRange sqref="AB44:AB46" name="Range1_1_1_1_1_2_1_10_1_1"/>
    <protectedRange sqref="AB48:AB50" name="Range1_1_1_1_1_2_1_11_1_1"/>
    <protectedRange sqref="AB52:AB54" name="Range1_1_1_1_1_2_1_12_1_1"/>
    <protectedRange sqref="AB56:AB58" name="Range1_1_1_1_1_2_1_13_1_1"/>
    <protectedRange sqref="AB60:AB62" name="Range1_1_1_1_1_2_1_14_1_1"/>
    <protectedRange sqref="AB64:AB66" name="Range1_1_1_1_1_2_1_15_1_1"/>
    <protectedRange sqref="AB68:AB70" name="Range1_1_1_1_1_2_1_16_1_1"/>
    <protectedRange sqref="AB72:AB74" name="Range1_1_1_1_1_2_1_17_1_1"/>
    <protectedRange sqref="AB76:AB78" name="Range1_1_1_1_1_2_1_18_1_1"/>
    <protectedRange sqref="AB80:AB82" name="Range1_1_1_1_1_2_1_19_1_1"/>
    <protectedRange sqref="AB84:AB86" name="Range1_1_1_1_1_2_1_20_1_1"/>
    <protectedRange sqref="AB88:AB90" name="Range1_1_1_1_1_2_1_21_1_1"/>
    <protectedRange sqref="AB92:AB94" name="Range1_1_1_1_1_2_1_22_1_1"/>
    <protectedRange sqref="AB96:AB98" name="Range1_1_1_1_1_2_1_23_1_1"/>
    <protectedRange sqref="AB100:AB102" name="Range1_1_1_1_1_2_1_24_1_1"/>
    <protectedRange sqref="AB104:AB106" name="Range1_1_1_1_1_2_1_25_1_1"/>
    <protectedRange sqref="AB108:AB110" name="Range1_1_1_1_1_2_1_26_1_1"/>
    <protectedRange sqref="AB112:AB114" name="Range1_1_1_1_1_2_1_27_1_1"/>
    <protectedRange sqref="AB116:AB118" name="Range1_1_1_1_1_2_1_28_1_1"/>
    <protectedRange sqref="AB120:AB122" name="Range1_1_1_1_1_2_1_29_1_1"/>
    <protectedRange sqref="AB124:AB126" name="Range1_1_1_1_1_2_1_30_1_1"/>
  </protectedRanges>
  <mergeCells count="36">
    <mergeCell ref="A36:A39"/>
    <mergeCell ref="A100:A103"/>
    <mergeCell ref="A40:A43"/>
    <mergeCell ref="A44:A47"/>
    <mergeCell ref="A88:A91"/>
    <mergeCell ref="A92:A95"/>
    <mergeCell ref="A96:A99"/>
    <mergeCell ref="A48:A51"/>
    <mergeCell ref="A52:A55"/>
    <mergeCell ref="A56:A59"/>
    <mergeCell ref="A60:A63"/>
    <mergeCell ref="A64:A67"/>
    <mergeCell ref="A68:A71"/>
    <mergeCell ref="A84:A87"/>
    <mergeCell ref="A124:A127"/>
    <mergeCell ref="A104:A107"/>
    <mergeCell ref="A108:A111"/>
    <mergeCell ref="A112:A115"/>
    <mergeCell ref="A116:A119"/>
    <mergeCell ref="A120:A123"/>
    <mergeCell ref="AU1:AV1"/>
    <mergeCell ref="AW1:AX1"/>
    <mergeCell ref="A72:A75"/>
    <mergeCell ref="A76:A79"/>
    <mergeCell ref="A80:A83"/>
    <mergeCell ref="C1:C2"/>
    <mergeCell ref="A20:A23"/>
    <mergeCell ref="A4:A7"/>
    <mergeCell ref="A8:A11"/>
    <mergeCell ref="A12:A15"/>
    <mergeCell ref="A16:A19"/>
    <mergeCell ref="B1:B2"/>
    <mergeCell ref="A24:A27"/>
    <mergeCell ref="A28:A31"/>
    <mergeCell ref="A32:A35"/>
    <mergeCell ref="A1:A2"/>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32"/>
  <sheetViews>
    <sheetView zoomScale="110" zoomScaleNormal="110" workbookViewId="0">
      <pane xSplit="2" ySplit="2" topLeftCell="D98" activePane="bottomRight" state="frozen"/>
      <selection pane="topRight" activeCell="C1" sqref="C1"/>
      <selection pane="bottomLeft" activeCell="A3" sqref="A3"/>
      <selection pane="bottomRight" activeCell="AR28" sqref="AR28"/>
    </sheetView>
  </sheetViews>
  <sheetFormatPr defaultColWidth="9.140625" defaultRowHeight="12.75" x14ac:dyDescent="0.2"/>
  <cols>
    <col min="1" max="1" width="3.28515625" style="79" bestFit="1" customWidth="1"/>
    <col min="2" max="2" width="5.85546875" style="22" customWidth="1"/>
    <col min="3" max="3" width="9.8554687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8.42578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2.28515625" style="82" customWidth="1"/>
    <col min="39" max="39" width="11.7109375" style="32" bestFit="1" customWidth="1"/>
    <col min="40" max="40" width="11.7109375" style="173" customWidth="1"/>
    <col min="41" max="41" width="11.85546875" style="32" customWidth="1"/>
    <col min="42" max="42" width="12" style="110" customWidth="1"/>
    <col min="43" max="43" width="11.5703125" style="111" customWidth="1"/>
    <col min="44" max="44" width="11.5703125" style="112" customWidth="1"/>
    <col min="45" max="45" width="12.140625" style="83" customWidth="1"/>
    <col min="46" max="46" width="14.85546875" style="32" customWidth="1"/>
    <col min="47" max="47" width="6.42578125" style="32" bestFit="1" customWidth="1"/>
    <col min="48" max="48" width="10.42578125" style="32" customWidth="1"/>
    <col min="49" max="49" width="6.42578125" style="32" bestFit="1" customWidth="1"/>
    <col min="50" max="50" width="11.140625" style="32" customWidth="1"/>
    <col min="51" max="16384" width="9.140625" style="32"/>
  </cols>
  <sheetData>
    <row r="1" spans="1:50" s="22" customFormat="1" ht="66" customHeight="1" x14ac:dyDescent="0.2">
      <c r="A1" s="185" t="s">
        <v>47</v>
      </c>
      <c r="B1" s="187" t="s">
        <v>46</v>
      </c>
      <c r="C1" s="189" t="s">
        <v>45</v>
      </c>
      <c r="D1" s="169" t="s">
        <v>0</v>
      </c>
      <c r="E1" s="169" t="s">
        <v>1</v>
      </c>
      <c r="F1" s="169" t="s">
        <v>2</v>
      </c>
      <c r="G1" s="2" t="s">
        <v>48</v>
      </c>
      <c r="H1" s="169" t="s">
        <v>3</v>
      </c>
      <c r="I1" s="169" t="s">
        <v>4</v>
      </c>
      <c r="J1" s="124" t="s">
        <v>49</v>
      </c>
      <c r="K1" s="169" t="s">
        <v>5</v>
      </c>
      <c r="L1" s="169" t="s">
        <v>6</v>
      </c>
      <c r="M1" s="169" t="s">
        <v>7</v>
      </c>
      <c r="N1" s="169" t="s">
        <v>8</v>
      </c>
      <c r="O1" s="169"/>
      <c r="P1" s="1" t="s">
        <v>9</v>
      </c>
      <c r="Q1" s="1"/>
      <c r="R1" s="1" t="s">
        <v>10</v>
      </c>
      <c r="S1" s="1"/>
      <c r="T1" s="169" t="s">
        <v>11</v>
      </c>
      <c r="U1" s="169"/>
      <c r="V1" s="169" t="s">
        <v>12</v>
      </c>
      <c r="W1" s="169"/>
      <c r="X1" s="169" t="s">
        <v>13</v>
      </c>
      <c r="Y1" s="169"/>
      <c r="Z1" s="169" t="s">
        <v>14</v>
      </c>
      <c r="AA1" s="169" t="s">
        <v>15</v>
      </c>
      <c r="AB1" s="169" t="s">
        <v>16</v>
      </c>
      <c r="AC1" s="169" t="s">
        <v>17</v>
      </c>
      <c r="AD1" s="169" t="s">
        <v>18</v>
      </c>
      <c r="AE1" s="114" t="s">
        <v>43</v>
      </c>
      <c r="AF1" s="3" t="s">
        <v>44</v>
      </c>
      <c r="AG1" s="169" t="s">
        <v>19</v>
      </c>
      <c r="AH1" s="169" t="s">
        <v>20</v>
      </c>
      <c r="AI1" s="169" t="s">
        <v>21</v>
      </c>
      <c r="AJ1" s="2" t="s">
        <v>22</v>
      </c>
      <c r="AK1" s="3" t="s">
        <v>23</v>
      </c>
      <c r="AL1" s="149" t="s">
        <v>59</v>
      </c>
      <c r="AM1" s="169" t="s">
        <v>24</v>
      </c>
      <c r="AN1" s="148" t="s">
        <v>58</v>
      </c>
      <c r="AO1" s="169" t="s">
        <v>25</v>
      </c>
      <c r="AP1" s="93" t="s">
        <v>40</v>
      </c>
      <c r="AQ1" s="94" t="s">
        <v>41</v>
      </c>
      <c r="AR1" s="95" t="s">
        <v>41</v>
      </c>
      <c r="AS1" s="4" t="s">
        <v>26</v>
      </c>
      <c r="AT1" s="169" t="s">
        <v>27</v>
      </c>
      <c r="AU1" s="181" t="s">
        <v>28</v>
      </c>
      <c r="AV1" s="181"/>
      <c r="AW1" s="181" t="s">
        <v>29</v>
      </c>
      <c r="AX1" s="181"/>
    </row>
    <row r="2" spans="1:50"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9"/>
      <c r="AM2" s="5" t="s">
        <v>30</v>
      </c>
      <c r="AN2" s="171"/>
      <c r="AO2" s="5" t="s">
        <v>34</v>
      </c>
      <c r="AP2" s="96" t="s">
        <v>42</v>
      </c>
      <c r="AQ2" s="97" t="s">
        <v>42</v>
      </c>
      <c r="AR2" s="98" t="s">
        <v>42</v>
      </c>
      <c r="AS2" s="10" t="s">
        <v>35</v>
      </c>
      <c r="AT2" s="5" t="s">
        <v>32</v>
      </c>
      <c r="AU2" s="5" t="s">
        <v>36</v>
      </c>
      <c r="AV2" s="5" t="s">
        <v>37</v>
      </c>
      <c r="AW2" s="5" t="s">
        <v>36</v>
      </c>
      <c r="AX2" s="5" t="s">
        <v>37</v>
      </c>
    </row>
    <row r="3" spans="1:50" s="22" customFormat="1" ht="13.5" thickBot="1" x14ac:dyDescent="0.25">
      <c r="A3" s="84"/>
      <c r="B3" s="85"/>
      <c r="C3" s="91"/>
      <c r="D3" s="170"/>
      <c r="E3" s="170"/>
      <c r="F3" s="170"/>
      <c r="G3" s="88"/>
      <c r="H3" s="170"/>
      <c r="I3" s="170"/>
      <c r="J3" s="88"/>
      <c r="K3" s="170"/>
      <c r="L3" s="170"/>
      <c r="M3" s="170"/>
      <c r="N3" s="170"/>
      <c r="O3" s="6"/>
      <c r="P3" s="170"/>
      <c r="Q3" s="6"/>
      <c r="R3" s="170"/>
      <c r="S3" s="6"/>
      <c r="T3" s="91"/>
      <c r="U3" s="6"/>
      <c r="V3" s="170"/>
      <c r="W3" s="6"/>
      <c r="X3" s="170"/>
      <c r="Y3" s="91"/>
      <c r="Z3" s="86"/>
      <c r="AA3" s="87"/>
      <c r="AB3" s="92"/>
      <c r="AC3" s="86"/>
      <c r="AD3" s="86"/>
      <c r="AE3" s="116"/>
      <c r="AF3" s="119"/>
      <c r="AG3" s="92"/>
      <c r="AH3" s="92"/>
      <c r="AI3" s="170"/>
      <c r="AJ3" s="88"/>
      <c r="AK3" s="89"/>
      <c r="AL3" s="89"/>
      <c r="AM3" s="170"/>
      <c r="AN3" s="172"/>
      <c r="AO3" s="170"/>
      <c r="AP3" s="99"/>
      <c r="AQ3" s="123">
        <f>Юни!AR127</f>
        <v>1750.3399999999997</v>
      </c>
      <c r="AR3" s="100"/>
      <c r="AS3" s="90"/>
      <c r="AT3" s="170"/>
      <c r="AU3" s="170"/>
      <c r="AV3" s="170"/>
      <c r="AW3" s="170"/>
      <c r="AX3" s="170"/>
    </row>
    <row r="4" spans="1:50" x14ac:dyDescent="0.2">
      <c r="A4" s="182">
        <v>1</v>
      </c>
      <c r="B4" s="23">
        <v>1</v>
      </c>
      <c r="C4" s="46" t="s">
        <v>53</v>
      </c>
      <c r="D4" s="12">
        <v>13904</v>
      </c>
      <c r="E4" s="12">
        <v>3</v>
      </c>
      <c r="F4" s="12">
        <v>15155</v>
      </c>
      <c r="G4" s="13">
        <v>0.5</v>
      </c>
      <c r="H4" s="13">
        <v>3.9</v>
      </c>
      <c r="I4" s="12">
        <v>15498</v>
      </c>
      <c r="J4" s="13">
        <v>2.2000000000000002</v>
      </c>
      <c r="K4" s="12">
        <v>15940</v>
      </c>
      <c r="L4" s="14">
        <v>6.2E-2</v>
      </c>
      <c r="M4" s="24">
        <f>ROUND(K4*(1-L4),0)</f>
        <v>14952</v>
      </c>
      <c r="N4" s="15">
        <v>0.29899999999999999</v>
      </c>
      <c r="O4" s="25">
        <f>M4*N4</f>
        <v>4470.6480000000001</v>
      </c>
      <c r="P4" s="14">
        <v>0.47399999999999998</v>
      </c>
      <c r="Q4" s="25">
        <f>M4*P4</f>
        <v>7087.2479999999996</v>
      </c>
      <c r="R4" s="16">
        <v>0.22700000000000001</v>
      </c>
      <c r="S4" s="25">
        <f>M4*R4</f>
        <v>3394.1040000000003</v>
      </c>
      <c r="T4" s="26">
        <v>0.21299999999999999</v>
      </c>
      <c r="U4" s="25">
        <f>M4*T4</f>
        <v>3184.7759999999998</v>
      </c>
      <c r="V4" s="16">
        <v>0.52700000000000002</v>
      </c>
      <c r="W4" s="25">
        <f>M4*V4</f>
        <v>7879.7040000000006</v>
      </c>
      <c r="X4" s="16">
        <v>0.39</v>
      </c>
      <c r="Y4" s="130">
        <f>X4*M4</f>
        <v>5831.28</v>
      </c>
      <c r="Z4" s="17">
        <v>2.82E-3</v>
      </c>
      <c r="AA4" s="19">
        <f>M4*Z4</f>
        <v>42.164639999999999</v>
      </c>
      <c r="AB4" s="27">
        <f>IF(M4&gt;0,(AD4+AM4)/M4,0)</f>
        <v>2.5508426966292133E-3</v>
      </c>
      <c r="AC4" s="17">
        <v>3.4000000000000002E-4</v>
      </c>
      <c r="AD4" s="24">
        <f>AC4*M4</f>
        <v>5.0836800000000002</v>
      </c>
      <c r="AE4" s="117">
        <v>0.2157</v>
      </c>
      <c r="AF4" s="30">
        <f>AI4*(1-AJ4)*AE4</f>
        <v>34.529256000000004</v>
      </c>
      <c r="AG4" s="28">
        <f>IF(AND(AE4&gt;0,AC4&gt;0,Z4&gt;0),((Z4-AC4)*AE4)/((AE4-AC4)*Z4),0)</f>
        <v>0.88082103000221301</v>
      </c>
      <c r="AH4" s="60">
        <f t="shared" ref="AH4:AH35" si="0">IF(AND(AB4&gt;0,AK4&gt;0,AC4&gt;0),((AK4*(AB4-AC4))/(AB4*(AK4-AC4))),0)</f>
        <v>0.8681400978910242</v>
      </c>
      <c r="AI4" s="12">
        <v>174</v>
      </c>
      <c r="AJ4" s="14">
        <v>0.08</v>
      </c>
      <c r="AK4" s="15">
        <v>0.20649999999999999</v>
      </c>
      <c r="AL4" s="150">
        <v>0.21360000000000001</v>
      </c>
      <c r="AM4" s="30">
        <f>AI4*(1-AJ4)*AK4</f>
        <v>33.056519999999999</v>
      </c>
      <c r="AN4" s="153">
        <f>AI4*(1-AJ4)*AL4</f>
        <v>34.193088000000003</v>
      </c>
      <c r="AO4" s="19">
        <v>1.58</v>
      </c>
      <c r="AP4" s="19"/>
      <c r="AQ4" s="113">
        <f>AQ3+AI4-AP4</f>
        <v>1924.3399999999997</v>
      </c>
      <c r="AR4" s="102"/>
      <c r="AS4" s="12"/>
      <c r="AT4" s="31"/>
      <c r="AU4" s="20"/>
      <c r="AV4" s="20"/>
      <c r="AW4" s="20"/>
      <c r="AX4" s="20"/>
    </row>
    <row r="5" spans="1:50" x14ac:dyDescent="0.2">
      <c r="A5" s="183"/>
      <c r="B5" s="33">
        <v>2</v>
      </c>
      <c r="C5" s="46" t="s">
        <v>51</v>
      </c>
      <c r="D5" s="34">
        <v>18500</v>
      </c>
      <c r="E5" s="34">
        <v>5</v>
      </c>
      <c r="F5" s="34">
        <v>16998</v>
      </c>
      <c r="G5" s="35">
        <v>0.8</v>
      </c>
      <c r="H5" s="35">
        <v>6.2</v>
      </c>
      <c r="I5" s="34">
        <v>17017</v>
      </c>
      <c r="J5" s="35">
        <v>1.7</v>
      </c>
      <c r="K5" s="34">
        <v>16112</v>
      </c>
      <c r="L5" s="36">
        <v>6.6000000000000003E-2</v>
      </c>
      <c r="M5" s="37">
        <f>ROUND(K5*(1-L5),0)</f>
        <v>15049</v>
      </c>
      <c r="N5" s="38">
        <v>0.28799999999999998</v>
      </c>
      <c r="O5" s="25">
        <f>M5*N5</f>
        <v>4334.1120000000001</v>
      </c>
      <c r="P5" s="36">
        <v>0.50900000000000001</v>
      </c>
      <c r="Q5" s="25">
        <f>M5*P5</f>
        <v>7659.9409999999998</v>
      </c>
      <c r="R5" s="39">
        <v>0.20300000000000001</v>
      </c>
      <c r="S5" s="25">
        <f>M5*R5</f>
        <v>3054.9470000000001</v>
      </c>
      <c r="T5" s="28">
        <v>0.215</v>
      </c>
      <c r="U5" s="25">
        <f>M5*T5</f>
        <v>3235.5349999999999</v>
      </c>
      <c r="V5" s="39">
        <v>0.51900000000000002</v>
      </c>
      <c r="W5" s="25">
        <f>M5*V5</f>
        <v>7810.4310000000005</v>
      </c>
      <c r="X5" s="39">
        <v>0.4</v>
      </c>
      <c r="Y5" s="25">
        <f>X5*M5</f>
        <v>6019.6</v>
      </c>
      <c r="Z5" s="40">
        <v>2.8400000000000001E-3</v>
      </c>
      <c r="AA5" s="18">
        <f>M5*Z5</f>
        <v>42.739159999999998</v>
      </c>
      <c r="AB5" s="27">
        <f>IF(M5&gt;0,(AD5+AM5)/M5,0)</f>
        <v>2.5088019403282612E-3</v>
      </c>
      <c r="AC5" s="40">
        <v>3.2000000000000003E-4</v>
      </c>
      <c r="AD5" s="37">
        <f>AC5*M5</f>
        <v>4.8156800000000004</v>
      </c>
      <c r="AE5" s="28">
        <v>0.2172</v>
      </c>
      <c r="AF5" s="41">
        <f>AI5*(1-AJ5)*AE5</f>
        <v>32.954452800000006</v>
      </c>
      <c r="AG5" s="28">
        <f>IF(AND(AE5&gt;0,AC5&gt;0,Z5&gt;0),((Z5-AC5)*AE5)/((AE5-AC5)*Z5),0)</f>
        <v>0.88863316379278989</v>
      </c>
      <c r="AH5" s="29">
        <f t="shared" si="0"/>
        <v>0.87373694476469088</v>
      </c>
      <c r="AI5" s="34">
        <v>166</v>
      </c>
      <c r="AJ5" s="36">
        <v>8.5999999999999993E-2</v>
      </c>
      <c r="AK5" s="38">
        <v>0.21709999999999999</v>
      </c>
      <c r="AL5" s="151">
        <v>0.22170000000000001</v>
      </c>
      <c r="AM5" s="41">
        <f>AI5*(1-AJ5)*AK5</f>
        <v>32.939280400000001</v>
      </c>
      <c r="AN5" s="174">
        <f>AI5*(1-AJ5)*AL5</f>
        <v>33.637210800000005</v>
      </c>
      <c r="AO5" s="42">
        <v>1.55</v>
      </c>
      <c r="AP5" s="42"/>
      <c r="AQ5" s="113">
        <f>AQ4+AI5-AP5</f>
        <v>2090.3399999999997</v>
      </c>
      <c r="AR5" s="103"/>
      <c r="AS5" s="43"/>
      <c r="AT5" s="44"/>
      <c r="AU5" s="45"/>
      <c r="AV5" s="45"/>
      <c r="AW5" s="45"/>
      <c r="AX5" s="45"/>
    </row>
    <row r="6" spans="1:50" x14ac:dyDescent="0.2">
      <c r="A6" s="183"/>
      <c r="B6" s="33">
        <v>3</v>
      </c>
      <c r="C6" s="11" t="s">
        <v>60</v>
      </c>
      <c r="D6" s="43">
        <v>15496</v>
      </c>
      <c r="E6" s="43">
        <v>7</v>
      </c>
      <c r="F6" s="43">
        <v>16112</v>
      </c>
      <c r="G6" s="37">
        <v>0.8</v>
      </c>
      <c r="H6" s="37">
        <v>4.5999999999999996</v>
      </c>
      <c r="I6" s="43">
        <v>16723</v>
      </c>
      <c r="J6" s="37">
        <v>1.5</v>
      </c>
      <c r="K6" s="43">
        <v>16193</v>
      </c>
      <c r="L6" s="39">
        <v>6.3E-2</v>
      </c>
      <c r="M6" s="37">
        <f>ROUND(K6*(1-L6),0)</f>
        <v>15173</v>
      </c>
      <c r="N6" s="28">
        <v>0.33700000000000002</v>
      </c>
      <c r="O6" s="25">
        <f>M6*N6</f>
        <v>5113.3010000000004</v>
      </c>
      <c r="P6" s="39">
        <v>0.497</v>
      </c>
      <c r="Q6" s="25">
        <f>M6*P6</f>
        <v>7540.9809999999998</v>
      </c>
      <c r="R6" s="39">
        <v>0.16600000000000001</v>
      </c>
      <c r="S6" s="25">
        <f>M6*R6</f>
        <v>2518.7180000000003</v>
      </c>
      <c r="T6" s="28">
        <v>0.22</v>
      </c>
      <c r="U6" s="25">
        <f>M6*T6</f>
        <v>3338.06</v>
      </c>
      <c r="V6" s="39">
        <v>0.51200000000000001</v>
      </c>
      <c r="W6" s="25">
        <f>M6*V6</f>
        <v>7768.576</v>
      </c>
      <c r="X6" s="39">
        <v>0.4</v>
      </c>
      <c r="Y6" s="25">
        <f>X6*M6</f>
        <v>6069.2000000000007</v>
      </c>
      <c r="Z6" s="47">
        <v>2.97E-3</v>
      </c>
      <c r="AA6" s="18">
        <f>M6*Z6</f>
        <v>45.063809999999997</v>
      </c>
      <c r="AB6" s="27">
        <f>IF(M6&gt;0,(AD6+AM6)/M6,0)</f>
        <v>2.5615170895669946E-3</v>
      </c>
      <c r="AC6" s="47">
        <v>3.1E-4</v>
      </c>
      <c r="AD6" s="37">
        <f>AC6*M6</f>
        <v>4.7036300000000004</v>
      </c>
      <c r="AE6" s="28">
        <v>0.2157</v>
      </c>
      <c r="AF6" s="41">
        <f>AI6*(1-AJ6)*AE6</f>
        <v>34.660401600000007</v>
      </c>
      <c r="AG6" s="28">
        <f>IF(AND(AE6&gt;0,AC6&gt;0,Z6&gt;0),((Z6-AC6)*AE6)/((AE6-AC6)*Z6),0)</f>
        <v>0.89691192063632752</v>
      </c>
      <c r="AH6" s="29">
        <f t="shared" si="0"/>
        <v>0.88026151142733489</v>
      </c>
      <c r="AI6" s="43">
        <v>176</v>
      </c>
      <c r="AJ6" s="39">
        <v>8.6999999999999994E-2</v>
      </c>
      <c r="AK6" s="28">
        <v>0.21260000000000001</v>
      </c>
      <c r="AL6" s="152">
        <v>0.22259999999999999</v>
      </c>
      <c r="AM6" s="41">
        <f>AI6*(1-AJ6)*AK6</f>
        <v>34.162268800000007</v>
      </c>
      <c r="AN6" s="154">
        <f>AI6*(1-AJ6)*AL6</f>
        <v>35.769148800000004</v>
      </c>
      <c r="AO6" s="18">
        <v>1.65</v>
      </c>
      <c r="AP6" s="18"/>
      <c r="AQ6" s="113">
        <f>AQ5+AI6-AP6</f>
        <v>2266.3399999999997</v>
      </c>
      <c r="AR6" s="104"/>
      <c r="AS6" s="43"/>
      <c r="AT6" s="48"/>
      <c r="AU6" s="41"/>
      <c r="AV6" s="41"/>
      <c r="AW6" s="41"/>
      <c r="AX6" s="41"/>
    </row>
    <row r="7" spans="1:50" s="22" customFormat="1" ht="13.5" thickBot="1" x14ac:dyDescent="0.25">
      <c r="A7" s="184"/>
      <c r="B7" s="49" t="s">
        <v>38</v>
      </c>
      <c r="C7" s="50"/>
      <c r="D7" s="51">
        <f>SUM(D4:D6)</f>
        <v>47900</v>
      </c>
      <c r="E7" s="51"/>
      <c r="F7" s="51">
        <f>SUM(F4:F6)</f>
        <v>48265</v>
      </c>
      <c r="G7" s="52"/>
      <c r="H7" s="52"/>
      <c r="I7" s="51">
        <f>SUM(I4:I6)</f>
        <v>49238</v>
      </c>
      <c r="J7" s="52"/>
      <c r="K7" s="51">
        <f>SUM(K4:K6)</f>
        <v>48245</v>
      </c>
      <c r="L7" s="21">
        <f>IF(K7&gt;0,(K4*L4+K5*L5+K6*L6)/K7,0)</f>
        <v>6.3671489273499846E-2</v>
      </c>
      <c r="M7" s="52">
        <f>M4+M5+M6</f>
        <v>45174</v>
      </c>
      <c r="N7" s="53">
        <f>IF(M7&gt;0,O7/M7,0)</f>
        <v>0.30809892858724047</v>
      </c>
      <c r="O7" s="54">
        <f>O4+O5+O6</f>
        <v>13918.061000000002</v>
      </c>
      <c r="P7" s="21">
        <f>IF(M7&gt;0,Q7/M7,0)</f>
        <v>0.49338491167485721</v>
      </c>
      <c r="Q7" s="54">
        <f>Q4+Q5+Q6</f>
        <v>22288.17</v>
      </c>
      <c r="R7" s="21">
        <f>IF(M7&gt;0,S7/M7,0)</f>
        <v>0.19851615973790235</v>
      </c>
      <c r="S7" s="54">
        <f>S4+S5+S6</f>
        <v>8967.7690000000002</v>
      </c>
      <c r="T7" s="21">
        <f>IF(M7&gt;0,U7/M7,0)</f>
        <v>0.21601742152565634</v>
      </c>
      <c r="U7" s="54">
        <f>U4+U5+U6</f>
        <v>9758.3709999999992</v>
      </c>
      <c r="V7" s="21">
        <f>IF(M7&gt;0,W7/M7,0)</f>
        <v>0.51929674148846683</v>
      </c>
      <c r="W7" s="54">
        <f>W4+W5+W6</f>
        <v>23458.711000000003</v>
      </c>
      <c r="X7" s="21">
        <f>IF(M7&gt;0,Y7/M7,0)</f>
        <v>0.39669013149156596</v>
      </c>
      <c r="Y7" s="54">
        <f>Y4+Y5+Y6</f>
        <v>17920.080000000002</v>
      </c>
      <c r="Z7" s="55">
        <f>IF(M7&gt;0,AA7/M7,0)</f>
        <v>2.8770445388940536E-3</v>
      </c>
      <c r="AA7" s="56">
        <f>SUM(AA4:AA6)</f>
        <v>129.96760999999998</v>
      </c>
      <c r="AB7" s="55">
        <f>IF(M7&gt;0,(AB4*M4+AB5*M5+AB6*M6)/M7,0)</f>
        <v>2.5404227918714309E-3</v>
      </c>
      <c r="AC7" s="55">
        <f>IF(K7&gt;0,(K4*AC4+K5*AC5+K6*AC6)/K7,0)</f>
        <v>3.2325152865581925E-4</v>
      </c>
      <c r="AD7" s="52">
        <f>SUM(AD4:AD6)</f>
        <v>14.602990000000002</v>
      </c>
      <c r="AE7" s="53">
        <f>IF(K7&gt;0,(K4*AE4+K5*AE5+K6*AE6)/K7,0)</f>
        <v>0.21620094310291221</v>
      </c>
      <c r="AF7" s="58">
        <f>SUM(AF4:AF6)</f>
        <v>102.14411040000002</v>
      </c>
      <c r="AG7" s="53">
        <f>IF(AND(AA7&gt;0),((AA4*AG4+AA5*AG5+AA6*AG6)/AA7),0)</f>
        <v>0.88896922072668194</v>
      </c>
      <c r="AH7" s="57">
        <f t="shared" si="0"/>
        <v>0.87408903535948901</v>
      </c>
      <c r="AI7" s="51">
        <f>SUM(AI4:AI6)</f>
        <v>516</v>
      </c>
      <c r="AJ7" s="21">
        <f>IF(AI7&gt;0,(AJ4*AI4+AJ5*AI5+AJ6*AI6)/AI7,0)</f>
        <v>8.4317829457364338E-2</v>
      </c>
      <c r="AK7" s="53">
        <f>IF(K7&gt;0,(AK4*K4+AK5*K5+AK6*K6)/K7,0)</f>
        <v>0.21208740802155662</v>
      </c>
      <c r="AL7" s="155">
        <f>IF(K7&gt;0,(AL4*K4+AL5*K5+AL6*K6)/K7,0)</f>
        <v>0.21932586174733135</v>
      </c>
      <c r="AM7" s="58">
        <f>SUM(AM4:AM6)</f>
        <v>100.15806920000001</v>
      </c>
      <c r="AN7" s="156">
        <f>SUM(AN4:AN6)</f>
        <v>103.59944760000002</v>
      </c>
      <c r="AO7" s="56"/>
      <c r="AP7" s="56">
        <f>SUM(AP4:AP6)</f>
        <v>0</v>
      </c>
      <c r="AQ7" s="105"/>
      <c r="AR7" s="106">
        <f>AQ6</f>
        <v>2266.3399999999997</v>
      </c>
      <c r="AS7" s="51">
        <f>SUM(AS4:AS6)</f>
        <v>0</v>
      </c>
      <c r="AT7" s="59"/>
      <c r="AU7" s="58"/>
      <c r="AV7" s="58"/>
      <c r="AW7" s="58"/>
      <c r="AX7" s="58"/>
    </row>
    <row r="8" spans="1:50" x14ac:dyDescent="0.2">
      <c r="A8" s="182">
        <v>2</v>
      </c>
      <c r="B8" s="23">
        <v>1</v>
      </c>
      <c r="C8" s="11" t="s">
        <v>57</v>
      </c>
      <c r="D8" s="12">
        <v>17300</v>
      </c>
      <c r="E8" s="12">
        <v>3</v>
      </c>
      <c r="F8" s="12">
        <v>14696</v>
      </c>
      <c r="G8" s="13">
        <v>1.1000000000000001</v>
      </c>
      <c r="H8" s="13">
        <v>4</v>
      </c>
      <c r="I8" s="12">
        <v>14483</v>
      </c>
      <c r="J8" s="13">
        <v>2.1</v>
      </c>
      <c r="K8" s="12">
        <v>16466</v>
      </c>
      <c r="L8" s="14">
        <v>6.0999999999999999E-2</v>
      </c>
      <c r="M8" s="24">
        <f>ROUND(K8*(1-L8),0)</f>
        <v>15462</v>
      </c>
      <c r="N8" s="15">
        <v>0.377</v>
      </c>
      <c r="O8" s="25">
        <f>M8*N8</f>
        <v>5829.174</v>
      </c>
      <c r="P8" s="14">
        <v>0.48499999999999999</v>
      </c>
      <c r="Q8" s="25">
        <f>M8*P8</f>
        <v>7499.07</v>
      </c>
      <c r="R8" s="16">
        <v>0.13800000000000001</v>
      </c>
      <c r="S8" s="25">
        <f>M8*R8</f>
        <v>2133.7560000000003</v>
      </c>
      <c r="T8" s="26">
        <v>0.21299999999999999</v>
      </c>
      <c r="U8" s="25">
        <f>M8*T8</f>
        <v>3293.4059999999999</v>
      </c>
      <c r="V8" s="16">
        <v>0.53</v>
      </c>
      <c r="W8" s="25">
        <f>M8*V8</f>
        <v>8194.86</v>
      </c>
      <c r="X8" s="16">
        <v>0.4</v>
      </c>
      <c r="Y8" s="25">
        <f>X8*M8</f>
        <v>6184.8</v>
      </c>
      <c r="Z8" s="17">
        <v>3.1099999999999999E-3</v>
      </c>
      <c r="AA8" s="18">
        <f>M8*Z8</f>
        <v>48.086819999999996</v>
      </c>
      <c r="AB8" s="27">
        <f>IF(M8&gt;0,(AD8+AM8)/M8,0)</f>
        <v>2.8357013969732246E-3</v>
      </c>
      <c r="AC8" s="17">
        <v>3.3E-4</v>
      </c>
      <c r="AD8" s="24">
        <f>AC8*M8</f>
        <v>5.1024599999999998</v>
      </c>
      <c r="AE8" s="117">
        <v>0.21240000000000001</v>
      </c>
      <c r="AF8" s="30">
        <f>AI8*(1-AJ8)*AE8</f>
        <v>39.753846000000003</v>
      </c>
      <c r="AG8" s="28">
        <f>IF(AND(AE8&gt;0,AC8&gt;0,Z8&gt;0),((Z8-AC8)*AE8)/((AE8-AC8)*Z8),0)</f>
        <v>0.89528164955543854</v>
      </c>
      <c r="AH8" s="60">
        <f t="shared" si="0"/>
        <v>0.88503760461084102</v>
      </c>
      <c r="AI8" s="12">
        <v>205</v>
      </c>
      <c r="AJ8" s="14">
        <v>8.6999999999999994E-2</v>
      </c>
      <c r="AK8" s="15">
        <v>0.20699999999999999</v>
      </c>
      <c r="AL8" s="150">
        <v>0.21590000000000001</v>
      </c>
      <c r="AM8" s="30">
        <f>AI8*(1-AJ8)*AK8</f>
        <v>38.743155000000002</v>
      </c>
      <c r="AN8" s="153">
        <f t="shared" ref="AN8:AN70" si="1">AI8*(1-AJ8)*AL8</f>
        <v>40.408923500000007</v>
      </c>
      <c r="AO8" s="19">
        <v>1.68</v>
      </c>
      <c r="AP8" s="19"/>
      <c r="AQ8" s="101">
        <f>AQ6+AI8-AP8</f>
        <v>2471.3399999999997</v>
      </c>
      <c r="AR8" s="102"/>
      <c r="AS8" s="12"/>
      <c r="AT8" s="31"/>
      <c r="AU8" s="20"/>
      <c r="AV8" s="20"/>
      <c r="AW8" s="20"/>
      <c r="AX8" s="20"/>
    </row>
    <row r="9" spans="1:50" x14ac:dyDescent="0.2">
      <c r="A9" s="183"/>
      <c r="B9" s="33">
        <v>2</v>
      </c>
      <c r="C9" s="11" t="s">
        <v>51</v>
      </c>
      <c r="D9" s="34">
        <v>19000</v>
      </c>
      <c r="E9" s="34">
        <v>4</v>
      </c>
      <c r="F9" s="34">
        <v>16878</v>
      </c>
      <c r="G9" s="35">
        <v>0.5</v>
      </c>
      <c r="H9" s="35">
        <v>3.3</v>
      </c>
      <c r="I9" s="34">
        <v>17154</v>
      </c>
      <c r="J9" s="35">
        <v>1.4</v>
      </c>
      <c r="K9" s="34">
        <v>16529</v>
      </c>
      <c r="L9" s="36">
        <v>6.6000000000000003E-2</v>
      </c>
      <c r="M9" s="37">
        <f>ROUND(K9*(1-L9),0)</f>
        <v>15438</v>
      </c>
      <c r="N9" s="38">
        <v>0.377</v>
      </c>
      <c r="O9" s="25">
        <f>M9*N9</f>
        <v>5820.1260000000002</v>
      </c>
      <c r="P9" s="36">
        <v>0.50600000000000001</v>
      </c>
      <c r="Q9" s="25">
        <f>M9*P9</f>
        <v>7811.6279999999997</v>
      </c>
      <c r="R9" s="39">
        <v>0.11700000000000001</v>
      </c>
      <c r="S9" s="25">
        <f>M9*R9</f>
        <v>1806.2460000000001</v>
      </c>
      <c r="T9" s="28">
        <v>0.21</v>
      </c>
      <c r="U9" s="25">
        <f>M9*T9</f>
        <v>3241.98</v>
      </c>
      <c r="V9" s="39">
        <v>0.53700000000000003</v>
      </c>
      <c r="W9" s="25">
        <f>M9*V9</f>
        <v>8290.2060000000001</v>
      </c>
      <c r="X9" s="39">
        <v>0.4</v>
      </c>
      <c r="Y9" s="25">
        <f>X9*M9</f>
        <v>6175.2000000000007</v>
      </c>
      <c r="Z9" s="40">
        <v>3.0400000000000002E-3</v>
      </c>
      <c r="AA9" s="18">
        <f>M9*Z9</f>
        <v>46.931520000000006</v>
      </c>
      <c r="AB9" s="27">
        <f>IF(M9&gt;0,(AD9+AM9)/M9,0)</f>
        <v>2.5448425961912165E-3</v>
      </c>
      <c r="AC9" s="40">
        <v>3.3E-4</v>
      </c>
      <c r="AD9" s="37">
        <f>AC9*M9</f>
        <v>5.0945400000000003</v>
      </c>
      <c r="AE9" s="28">
        <v>0.2132</v>
      </c>
      <c r="AF9" s="41">
        <f>AI9*(1-AJ9)*AE9</f>
        <v>33.906475200000003</v>
      </c>
      <c r="AG9" s="28">
        <f>IF(AND(AE9&gt;0,AC9&gt;0,Z9&gt;0),((Z9-AC9)*AE9)/((AE9-AC9)*Z9),0)</f>
        <v>0.89282932751147848</v>
      </c>
      <c r="AH9" s="29">
        <f t="shared" si="0"/>
        <v>0.87166387078498953</v>
      </c>
      <c r="AI9" s="34">
        <v>174</v>
      </c>
      <c r="AJ9" s="36">
        <v>8.5999999999999993E-2</v>
      </c>
      <c r="AK9" s="38">
        <v>0.215</v>
      </c>
      <c r="AL9" s="151">
        <v>0.2271</v>
      </c>
      <c r="AM9" s="41">
        <f>AI9*(1-AJ9)*AK9</f>
        <v>34.192740000000001</v>
      </c>
      <c r="AN9" s="174">
        <f t="shared" si="1"/>
        <v>36.1170756</v>
      </c>
      <c r="AO9" s="42">
        <v>1.55</v>
      </c>
      <c r="AP9" s="42"/>
      <c r="AQ9" s="113">
        <f>AQ8+AI9-AP9</f>
        <v>2645.3399999999997</v>
      </c>
      <c r="AR9" s="104"/>
      <c r="AS9" s="43"/>
      <c r="AT9" s="44"/>
      <c r="AU9" s="45"/>
      <c r="AV9" s="45"/>
      <c r="AW9" s="45"/>
      <c r="AX9" s="45"/>
    </row>
    <row r="10" spans="1:50" x14ac:dyDescent="0.2">
      <c r="A10" s="183"/>
      <c r="B10" s="33">
        <v>3</v>
      </c>
      <c r="C10" s="11" t="s">
        <v>60</v>
      </c>
      <c r="D10" s="43">
        <v>16500</v>
      </c>
      <c r="E10" s="43">
        <v>6</v>
      </c>
      <c r="F10" s="43">
        <v>17874</v>
      </c>
      <c r="G10" s="37">
        <v>0.8</v>
      </c>
      <c r="H10" s="37">
        <v>5.2</v>
      </c>
      <c r="I10" s="43">
        <v>17932</v>
      </c>
      <c r="J10" s="37">
        <v>1.1000000000000001</v>
      </c>
      <c r="K10" s="43">
        <v>16516</v>
      </c>
      <c r="L10" s="39">
        <v>6.5000000000000002E-2</v>
      </c>
      <c r="M10" s="37">
        <f>ROUND(K10*(1-L10),0)</f>
        <v>15442</v>
      </c>
      <c r="N10" s="28">
        <v>0.41299999999999998</v>
      </c>
      <c r="O10" s="25">
        <f>M10*N10</f>
        <v>6377.5459999999994</v>
      </c>
      <c r="P10" s="39">
        <v>0.53300000000000003</v>
      </c>
      <c r="Q10" s="25">
        <f>M10*P10</f>
        <v>8230.5860000000011</v>
      </c>
      <c r="R10" s="39">
        <v>5.3999999999999999E-2</v>
      </c>
      <c r="S10" s="25">
        <f>M10*R10</f>
        <v>833.86799999999994</v>
      </c>
      <c r="T10" s="28">
        <v>0.224</v>
      </c>
      <c r="U10" s="25">
        <f>M10*T10</f>
        <v>3459.0080000000003</v>
      </c>
      <c r="V10" s="39">
        <v>0.52500000000000002</v>
      </c>
      <c r="W10" s="25">
        <f>M10*V10</f>
        <v>8107.05</v>
      </c>
      <c r="X10" s="39">
        <v>0.4</v>
      </c>
      <c r="Y10" s="25">
        <f>X10*M10</f>
        <v>6176.8</v>
      </c>
      <c r="Z10" s="47">
        <v>2.9199999999999999E-3</v>
      </c>
      <c r="AA10" s="18">
        <f>M10*Z10</f>
        <v>45.09064</v>
      </c>
      <c r="AB10" s="27">
        <f>IF(M10&gt;0,(AD10+AM10)/M10,0)</f>
        <v>2.5659911539955968E-3</v>
      </c>
      <c r="AC10" s="47">
        <v>3.3E-4</v>
      </c>
      <c r="AD10" s="37">
        <f>AC10*M10</f>
        <v>5.0958600000000001</v>
      </c>
      <c r="AE10" s="28">
        <v>0.2122</v>
      </c>
      <c r="AF10" s="41">
        <f>AI10*(1-AJ10)*AE10</f>
        <v>34.989870200000006</v>
      </c>
      <c r="AG10" s="28">
        <f>IF(AND(AE10&gt;0,AC10&gt;0,Z10&gt;0),((Z10-AC10)*AE10)/((AE10-AC10)*Z10),0)</f>
        <v>0.88836783476039527</v>
      </c>
      <c r="AH10" s="29">
        <f t="shared" si="0"/>
        <v>0.87277014996112978</v>
      </c>
      <c r="AI10" s="43">
        <v>181</v>
      </c>
      <c r="AJ10" s="39">
        <v>8.8999999999999996E-2</v>
      </c>
      <c r="AK10" s="28">
        <v>0.2094</v>
      </c>
      <c r="AL10" s="152">
        <v>0.22259999999999999</v>
      </c>
      <c r="AM10" s="41">
        <f>AI10*(1-AJ10)*AK10</f>
        <v>34.528175400000002</v>
      </c>
      <c r="AN10" s="154">
        <f t="shared" si="1"/>
        <v>36.704736600000004</v>
      </c>
      <c r="AO10" s="18">
        <v>1.55</v>
      </c>
      <c r="AP10" s="18"/>
      <c r="AQ10" s="113">
        <f>AQ9+AI10-AP10</f>
        <v>2826.3399999999997</v>
      </c>
      <c r="AR10" s="104"/>
      <c r="AS10" s="43"/>
      <c r="AT10" s="48"/>
      <c r="AU10" s="41"/>
      <c r="AV10" s="41"/>
      <c r="AW10" s="41"/>
      <c r="AX10" s="41"/>
    </row>
    <row r="11" spans="1:50" s="22" customFormat="1" ht="13.5" thickBot="1" x14ac:dyDescent="0.25">
      <c r="A11" s="184"/>
      <c r="B11" s="49" t="s">
        <v>38</v>
      </c>
      <c r="C11" s="50"/>
      <c r="D11" s="51">
        <f>SUM(D8:D10)</f>
        <v>52800</v>
      </c>
      <c r="E11" s="51"/>
      <c r="F11" s="51">
        <f>SUM(F8:F10)</f>
        <v>49448</v>
      </c>
      <c r="G11" s="52"/>
      <c r="H11" s="52"/>
      <c r="I11" s="51">
        <f>SUM(I8:I10)</f>
        <v>49569</v>
      </c>
      <c r="J11" s="52"/>
      <c r="K11" s="51">
        <f>SUM(K8:K10)</f>
        <v>49511</v>
      </c>
      <c r="L11" s="21">
        <f>IF(K11&gt;0,(K8*L8+K9*L9+K10*L10)/K11,0)</f>
        <v>6.4003554765607651E-2</v>
      </c>
      <c r="M11" s="52">
        <f>M8+M9+M10</f>
        <v>46342</v>
      </c>
      <c r="N11" s="53">
        <f>IF(M11&gt;0,O11/M11,0)</f>
        <v>0.38899585689007804</v>
      </c>
      <c r="O11" s="54">
        <f>O8+O9+O10</f>
        <v>18026.845999999998</v>
      </c>
      <c r="P11" s="21">
        <f>IF(M11&gt;0,Q11/M11,0)</f>
        <v>0.50799024642872559</v>
      </c>
      <c r="Q11" s="54">
        <f>Q8+Q9+Q10</f>
        <v>23541.284</v>
      </c>
      <c r="R11" s="21">
        <f>IF(M11&gt;0,S11/M11,0)</f>
        <v>0.10301389668119634</v>
      </c>
      <c r="S11" s="54">
        <f>S8+S9+S10</f>
        <v>4773.8700000000008</v>
      </c>
      <c r="T11" s="21">
        <f>IF(M11&gt;0,U11/M11,0)</f>
        <v>0.21566600491994303</v>
      </c>
      <c r="U11" s="54">
        <f>U8+U9+U10</f>
        <v>9994.3940000000002</v>
      </c>
      <c r="V11" s="21">
        <f>IF(M11&gt;0,W11/M11,0)</f>
        <v>0.5306658322903629</v>
      </c>
      <c r="W11" s="54">
        <f>W8+W9+W10</f>
        <v>24592.115999999998</v>
      </c>
      <c r="X11" s="21">
        <f>IF(M11&gt;0,Y11/M11,0)</f>
        <v>0.39999999999999997</v>
      </c>
      <c r="Y11" s="54">
        <f>Y8+Y9+Y10</f>
        <v>18536.8</v>
      </c>
      <c r="Z11" s="55">
        <f>IF(M11&gt;0,AA11/M11,0)</f>
        <v>3.0233692978291829E-3</v>
      </c>
      <c r="AA11" s="56">
        <f>SUM(AA8:AA10)</f>
        <v>140.10898</v>
      </c>
      <c r="AB11" s="55">
        <f>IF(M11&gt;0,(AB8*M8+AB9*M9+AB10*M10)/M11,0)</f>
        <v>2.6489346683354195E-3</v>
      </c>
      <c r="AC11" s="55">
        <f>IF(K11&gt;0,(K8*AC8+K9*AC9+K10*AC10)/K11,0)</f>
        <v>3.2999999999999994E-4</v>
      </c>
      <c r="AD11" s="52">
        <f>SUM(AD8:AD10)</f>
        <v>15.292859999999999</v>
      </c>
      <c r="AE11" s="53">
        <f>IF(K11&gt;0,(K8*AE8+K9*AE9+K10*AE10)/K11,0)</f>
        <v>0.21260035951606715</v>
      </c>
      <c r="AF11" s="58">
        <f>SUM(AF8:AF10)</f>
        <v>108.65019140000001</v>
      </c>
      <c r="AG11" s="53">
        <f>IF(AND(AA11&gt;0),((AA8*AG8+AA9*AG9+AA10*AG10)/AA11),0)</f>
        <v>0.89223516720289742</v>
      </c>
      <c r="AH11" s="57">
        <f t="shared" si="0"/>
        <v>0.87679635327329819</v>
      </c>
      <c r="AI11" s="51">
        <f>SUM(AI8:AI10)</f>
        <v>560</v>
      </c>
      <c r="AJ11" s="21">
        <f>IF(AI11&gt;0,(AJ8*AI8+AJ9*AI9+AJ10*AI10)/AI11,0)</f>
        <v>8.7335714285714267E-2</v>
      </c>
      <c r="AK11" s="53">
        <f>IF(K11&gt;0,(AK8*K8+AK9*K9+AK10*K10)/K11,0)</f>
        <v>0.21047135788006704</v>
      </c>
      <c r="AL11" s="155">
        <f>IF(K11&gt;0,(AL8*K8+AL9*K9+AL10*K10)/K11,0)</f>
        <v>0.22187406636908971</v>
      </c>
      <c r="AM11" s="58">
        <f>SUM(AM8:AM10)</f>
        <v>107.4640704</v>
      </c>
      <c r="AN11" s="156">
        <f>SUM(AN8:AN10)</f>
        <v>113.23073570000001</v>
      </c>
      <c r="AO11" s="56"/>
      <c r="AP11" s="56">
        <f>SUM(AP8:AP10)</f>
        <v>0</v>
      </c>
      <c r="AQ11" s="105"/>
      <c r="AR11" s="106">
        <f>AQ10</f>
        <v>2826.3399999999997</v>
      </c>
      <c r="AS11" s="51">
        <f>SUM(AS8:AS10)</f>
        <v>0</v>
      </c>
      <c r="AT11" s="59"/>
      <c r="AU11" s="58"/>
      <c r="AV11" s="58"/>
      <c r="AW11" s="58"/>
      <c r="AX11" s="58"/>
    </row>
    <row r="12" spans="1:50" x14ac:dyDescent="0.2">
      <c r="A12" s="182">
        <v>3</v>
      </c>
      <c r="B12" s="23">
        <v>1</v>
      </c>
      <c r="C12" s="11" t="s">
        <v>57</v>
      </c>
      <c r="D12" s="12">
        <v>8800</v>
      </c>
      <c r="E12" s="12">
        <v>4</v>
      </c>
      <c r="F12" s="12">
        <v>9713</v>
      </c>
      <c r="G12" s="13">
        <v>0.6</v>
      </c>
      <c r="H12" s="13">
        <v>5</v>
      </c>
      <c r="I12" s="12">
        <v>10203</v>
      </c>
      <c r="J12" s="13">
        <v>2.2999999999999998</v>
      </c>
      <c r="K12" s="12">
        <v>15600</v>
      </c>
      <c r="L12" s="14">
        <v>6.4000000000000001E-2</v>
      </c>
      <c r="M12" s="24">
        <f>ROUND(K12*(1-L12),0)</f>
        <v>14602</v>
      </c>
      <c r="N12" s="15">
        <v>0.42499999999999999</v>
      </c>
      <c r="O12" s="25">
        <f>M12*N12</f>
        <v>6205.8499999999995</v>
      </c>
      <c r="P12" s="14">
        <v>0.47</v>
      </c>
      <c r="Q12" s="25">
        <f>M12*P12</f>
        <v>6862.94</v>
      </c>
      <c r="R12" s="16">
        <v>0.105</v>
      </c>
      <c r="S12" s="25">
        <f>M12*R12</f>
        <v>1533.21</v>
      </c>
      <c r="T12" s="26">
        <v>0.23300000000000001</v>
      </c>
      <c r="U12" s="25">
        <f>M12*T12</f>
        <v>3402.2660000000001</v>
      </c>
      <c r="V12" s="16">
        <v>0.51100000000000001</v>
      </c>
      <c r="W12" s="25">
        <f>M12*V12</f>
        <v>7461.6220000000003</v>
      </c>
      <c r="X12" s="16">
        <v>0.4</v>
      </c>
      <c r="Y12" s="25">
        <f>X12*M12</f>
        <v>5840.8</v>
      </c>
      <c r="Z12" s="17">
        <v>2.7599999999999999E-3</v>
      </c>
      <c r="AA12" s="18">
        <f>M12*Z12</f>
        <v>40.301519999999996</v>
      </c>
      <c r="AB12" s="27">
        <f>IF(M12&gt;0,(AD12+AM12)/M12,0)</f>
        <v>2.6677229146692236E-3</v>
      </c>
      <c r="AC12" s="17">
        <v>3.4000000000000002E-4</v>
      </c>
      <c r="AD12" s="24">
        <f>AC12*M12</f>
        <v>4.9646800000000004</v>
      </c>
      <c r="AE12" s="117">
        <v>0.2112</v>
      </c>
      <c r="AF12" s="30">
        <f>AI12*(1-AJ12)*AE12</f>
        <v>35.017382399999995</v>
      </c>
      <c r="AG12" s="28">
        <f>IF(AND(AE12&gt;0,AC12&gt;0,Z12&gt;0),((Z12-AC12)*AE12)/((AE12-AC12)*Z12),0)</f>
        <v>0.87822540403894611</v>
      </c>
      <c r="AH12" s="60">
        <f t="shared" si="0"/>
        <v>0.87400004290888578</v>
      </c>
      <c r="AI12" s="12">
        <v>182</v>
      </c>
      <c r="AJ12" s="14">
        <v>8.8999999999999996E-2</v>
      </c>
      <c r="AK12" s="15">
        <v>0.20499999999999999</v>
      </c>
      <c r="AL12" s="150">
        <v>0.20780000000000001</v>
      </c>
      <c r="AM12" s="30">
        <f>AI12*(1-AJ12)*AK12</f>
        <v>33.989409999999999</v>
      </c>
      <c r="AN12" s="153">
        <f>AI12*(1-AJ12)*AL12</f>
        <v>34.453655599999998</v>
      </c>
      <c r="AO12" s="19">
        <v>1.6</v>
      </c>
      <c r="AP12" s="19">
        <v>1007</v>
      </c>
      <c r="AQ12" s="101">
        <f>AQ10+AI12-AP12</f>
        <v>2001.3399999999997</v>
      </c>
      <c r="AR12" s="102"/>
      <c r="AS12" s="12"/>
      <c r="AT12" s="31"/>
      <c r="AU12" s="20"/>
      <c r="AV12" s="20"/>
      <c r="AW12" s="20"/>
      <c r="AX12" s="20"/>
    </row>
    <row r="13" spans="1:50" x14ac:dyDescent="0.2">
      <c r="A13" s="183"/>
      <c r="B13" s="33">
        <v>2</v>
      </c>
      <c r="C13" s="11" t="s">
        <v>53</v>
      </c>
      <c r="D13" s="34">
        <v>19200</v>
      </c>
      <c r="E13" s="34">
        <v>4</v>
      </c>
      <c r="F13" s="34">
        <v>15975</v>
      </c>
      <c r="G13" s="35">
        <v>0.4</v>
      </c>
      <c r="H13" s="35">
        <v>3.7</v>
      </c>
      <c r="I13" s="34">
        <v>16213</v>
      </c>
      <c r="J13" s="35">
        <v>2.2999999999999998</v>
      </c>
      <c r="K13" s="34">
        <v>15638</v>
      </c>
      <c r="L13" s="36">
        <v>7.1999999999999995E-2</v>
      </c>
      <c r="M13" s="37">
        <f>ROUND(K13*(1-L13),0)</f>
        <v>14512</v>
      </c>
      <c r="N13" s="38">
        <v>0.30499999999999999</v>
      </c>
      <c r="O13" s="25">
        <f>M13*N13</f>
        <v>4426.16</v>
      </c>
      <c r="P13" s="36">
        <v>0.41599999999999998</v>
      </c>
      <c r="Q13" s="25">
        <f>M13*P13</f>
        <v>6036.9919999999993</v>
      </c>
      <c r="R13" s="39">
        <v>0.27900000000000003</v>
      </c>
      <c r="S13" s="25">
        <f>M13*R13</f>
        <v>4048.8480000000004</v>
      </c>
      <c r="T13" s="28">
        <v>0.22900000000000001</v>
      </c>
      <c r="U13" s="25">
        <f>M13*T13</f>
        <v>3323.248</v>
      </c>
      <c r="V13" s="39">
        <v>0.51500000000000001</v>
      </c>
      <c r="W13" s="25">
        <f>M13*V13</f>
        <v>7473.68</v>
      </c>
      <c r="X13" s="39">
        <v>0.4</v>
      </c>
      <c r="Y13" s="25">
        <f>X13*M13</f>
        <v>5804.8</v>
      </c>
      <c r="Z13" s="40">
        <v>2.82E-3</v>
      </c>
      <c r="AA13" s="18">
        <f>M13*Z13</f>
        <v>40.923839999999998</v>
      </c>
      <c r="AB13" s="27">
        <f>IF(M13&gt;0,(AD13+AM13)/M13,0)</f>
        <v>2.6303535005512682E-3</v>
      </c>
      <c r="AC13" s="40">
        <v>3.4000000000000002E-4</v>
      </c>
      <c r="AD13" s="37">
        <f>AC13*M13</f>
        <v>4.9340800000000007</v>
      </c>
      <c r="AE13" s="28">
        <v>0.2122</v>
      </c>
      <c r="AF13" s="41">
        <f>AI13*(1-AJ13)*AE13</f>
        <v>33.941390000000006</v>
      </c>
      <c r="AG13" s="28">
        <f>IF(AND(AE13&gt;0,AC13&gt;0,Z13&gt;0),((Z13-AC13)*AE13)/((AE13-AC13)*Z13),0)</f>
        <v>0.88084396694458333</v>
      </c>
      <c r="AH13" s="29">
        <f t="shared" si="0"/>
        <v>0.87216683690648811</v>
      </c>
      <c r="AI13" s="34">
        <v>175</v>
      </c>
      <c r="AJ13" s="36">
        <v>8.5999999999999993E-2</v>
      </c>
      <c r="AK13" s="38">
        <v>0.20780000000000001</v>
      </c>
      <c r="AL13" s="151">
        <v>0.21240000000000001</v>
      </c>
      <c r="AM13" s="41">
        <f>AI13*(1-AJ13)*AK13</f>
        <v>33.237610000000004</v>
      </c>
      <c r="AN13" s="174">
        <f t="shared" si="1"/>
        <v>33.973380000000006</v>
      </c>
      <c r="AO13" s="42">
        <v>1.6</v>
      </c>
      <c r="AP13" s="42"/>
      <c r="AQ13" s="113">
        <f>AQ12+AI13-AP13</f>
        <v>2176.3399999999997</v>
      </c>
      <c r="AR13" s="104"/>
      <c r="AS13" s="43"/>
      <c r="AT13" s="44"/>
      <c r="AU13" s="45"/>
      <c r="AV13" s="45"/>
      <c r="AW13" s="45"/>
      <c r="AX13" s="45"/>
    </row>
    <row r="14" spans="1:50" x14ac:dyDescent="0.2">
      <c r="A14" s="183"/>
      <c r="B14" s="33">
        <v>3</v>
      </c>
      <c r="C14" s="11" t="s">
        <v>60</v>
      </c>
      <c r="D14" s="43">
        <v>21800</v>
      </c>
      <c r="E14" s="43">
        <v>3</v>
      </c>
      <c r="F14" s="43">
        <v>16693</v>
      </c>
      <c r="G14" s="37">
        <v>0.4</v>
      </c>
      <c r="H14" s="37">
        <v>4.8</v>
      </c>
      <c r="I14" s="43">
        <v>17009</v>
      </c>
      <c r="J14" s="37">
        <v>1.4</v>
      </c>
      <c r="K14" s="43">
        <v>15398</v>
      </c>
      <c r="L14" s="39">
        <v>6.7000000000000004E-2</v>
      </c>
      <c r="M14" s="37">
        <f>ROUND(K14*(1-L14),0)</f>
        <v>14366</v>
      </c>
      <c r="N14" s="28">
        <v>0.27</v>
      </c>
      <c r="O14" s="25">
        <f>M14*N14</f>
        <v>3878.82</v>
      </c>
      <c r="P14" s="39">
        <v>0.47</v>
      </c>
      <c r="Q14" s="25">
        <f>M14*P14</f>
        <v>6752.0199999999995</v>
      </c>
      <c r="R14" s="39">
        <v>0.26</v>
      </c>
      <c r="S14" s="25">
        <f>M14*R14</f>
        <v>3735.1600000000003</v>
      </c>
      <c r="T14" s="28">
        <v>0.23</v>
      </c>
      <c r="U14" s="25">
        <f>M14*T14</f>
        <v>3304.1800000000003</v>
      </c>
      <c r="V14" s="39">
        <v>0.52</v>
      </c>
      <c r="W14" s="25">
        <f>M14*V14</f>
        <v>7470.3200000000006</v>
      </c>
      <c r="X14" s="39">
        <v>0.4</v>
      </c>
      <c r="Y14" s="25">
        <f>X14*M14</f>
        <v>5746.4000000000005</v>
      </c>
      <c r="Z14" s="47">
        <v>2.7499999999999998E-3</v>
      </c>
      <c r="AA14" s="18">
        <f>M14*Z14</f>
        <v>39.506499999999996</v>
      </c>
      <c r="AB14" s="27">
        <f>IF(M14&gt;0,(AD14+AM14)/M14,0)</f>
        <v>2.7320937212863706E-3</v>
      </c>
      <c r="AC14" s="47">
        <v>3.5E-4</v>
      </c>
      <c r="AD14" s="37">
        <f>AC14*M14</f>
        <v>5.0281000000000002</v>
      </c>
      <c r="AE14" s="28">
        <v>0.21390000000000001</v>
      </c>
      <c r="AF14" s="41">
        <f>AI14*(1-AJ14)*AE14</f>
        <v>34.333516799999998</v>
      </c>
      <c r="AG14" s="28">
        <f>IF(AND(AE14&gt;0,AC14&gt;0,Z14&gt;0),((Z14-AC14)*AE14)/((AE14-AC14)*Z14),0)</f>
        <v>0.87415763819416348</v>
      </c>
      <c r="AH14" s="29">
        <f t="shared" si="0"/>
        <v>0.87332681878887608</v>
      </c>
      <c r="AI14" s="43">
        <v>176</v>
      </c>
      <c r="AJ14" s="39">
        <v>8.7999999999999995E-2</v>
      </c>
      <c r="AK14" s="28">
        <v>0.2132</v>
      </c>
      <c r="AL14" s="152">
        <v>0.2177</v>
      </c>
      <c r="AM14" s="41">
        <f>AI14*(1-AJ14)*AK14</f>
        <v>34.2211584</v>
      </c>
      <c r="AN14" s="154">
        <f t="shared" si="1"/>
        <v>34.943462400000001</v>
      </c>
      <c r="AO14" s="18">
        <v>1.6</v>
      </c>
      <c r="AP14" s="18"/>
      <c r="AQ14" s="113">
        <f>AQ13+AI14-AP14</f>
        <v>2352.3399999999997</v>
      </c>
      <c r="AR14" s="104"/>
      <c r="AS14" s="43"/>
      <c r="AT14" s="48"/>
      <c r="AU14" s="41"/>
      <c r="AV14" s="41"/>
      <c r="AW14" s="41"/>
      <c r="AX14" s="41"/>
    </row>
    <row r="15" spans="1:50" s="22" customFormat="1" ht="13.5" thickBot="1" x14ac:dyDescent="0.25">
      <c r="A15" s="184"/>
      <c r="B15" s="49" t="s">
        <v>38</v>
      </c>
      <c r="C15" s="50"/>
      <c r="D15" s="51">
        <f>SUM(D12:D14)</f>
        <v>49800</v>
      </c>
      <c r="E15" s="51"/>
      <c r="F15" s="51">
        <f>SUM(F12:F14)</f>
        <v>42381</v>
      </c>
      <c r="G15" s="52"/>
      <c r="H15" s="52"/>
      <c r="I15" s="51">
        <f>SUM(I12:I14)</f>
        <v>43425</v>
      </c>
      <c r="J15" s="52"/>
      <c r="K15" s="51">
        <f>SUM(K12:K14)</f>
        <v>46636</v>
      </c>
      <c r="L15" s="21">
        <f>IF(K15&gt;0,(K12*L12+K13*L13+K14*L14)/K15,0)</f>
        <v>6.7673085170254735E-2</v>
      </c>
      <c r="M15" s="52">
        <f>M12+M13+M14</f>
        <v>43480</v>
      </c>
      <c r="N15" s="53">
        <f>IF(M15&gt;0,O15/M15,0)</f>
        <v>0.33373574057037714</v>
      </c>
      <c r="O15" s="54">
        <f>O12+O13+O14</f>
        <v>14510.829999999998</v>
      </c>
      <c r="P15" s="21">
        <f>IF(M15&gt;0,Q15/M15,0)</f>
        <v>0.45197681692732283</v>
      </c>
      <c r="Q15" s="54">
        <f>Q12+Q13+Q14</f>
        <v>19651.951999999997</v>
      </c>
      <c r="R15" s="21">
        <f>IF(M15&gt;0,S15/M15,0)</f>
        <v>0.21428744250229992</v>
      </c>
      <c r="S15" s="54">
        <f>S12+S13+S14</f>
        <v>9317.2180000000008</v>
      </c>
      <c r="T15" s="21">
        <f>IF(M15&gt;0,U15/M15,0)</f>
        <v>0.23067373505059796</v>
      </c>
      <c r="U15" s="54">
        <f>U12+U13+U14</f>
        <v>10029.694</v>
      </c>
      <c r="V15" s="21">
        <f>IF(M15&gt;0,W15/M15,0)</f>
        <v>0.51530869365225385</v>
      </c>
      <c r="W15" s="54">
        <f>W12+W13+W14</f>
        <v>22405.621999999999</v>
      </c>
      <c r="X15" s="21">
        <f>IF(M15&gt;0,Y15/M15,0)</f>
        <v>0.4</v>
      </c>
      <c r="Y15" s="54">
        <f>Y12+Y13+Y14</f>
        <v>17392</v>
      </c>
      <c r="Z15" s="55">
        <f>IF(M15&gt;0,AA15/M15,0)</f>
        <v>2.7767217111315545E-3</v>
      </c>
      <c r="AA15" s="56">
        <f>SUM(AA12:AA14)</f>
        <v>120.73185999999998</v>
      </c>
      <c r="AB15" s="55">
        <f>IF(M15&gt;0,(AB12*M12+AB13*M13+AB14*M14)/M15,0)</f>
        <v>2.6765188224471023E-3</v>
      </c>
      <c r="AC15" s="55">
        <f>IF(K15&gt;0,(K12*AC12+K13*AC13+K14*AC14)/K15,0)</f>
        <v>3.4330174114418049E-4</v>
      </c>
      <c r="AD15" s="52">
        <f>SUM(AD12:AD14)</f>
        <v>14.926860000000001</v>
      </c>
      <c r="AE15" s="53">
        <f>IF(K15&gt;0,(K12*AE12+K13*AE13+K14*AE14)/K15,0)</f>
        <v>0.21242679046230381</v>
      </c>
      <c r="AF15" s="58">
        <f>SUM(AF12:AF14)</f>
        <v>103.2922892</v>
      </c>
      <c r="AG15" s="53">
        <f>IF(AND(AA15&gt;0),((AA12*AG12+AA13*AG13+AA14*AG14)/AA15),0)</f>
        <v>0.87778192920167708</v>
      </c>
      <c r="AH15" s="57">
        <f t="shared" si="0"/>
        <v>0.87317242423110619</v>
      </c>
      <c r="AI15" s="51">
        <f>SUM(AI12:AI14)</f>
        <v>533</v>
      </c>
      <c r="AJ15" s="21">
        <f>IF(AI15&gt;0,(AJ12*AI12+AJ13*AI13+AJ14*AI14)/AI15,0)</f>
        <v>8.7684803001876171E-2</v>
      </c>
      <c r="AK15" s="53">
        <f>IF(K15&gt;0,(AK12*K12+AK13*K13+AK14*K14)/K15,0)</f>
        <v>0.20864632472767819</v>
      </c>
      <c r="AL15" s="155">
        <f>IF(K15&gt;0,(AL12*K12+AL13*K13+AL14*K14)/K15,0)</f>
        <v>0.21261119735826403</v>
      </c>
      <c r="AM15" s="58">
        <f>SUM(AM12:AM14)</f>
        <v>101.44817840000002</v>
      </c>
      <c r="AN15" s="156">
        <f>SUM(AN12:AN14)</f>
        <v>103.37049800000001</v>
      </c>
      <c r="AO15" s="56"/>
      <c r="AP15" s="56">
        <f>SUM(AP12:AP14)</f>
        <v>1007</v>
      </c>
      <c r="AQ15" s="105"/>
      <c r="AR15" s="106">
        <f>AQ14</f>
        <v>2352.3399999999997</v>
      </c>
      <c r="AS15" s="51">
        <f>SUM(AS12:AS14)</f>
        <v>0</v>
      </c>
      <c r="AT15" s="59"/>
      <c r="AU15" s="58"/>
      <c r="AV15" s="58"/>
      <c r="AW15" s="58"/>
      <c r="AX15" s="58"/>
    </row>
    <row r="16" spans="1:50" x14ac:dyDescent="0.2">
      <c r="A16" s="182">
        <v>4</v>
      </c>
      <c r="B16" s="23">
        <v>1</v>
      </c>
      <c r="C16" s="11" t="s">
        <v>51</v>
      </c>
      <c r="D16" s="12">
        <v>6500</v>
      </c>
      <c r="E16" s="12">
        <v>1</v>
      </c>
      <c r="F16" s="12">
        <v>8906</v>
      </c>
      <c r="G16" s="13">
        <v>0.5</v>
      </c>
      <c r="H16" s="13">
        <v>5.0999999999999996</v>
      </c>
      <c r="I16" s="12">
        <v>9406</v>
      </c>
      <c r="J16" s="13">
        <v>3.3</v>
      </c>
      <c r="K16" s="12">
        <v>14979</v>
      </c>
      <c r="L16" s="14">
        <v>6.4000000000000001E-2</v>
      </c>
      <c r="M16" s="24">
        <f>ROUND(K16*(1-L16),0)</f>
        <v>14020</v>
      </c>
      <c r="N16" s="15">
        <v>0.32200000000000001</v>
      </c>
      <c r="O16" s="25">
        <f>M16*N16</f>
        <v>4514.4400000000005</v>
      </c>
      <c r="P16" s="14">
        <v>0.39800000000000002</v>
      </c>
      <c r="Q16" s="25">
        <f>M16*P16</f>
        <v>5579.96</v>
      </c>
      <c r="R16" s="16">
        <v>0.28000000000000003</v>
      </c>
      <c r="S16" s="25">
        <f>M16*R16</f>
        <v>3925.6000000000004</v>
      </c>
      <c r="T16" s="26">
        <v>0.219</v>
      </c>
      <c r="U16" s="25">
        <f>M16*T16</f>
        <v>3070.38</v>
      </c>
      <c r="V16" s="16">
        <v>0.52500000000000002</v>
      </c>
      <c r="W16" s="25">
        <f>M16*V16</f>
        <v>7360.5</v>
      </c>
      <c r="X16" s="16">
        <v>0.4</v>
      </c>
      <c r="Y16" s="25">
        <f>X16*M16</f>
        <v>5608</v>
      </c>
      <c r="Z16" s="17">
        <v>2.7299999999999998E-3</v>
      </c>
      <c r="AA16" s="18">
        <f>M16*Z16</f>
        <v>38.2746</v>
      </c>
      <c r="AB16" s="27">
        <f>IF(M16&gt;0,(AD16+AM16)/M16,0)</f>
        <v>2.7528013694721825E-3</v>
      </c>
      <c r="AC16" s="17">
        <v>3.8000000000000002E-4</v>
      </c>
      <c r="AD16" s="24">
        <f>AC16*M16</f>
        <v>5.3276000000000003</v>
      </c>
      <c r="AE16" s="117">
        <v>0.21049999999999999</v>
      </c>
      <c r="AF16" s="30">
        <f>AI16*(1-AJ16)*AE16</f>
        <v>33.861871999999998</v>
      </c>
      <c r="AG16" s="28">
        <f>IF(AND(AE16&gt;0,AC16&gt;0,Z16&gt;0),((Z16-AC16)*AE16)/((AE16-AC16)*Z16),0)</f>
        <v>0.86236261992972429</v>
      </c>
      <c r="AH16" s="60">
        <f t="shared" si="0"/>
        <v>0.86354558749545818</v>
      </c>
      <c r="AI16" s="12">
        <v>176</v>
      </c>
      <c r="AJ16" s="14">
        <v>8.5999999999999993E-2</v>
      </c>
      <c r="AK16" s="15">
        <v>0.20680000000000001</v>
      </c>
      <c r="AL16" s="150">
        <v>0.2084</v>
      </c>
      <c r="AM16" s="30">
        <f>AI16*(1-AJ16)*AK16</f>
        <v>33.266675200000002</v>
      </c>
      <c r="AN16" s="153">
        <f>AI16*(1-AJ16)*AL16</f>
        <v>33.524057599999999</v>
      </c>
      <c r="AO16" s="19">
        <v>1.65</v>
      </c>
      <c r="AP16" s="19">
        <v>1001.08</v>
      </c>
      <c r="AQ16" s="101">
        <f>AQ14+AI16-AP16</f>
        <v>1527.2599999999998</v>
      </c>
      <c r="AR16" s="102"/>
      <c r="AS16" s="12"/>
      <c r="AT16" s="31"/>
      <c r="AU16" s="20"/>
      <c r="AV16" s="20"/>
      <c r="AW16" s="20"/>
      <c r="AX16" s="20"/>
    </row>
    <row r="17" spans="1:50" x14ac:dyDescent="0.2">
      <c r="A17" s="183"/>
      <c r="B17" s="33">
        <v>2</v>
      </c>
      <c r="C17" s="11" t="s">
        <v>57</v>
      </c>
      <c r="D17" s="34">
        <v>19400</v>
      </c>
      <c r="E17" s="34">
        <v>2</v>
      </c>
      <c r="F17" s="34">
        <v>16186</v>
      </c>
      <c r="G17" s="35">
        <v>1.1000000000000001</v>
      </c>
      <c r="H17" s="35">
        <v>6.9</v>
      </c>
      <c r="I17" s="34">
        <v>16410</v>
      </c>
      <c r="J17" s="35">
        <v>3</v>
      </c>
      <c r="K17" s="34">
        <v>15480</v>
      </c>
      <c r="L17" s="36">
        <v>6.5000000000000002E-2</v>
      </c>
      <c r="M17" s="37">
        <f>ROUND(K17*(1-L17),0)</f>
        <v>14474</v>
      </c>
      <c r="N17" s="38">
        <v>0.23599999999999999</v>
      </c>
      <c r="O17" s="25">
        <f>M17*N17</f>
        <v>3415.864</v>
      </c>
      <c r="P17" s="36">
        <v>0.34399999999999997</v>
      </c>
      <c r="Q17" s="25">
        <f>M17*P17</f>
        <v>4979.0559999999996</v>
      </c>
      <c r="R17" s="39">
        <v>0.42</v>
      </c>
      <c r="S17" s="25">
        <f>M17*R17</f>
        <v>6079.08</v>
      </c>
      <c r="T17" s="28">
        <v>0.20100000000000001</v>
      </c>
      <c r="U17" s="25">
        <f>M17*T17</f>
        <v>2909.2740000000003</v>
      </c>
      <c r="V17" s="39">
        <v>0.54200000000000004</v>
      </c>
      <c r="W17" s="25">
        <f>M17*V17</f>
        <v>7844.9080000000004</v>
      </c>
      <c r="X17" s="39">
        <v>0.4</v>
      </c>
      <c r="Y17" s="25">
        <f>X17*M17</f>
        <v>5789.6</v>
      </c>
      <c r="Z17" s="40">
        <v>2.7499999999999998E-3</v>
      </c>
      <c r="AA17" s="18">
        <f>M17*Z17</f>
        <v>39.8035</v>
      </c>
      <c r="AB17" s="27">
        <f>IF(M17&gt;0,(AD17+AM17)/M17,0)</f>
        <v>2.6067110197595688E-3</v>
      </c>
      <c r="AC17" s="40">
        <v>4.0000000000000002E-4</v>
      </c>
      <c r="AD17" s="37">
        <f>AC17*M17</f>
        <v>5.7896000000000001</v>
      </c>
      <c r="AE17" s="28">
        <v>0.214</v>
      </c>
      <c r="AF17" s="41">
        <f>AI17*(1-AJ17)*AE17</f>
        <v>33.164222000000002</v>
      </c>
      <c r="AG17" s="28">
        <f>IF(AND(AE17&gt;0,AC17&gt;0,Z17&gt;0),((Z17-AC17)*AE17)/((AE17-AC17)*Z17),0)</f>
        <v>0.85614572693224367</v>
      </c>
      <c r="AH17" s="29">
        <f t="shared" si="0"/>
        <v>0.84819610918787514</v>
      </c>
      <c r="AI17" s="34">
        <v>169</v>
      </c>
      <c r="AJ17" s="36">
        <v>8.3000000000000004E-2</v>
      </c>
      <c r="AK17" s="38">
        <v>0.20610000000000001</v>
      </c>
      <c r="AL17" s="151">
        <v>0.21190000000000001</v>
      </c>
      <c r="AM17" s="41">
        <f>AI17*(1-AJ17)*AK17</f>
        <v>31.939935300000002</v>
      </c>
      <c r="AN17" s="174">
        <f t="shared" si="1"/>
        <v>32.838778700000006</v>
      </c>
      <c r="AO17" s="42">
        <v>1.58</v>
      </c>
      <c r="AP17" s="42"/>
      <c r="AQ17" s="113">
        <f>AQ16+AI17-AP17</f>
        <v>1696.2599999999998</v>
      </c>
      <c r="AR17" s="104"/>
      <c r="AS17" s="43"/>
      <c r="AT17" s="44"/>
      <c r="AU17" s="45"/>
      <c r="AV17" s="45"/>
      <c r="AW17" s="45"/>
      <c r="AX17" s="45"/>
    </row>
    <row r="18" spans="1:50" x14ac:dyDescent="0.2">
      <c r="A18" s="183"/>
      <c r="B18" s="33">
        <v>3</v>
      </c>
      <c r="C18" s="11" t="s">
        <v>53</v>
      </c>
      <c r="D18" s="43">
        <v>20960</v>
      </c>
      <c r="E18" s="43">
        <v>0</v>
      </c>
      <c r="F18" s="43">
        <v>16320</v>
      </c>
      <c r="G18" s="37">
        <v>0.8</v>
      </c>
      <c r="H18" s="37">
        <v>7.2</v>
      </c>
      <c r="I18" s="43">
        <v>17334</v>
      </c>
      <c r="J18" s="37">
        <v>1.8</v>
      </c>
      <c r="K18" s="43">
        <v>15479</v>
      </c>
      <c r="L18" s="39">
        <v>6.7000000000000004E-2</v>
      </c>
      <c r="M18" s="37">
        <f>ROUND(K18*(1-L18),0)</f>
        <v>14442</v>
      </c>
      <c r="N18" s="28">
        <v>0.158</v>
      </c>
      <c r="O18" s="25">
        <f>M18*N18</f>
        <v>2281.8360000000002</v>
      </c>
      <c r="P18" s="39">
        <v>0.61099999999999999</v>
      </c>
      <c r="Q18" s="25">
        <f>M18*P18</f>
        <v>8824.0619999999999</v>
      </c>
      <c r="R18" s="39">
        <v>0.23100000000000001</v>
      </c>
      <c r="S18" s="25">
        <f>M18*R18</f>
        <v>3336.1020000000003</v>
      </c>
      <c r="T18" s="28">
        <v>0.216</v>
      </c>
      <c r="U18" s="25">
        <f>M18*T18</f>
        <v>3119.4719999999998</v>
      </c>
      <c r="V18" s="39">
        <v>0.52700000000000002</v>
      </c>
      <c r="W18" s="25">
        <f>M18*V18</f>
        <v>7610.9340000000002</v>
      </c>
      <c r="X18" s="39">
        <v>0.4</v>
      </c>
      <c r="Y18" s="25">
        <f>X18*M18</f>
        <v>5776.8</v>
      </c>
      <c r="Z18" s="47">
        <v>2.7299999999999998E-3</v>
      </c>
      <c r="AA18" s="18">
        <f>M18*Z18</f>
        <v>39.426659999999998</v>
      </c>
      <c r="AB18" s="27">
        <f>IF(M18&gt;0,(AD18+AM18)/M18,0)</f>
        <v>2.5608179268799334E-3</v>
      </c>
      <c r="AC18" s="47">
        <v>4.0000000000000002E-4</v>
      </c>
      <c r="AD18" s="37">
        <f>AC18*M18</f>
        <v>5.7768000000000006</v>
      </c>
      <c r="AE18" s="28">
        <v>0.2152</v>
      </c>
      <c r="AF18" s="41">
        <f>AI18*(1-AJ18)*AE18</f>
        <v>32.489820000000002</v>
      </c>
      <c r="AG18" s="28">
        <f>IF(AND(AE18&gt;0,AC18&gt;0,Z18&gt;0),((Z18-AC18)*AE18)/((AE18-AC18)*Z18),0)</f>
        <v>0.85506920143791665</v>
      </c>
      <c r="AH18" s="29">
        <f t="shared" si="0"/>
        <v>0.84543597015261263</v>
      </c>
      <c r="AI18" s="43">
        <v>165</v>
      </c>
      <c r="AJ18" s="39">
        <v>8.5000000000000006E-2</v>
      </c>
      <c r="AK18" s="28">
        <v>0.20669999999999999</v>
      </c>
      <c r="AL18" s="152">
        <v>0.21060000000000001</v>
      </c>
      <c r="AM18" s="41">
        <f>AI18*(1-AJ18)*AK18</f>
        <v>31.206532499999998</v>
      </c>
      <c r="AN18" s="154">
        <f t="shared" si="1"/>
        <v>31.795335000000001</v>
      </c>
      <c r="AO18" s="18">
        <v>1.58</v>
      </c>
      <c r="AP18" s="18"/>
      <c r="AQ18" s="113">
        <f>AQ17+AI18-AP18</f>
        <v>1861.2599999999998</v>
      </c>
      <c r="AR18" s="104"/>
      <c r="AS18" s="43"/>
      <c r="AT18" s="48"/>
      <c r="AU18" s="41"/>
      <c r="AV18" s="41"/>
      <c r="AW18" s="41"/>
      <c r="AX18" s="41"/>
    </row>
    <row r="19" spans="1:50" s="22" customFormat="1" ht="13.5" thickBot="1" x14ac:dyDescent="0.25">
      <c r="A19" s="184"/>
      <c r="B19" s="49" t="s">
        <v>38</v>
      </c>
      <c r="C19" s="50"/>
      <c r="D19" s="51">
        <f>SUM(D16:D18)</f>
        <v>46860</v>
      </c>
      <c r="E19" s="51"/>
      <c r="F19" s="51">
        <f>SUM(F16:F18)</f>
        <v>41412</v>
      </c>
      <c r="G19" s="52"/>
      <c r="H19" s="52"/>
      <c r="I19" s="51">
        <f>SUM(I16:I18)</f>
        <v>43150</v>
      </c>
      <c r="J19" s="52"/>
      <c r="K19" s="51">
        <f>SUM(K16:K18)</f>
        <v>45938</v>
      </c>
      <c r="L19" s="21">
        <f>IF(K19&gt;0,(K16*L16+K17*L17+K18*L18)/K19,0)</f>
        <v>6.5347838390874671E-2</v>
      </c>
      <c r="M19" s="52">
        <f>M16+M17+M18</f>
        <v>42936</v>
      </c>
      <c r="N19" s="53">
        <f>IF(M19&gt;0,O19/M19,0)</f>
        <v>0.23784563070616729</v>
      </c>
      <c r="O19" s="54">
        <f>O16+O17+O18</f>
        <v>10212.14</v>
      </c>
      <c r="P19" s="21">
        <f>IF(M19&gt;0,Q19/M19,0)</f>
        <v>0.45144116825041924</v>
      </c>
      <c r="Q19" s="54">
        <f>Q16+Q17+Q18</f>
        <v>19383.078000000001</v>
      </c>
      <c r="R19" s="21">
        <f>IF(M19&gt;0,S19/M19,0)</f>
        <v>0.31071320104341349</v>
      </c>
      <c r="S19" s="54">
        <f>S16+S17+S18</f>
        <v>13340.782000000001</v>
      </c>
      <c r="T19" s="21">
        <f>IF(M19&gt;0,U19/M19,0)</f>
        <v>0.21192300167691447</v>
      </c>
      <c r="U19" s="54">
        <f>U16+U17+U18</f>
        <v>9099.1260000000002</v>
      </c>
      <c r="V19" s="21">
        <f>IF(M19&gt;0,W19/M19,0)</f>
        <v>0.53140353083659397</v>
      </c>
      <c r="W19" s="54">
        <f>W16+W17+W18</f>
        <v>22816.342000000001</v>
      </c>
      <c r="X19" s="21">
        <f>IF(M19&gt;0,Y19/M19,0)</f>
        <v>0.4</v>
      </c>
      <c r="Y19" s="54">
        <f>Y16+Y17+Y18</f>
        <v>17174.400000000001</v>
      </c>
      <c r="Z19" s="55">
        <f>IF(M19&gt;0,AA19/M19,0)</f>
        <v>2.7367421278181479E-3</v>
      </c>
      <c r="AA19" s="56">
        <f>SUM(AA16:AA18)</f>
        <v>117.50476</v>
      </c>
      <c r="AB19" s="55">
        <f>IF(M19&gt;0,(AB16*M16+AB17*M17+AB18*M18)/M19,0)</f>
        <v>2.6389776178498228E-3</v>
      </c>
      <c r="AC19" s="55">
        <f>IF(K19&gt;0,(K16*AC16+K17*AC17+K18*AC18)/K19,0)</f>
        <v>3.9347860159345209E-4</v>
      </c>
      <c r="AD19" s="52">
        <f>SUM(AD16:AD18)</f>
        <v>16.894000000000002</v>
      </c>
      <c r="AE19" s="53">
        <f>IF(K19&gt;0,(K16*AE16+K17*AE17+K18*AE18)/K19,0)</f>
        <v>0.21326310026557532</v>
      </c>
      <c r="AF19" s="58">
        <f>SUM(AF16:AF18)</f>
        <v>99.515914000000009</v>
      </c>
      <c r="AG19" s="53">
        <f>IF(AND(AA19&gt;0),((AA16*AG16+AA17*AG17+AA18*AG18)/AA19),0)</f>
        <v>0.85780953432247364</v>
      </c>
      <c r="AH19" s="57">
        <f t="shared" si="0"/>
        <v>0.85252154377783962</v>
      </c>
      <c r="AI19" s="51">
        <f>SUM(AI16:AI18)</f>
        <v>510</v>
      </c>
      <c r="AJ19" s="21">
        <f>IF(AI19&gt;0,(AJ16*AI16+AJ17*AI17+AJ18*AI18)/AI19,0)</f>
        <v>8.4682352941176472E-2</v>
      </c>
      <c r="AK19" s="53">
        <f>IF(K19&gt;0,(AK16*K16+AK17*K17+AK18*K18)/K19,0)</f>
        <v>0.20653042143758979</v>
      </c>
      <c r="AL19" s="155">
        <f>IF(K19&gt;0,(AL16*K16+AL17*K17+AL18*K18)/K19,0)</f>
        <v>0.21032071487657278</v>
      </c>
      <c r="AM19" s="58">
        <f>SUM(AM16:AM18)</f>
        <v>96.413143000000005</v>
      </c>
      <c r="AN19" s="156">
        <f>SUM(AN16:AN18)</f>
        <v>98.158171299999992</v>
      </c>
      <c r="AO19" s="56"/>
      <c r="AP19" s="56">
        <f>SUM(AP16:AP18)</f>
        <v>1001.08</v>
      </c>
      <c r="AQ19" s="105"/>
      <c r="AR19" s="106">
        <f>AQ18</f>
        <v>1861.2599999999998</v>
      </c>
      <c r="AS19" s="51">
        <f>SUM(AS16:AS18)</f>
        <v>0</v>
      </c>
      <c r="AT19" s="59"/>
      <c r="AU19" s="58"/>
      <c r="AV19" s="58"/>
      <c r="AW19" s="58"/>
      <c r="AX19" s="58"/>
    </row>
    <row r="20" spans="1:50" x14ac:dyDescent="0.2">
      <c r="A20" s="182">
        <v>5</v>
      </c>
      <c r="B20" s="23">
        <v>1</v>
      </c>
      <c r="C20" s="11" t="s">
        <v>51</v>
      </c>
      <c r="D20" s="12">
        <v>3600</v>
      </c>
      <c r="E20" s="12">
        <v>1</v>
      </c>
      <c r="F20" s="12">
        <v>10613</v>
      </c>
      <c r="G20" s="13">
        <v>1</v>
      </c>
      <c r="H20" s="13">
        <v>5.0999999999999996</v>
      </c>
      <c r="I20" s="12">
        <v>10612</v>
      </c>
      <c r="J20" s="13">
        <v>3.7</v>
      </c>
      <c r="K20" s="12">
        <v>15503</v>
      </c>
      <c r="L20" s="14">
        <v>7.1999999999999995E-2</v>
      </c>
      <c r="M20" s="24">
        <f>ROUND(K20*(1-L20),0)</f>
        <v>14387</v>
      </c>
      <c r="N20" s="15">
        <v>0.22800000000000001</v>
      </c>
      <c r="O20" s="25">
        <f>M20*N20</f>
        <v>3280.2360000000003</v>
      </c>
      <c r="P20" s="14">
        <v>0.59799999999999998</v>
      </c>
      <c r="Q20" s="25">
        <f>M20*P20</f>
        <v>8603.4259999999995</v>
      </c>
      <c r="R20" s="16">
        <v>0.17399999999999999</v>
      </c>
      <c r="S20" s="25">
        <f>M20*R20</f>
        <v>2503.3379999999997</v>
      </c>
      <c r="T20" s="26">
        <v>0.22500000000000001</v>
      </c>
      <c r="U20" s="25">
        <f>M20*T20</f>
        <v>3237.0750000000003</v>
      </c>
      <c r="V20" s="16">
        <v>0.51500000000000001</v>
      </c>
      <c r="W20" s="25">
        <f>M20*V20</f>
        <v>7409.3050000000003</v>
      </c>
      <c r="X20" s="16">
        <v>0.4</v>
      </c>
      <c r="Y20" s="25">
        <f>X20*M20</f>
        <v>5754.8</v>
      </c>
      <c r="Z20" s="17">
        <v>2.81E-3</v>
      </c>
      <c r="AA20" s="18">
        <f>M20*Z20</f>
        <v>40.42747</v>
      </c>
      <c r="AB20" s="27">
        <f>IF(M20&gt;0,(AD20+AM20)/M20,0)</f>
        <v>2.6331844720928615E-3</v>
      </c>
      <c r="AC20" s="17">
        <v>4.2000000000000002E-4</v>
      </c>
      <c r="AD20" s="24">
        <f>AC20*M20</f>
        <v>6.0425400000000007</v>
      </c>
      <c r="AE20" s="117">
        <v>0.20080000000000001</v>
      </c>
      <c r="AF20" s="30">
        <f>AI20*(1-AJ20)*AE20</f>
        <v>31.234440000000003</v>
      </c>
      <c r="AG20" s="28">
        <f>IF(AND(AE20&gt;0,AC20&gt;0,Z20&gt;0),((Z20-AC20)*AE20)/((AE20-AC20)*Z20),0)</f>
        <v>0.85231654163139847</v>
      </c>
      <c r="AH20" s="60">
        <f t="shared" si="0"/>
        <v>0.84222537628430072</v>
      </c>
      <c r="AI20" s="12">
        <v>170</v>
      </c>
      <c r="AJ20" s="14">
        <v>8.5000000000000006E-2</v>
      </c>
      <c r="AK20" s="15">
        <v>0.20469999999999999</v>
      </c>
      <c r="AL20" s="150">
        <v>0.2092</v>
      </c>
      <c r="AM20" s="30">
        <f>AI20*(1-AJ20)*AK20</f>
        <v>31.841085</v>
      </c>
      <c r="AN20" s="153">
        <f>AI20*(1-AJ20)*AL20</f>
        <v>32.541060000000002</v>
      </c>
      <c r="AO20" s="19">
        <v>1.6</v>
      </c>
      <c r="AP20" s="19">
        <v>1019.76</v>
      </c>
      <c r="AQ20" s="101">
        <f>AQ18+AI20-AP20</f>
        <v>1011.4999999999998</v>
      </c>
      <c r="AR20" s="102"/>
      <c r="AS20" s="12"/>
      <c r="AT20" s="31"/>
      <c r="AU20" s="20"/>
      <c r="AV20" s="20"/>
      <c r="AW20" s="20"/>
      <c r="AX20" s="20"/>
    </row>
    <row r="21" spans="1:50" x14ac:dyDescent="0.2">
      <c r="A21" s="183"/>
      <c r="B21" s="33">
        <v>2</v>
      </c>
      <c r="C21" s="11" t="s">
        <v>57</v>
      </c>
      <c r="D21" s="34">
        <v>19640</v>
      </c>
      <c r="E21" s="34">
        <v>4</v>
      </c>
      <c r="F21" s="34">
        <v>16294</v>
      </c>
      <c r="G21" s="35">
        <v>0.5</v>
      </c>
      <c r="H21" s="35">
        <v>6.5</v>
      </c>
      <c r="I21" s="34">
        <v>16493</v>
      </c>
      <c r="J21" s="35">
        <v>3</v>
      </c>
      <c r="K21" s="34">
        <v>15789</v>
      </c>
      <c r="L21" s="36">
        <v>7.0000000000000007E-2</v>
      </c>
      <c r="M21" s="37">
        <f>ROUND(K21*(1-L21),0)</f>
        <v>14684</v>
      </c>
      <c r="N21" s="38">
        <v>0.24</v>
      </c>
      <c r="O21" s="25">
        <f>M21*N21</f>
        <v>3524.16</v>
      </c>
      <c r="P21" s="36">
        <v>0.40200000000000002</v>
      </c>
      <c r="Q21" s="25">
        <f>M21*P21</f>
        <v>5902.9680000000008</v>
      </c>
      <c r="R21" s="39">
        <v>0.35799999999999998</v>
      </c>
      <c r="S21" s="25">
        <f>M21*R21</f>
        <v>5256.8719999999994</v>
      </c>
      <c r="T21" s="28">
        <v>0.224</v>
      </c>
      <c r="U21" s="25">
        <f>M21*T21</f>
        <v>3289.2159999999999</v>
      </c>
      <c r="V21" s="39">
        <v>0.51700000000000002</v>
      </c>
      <c r="W21" s="25">
        <f>M21*V21</f>
        <v>7591.6280000000006</v>
      </c>
      <c r="X21" s="39">
        <v>0.4</v>
      </c>
      <c r="Y21" s="25">
        <f>X21*M21</f>
        <v>5873.6</v>
      </c>
      <c r="Z21" s="40">
        <v>2.8700000000000002E-3</v>
      </c>
      <c r="AA21" s="18">
        <f>M21*Z21</f>
        <v>42.143080000000005</v>
      </c>
      <c r="AB21" s="27">
        <f>IF(M21&gt;0,(AD21+AM21)/M21,0)</f>
        <v>2.5601248433669305E-3</v>
      </c>
      <c r="AC21" s="40">
        <v>4.0000000000000002E-4</v>
      </c>
      <c r="AD21" s="37">
        <f>AC21*M21</f>
        <v>5.8736000000000006</v>
      </c>
      <c r="AE21" s="28">
        <v>0.20749999999999999</v>
      </c>
      <c r="AF21" s="41">
        <f>AI21*(1-AJ21)*AE21</f>
        <v>32.810315000000003</v>
      </c>
      <c r="AG21" s="28">
        <f>IF(AND(AE21&gt;0,AC21&gt;0,Z21&gt;0),((Z21-AC21)*AE21)/((AE21-AC21)*Z21),0)</f>
        <v>0.8622894223699773</v>
      </c>
      <c r="AH21" s="29">
        <f t="shared" si="0"/>
        <v>0.84544344887234568</v>
      </c>
      <c r="AI21" s="34">
        <v>173</v>
      </c>
      <c r="AJ21" s="36">
        <v>8.5999999999999993E-2</v>
      </c>
      <c r="AK21" s="38">
        <v>0.2006</v>
      </c>
      <c r="AL21" s="151">
        <v>0.20549999999999999</v>
      </c>
      <c r="AM21" s="41">
        <f>AI21*(1-AJ21)*AK21</f>
        <v>31.719273200000003</v>
      </c>
      <c r="AN21" s="174">
        <f t="shared" si="1"/>
        <v>32.494070999999998</v>
      </c>
      <c r="AO21" s="42">
        <v>1.6</v>
      </c>
      <c r="AP21" s="42"/>
      <c r="AQ21" s="121">
        <f>AQ20+AI21-AP21</f>
        <v>1184.4999999999998</v>
      </c>
      <c r="AR21" s="104"/>
      <c r="AS21" s="43"/>
      <c r="AT21" s="44"/>
      <c r="AU21" s="45"/>
      <c r="AV21" s="45"/>
      <c r="AW21" s="45"/>
      <c r="AX21" s="45"/>
    </row>
    <row r="22" spans="1:50" x14ac:dyDescent="0.2">
      <c r="A22" s="183"/>
      <c r="B22" s="33">
        <v>3</v>
      </c>
      <c r="C22" s="11" t="s">
        <v>53</v>
      </c>
      <c r="D22" s="43">
        <v>20929</v>
      </c>
      <c r="E22" s="43">
        <v>1</v>
      </c>
      <c r="F22" s="43">
        <v>16655</v>
      </c>
      <c r="G22" s="37">
        <v>0.6</v>
      </c>
      <c r="H22" s="37">
        <v>4</v>
      </c>
      <c r="I22" s="43">
        <v>17360</v>
      </c>
      <c r="J22" s="37">
        <v>2</v>
      </c>
      <c r="K22" s="43">
        <v>16025</v>
      </c>
      <c r="L22" s="39">
        <v>7.5999999999999998E-2</v>
      </c>
      <c r="M22" s="37">
        <f>ROUND(K22*(1-L22),0)</f>
        <v>14807</v>
      </c>
      <c r="N22" s="28">
        <v>0.29299999999999998</v>
      </c>
      <c r="O22" s="25">
        <f>M22*N22</f>
        <v>4338.451</v>
      </c>
      <c r="P22" s="39">
        <v>0.439</v>
      </c>
      <c r="Q22" s="25">
        <f>M22*P22</f>
        <v>6500.2730000000001</v>
      </c>
      <c r="R22" s="39">
        <v>0.26800000000000002</v>
      </c>
      <c r="S22" s="25">
        <f>M22*R22</f>
        <v>3968.2760000000003</v>
      </c>
      <c r="T22" s="28">
        <v>0.22800000000000001</v>
      </c>
      <c r="U22" s="25">
        <f>M22*T22</f>
        <v>3375.9960000000001</v>
      </c>
      <c r="V22" s="39">
        <v>0.53100000000000003</v>
      </c>
      <c r="W22" s="25">
        <f>M22*V22</f>
        <v>7862.5170000000007</v>
      </c>
      <c r="X22" s="39">
        <v>0.4</v>
      </c>
      <c r="Y22" s="25">
        <f>X22*M22</f>
        <v>5922.8</v>
      </c>
      <c r="Z22" s="47">
        <v>2.8700000000000002E-3</v>
      </c>
      <c r="AA22" s="18">
        <f>M22*Z22</f>
        <v>42.496090000000002</v>
      </c>
      <c r="AB22" s="27">
        <f>IF(M22&gt;0,(AD22+AM22)/M22,0)</f>
        <v>2.5362704126426694E-3</v>
      </c>
      <c r="AC22" s="47">
        <v>4.0999999999999999E-4</v>
      </c>
      <c r="AD22" s="37">
        <f>AC22*M22</f>
        <v>6.0708700000000002</v>
      </c>
      <c r="AE22" s="28">
        <v>0.21</v>
      </c>
      <c r="AF22" s="41">
        <f>AI22*(1-AJ22)*AE22</f>
        <v>32.473350000000003</v>
      </c>
      <c r="AG22" s="28">
        <f>IF(AND(AE22&gt;0,AC22&gt;0,Z22&gt;0),((Z22-AC22)*AE22)/((AE22-AC22)*Z22),0)</f>
        <v>0.85881960017176395</v>
      </c>
      <c r="AH22" s="29">
        <f t="shared" si="0"/>
        <v>0.8400369393324828</v>
      </c>
      <c r="AI22" s="43">
        <v>169</v>
      </c>
      <c r="AJ22" s="39">
        <v>8.5000000000000006E-2</v>
      </c>
      <c r="AK22" s="28">
        <v>0.2036</v>
      </c>
      <c r="AL22" s="152">
        <v>0.20569999999999999</v>
      </c>
      <c r="AM22" s="41">
        <f>AI22*(1-AJ22)*AK22</f>
        <v>31.483686000000006</v>
      </c>
      <c r="AN22" s="154">
        <f t="shared" si="1"/>
        <v>31.808419500000003</v>
      </c>
      <c r="AO22" s="18">
        <v>1.58</v>
      </c>
      <c r="AP22" s="18"/>
      <c r="AQ22" s="121">
        <f>AQ21+AI22-AP22</f>
        <v>1353.4999999999998</v>
      </c>
      <c r="AR22" s="104"/>
      <c r="AS22" s="43"/>
      <c r="AT22" s="48"/>
      <c r="AU22" s="41"/>
      <c r="AV22" s="41"/>
      <c r="AW22" s="41"/>
      <c r="AX22" s="41"/>
    </row>
    <row r="23" spans="1:50" s="22" customFormat="1" ht="13.5" thickBot="1" x14ac:dyDescent="0.25">
      <c r="A23" s="184"/>
      <c r="B23" s="49" t="s">
        <v>38</v>
      </c>
      <c r="C23" s="50"/>
      <c r="D23" s="51">
        <f>SUM(D20:D22)</f>
        <v>44169</v>
      </c>
      <c r="E23" s="51"/>
      <c r="F23" s="51">
        <f>SUM(F20:F22)</f>
        <v>43562</v>
      </c>
      <c r="G23" s="52"/>
      <c r="H23" s="52"/>
      <c r="I23" s="51">
        <f>SUM(I20:I22)</f>
        <v>44465</v>
      </c>
      <c r="J23" s="52"/>
      <c r="K23" s="51">
        <f>SUM(K20:K22)</f>
        <v>47317</v>
      </c>
      <c r="L23" s="21">
        <f>IF(K23&gt;0,(K20*L20+K21*L21+K22*L22)/K23,0)</f>
        <v>7.2687321681425276E-2</v>
      </c>
      <c r="M23" s="52">
        <f>M20+M21+M22</f>
        <v>43878</v>
      </c>
      <c r="N23" s="53">
        <f>IF(M23&gt;0,O23/M23,0)</f>
        <v>0.25395065864442323</v>
      </c>
      <c r="O23" s="54">
        <f>O20+O21+O22</f>
        <v>11142.847000000002</v>
      </c>
      <c r="P23" s="21">
        <f>IF(M23&gt;0,Q23/M23,0)</f>
        <v>0.47875169788960303</v>
      </c>
      <c r="Q23" s="54">
        <f>Q20+Q21+Q22</f>
        <v>21006.667000000001</v>
      </c>
      <c r="R23" s="21">
        <f>IF(M23&gt;0,S23/M23,0)</f>
        <v>0.26729764346597379</v>
      </c>
      <c r="S23" s="54">
        <f>S20+S21+S22</f>
        <v>11728.485999999999</v>
      </c>
      <c r="T23" s="21">
        <f>IF(M23&gt;0,U23/M23,0)</f>
        <v>0.22567772004193445</v>
      </c>
      <c r="U23" s="54">
        <f>U20+U21+U22</f>
        <v>9902.2870000000003</v>
      </c>
      <c r="V23" s="21">
        <f>IF(M23&gt;0,W23/M23,0)</f>
        <v>0.52106864487898263</v>
      </c>
      <c r="W23" s="54">
        <f>W20+W21+W22</f>
        <v>22863.45</v>
      </c>
      <c r="X23" s="21">
        <f>IF(M23&gt;0,Y23/M23,0)</f>
        <v>0.4</v>
      </c>
      <c r="Y23" s="54">
        <f>Y20+Y21+Y22</f>
        <v>17551.2</v>
      </c>
      <c r="Z23" s="55">
        <f>IF(M23&gt;0,AA23/M23,0)</f>
        <v>2.8503268152604952E-3</v>
      </c>
      <c r="AA23" s="56">
        <f>SUM(AA20:AA22)</f>
        <v>125.06664000000001</v>
      </c>
      <c r="AB23" s="55">
        <f>IF(M23&gt;0,(AB20*M20+AB21*M21+AB22*M22)/M23,0)</f>
        <v>2.57603022471398E-3</v>
      </c>
      <c r="AC23" s="55">
        <f>IF(K23&gt;0,(K20*AC20+K21*AC21+K22*AC22)/K23,0)</f>
        <v>4.099395566075617E-4</v>
      </c>
      <c r="AD23" s="52">
        <f>SUM(AD20:AD22)</f>
        <v>17.987010000000001</v>
      </c>
      <c r="AE23" s="53">
        <f>IF(K23&gt;0,(K20*AE20+K21*AE21+K22*AE22)/K23,0)</f>
        <v>0.20615148678064965</v>
      </c>
      <c r="AF23" s="58">
        <f>SUM(AF20:AF22)</f>
        <v>96.51810500000002</v>
      </c>
      <c r="AG23" s="53">
        <f>IF(AND(AA23&gt;0),((AA20*AG20+AA21*AG21+AA22*AG22)/AA23),0)</f>
        <v>0.85788671183668286</v>
      </c>
      <c r="AH23" s="57">
        <f t="shared" si="0"/>
        <v>0.84256566407036859</v>
      </c>
      <c r="AI23" s="51">
        <f>SUM(AI20:AI22)</f>
        <v>512</v>
      </c>
      <c r="AJ23" s="21">
        <f>IF(AI23&gt;0,(AJ20*AI20+AJ21*AI21+AJ22*AI22)/AI23,0)</f>
        <v>8.5337890624999996E-2</v>
      </c>
      <c r="AK23" s="53">
        <f>IF(K23&gt;0,(AK20*K20+AK21*K21+AK22*K22)/K23,0)</f>
        <v>0.20295934864847728</v>
      </c>
      <c r="AL23" s="155">
        <f>IF(K23&gt;0,(AL20*K20+AL21*K21+AL22*K22)/K23,0)</f>
        <v>0.2067800071855781</v>
      </c>
      <c r="AM23" s="58">
        <f>SUM(AM20:AM22)</f>
        <v>95.044044200000002</v>
      </c>
      <c r="AN23" s="156">
        <f>SUM(AN20:AN22)</f>
        <v>96.843550500000006</v>
      </c>
      <c r="AO23" s="56"/>
      <c r="AP23" s="56">
        <f>SUM(AP20:AP22)</f>
        <v>1019.76</v>
      </c>
      <c r="AQ23" s="105"/>
      <c r="AR23" s="106">
        <f>AQ22</f>
        <v>1353.4999999999998</v>
      </c>
      <c r="AS23" s="51">
        <f>SUM(AS20:AS22)</f>
        <v>0</v>
      </c>
      <c r="AT23" s="59"/>
      <c r="AU23" s="58"/>
      <c r="AV23" s="58"/>
      <c r="AW23" s="58"/>
      <c r="AX23" s="58"/>
    </row>
    <row r="24" spans="1:50" x14ac:dyDescent="0.2">
      <c r="A24" s="182">
        <v>6</v>
      </c>
      <c r="B24" s="23">
        <v>1</v>
      </c>
      <c r="C24" s="11" t="s">
        <v>51</v>
      </c>
      <c r="D24" s="12">
        <v>6441</v>
      </c>
      <c r="E24" s="12">
        <v>1</v>
      </c>
      <c r="F24" s="12">
        <v>10195</v>
      </c>
      <c r="G24" s="13">
        <v>0.7</v>
      </c>
      <c r="H24" s="13">
        <v>3.4</v>
      </c>
      <c r="I24" s="12">
        <v>10896</v>
      </c>
      <c r="J24" s="13">
        <v>4.0999999999999996</v>
      </c>
      <c r="K24" s="12">
        <v>16117</v>
      </c>
      <c r="L24" s="14">
        <v>7.3999999999999996E-2</v>
      </c>
      <c r="M24" s="24">
        <f>ROUND(K24*(1-L24),0)</f>
        <v>14924</v>
      </c>
      <c r="N24" s="15">
        <v>0.221</v>
      </c>
      <c r="O24" s="25">
        <f>M24*N24</f>
        <v>3298.2040000000002</v>
      </c>
      <c r="P24" s="14">
        <v>0.56299999999999994</v>
      </c>
      <c r="Q24" s="25">
        <f>M24*P24</f>
        <v>8402.2119999999995</v>
      </c>
      <c r="R24" s="16">
        <v>0.216</v>
      </c>
      <c r="S24" s="25">
        <f>M24*R24</f>
        <v>3223.5839999999998</v>
      </c>
      <c r="T24" s="26">
        <v>0.23699999999999999</v>
      </c>
      <c r="U24" s="25">
        <f>M24*T24</f>
        <v>3536.9879999999998</v>
      </c>
      <c r="V24" s="16">
        <v>0.51900000000000002</v>
      </c>
      <c r="W24" s="25">
        <f>M24*V24</f>
        <v>7745.5560000000005</v>
      </c>
      <c r="X24" s="16">
        <v>0.4</v>
      </c>
      <c r="Y24" s="25">
        <f>X24*M24</f>
        <v>5969.6</v>
      </c>
      <c r="Z24" s="17">
        <v>2.8400000000000001E-3</v>
      </c>
      <c r="AA24" s="18">
        <f>M24*Z24</f>
        <v>42.384160000000001</v>
      </c>
      <c r="AB24" s="27">
        <f>IF(M24&gt;0,(AD24+AM24)/M24,0)</f>
        <v>2.5997689091396413E-3</v>
      </c>
      <c r="AC24" s="17">
        <v>4.4000000000000002E-4</v>
      </c>
      <c r="AD24" s="24">
        <f>AC24*M24</f>
        <v>6.56656</v>
      </c>
      <c r="AE24" s="117">
        <v>0.20549999999999999</v>
      </c>
      <c r="AF24" s="30">
        <f>AI24*(1-AJ24)*AE24</f>
        <v>32.565173999999999</v>
      </c>
      <c r="AG24" s="28">
        <f>IF(AND(AE24&gt;0,AC24&gt;0,Z24&gt;0),((Z24-AC24)*AE24)/((AE24-AC24)*Z24),0)</f>
        <v>0.84688370150680758</v>
      </c>
      <c r="AH24" s="60">
        <f t="shared" si="0"/>
        <v>0.83255519236453235</v>
      </c>
      <c r="AI24" s="12">
        <v>173</v>
      </c>
      <c r="AJ24" s="14">
        <v>8.4000000000000005E-2</v>
      </c>
      <c r="AK24" s="15">
        <v>0.2034</v>
      </c>
      <c r="AL24" s="150">
        <v>0.2039</v>
      </c>
      <c r="AM24" s="30">
        <f>AI24*(1-AJ24)*AK24</f>
        <v>32.232391200000002</v>
      </c>
      <c r="AN24" s="153">
        <f>AI24*(1-AJ24)*AL24</f>
        <v>32.311625200000002</v>
      </c>
      <c r="AO24" s="19">
        <v>1.6</v>
      </c>
      <c r="AP24" s="19">
        <v>1008.02</v>
      </c>
      <c r="AQ24" s="101">
        <f>AQ22+AI24-AP24+AR24429+AR24429+AR24</f>
        <v>947.47999999999979</v>
      </c>
      <c r="AR24" s="133">
        <v>429</v>
      </c>
      <c r="AS24" s="12"/>
      <c r="AT24" s="31"/>
      <c r="AU24" s="20"/>
      <c r="AV24" s="20"/>
      <c r="AW24" s="20"/>
      <c r="AX24" s="20"/>
    </row>
    <row r="25" spans="1:50" x14ac:dyDescent="0.2">
      <c r="A25" s="183"/>
      <c r="B25" s="33">
        <v>2</v>
      </c>
      <c r="C25" s="11" t="s">
        <v>60</v>
      </c>
      <c r="D25" s="34">
        <v>20430</v>
      </c>
      <c r="E25" s="34">
        <v>3</v>
      </c>
      <c r="F25" s="34">
        <v>15329</v>
      </c>
      <c r="G25" s="35">
        <v>0.9</v>
      </c>
      <c r="H25" s="35">
        <v>5.9</v>
      </c>
      <c r="I25" s="34">
        <v>15300</v>
      </c>
      <c r="J25" s="35">
        <v>3.6</v>
      </c>
      <c r="K25" s="34">
        <v>16141</v>
      </c>
      <c r="L25" s="36">
        <v>7.2999999999999995E-2</v>
      </c>
      <c r="M25" s="37">
        <f>ROUND(K25*(1-L25),0)</f>
        <v>14963</v>
      </c>
      <c r="N25" s="38">
        <v>0.33500000000000002</v>
      </c>
      <c r="O25" s="25">
        <f>M25*N25</f>
        <v>5012.6050000000005</v>
      </c>
      <c r="P25" s="36">
        <v>0.47499999999999998</v>
      </c>
      <c r="Q25" s="25">
        <f>M25*P25</f>
        <v>7107.4249999999993</v>
      </c>
      <c r="R25" s="39">
        <v>0.19</v>
      </c>
      <c r="S25" s="25">
        <f>M25*R25</f>
        <v>2842.9700000000003</v>
      </c>
      <c r="T25" s="28">
        <v>0.24099999999999999</v>
      </c>
      <c r="U25" s="25">
        <f>M25*T25</f>
        <v>3606.0830000000001</v>
      </c>
      <c r="V25" s="39">
        <v>0.50700000000000001</v>
      </c>
      <c r="W25" s="25">
        <f>M25*V25</f>
        <v>7586.241</v>
      </c>
      <c r="X25" s="39">
        <v>0.4</v>
      </c>
      <c r="Y25" s="25">
        <f>X25*M25</f>
        <v>5985.2000000000007</v>
      </c>
      <c r="Z25" s="40">
        <v>2.8500000000000001E-3</v>
      </c>
      <c r="AA25" s="18">
        <f>M25*Z25</f>
        <v>42.644550000000002</v>
      </c>
      <c r="AB25" s="27">
        <f>IF(M25&gt;0,(AD25+AM25)/M25,0)</f>
        <v>2.5611614783131727E-3</v>
      </c>
      <c r="AC25" s="40">
        <v>4.2000000000000002E-4</v>
      </c>
      <c r="AD25" s="37">
        <f>AC25*M25</f>
        <v>6.2844600000000002</v>
      </c>
      <c r="AE25" s="28">
        <v>0.2135</v>
      </c>
      <c r="AF25" s="41">
        <f>AI25*(1-AJ25)*AE25</f>
        <v>32.463956000000003</v>
      </c>
      <c r="AG25" s="28">
        <f>IF(AND(AE25&gt;0,AC25&gt;0,Z25&gt;0),((Z25-AC25)*AE25)/((AE25-AC25)*Z25),0)</f>
        <v>0.85431219309772455</v>
      </c>
      <c r="AH25" s="29">
        <f t="shared" si="0"/>
        <v>0.83768169921162594</v>
      </c>
      <c r="AI25" s="34">
        <v>166</v>
      </c>
      <c r="AJ25" s="36">
        <v>8.4000000000000005E-2</v>
      </c>
      <c r="AK25" s="38">
        <v>0.2107</v>
      </c>
      <c r="AL25" s="151">
        <v>0.21579999999999999</v>
      </c>
      <c r="AM25" s="41">
        <f>AI25*(1-AJ25)*AK25</f>
        <v>32.038199200000001</v>
      </c>
      <c r="AN25" s="174">
        <f t="shared" si="1"/>
        <v>32.813684800000004</v>
      </c>
      <c r="AO25" s="42">
        <v>1.6</v>
      </c>
      <c r="AP25" s="42"/>
      <c r="AQ25" s="121">
        <f>AQ24+AI25-AP25</f>
        <v>1113.4799999999998</v>
      </c>
      <c r="AR25" s="104"/>
      <c r="AS25" s="43"/>
      <c r="AT25" s="44"/>
      <c r="AU25" s="45"/>
      <c r="AV25" s="45"/>
      <c r="AW25" s="45"/>
      <c r="AX25" s="45"/>
    </row>
    <row r="26" spans="1:50" x14ac:dyDescent="0.2">
      <c r="A26" s="183"/>
      <c r="B26" s="33">
        <v>3</v>
      </c>
      <c r="C26" s="11" t="s">
        <v>53</v>
      </c>
      <c r="D26" s="43">
        <v>20144</v>
      </c>
      <c r="E26" s="43">
        <v>1</v>
      </c>
      <c r="F26" s="43">
        <v>18095</v>
      </c>
      <c r="G26" s="37">
        <v>1</v>
      </c>
      <c r="H26" s="37">
        <v>5.0999999999999996</v>
      </c>
      <c r="I26" s="43">
        <v>18361</v>
      </c>
      <c r="J26" s="37">
        <v>2.6</v>
      </c>
      <c r="K26" s="43">
        <v>16199</v>
      </c>
      <c r="L26" s="39">
        <v>7.3999999999999996E-2</v>
      </c>
      <c r="M26" s="37">
        <f>ROUND(K26*(1-L26),0)</f>
        <v>15000</v>
      </c>
      <c r="N26" s="28">
        <v>0.311</v>
      </c>
      <c r="O26" s="25">
        <f>M26*N26</f>
        <v>4665</v>
      </c>
      <c r="P26" s="39">
        <v>0.46</v>
      </c>
      <c r="Q26" s="25">
        <f>M26*P26</f>
        <v>6900</v>
      </c>
      <c r="R26" s="39">
        <v>0.22900000000000001</v>
      </c>
      <c r="S26" s="25">
        <f>M26*R26</f>
        <v>3435</v>
      </c>
      <c r="T26" s="28">
        <v>0.23300000000000001</v>
      </c>
      <c r="U26" s="25">
        <f>M26*T26</f>
        <v>3495</v>
      </c>
      <c r="V26" s="39">
        <v>0.50900000000000001</v>
      </c>
      <c r="W26" s="25">
        <f>M26*V26</f>
        <v>7635</v>
      </c>
      <c r="X26" s="39">
        <v>0.4</v>
      </c>
      <c r="Y26" s="25">
        <f>X26*M26</f>
        <v>6000</v>
      </c>
      <c r="Z26" s="47">
        <v>2.8400000000000001E-3</v>
      </c>
      <c r="AA26" s="18">
        <f>M26*Z26</f>
        <v>42.6</v>
      </c>
      <c r="AB26" s="27">
        <f>IF(M26&gt;0,(AD26+AM26)/M26,0)</f>
        <v>2.7372208000000001E-3</v>
      </c>
      <c r="AC26" s="47">
        <v>4.2999999999999999E-4</v>
      </c>
      <c r="AD26" s="37">
        <f>AC26*M26</f>
        <v>6.45</v>
      </c>
      <c r="AE26" s="28">
        <v>0.21110000000000001</v>
      </c>
      <c r="AF26" s="41">
        <f>AI26*(1-AJ26)*AE26</f>
        <v>34.806168</v>
      </c>
      <c r="AG26" s="28">
        <f>IF(AND(AE26&gt;0,AC26&gt;0,Z26&gt;0),((Z26-AC26)*AE26)/((AE26-AC26)*Z26),0)</f>
        <v>0.85032361540009516</v>
      </c>
      <c r="AH26" s="29">
        <f t="shared" si="0"/>
        <v>0.84463667040744672</v>
      </c>
      <c r="AI26" s="43">
        <v>180</v>
      </c>
      <c r="AJ26" s="39">
        <v>8.4000000000000005E-2</v>
      </c>
      <c r="AK26" s="28">
        <v>0.2099</v>
      </c>
      <c r="AL26" s="152">
        <v>0.2107</v>
      </c>
      <c r="AM26" s="41">
        <f>AI26*(1-AJ26)*AK26</f>
        <v>34.608311999999998</v>
      </c>
      <c r="AN26" s="154">
        <f t="shared" si="1"/>
        <v>34.740215999999997</v>
      </c>
      <c r="AO26" s="18">
        <v>1.58</v>
      </c>
      <c r="AP26" s="18"/>
      <c r="AQ26" s="121">
        <f>AQ25+AI26-AP26</f>
        <v>1293.4799999999998</v>
      </c>
      <c r="AR26" s="104"/>
      <c r="AS26" s="43"/>
      <c r="AT26" s="48"/>
      <c r="AU26" s="41"/>
      <c r="AV26" s="41"/>
      <c r="AW26" s="41"/>
      <c r="AX26" s="41"/>
    </row>
    <row r="27" spans="1:50" s="22" customFormat="1" ht="13.5" thickBot="1" x14ac:dyDescent="0.25">
      <c r="A27" s="184"/>
      <c r="B27" s="49" t="s">
        <v>38</v>
      </c>
      <c r="C27" s="50"/>
      <c r="D27" s="51">
        <f>SUM(D24:D26)</f>
        <v>47015</v>
      </c>
      <c r="E27" s="51"/>
      <c r="F27" s="51">
        <f>SUM(F24:F26)</f>
        <v>43619</v>
      </c>
      <c r="G27" s="52"/>
      <c r="H27" s="52"/>
      <c r="I27" s="51">
        <f>SUM(I24:I26)</f>
        <v>44557</v>
      </c>
      <c r="J27" s="52"/>
      <c r="K27" s="51">
        <f>SUM(K24:K26)</f>
        <v>48457</v>
      </c>
      <c r="L27" s="21">
        <f>IF(K27&gt;0,(K24*L24+K25*L25+K26*L26)/K27,0)</f>
        <v>7.3666900551003972E-2</v>
      </c>
      <c r="M27" s="52">
        <f>M24+M25+M26</f>
        <v>44887</v>
      </c>
      <c r="N27" s="53">
        <f>IF(M27&gt;0,O27/M27,0)</f>
        <v>0.28907721612048032</v>
      </c>
      <c r="O27" s="54">
        <f>O24+O25+O26</f>
        <v>12975.809000000001</v>
      </c>
      <c r="P27" s="21">
        <f>IF(M27&gt;0,Q27/M27,0)</f>
        <v>0.49924559449283756</v>
      </c>
      <c r="Q27" s="54">
        <f>Q24+Q25+Q26</f>
        <v>22409.636999999999</v>
      </c>
      <c r="R27" s="21">
        <f>IF(M27&gt;0,S27/M27,0)</f>
        <v>0.21167718938668212</v>
      </c>
      <c r="S27" s="54">
        <f>S24+S25+S26</f>
        <v>9501.5540000000001</v>
      </c>
      <c r="T27" s="21">
        <f>IF(M27&gt;0,U27/M27,0)</f>
        <v>0.2369967028315548</v>
      </c>
      <c r="U27" s="54">
        <f>U24+U25+U26</f>
        <v>10638.071</v>
      </c>
      <c r="V27" s="21">
        <f>IF(M27&gt;0,W27/M27,0)</f>
        <v>0.51165809699913112</v>
      </c>
      <c r="W27" s="54">
        <f>W24+W25+W26</f>
        <v>22966.796999999999</v>
      </c>
      <c r="X27" s="21">
        <f>IF(M27&gt;0,Y27/M27,0)</f>
        <v>0.40000000000000008</v>
      </c>
      <c r="Y27" s="54">
        <f>Y24+Y25+Y26</f>
        <v>17954.800000000003</v>
      </c>
      <c r="Z27" s="55">
        <f>IF(M27&gt;0,AA27/M27,0)</f>
        <v>2.8433334818544348E-3</v>
      </c>
      <c r="AA27" s="56">
        <f>SUM(AA24:AA26)</f>
        <v>127.62871000000001</v>
      </c>
      <c r="AB27" s="55">
        <f>IF(M27&gt;0,(AB24*M24+AB25*M25+AB26*M26)/M27,0)</f>
        <v>2.6328318310423955E-3</v>
      </c>
      <c r="AC27" s="55">
        <f>IF(K27&gt;0,(K24*AC24+K25*AC25+K26*AC26)/K27,0)</f>
        <v>4.2999504715520977E-4</v>
      </c>
      <c r="AD27" s="52">
        <f>SUM(AD24:AD26)</f>
        <v>19.301020000000001</v>
      </c>
      <c r="AE27" s="53">
        <f>IF(K27&gt;0,(K24*AE24+K25*AE25+K26*AE26)/K27,0)</f>
        <v>0.21003685535629527</v>
      </c>
      <c r="AF27" s="58">
        <f>SUM(AF24:AF26)</f>
        <v>99.835298000000009</v>
      </c>
      <c r="AG27" s="53">
        <f>IF(AND(AA27&gt;0),((AA24*AG24+AA25*AG25+AA26*AG26)/AA27),0)</f>
        <v>0.85051395846801547</v>
      </c>
      <c r="AH27" s="57">
        <f t="shared" si="0"/>
        <v>0.83841283762867869</v>
      </c>
      <c r="AI27" s="51">
        <f>SUM(AI24:AI26)</f>
        <v>519</v>
      </c>
      <c r="AJ27" s="21">
        <f>IF(AI27&gt;0,(AJ24*AI24+AJ25*AI25+AJ26*AI26)/AI27,0)</f>
        <v>8.4000000000000005E-2</v>
      </c>
      <c r="AK27" s="53">
        <f>IF(K27&gt;0,(AK24*K24+AK25*K25+AK26*K26)/K27,0)</f>
        <v>0.20800455248983638</v>
      </c>
      <c r="AL27" s="155">
        <f>IF(K27&gt;0,(AL24*K24+AL25*K25+AL26*K26)/K27,0)</f>
        <v>0.21013709887116414</v>
      </c>
      <c r="AM27" s="58">
        <f>SUM(AM24:AM26)</f>
        <v>98.878902400000001</v>
      </c>
      <c r="AN27" s="156">
        <f>SUM(AN24:AN26)</f>
        <v>99.865526000000017</v>
      </c>
      <c r="AO27" s="56"/>
      <c r="AP27" s="56">
        <f>SUM(AP24:AP26)</f>
        <v>1008.02</v>
      </c>
      <c r="AQ27" s="105"/>
      <c r="AR27" s="106">
        <f>AQ26</f>
        <v>1293.4799999999998</v>
      </c>
      <c r="AS27" s="51">
        <f>SUM(AS24:AS26)</f>
        <v>0</v>
      </c>
      <c r="AT27" s="59"/>
      <c r="AU27" s="58"/>
      <c r="AV27" s="58"/>
      <c r="AW27" s="58"/>
      <c r="AX27" s="58"/>
    </row>
    <row r="28" spans="1:50" x14ac:dyDescent="0.2">
      <c r="A28" s="182">
        <v>7</v>
      </c>
      <c r="B28" s="23">
        <v>1</v>
      </c>
      <c r="C28" s="11" t="s">
        <v>51</v>
      </c>
      <c r="D28" s="12">
        <v>6089</v>
      </c>
      <c r="E28" s="12">
        <v>0</v>
      </c>
      <c r="F28" s="12">
        <v>9087</v>
      </c>
      <c r="G28" s="13">
        <v>1</v>
      </c>
      <c r="H28" s="13">
        <v>5.5</v>
      </c>
      <c r="I28" s="12">
        <v>9538</v>
      </c>
      <c r="J28" s="13">
        <v>5.2</v>
      </c>
      <c r="K28" s="12">
        <v>16204</v>
      </c>
      <c r="L28" s="14">
        <v>7.1999999999999995E-2</v>
      </c>
      <c r="M28" s="24">
        <f>ROUND(K28*(1-L28),0)</f>
        <v>15037</v>
      </c>
      <c r="N28" s="15">
        <v>0.27700000000000002</v>
      </c>
      <c r="O28" s="25">
        <f>M28*N28</f>
        <v>4165.2490000000007</v>
      </c>
      <c r="P28" s="14">
        <v>0.48099999999999998</v>
      </c>
      <c r="Q28" s="25">
        <f>M28*P28</f>
        <v>7232.7969999999996</v>
      </c>
      <c r="R28" s="16">
        <v>0.24199999999999999</v>
      </c>
      <c r="S28" s="25">
        <f>M28*R28</f>
        <v>3638.9539999999997</v>
      </c>
      <c r="T28" s="26">
        <v>0.22700000000000001</v>
      </c>
      <c r="U28" s="25">
        <f>M28*T28</f>
        <v>3413.3989999999999</v>
      </c>
      <c r="V28" s="16">
        <v>0.51</v>
      </c>
      <c r="W28" s="25">
        <f>M28*V28</f>
        <v>7668.87</v>
      </c>
      <c r="X28" s="16">
        <v>0.4</v>
      </c>
      <c r="Y28" s="25">
        <f>X28*M28</f>
        <v>6014.8</v>
      </c>
      <c r="Z28" s="17">
        <v>2.82E-3</v>
      </c>
      <c r="AA28" s="18">
        <f>M28*Z28</f>
        <v>42.404339999999998</v>
      </c>
      <c r="AB28" s="27">
        <f>IF(M28&gt;0,(AD28+AM28)/M28,0)</f>
        <v>2.0920519385515726E-3</v>
      </c>
      <c r="AC28" s="17">
        <v>4.6999999999999999E-4</v>
      </c>
      <c r="AD28" s="24">
        <f>AC28*M28</f>
        <v>7.0673899999999996</v>
      </c>
      <c r="AE28" s="117">
        <v>0.2112</v>
      </c>
      <c r="AF28" s="30">
        <f>AI28*(1-AJ28)*AE28</f>
        <v>25.067328</v>
      </c>
      <c r="AG28" s="28">
        <f>IF(AND(AE28&gt;0,AC28&gt;0,Z28&gt;0),((Z28-AC28)*AE28)/((AE28-AC28)*Z28),0)</f>
        <v>0.83519195178664629</v>
      </c>
      <c r="AH28" s="60">
        <f t="shared" si="0"/>
        <v>0.77711753481640744</v>
      </c>
      <c r="AI28" s="12">
        <v>130</v>
      </c>
      <c r="AJ28" s="14">
        <v>8.6999999999999994E-2</v>
      </c>
      <c r="AK28" s="15">
        <v>0.20549999999999999</v>
      </c>
      <c r="AL28" s="150">
        <v>0.20730000000000001</v>
      </c>
      <c r="AM28" s="30">
        <f>AI28*(1-AJ28)*AK28</f>
        <v>24.390794999999997</v>
      </c>
      <c r="AN28" s="153">
        <f>AI28*(1-AJ28)*AL28</f>
        <v>24.604437000000001</v>
      </c>
      <c r="AO28" s="19">
        <v>1.7</v>
      </c>
      <c r="AP28" s="19">
        <v>867.14</v>
      </c>
      <c r="AQ28" s="101">
        <f>AQ26+AI28-AP28+AR28</f>
        <v>653.8399999999998</v>
      </c>
      <c r="AR28" s="133">
        <v>97.5</v>
      </c>
      <c r="AS28" s="12"/>
      <c r="AT28" s="31"/>
      <c r="AU28" s="20"/>
      <c r="AV28" s="20"/>
      <c r="AW28" s="20"/>
      <c r="AX28" s="20"/>
    </row>
    <row r="29" spans="1:50" x14ac:dyDescent="0.2">
      <c r="A29" s="183"/>
      <c r="B29" s="33">
        <v>2</v>
      </c>
      <c r="C29" s="11" t="s">
        <v>60</v>
      </c>
      <c r="D29" s="34">
        <v>20867</v>
      </c>
      <c r="E29" s="34">
        <v>4</v>
      </c>
      <c r="F29" s="34">
        <v>19209</v>
      </c>
      <c r="G29" s="35">
        <v>1</v>
      </c>
      <c r="H29" s="35">
        <v>5.5</v>
      </c>
      <c r="I29" s="34">
        <v>19157</v>
      </c>
      <c r="J29" s="35">
        <v>3.4</v>
      </c>
      <c r="K29" s="34">
        <v>16266</v>
      </c>
      <c r="L29" s="36">
        <v>7.3999999999999996E-2</v>
      </c>
      <c r="M29" s="37">
        <f>ROUND(K29*(1-L29),0)</f>
        <v>15062</v>
      </c>
      <c r="N29" s="38">
        <v>0.34200000000000003</v>
      </c>
      <c r="O29" s="25">
        <f>M29*N29</f>
        <v>5151.2040000000006</v>
      </c>
      <c r="P29" s="36">
        <v>0.59299999999999997</v>
      </c>
      <c r="Q29" s="25">
        <f>M29*P29</f>
        <v>8931.7659999999996</v>
      </c>
      <c r="R29" s="39">
        <v>6.5000000000000002E-2</v>
      </c>
      <c r="S29" s="25">
        <f>M29*R29</f>
        <v>979.03000000000009</v>
      </c>
      <c r="T29" s="28">
        <v>0.23100000000000001</v>
      </c>
      <c r="U29" s="25">
        <f>M29*T29</f>
        <v>3479.3220000000001</v>
      </c>
      <c r="V29" s="39">
        <v>0.50600000000000001</v>
      </c>
      <c r="W29" s="25">
        <f>M29*V29</f>
        <v>7621.3720000000003</v>
      </c>
      <c r="X29" s="39">
        <v>0.4</v>
      </c>
      <c r="Y29" s="25">
        <f>X29*M29</f>
        <v>6024.8</v>
      </c>
      <c r="Z29" s="40">
        <v>3.0000000000000001E-3</v>
      </c>
      <c r="AA29" s="18">
        <f>M29*Z29</f>
        <v>45.186</v>
      </c>
      <c r="AB29" s="27">
        <f>IF(M29&gt;0,(AD29+AM29)/M29,0)</f>
        <v>3.6136082857522239E-3</v>
      </c>
      <c r="AC29" s="40">
        <v>4.6999999999999999E-4</v>
      </c>
      <c r="AD29" s="37">
        <f>AC29*M29</f>
        <v>7.0791399999999998</v>
      </c>
      <c r="AE29" s="28">
        <v>0.21199999999999999</v>
      </c>
      <c r="AF29" s="41">
        <f>AI29*(1-AJ29)*AE29</f>
        <v>47.686432000000003</v>
      </c>
      <c r="AG29" s="28">
        <f>IF(AND(AE29&gt;0,AC29&gt;0,Z29&gt;0),((Z29-AC29)*AE29)/((AE29-AC29)*Z29),0)</f>
        <v>0.84520714161899824</v>
      </c>
      <c r="AH29" s="29">
        <f t="shared" si="0"/>
        <v>0.87188281805576739</v>
      </c>
      <c r="AI29" s="34">
        <v>248</v>
      </c>
      <c r="AJ29" s="36">
        <v>9.2999999999999999E-2</v>
      </c>
      <c r="AK29" s="38">
        <v>0.21049999999999999</v>
      </c>
      <c r="AL29" s="151">
        <v>0.2157</v>
      </c>
      <c r="AM29" s="41">
        <f>AI29*(1-AJ29)*AK29</f>
        <v>47.349027999999997</v>
      </c>
      <c r="AN29" s="174">
        <f t="shared" si="1"/>
        <v>48.518695200000003</v>
      </c>
      <c r="AO29" s="42">
        <v>1.65</v>
      </c>
      <c r="AP29" s="42"/>
      <c r="AQ29" s="121">
        <f>AQ28+AI29-AP29</f>
        <v>901.8399999999998</v>
      </c>
      <c r="AR29" s="104"/>
      <c r="AS29" s="43"/>
      <c r="AT29" s="44"/>
      <c r="AU29" s="45"/>
      <c r="AV29" s="45"/>
      <c r="AW29" s="45"/>
      <c r="AX29" s="45"/>
    </row>
    <row r="30" spans="1:50" x14ac:dyDescent="0.2">
      <c r="A30" s="183"/>
      <c r="B30" s="33">
        <v>3</v>
      </c>
      <c r="C30" s="11" t="s">
        <v>53</v>
      </c>
      <c r="D30" s="43">
        <v>15961</v>
      </c>
      <c r="E30" s="43">
        <v>5</v>
      </c>
      <c r="F30" s="43">
        <v>17802</v>
      </c>
      <c r="G30" s="37">
        <v>0.3</v>
      </c>
      <c r="H30" s="37">
        <v>3.7</v>
      </c>
      <c r="I30" s="43">
        <v>17808</v>
      </c>
      <c r="J30" s="37">
        <v>3.6</v>
      </c>
      <c r="K30" s="43">
        <v>16260</v>
      </c>
      <c r="L30" s="39">
        <v>7.3999999999999996E-2</v>
      </c>
      <c r="M30" s="37">
        <f>ROUND(K30*(1-L30),0)</f>
        <v>15057</v>
      </c>
      <c r="N30" s="28">
        <v>0.42099999999999999</v>
      </c>
      <c r="O30" s="25">
        <f>M30*N30</f>
        <v>6338.9969999999994</v>
      </c>
      <c r="P30" s="39">
        <v>0.48199999999999998</v>
      </c>
      <c r="Q30" s="25">
        <f>M30*P30</f>
        <v>7257.4740000000002</v>
      </c>
      <c r="R30" s="39">
        <v>9.7000000000000003E-2</v>
      </c>
      <c r="S30" s="25">
        <f>M30*R30</f>
        <v>1460.529</v>
      </c>
      <c r="T30" s="28">
        <v>0.22600000000000001</v>
      </c>
      <c r="U30" s="25">
        <f>M30*T30</f>
        <v>3402.8820000000001</v>
      </c>
      <c r="V30" s="39">
        <v>0.51400000000000001</v>
      </c>
      <c r="W30" s="25">
        <f>M30*V30</f>
        <v>7739.2979999999998</v>
      </c>
      <c r="X30" s="39">
        <v>0.4</v>
      </c>
      <c r="Y30" s="25">
        <f>X30*M30</f>
        <v>6022.8</v>
      </c>
      <c r="Z30" s="47">
        <v>2.98E-3</v>
      </c>
      <c r="AA30" s="18">
        <f>M30*Z30</f>
        <v>44.869860000000003</v>
      </c>
      <c r="AB30" s="27">
        <f>IF(M30&gt;0,(AD30+AM30)/M30,0)</f>
        <v>3.221077903964933E-3</v>
      </c>
      <c r="AC30" s="47">
        <v>4.4000000000000002E-4</v>
      </c>
      <c r="AD30" s="37">
        <f>AC30*M30</f>
        <v>6.6250800000000005</v>
      </c>
      <c r="AE30" s="28">
        <v>0.21659999999999999</v>
      </c>
      <c r="AF30" s="41">
        <f>AI30*(1-AJ30)*AE30</f>
        <v>42.284651999999994</v>
      </c>
      <c r="AG30" s="28">
        <f>IF(AND(AE30&gt;0,AC30&gt;0,Z30&gt;0),((Z30-AC30)*AE30)/((AE30-AC30)*Z30),0)</f>
        <v>0.85408397458507002</v>
      </c>
      <c r="AH30" s="29">
        <f t="shared" si="0"/>
        <v>0.86517448146125198</v>
      </c>
      <c r="AI30" s="43">
        <v>215</v>
      </c>
      <c r="AJ30" s="39">
        <v>9.1999999999999998E-2</v>
      </c>
      <c r="AK30" s="28">
        <v>0.2145</v>
      </c>
      <c r="AL30" s="152">
        <v>0.2198</v>
      </c>
      <c r="AM30" s="41">
        <f>AI30*(1-AJ30)*AK30</f>
        <v>41.874690000000001</v>
      </c>
      <c r="AN30" s="154">
        <f t="shared" si="1"/>
        <v>42.909355999999995</v>
      </c>
      <c r="AO30" s="18">
        <v>1.68</v>
      </c>
      <c r="AP30" s="18"/>
      <c r="AQ30" s="121">
        <f>AQ29+AI30-AP30</f>
        <v>1116.8399999999997</v>
      </c>
      <c r="AR30" s="104"/>
      <c r="AS30" s="43"/>
      <c r="AT30" s="48"/>
      <c r="AU30" s="41"/>
      <c r="AV30" s="41"/>
      <c r="AW30" s="41"/>
      <c r="AX30" s="41"/>
    </row>
    <row r="31" spans="1:50" s="22" customFormat="1" ht="13.5" thickBot="1" x14ac:dyDescent="0.25">
      <c r="A31" s="184"/>
      <c r="B31" s="49" t="s">
        <v>38</v>
      </c>
      <c r="C31" s="50"/>
      <c r="D31" s="51">
        <f>SUM(D28:D30)</f>
        <v>42917</v>
      </c>
      <c r="E31" s="51"/>
      <c r="F31" s="51">
        <f>SUM(F28:F30)</f>
        <v>46098</v>
      </c>
      <c r="G31" s="52"/>
      <c r="H31" s="52"/>
      <c r="I31" s="51">
        <f>SUM(I28:I30)</f>
        <v>46503</v>
      </c>
      <c r="J31" s="52"/>
      <c r="K31" s="51">
        <f>SUM(K28:K30)</f>
        <v>48730</v>
      </c>
      <c r="L31" s="21">
        <f>IF(K31&gt;0,(K28*L28+K29*L29+K30*L30)/K31,0)</f>
        <v>7.3334947670839326E-2</v>
      </c>
      <c r="M31" s="52">
        <f>M28+M29+M30</f>
        <v>45156</v>
      </c>
      <c r="N31" s="53">
        <f>IF(M31&gt;0,O31/M31,0)</f>
        <v>0.34669700593498098</v>
      </c>
      <c r="O31" s="54">
        <f>O28+O29+O30</f>
        <v>15655.45</v>
      </c>
      <c r="P31" s="21">
        <f>IF(M31&gt;0,Q31/M31,0)</f>
        <v>0.51869158029940643</v>
      </c>
      <c r="Q31" s="54">
        <f>Q28+Q29+Q30</f>
        <v>23422.036999999997</v>
      </c>
      <c r="R31" s="21">
        <f>IF(M31&gt;0,S31/M31,0)</f>
        <v>0.13461141376561253</v>
      </c>
      <c r="S31" s="54">
        <f>S28+S29+S30</f>
        <v>6078.512999999999</v>
      </c>
      <c r="T31" s="21">
        <f>IF(M31&gt;0,U31/M31,0)</f>
        <v>0.22800077509079633</v>
      </c>
      <c r="U31" s="54">
        <f>U28+U29+U30</f>
        <v>10295.602999999999</v>
      </c>
      <c r="V31" s="21">
        <f>IF(M31&gt;0,W31/M31,0)</f>
        <v>0.50999955709097355</v>
      </c>
      <c r="W31" s="54">
        <f>W28+W29+W30</f>
        <v>23029.54</v>
      </c>
      <c r="X31" s="21">
        <f>IF(M31&gt;0,Y31/M31,0)</f>
        <v>0.4</v>
      </c>
      <c r="Y31" s="54">
        <f>Y28+Y29+Y30</f>
        <v>18062.400000000001</v>
      </c>
      <c r="Z31" s="55">
        <f>IF(M31&gt;0,AA31/M31,0)</f>
        <v>2.933390911506776E-3</v>
      </c>
      <c r="AA31" s="56">
        <f>SUM(AA28:AA30)</f>
        <v>132.46019999999999</v>
      </c>
      <c r="AB31" s="55">
        <f>IF(M31&gt;0,(AB28*M28+AB29*M29+AB30*M30)/M31,0)</f>
        <v>2.9760413455576225E-3</v>
      </c>
      <c r="AC31" s="55">
        <f>IF(K31&gt;0,(K28*AC28+K29*AC29+K30*AC30)/K31,0)</f>
        <v>4.5998973938025852E-4</v>
      </c>
      <c r="AD31" s="52">
        <f>SUM(AD28:AD30)</f>
        <v>20.771609999999999</v>
      </c>
      <c r="AE31" s="53">
        <f>IF(K31&gt;0,(K28*AE28+K29*AE29+K30*AE30)/K31,0)</f>
        <v>0.21326888569669605</v>
      </c>
      <c r="AF31" s="58">
        <f>SUM(AF28:AF30)</f>
        <v>115.03841199999999</v>
      </c>
      <c r="AG31" s="53">
        <f>IF(AND(AA31&gt;0),((AA28*AG28+AA29*AG29+AA30*AG30)/AA31),0)</f>
        <v>0.84500794772993149</v>
      </c>
      <c r="AH31" s="57">
        <f t="shared" si="0"/>
        <v>0.84729011062029858</v>
      </c>
      <c r="AI31" s="51">
        <f>SUM(AI28:AI30)</f>
        <v>593</v>
      </c>
      <c r="AJ31" s="21">
        <f>IF(AI31&gt;0,(AJ28*AI28+AJ29*AI29+AJ30*AI30)/AI31,0)</f>
        <v>9.1322091062394598E-2</v>
      </c>
      <c r="AK31" s="53">
        <f>IF(K31&gt;0,(AK28*K28+AK29*K29+AK30*K30)/K31,0)</f>
        <v>0.21017207059306381</v>
      </c>
      <c r="AL31" s="155">
        <f>IF(L31&gt;0,(AL28*K28+AL29*K29+AL30*K30)/K31,0)</f>
        <v>0.21427484916888981</v>
      </c>
      <c r="AM31" s="58">
        <f>SUM(AM28:AM30)</f>
        <v>113.614513</v>
      </c>
      <c r="AN31" s="156">
        <f>SUM(AN28:AN30)</f>
        <v>116.03248819999999</v>
      </c>
      <c r="AO31" s="56"/>
      <c r="AP31" s="56">
        <f>SUM(AP28:AP30)</f>
        <v>867.14</v>
      </c>
      <c r="AQ31" s="105"/>
      <c r="AR31" s="106">
        <f>AQ30</f>
        <v>1116.8399999999997</v>
      </c>
      <c r="AS31" s="51">
        <f>SUM(AS28:AS30)</f>
        <v>0</v>
      </c>
      <c r="AT31" s="59"/>
      <c r="AU31" s="58"/>
      <c r="AV31" s="58"/>
      <c r="AW31" s="58"/>
      <c r="AX31" s="58"/>
    </row>
    <row r="32" spans="1:50" x14ac:dyDescent="0.2">
      <c r="A32" s="182">
        <v>8</v>
      </c>
      <c r="B32" s="23">
        <v>1</v>
      </c>
      <c r="C32" s="11" t="s">
        <v>57</v>
      </c>
      <c r="D32" s="12">
        <v>19459</v>
      </c>
      <c r="E32" s="12">
        <v>0</v>
      </c>
      <c r="F32" s="12">
        <v>14024</v>
      </c>
      <c r="G32" s="13">
        <v>0.4</v>
      </c>
      <c r="H32" s="13">
        <v>5.2</v>
      </c>
      <c r="I32" s="12">
        <v>14988</v>
      </c>
      <c r="J32" s="13">
        <v>3.2</v>
      </c>
      <c r="K32" s="12">
        <v>16344</v>
      </c>
      <c r="L32" s="14">
        <v>6.4000000000000001E-2</v>
      </c>
      <c r="M32" s="24">
        <f>ROUND(K32*(1-L32),0)</f>
        <v>15298</v>
      </c>
      <c r="N32" s="15">
        <v>0.378</v>
      </c>
      <c r="O32" s="25">
        <f>M32*N32</f>
        <v>5782.6440000000002</v>
      </c>
      <c r="P32" s="14">
        <v>0.32300000000000001</v>
      </c>
      <c r="Q32" s="25">
        <f>M32*P32</f>
        <v>4941.2539999999999</v>
      </c>
      <c r="R32" s="16">
        <v>0.29899999999999999</v>
      </c>
      <c r="S32" s="25">
        <f>M32*R32</f>
        <v>4574.1019999999999</v>
      </c>
      <c r="T32" s="26">
        <v>0.22600000000000001</v>
      </c>
      <c r="U32" s="25">
        <f>M32*T32</f>
        <v>3457.348</v>
      </c>
      <c r="V32" s="16">
        <v>0.52</v>
      </c>
      <c r="W32" s="25">
        <f>M32*V32</f>
        <v>7954.96</v>
      </c>
      <c r="X32" s="16">
        <v>0.4</v>
      </c>
      <c r="Y32" s="25">
        <f>X32*M32</f>
        <v>6119.2000000000007</v>
      </c>
      <c r="Z32" s="17">
        <v>2.9199999999999999E-3</v>
      </c>
      <c r="AA32" s="18">
        <f>M32*Z32</f>
        <v>44.670159999999996</v>
      </c>
      <c r="AB32" s="27">
        <f>IF(M32&gt;0,(AD32+AM32)/M32,0)</f>
        <v>3.0109530396130214E-3</v>
      </c>
      <c r="AC32" s="17">
        <v>4.2000000000000002E-4</v>
      </c>
      <c r="AD32" s="24">
        <f>AC32*M32</f>
        <v>6.42516</v>
      </c>
      <c r="AE32" s="117">
        <v>0.2175</v>
      </c>
      <c r="AF32" s="30">
        <f>AI32*(1-AJ32)*AE32</f>
        <v>40.134622500000006</v>
      </c>
      <c r="AG32" s="28">
        <f>IF(AND(AE32&gt;0,AC32&gt;0,Z32&gt;0),((Z32-AC32)*AE32)/((AE32-AC32)*Z32),0)</f>
        <v>0.8578208652324375</v>
      </c>
      <c r="AH32" s="60">
        <f t="shared" si="0"/>
        <v>0.86219513886843369</v>
      </c>
      <c r="AI32" s="12">
        <v>203</v>
      </c>
      <c r="AJ32" s="14">
        <v>9.0999999999999998E-2</v>
      </c>
      <c r="AK32" s="15">
        <v>0.21479999999999999</v>
      </c>
      <c r="AL32" s="150">
        <v>0.21929999999999999</v>
      </c>
      <c r="AM32" s="30">
        <f>AI32*(1-AJ32)*AK32</f>
        <v>39.636399600000004</v>
      </c>
      <c r="AN32" s="153">
        <f>AI32*(1-AJ32)*AL32</f>
        <v>40.466771100000003</v>
      </c>
      <c r="AO32" s="19">
        <v>1.6</v>
      </c>
      <c r="AP32" s="19"/>
      <c r="AQ32" s="101">
        <f>AQ30+AI32-AP32</f>
        <v>1319.8399999999997</v>
      </c>
      <c r="AR32" s="102"/>
      <c r="AS32" s="12"/>
      <c r="AT32" s="31"/>
      <c r="AU32" s="20"/>
      <c r="AV32" s="20"/>
      <c r="AW32" s="20"/>
      <c r="AX32" s="20"/>
    </row>
    <row r="33" spans="1:50" x14ac:dyDescent="0.2">
      <c r="A33" s="183"/>
      <c r="B33" s="33">
        <v>2</v>
      </c>
      <c r="C33" s="11" t="s">
        <v>60</v>
      </c>
      <c r="D33" s="34">
        <v>19480</v>
      </c>
      <c r="E33" s="34">
        <v>2</v>
      </c>
      <c r="F33" s="34">
        <v>16906</v>
      </c>
      <c r="G33" s="35">
        <v>0.6</v>
      </c>
      <c r="H33" s="35">
        <v>4.9000000000000004</v>
      </c>
      <c r="I33" s="34">
        <v>16929</v>
      </c>
      <c r="J33" s="35">
        <v>3.2</v>
      </c>
      <c r="K33" s="34">
        <v>16550</v>
      </c>
      <c r="L33" s="36">
        <v>6.8000000000000005E-2</v>
      </c>
      <c r="M33" s="37">
        <f>ROUND(K33*(1-L33),0)</f>
        <v>15425</v>
      </c>
      <c r="N33" s="38">
        <v>0.376</v>
      </c>
      <c r="O33" s="25">
        <f>M33*N33</f>
        <v>5799.8</v>
      </c>
      <c r="P33" s="36">
        <v>0.41799999999999998</v>
      </c>
      <c r="Q33" s="25">
        <f>M33*P33</f>
        <v>6447.65</v>
      </c>
      <c r="R33" s="39">
        <v>0.20599999999999999</v>
      </c>
      <c r="S33" s="25">
        <f>M33*R33</f>
        <v>3177.5499999999997</v>
      </c>
      <c r="T33" s="28">
        <v>0.22600000000000001</v>
      </c>
      <c r="U33" s="25">
        <f>M33*T33</f>
        <v>3486.05</v>
      </c>
      <c r="V33" s="39">
        <v>0.51700000000000002</v>
      </c>
      <c r="W33" s="25">
        <f>M33*V33</f>
        <v>7974.7250000000004</v>
      </c>
      <c r="X33" s="39">
        <v>0.4</v>
      </c>
      <c r="Y33" s="25">
        <f>X33*M33</f>
        <v>6170</v>
      </c>
      <c r="Z33" s="40">
        <v>2.97E-3</v>
      </c>
      <c r="AA33" s="18">
        <f>M33*Z33</f>
        <v>45.812249999999999</v>
      </c>
      <c r="AB33" s="27">
        <f>IF(M33&gt;0,(AD33+AM33)/M33,0)</f>
        <v>3.0090767649918965E-3</v>
      </c>
      <c r="AC33" s="40">
        <v>4.2000000000000002E-4</v>
      </c>
      <c r="AD33" s="37">
        <f>AC33*M33</f>
        <v>6.4785000000000004</v>
      </c>
      <c r="AE33" s="28">
        <v>0.21640000000000001</v>
      </c>
      <c r="AF33" s="41">
        <f>AI33*(1-AJ33)*AE33</f>
        <v>39.625220400000003</v>
      </c>
      <c r="AG33" s="28">
        <f>IF(AND(AE33&gt;0,AC33&gt;0,Z33&gt;0),((Z33-AC33)*AE33)/((AE33-AC33)*Z33),0)</f>
        <v>0.86025548568376609</v>
      </c>
      <c r="AH33" s="29">
        <f t="shared" si="0"/>
        <v>0.86208243588457101</v>
      </c>
      <c r="AI33" s="34">
        <v>201</v>
      </c>
      <c r="AJ33" s="36">
        <v>8.8999999999999996E-2</v>
      </c>
      <c r="AK33" s="38">
        <v>0.21809999999999999</v>
      </c>
      <c r="AL33" s="151">
        <v>0.22500000000000001</v>
      </c>
      <c r="AM33" s="41">
        <f>AI33*(1-AJ33)*AK33</f>
        <v>39.936509100000002</v>
      </c>
      <c r="AN33" s="174">
        <f t="shared" si="1"/>
        <v>41.199975000000002</v>
      </c>
      <c r="AO33" s="42">
        <v>1.65</v>
      </c>
      <c r="AP33" s="42"/>
      <c r="AQ33" s="121">
        <f>AQ32+AI33-AP33</f>
        <v>1520.8399999999997</v>
      </c>
      <c r="AR33" s="104"/>
      <c r="AS33" s="43"/>
      <c r="AT33" s="44"/>
      <c r="AU33" s="45"/>
      <c r="AV33" s="45"/>
      <c r="AW33" s="45"/>
      <c r="AX33" s="45"/>
    </row>
    <row r="34" spans="1:50" x14ac:dyDescent="0.2">
      <c r="A34" s="183"/>
      <c r="B34" s="33">
        <v>3</v>
      </c>
      <c r="C34" s="11" t="s">
        <v>53</v>
      </c>
      <c r="D34" s="43">
        <v>17200</v>
      </c>
      <c r="E34" s="43">
        <v>1</v>
      </c>
      <c r="F34" s="43">
        <v>16728</v>
      </c>
      <c r="G34" s="37">
        <v>0.6</v>
      </c>
      <c r="H34" s="37">
        <v>5</v>
      </c>
      <c r="I34" s="43">
        <v>16910</v>
      </c>
      <c r="J34" s="37">
        <v>2.7</v>
      </c>
      <c r="K34" s="43">
        <v>16434</v>
      </c>
      <c r="L34" s="39">
        <v>6.3E-2</v>
      </c>
      <c r="M34" s="37">
        <f>ROUND(K34*(1-L34),0)</f>
        <v>15399</v>
      </c>
      <c r="N34" s="28">
        <v>0.57399999999999995</v>
      </c>
      <c r="O34" s="25">
        <f>M34*N34</f>
        <v>8839.0259999999998</v>
      </c>
      <c r="P34" s="39">
        <v>0.28799999999999998</v>
      </c>
      <c r="Q34" s="25">
        <f>M34*P34</f>
        <v>4434.9119999999994</v>
      </c>
      <c r="R34" s="39">
        <v>0.13800000000000001</v>
      </c>
      <c r="S34" s="25">
        <f>M34*R34</f>
        <v>2125.0620000000004</v>
      </c>
      <c r="T34" s="28">
        <v>0.24399999999999999</v>
      </c>
      <c r="U34" s="25">
        <f>M34*T34</f>
        <v>3757.3559999999998</v>
      </c>
      <c r="V34" s="39">
        <v>0.495</v>
      </c>
      <c r="W34" s="25">
        <f>M34*V34</f>
        <v>7622.5050000000001</v>
      </c>
      <c r="X34" s="39">
        <v>0.4</v>
      </c>
      <c r="Y34" s="25">
        <f>X34*M34</f>
        <v>6159.6</v>
      </c>
      <c r="Z34" s="47">
        <v>2.98E-3</v>
      </c>
      <c r="AA34" s="18">
        <f>M34*Z34</f>
        <v>45.889020000000002</v>
      </c>
      <c r="AB34" s="27">
        <f>IF(M34&gt;0,(AD34+AM34)/M34,0)</f>
        <v>3.2704445743230079E-3</v>
      </c>
      <c r="AC34" s="47">
        <v>4.0000000000000002E-4</v>
      </c>
      <c r="AD34" s="37">
        <f>AC34*M34</f>
        <v>6.1596000000000002</v>
      </c>
      <c r="AE34" s="28">
        <v>0.216</v>
      </c>
      <c r="AF34" s="41">
        <f>AI34*(1-AJ34)*AE34</f>
        <v>43.636320000000005</v>
      </c>
      <c r="AG34" s="28">
        <f>IF(AND(AE34&gt;0,AC34&gt;0,Z34&gt;0),((Z34-AC34)*AE34)/((AE34-AC34)*Z34),0)</f>
        <v>0.86737806776157678</v>
      </c>
      <c r="AH34" s="29">
        <f t="shared" si="0"/>
        <v>0.8792999647191343</v>
      </c>
      <c r="AI34" s="43">
        <v>222</v>
      </c>
      <c r="AJ34" s="39">
        <v>0.09</v>
      </c>
      <c r="AK34" s="28">
        <v>0.21879999999999999</v>
      </c>
      <c r="AL34" s="152">
        <v>0.22389999999999999</v>
      </c>
      <c r="AM34" s="41">
        <f>AI34*(1-AJ34)*AK34</f>
        <v>44.201976000000002</v>
      </c>
      <c r="AN34" s="154">
        <f t="shared" si="1"/>
        <v>45.232278000000001</v>
      </c>
      <c r="AO34" s="18">
        <v>1.6</v>
      </c>
      <c r="AP34" s="18"/>
      <c r="AQ34" s="121">
        <f>AQ33+AI34-AP34</f>
        <v>1742.8399999999997</v>
      </c>
      <c r="AR34" s="104"/>
      <c r="AS34" s="43"/>
      <c r="AT34" s="48"/>
      <c r="AU34" s="41"/>
      <c r="AV34" s="41"/>
      <c r="AW34" s="41"/>
      <c r="AX34" s="41"/>
    </row>
    <row r="35" spans="1:50" s="22" customFormat="1" ht="13.5" thickBot="1" x14ac:dyDescent="0.25">
      <c r="A35" s="184"/>
      <c r="B35" s="49" t="s">
        <v>38</v>
      </c>
      <c r="C35" s="50"/>
      <c r="D35" s="51">
        <f>SUM(D32:D34)</f>
        <v>56139</v>
      </c>
      <c r="E35" s="51"/>
      <c r="F35" s="51">
        <f>SUM(F32:F34)</f>
        <v>47658</v>
      </c>
      <c r="G35" s="52"/>
      <c r="H35" s="52"/>
      <c r="I35" s="51">
        <f>SUM(I32:I34)</f>
        <v>48827</v>
      </c>
      <c r="J35" s="52"/>
      <c r="K35" s="51">
        <f>SUM(K32:K34)</f>
        <v>49328</v>
      </c>
      <c r="L35" s="21">
        <f>IF(K35&gt;0,(K32*L32+K33*L33+K34*L34)/K35,0)</f>
        <v>6.5008879338306846E-2</v>
      </c>
      <c r="M35" s="52">
        <f>M32+M33+M34</f>
        <v>46122</v>
      </c>
      <c r="N35" s="53">
        <f>IF(M35&gt;0,O35/M35,0)</f>
        <v>0.4427706951129613</v>
      </c>
      <c r="O35" s="54">
        <f>O32+O33+O34</f>
        <v>20421.47</v>
      </c>
      <c r="P35" s="21">
        <f>IF(M35&gt;0,Q35/M35,0)</f>
        <v>0.34308607605914743</v>
      </c>
      <c r="Q35" s="54">
        <f>Q32+Q33+Q34</f>
        <v>15823.815999999999</v>
      </c>
      <c r="R35" s="21">
        <f>IF(M35&gt;0,S35/M35,0)</f>
        <v>0.21414322882789125</v>
      </c>
      <c r="S35" s="54">
        <f>S32+S33+S34</f>
        <v>9876.7139999999999</v>
      </c>
      <c r="T35" s="21">
        <f>IF(M35&gt;0,U35/M35,0)</f>
        <v>0.23200975673214519</v>
      </c>
      <c r="U35" s="54">
        <f>U32+U33+U34</f>
        <v>10700.754000000001</v>
      </c>
      <c r="V35" s="21">
        <f>IF(M35&gt;0,W35/M35,0)</f>
        <v>0.5106497983608691</v>
      </c>
      <c r="W35" s="54">
        <f>W32+W33+W34</f>
        <v>23552.190000000002</v>
      </c>
      <c r="X35" s="21">
        <f>IF(M35&gt;0,Y35/M35,0)</f>
        <v>0.40000000000000008</v>
      </c>
      <c r="Y35" s="54">
        <f>Y32+Y33+Y34</f>
        <v>18448.800000000003</v>
      </c>
      <c r="Z35" s="55">
        <f>IF(M35&gt;0,AA35/M35,0)</f>
        <v>2.9567544772559728E-3</v>
      </c>
      <c r="AA35" s="56">
        <f>SUM(AA32:AA34)</f>
        <v>136.37142999999998</v>
      </c>
      <c r="AB35" s="55">
        <f>IF(M35&gt;0,(AB32*M32+AB33*M33+AB34*M34)/M35,0)</f>
        <v>3.0969633732275269E-3</v>
      </c>
      <c r="AC35" s="55">
        <f>IF(K35&gt;0,(K32*AC32+K33*AC33+K34*AC34)/K35,0)</f>
        <v>4.1333684722672718E-4</v>
      </c>
      <c r="AD35" s="52">
        <f>SUM(AD32:AD34)</f>
        <v>19.06326</v>
      </c>
      <c r="AE35" s="53">
        <f>IF(K35&gt;0,(K32*AE32+K33*AE33+K34*AE34)/K35,0)</f>
        <v>0.21663120337333766</v>
      </c>
      <c r="AF35" s="58">
        <f>SUM(AF32:AF34)</f>
        <v>123.39616290000001</v>
      </c>
      <c r="AG35" s="53">
        <f>IF(AND(AA35&gt;0),((AA32*AG32+AA33*AG33+AA34*AG34)/AA35),0)</f>
        <v>0.8618547460737187</v>
      </c>
      <c r="AH35" s="57">
        <f t="shared" si="0"/>
        <v>0.86818667381322745</v>
      </c>
      <c r="AI35" s="51">
        <f>SUM(AI32:AI34)</f>
        <v>626</v>
      </c>
      <c r="AJ35" s="21">
        <f>IF(AI35&gt;0,(AJ32*AI32+AJ33*AI33+AJ34*AI34)/AI35,0)</f>
        <v>9.0003194888178914E-2</v>
      </c>
      <c r="AK35" s="53">
        <f>IF(K35&gt;0,(AK32*K32+AK33*K33+AK34*K34)/K35,0)</f>
        <v>0.21723981106065521</v>
      </c>
      <c r="AL35" s="155">
        <f>IF(L35&gt;0,(AL32*K32+AL33*K33+AL34*K34)/K35,0)</f>
        <v>0.22274492783003566</v>
      </c>
      <c r="AM35" s="58">
        <f>SUM(AM32:AM34)</f>
        <v>123.7748847</v>
      </c>
      <c r="AN35" s="156">
        <f>SUM(AN32:AN34)</f>
        <v>126.89902410000002</v>
      </c>
      <c r="AO35" s="56"/>
      <c r="AP35" s="56">
        <f>SUM(AP32:AP34)</f>
        <v>0</v>
      </c>
      <c r="AQ35" s="105"/>
      <c r="AR35" s="106">
        <f>AQ34</f>
        <v>1742.8399999999997</v>
      </c>
      <c r="AS35" s="51">
        <f>SUM(AS32:AS34)</f>
        <v>0</v>
      </c>
      <c r="AT35" s="59"/>
      <c r="AU35" s="58"/>
      <c r="AV35" s="58"/>
      <c r="AW35" s="58"/>
      <c r="AX35" s="58"/>
    </row>
    <row r="36" spans="1:50" x14ac:dyDescent="0.2">
      <c r="A36" s="182">
        <v>9</v>
      </c>
      <c r="B36" s="23">
        <v>1</v>
      </c>
      <c r="C36" s="11" t="s">
        <v>57</v>
      </c>
      <c r="D36" s="12">
        <v>13727</v>
      </c>
      <c r="E36" s="12">
        <v>0</v>
      </c>
      <c r="F36" s="12">
        <v>15009</v>
      </c>
      <c r="G36" s="13">
        <v>0.7</v>
      </c>
      <c r="H36" s="13">
        <v>6.5</v>
      </c>
      <c r="I36" s="12">
        <v>15211</v>
      </c>
      <c r="J36" s="13">
        <v>3.1</v>
      </c>
      <c r="K36" s="12">
        <v>16421</v>
      </c>
      <c r="L36" s="14">
        <v>6.7000000000000004E-2</v>
      </c>
      <c r="M36" s="24">
        <f>ROUND(K36*(1-L36),0)</f>
        <v>15321</v>
      </c>
      <c r="N36" s="15">
        <v>0.31</v>
      </c>
      <c r="O36" s="25">
        <f>M36*N36</f>
        <v>4749.51</v>
      </c>
      <c r="P36" s="14">
        <v>0.3</v>
      </c>
      <c r="Q36" s="25">
        <f>M36*P36</f>
        <v>4596.3</v>
      </c>
      <c r="R36" s="16">
        <v>0.39</v>
      </c>
      <c r="S36" s="25">
        <f>M36*R36</f>
        <v>5975.1900000000005</v>
      </c>
      <c r="T36" s="26">
        <v>0.23300000000000001</v>
      </c>
      <c r="U36" s="25">
        <f>M36*T36</f>
        <v>3569.7930000000001</v>
      </c>
      <c r="V36" s="16">
        <v>0.48</v>
      </c>
      <c r="W36" s="25">
        <f>M36*V36</f>
        <v>7354.08</v>
      </c>
      <c r="X36" s="16">
        <v>0.4</v>
      </c>
      <c r="Y36" s="25">
        <f>X36*M36</f>
        <v>6128.4000000000005</v>
      </c>
      <c r="Z36" s="17">
        <v>3.0200000000000001E-3</v>
      </c>
      <c r="AA36" s="18">
        <f>M36*Z36</f>
        <v>46.269420000000004</v>
      </c>
      <c r="AB36" s="27">
        <f>IF(M36&gt;0,(AD36+AM36)/M36,0)</f>
        <v>3.1415180732328172E-3</v>
      </c>
      <c r="AC36" s="17">
        <v>4.0000000000000002E-4</v>
      </c>
      <c r="AD36" s="24">
        <f>AC36*M36</f>
        <v>6.1284000000000001</v>
      </c>
      <c r="AE36" s="117">
        <v>0.21579999999999999</v>
      </c>
      <c r="AF36" s="30">
        <f>AI36*(1-AJ36)*AE36</f>
        <v>43.101302400000002</v>
      </c>
      <c r="AG36" s="28">
        <f>IF(AND(AE36&gt;0,AC36&gt;0,Z36&gt;0),((Z36-AC36)*AE36)/((AE36-AC36)*Z36),0)</f>
        <v>0.86916071747003876</v>
      </c>
      <c r="AH36" s="60">
        <f t="shared" ref="AH36:AH67" si="2">IF(AND(AB36&gt;0,AK36&gt;0,AC36&gt;0),((AK36*(AB36-AC36))/(AB36*(AK36-AC36))),0)</f>
        <v>0.87433604907316165</v>
      </c>
      <c r="AI36" s="12">
        <v>219</v>
      </c>
      <c r="AJ36" s="14">
        <v>8.7999999999999995E-2</v>
      </c>
      <c r="AK36" s="15">
        <v>0.21029999999999999</v>
      </c>
      <c r="AL36" s="150">
        <v>0.2092</v>
      </c>
      <c r="AM36" s="30">
        <f>AI36*(1-AJ36)*AK36</f>
        <v>42.002798399999996</v>
      </c>
      <c r="AN36" s="153">
        <f>AI36*(1-AJ36)*AL36</f>
        <v>41.783097599999998</v>
      </c>
      <c r="AO36" s="19">
        <v>1.62</v>
      </c>
      <c r="AP36" s="19"/>
      <c r="AQ36" s="101">
        <f>AQ34+AI36-AP36</f>
        <v>1961.8399999999997</v>
      </c>
      <c r="AR36" s="102"/>
      <c r="AS36" s="12"/>
      <c r="AT36" s="31"/>
      <c r="AU36" s="20"/>
      <c r="AV36" s="20"/>
      <c r="AW36" s="20"/>
      <c r="AX36" s="20"/>
    </row>
    <row r="37" spans="1:50" x14ac:dyDescent="0.2">
      <c r="A37" s="183"/>
      <c r="B37" s="33">
        <v>2</v>
      </c>
      <c r="C37" s="11" t="s">
        <v>60</v>
      </c>
      <c r="D37" s="34">
        <v>19303</v>
      </c>
      <c r="E37" s="34">
        <v>1</v>
      </c>
      <c r="F37" s="34">
        <v>16299</v>
      </c>
      <c r="G37" s="35">
        <v>0.9</v>
      </c>
      <c r="H37" s="35">
        <v>6.4</v>
      </c>
      <c r="I37" s="34">
        <v>17276</v>
      </c>
      <c r="J37" s="35">
        <v>2.2999999999999998</v>
      </c>
      <c r="K37" s="34">
        <v>16018</v>
      </c>
      <c r="L37" s="36">
        <v>6.5000000000000002E-2</v>
      </c>
      <c r="M37" s="37">
        <f>ROUND(K37*(1-L37),0)</f>
        <v>14977</v>
      </c>
      <c r="N37" s="38">
        <v>0.253</v>
      </c>
      <c r="O37" s="25">
        <f>M37*N37</f>
        <v>3789.181</v>
      </c>
      <c r="P37" s="36">
        <v>0.434</v>
      </c>
      <c r="Q37" s="25">
        <f>M37*P37</f>
        <v>6500.018</v>
      </c>
      <c r="R37" s="39">
        <v>0.313</v>
      </c>
      <c r="S37" s="25">
        <f>M37*R37</f>
        <v>4687.8010000000004</v>
      </c>
      <c r="T37" s="28">
        <v>0.23</v>
      </c>
      <c r="U37" s="25">
        <f>M37*T37</f>
        <v>3444.71</v>
      </c>
      <c r="V37" s="39">
        <v>0.48899999999999999</v>
      </c>
      <c r="W37" s="25">
        <f>M37*V37</f>
        <v>7323.7529999999997</v>
      </c>
      <c r="X37" s="39">
        <v>0.4</v>
      </c>
      <c r="Y37" s="25">
        <f>X37*M37</f>
        <v>5990.8</v>
      </c>
      <c r="Z37" s="40">
        <v>2.9499999999999999E-3</v>
      </c>
      <c r="AA37" s="18">
        <f>M37*Z37</f>
        <v>44.18215</v>
      </c>
      <c r="AB37" s="27">
        <f>IF(M37&gt;0,(AD37+AM37)/M37,0)</f>
        <v>2.9775297856713626E-3</v>
      </c>
      <c r="AC37" s="40">
        <v>3.8999999999999999E-4</v>
      </c>
      <c r="AD37" s="37">
        <f>AC37*M37</f>
        <v>5.8410299999999999</v>
      </c>
      <c r="AE37" s="28">
        <v>0.21740000000000001</v>
      </c>
      <c r="AF37" s="41">
        <f>AI37*(1-AJ37)*AE37</f>
        <v>38.860684800000001</v>
      </c>
      <c r="AG37" s="28">
        <f>IF(AND(AE37&gt;0,AC37&gt;0,Z37&gt;0),((Z37-AC37)*AE37)/((AE37-AC37)*Z37),0)</f>
        <v>0.86935617276092092</v>
      </c>
      <c r="AH37" s="29">
        <f t="shared" si="2"/>
        <v>0.87058503183185409</v>
      </c>
      <c r="AI37" s="34">
        <v>196</v>
      </c>
      <c r="AJ37" s="36">
        <v>8.7999999999999995E-2</v>
      </c>
      <c r="AK37" s="38">
        <v>0.21679999999999999</v>
      </c>
      <c r="AL37" s="151">
        <v>0.21890000000000001</v>
      </c>
      <c r="AM37" s="41">
        <f>AI37*(1-AJ37)*AK37</f>
        <v>38.753433600000001</v>
      </c>
      <c r="AN37" s="174">
        <f t="shared" si="1"/>
        <v>39.128812800000006</v>
      </c>
      <c r="AO37" s="42">
        <v>1.6</v>
      </c>
      <c r="AP37" s="42"/>
      <c r="AQ37" s="121">
        <f>AQ36+AI37-AP37</f>
        <v>2157.8399999999997</v>
      </c>
      <c r="AR37" s="104"/>
      <c r="AS37" s="43"/>
      <c r="AT37" s="44"/>
      <c r="AU37" s="45"/>
      <c r="AV37" s="45"/>
      <c r="AW37" s="45"/>
      <c r="AX37" s="45"/>
    </row>
    <row r="38" spans="1:50" x14ac:dyDescent="0.2">
      <c r="A38" s="183"/>
      <c r="B38" s="33">
        <v>3</v>
      </c>
      <c r="C38" s="46" t="s">
        <v>51</v>
      </c>
      <c r="D38" s="43">
        <v>16500</v>
      </c>
      <c r="E38" s="43">
        <v>1</v>
      </c>
      <c r="F38" s="43">
        <v>16938</v>
      </c>
      <c r="G38" s="37">
        <v>1.4</v>
      </c>
      <c r="H38" s="37">
        <v>4.4000000000000004</v>
      </c>
      <c r="I38" s="43">
        <v>17308</v>
      </c>
      <c r="J38" s="37">
        <v>2.1</v>
      </c>
      <c r="K38" s="43">
        <v>15726</v>
      </c>
      <c r="L38" s="39">
        <v>6.3E-2</v>
      </c>
      <c r="M38" s="37">
        <f>ROUND(K38*(1-L38),0)</f>
        <v>14735</v>
      </c>
      <c r="N38" s="28">
        <v>0.36199999999999999</v>
      </c>
      <c r="O38" s="25">
        <f>M38*N38</f>
        <v>5334.07</v>
      </c>
      <c r="P38" s="39">
        <v>0.44500000000000001</v>
      </c>
      <c r="Q38" s="25">
        <f>M38*P38</f>
        <v>6557.0749999999998</v>
      </c>
      <c r="R38" s="39">
        <v>0.193</v>
      </c>
      <c r="S38" s="25">
        <f>M38*R38</f>
        <v>2843.855</v>
      </c>
      <c r="T38" s="28">
        <v>0.23200000000000001</v>
      </c>
      <c r="U38" s="25">
        <f>M38*T38</f>
        <v>3418.52</v>
      </c>
      <c r="V38" s="39">
        <v>0.50600000000000001</v>
      </c>
      <c r="W38" s="25">
        <f>M38*V38</f>
        <v>7455.91</v>
      </c>
      <c r="X38" s="39">
        <v>0.4</v>
      </c>
      <c r="Y38" s="25">
        <f>X38*M38</f>
        <v>5894</v>
      </c>
      <c r="Z38" s="47">
        <v>2.8600000000000001E-3</v>
      </c>
      <c r="AA38" s="18">
        <f>M38*Z38</f>
        <v>42.142099999999999</v>
      </c>
      <c r="AB38" s="27">
        <f>IF(M38&gt;0,(AD38+AM38)/M38,0)</f>
        <v>3.1360308788598574E-3</v>
      </c>
      <c r="AC38" s="47">
        <v>3.8000000000000002E-4</v>
      </c>
      <c r="AD38" s="37">
        <f>AC38*M38</f>
        <v>5.5993000000000004</v>
      </c>
      <c r="AE38" s="28">
        <v>0.21560000000000001</v>
      </c>
      <c r="AF38" s="41">
        <f>AI38*(1-AJ38)*AE38</f>
        <v>41.397356000000009</v>
      </c>
      <c r="AG38" s="28">
        <f>IF(AND(AE38&gt;0,AC38&gt;0,Z38&gt;0),((Z38-AC38)*AE38)/((AE38-AC38)*Z38),0)</f>
        <v>0.86866390741495281</v>
      </c>
      <c r="AH38" s="29">
        <f t="shared" si="2"/>
        <v>0.88040954704382945</v>
      </c>
      <c r="AI38" s="43">
        <v>211</v>
      </c>
      <c r="AJ38" s="39">
        <v>0.09</v>
      </c>
      <c r="AK38" s="28">
        <v>0.21149999999999999</v>
      </c>
      <c r="AL38" s="152">
        <v>0.21299999999999999</v>
      </c>
      <c r="AM38" s="41">
        <f>AI38*(1-AJ38)*AK38</f>
        <v>40.610115</v>
      </c>
      <c r="AN38" s="154">
        <f t="shared" si="1"/>
        <v>40.898130000000002</v>
      </c>
      <c r="AO38" s="18">
        <v>1.6</v>
      </c>
      <c r="AP38" s="18"/>
      <c r="AQ38" s="121">
        <f>AQ37+AI38-AP38</f>
        <v>2368.8399999999997</v>
      </c>
      <c r="AR38" s="104"/>
      <c r="AS38" s="43"/>
      <c r="AT38" s="48"/>
      <c r="AU38" s="41"/>
      <c r="AV38" s="41"/>
      <c r="AW38" s="41"/>
      <c r="AX38" s="41"/>
    </row>
    <row r="39" spans="1:50" s="22" customFormat="1" ht="13.5" thickBot="1" x14ac:dyDescent="0.25">
      <c r="A39" s="184"/>
      <c r="B39" s="49" t="s">
        <v>38</v>
      </c>
      <c r="C39" s="50"/>
      <c r="D39" s="51">
        <f>SUM(D36:D38)</f>
        <v>49530</v>
      </c>
      <c r="E39" s="51"/>
      <c r="F39" s="51">
        <f>SUM(F36:F38)</f>
        <v>48246</v>
      </c>
      <c r="G39" s="52"/>
      <c r="H39" s="52"/>
      <c r="I39" s="51">
        <f>SUM(I36:I38)</f>
        <v>49795</v>
      </c>
      <c r="J39" s="52"/>
      <c r="K39" s="51">
        <f>SUM(K36:K38)</f>
        <v>48165</v>
      </c>
      <c r="L39" s="21">
        <f>IF(K39&gt;0,(K36*L36+K37*L37+K38*L38)/K39,0)</f>
        <v>6.5028859130073724E-2</v>
      </c>
      <c r="M39" s="52">
        <f>M36+M37+M38</f>
        <v>45033</v>
      </c>
      <c r="N39" s="53">
        <f>IF(M39&gt;0,O39/M39,0)</f>
        <v>0.30805766882064267</v>
      </c>
      <c r="O39" s="54">
        <f>O36+O37+O38</f>
        <v>13872.761</v>
      </c>
      <c r="P39" s="21">
        <f>IF(M39&gt;0,Q39/M39,0)</f>
        <v>0.39201014811360557</v>
      </c>
      <c r="Q39" s="54">
        <f>Q36+Q37+Q38</f>
        <v>17653.393</v>
      </c>
      <c r="R39" s="21">
        <f>IF(M39&gt;0,S39/M39,0)</f>
        <v>0.29993218306575181</v>
      </c>
      <c r="S39" s="54">
        <f>S36+S37+S38</f>
        <v>13506.846000000001</v>
      </c>
      <c r="T39" s="21">
        <f>IF(M39&gt;0,U39/M39,0)</f>
        <v>0.23167506051118072</v>
      </c>
      <c r="U39" s="54">
        <f>U36+U37+U38</f>
        <v>10433.023000000001</v>
      </c>
      <c r="V39" s="21">
        <f>IF(M39&gt;0,W39/M39,0)</f>
        <v>0.49150052183953985</v>
      </c>
      <c r="W39" s="54">
        <f>W36+W37+W38</f>
        <v>22133.742999999999</v>
      </c>
      <c r="X39" s="21">
        <f>IF(M39&gt;0,Y39/M39,0)</f>
        <v>0.4</v>
      </c>
      <c r="Y39" s="54">
        <f>Y36+Y37+Y38</f>
        <v>18013.2</v>
      </c>
      <c r="Z39" s="55">
        <f>IF(M39&gt;0,AA39/M39,0)</f>
        <v>2.9443667976817001E-3</v>
      </c>
      <c r="AA39" s="56">
        <f>SUM(AA36:AA38)</f>
        <v>132.59367</v>
      </c>
      <c r="AB39" s="55">
        <f>IF(M39&gt;0,(AB36*M36+AB37*M37+AB38*M38)/M39,0)</f>
        <v>3.0851836875180425E-3</v>
      </c>
      <c r="AC39" s="55">
        <f>IF(K39&gt;0,(K36*AC36+K37*AC37+K38*AC38)/K39,0)</f>
        <v>3.9014429565036854E-4</v>
      </c>
      <c r="AD39" s="52">
        <f>SUM(AD36:AD38)</f>
        <v>17.568729999999999</v>
      </c>
      <c r="AE39" s="53">
        <f>IF(K39&gt;0,(K36*AE36+K37*AE37+K38*AE38)/K39,0)</f>
        <v>0.21626680369562962</v>
      </c>
      <c r="AF39" s="58">
        <f>SUM(AF36:AF38)</f>
        <v>123.35934320000001</v>
      </c>
      <c r="AG39" s="53">
        <f>IF(AND(AA39&gt;0),((AA36*AG36+AA37*AG37+AA38*AG38)/AA39),0)</f>
        <v>0.86906794543919907</v>
      </c>
      <c r="AH39" s="57">
        <f t="shared" si="2"/>
        <v>0.87514668144933272</v>
      </c>
      <c r="AI39" s="51">
        <f>SUM(AI36:AI38)</f>
        <v>626</v>
      </c>
      <c r="AJ39" s="21">
        <f>IF(AI39&gt;0,(AJ36*AI36+AJ37*AI37+AJ38*AI38)/AI39,0)</f>
        <v>8.8674121405750789E-2</v>
      </c>
      <c r="AK39" s="53">
        <f>IF(K39&gt;0,(AK36*K36+AK37*K37+AK38*K38)/K39,0)</f>
        <v>0.21285347659088549</v>
      </c>
      <c r="AL39" s="155">
        <f>IF(L39&gt;0,(AL36*K36+AL37*K37+AL38*K38)/K39,0)</f>
        <v>0.21366659192359599</v>
      </c>
      <c r="AM39" s="58">
        <f>SUM(AM36:AM38)</f>
        <v>121.36634699999999</v>
      </c>
      <c r="AN39" s="156">
        <f>SUM(AN36:AN38)</f>
        <v>121.81004040000002</v>
      </c>
      <c r="AO39" s="56"/>
      <c r="AP39" s="56">
        <f>SUM(AP36:AP38)</f>
        <v>0</v>
      </c>
      <c r="AQ39" s="105"/>
      <c r="AR39" s="106">
        <f>AQ38</f>
        <v>2368.8399999999997</v>
      </c>
      <c r="AS39" s="51">
        <f>SUM(AS36:AS38)</f>
        <v>0</v>
      </c>
      <c r="AT39" s="59"/>
      <c r="AU39" s="58"/>
      <c r="AV39" s="58"/>
      <c r="AW39" s="58"/>
      <c r="AX39" s="58"/>
    </row>
    <row r="40" spans="1:50" x14ac:dyDescent="0.2">
      <c r="A40" s="182">
        <v>10</v>
      </c>
      <c r="B40" s="23">
        <v>1</v>
      </c>
      <c r="C40" s="11" t="s">
        <v>57</v>
      </c>
      <c r="D40" s="12">
        <v>3808</v>
      </c>
      <c r="E40" s="12">
        <v>1</v>
      </c>
      <c r="F40" s="12">
        <v>7433</v>
      </c>
      <c r="G40" s="13">
        <v>0.6</v>
      </c>
      <c r="H40" s="13">
        <v>7.1</v>
      </c>
      <c r="I40" s="12">
        <v>7758</v>
      </c>
      <c r="J40" s="13">
        <v>5</v>
      </c>
      <c r="K40" s="12">
        <v>14632</v>
      </c>
      <c r="L40" s="14">
        <v>5.7000000000000002E-2</v>
      </c>
      <c r="M40" s="24">
        <f>ROUND(K40*(1-L40),0)</f>
        <v>13798</v>
      </c>
      <c r="N40" s="15">
        <v>0.35899999999999999</v>
      </c>
      <c r="O40" s="25">
        <f>M40*N40</f>
        <v>4953.482</v>
      </c>
      <c r="P40" s="14">
        <v>0.28999999999999998</v>
      </c>
      <c r="Q40" s="25">
        <f>M40*P40</f>
        <v>4001.4199999999996</v>
      </c>
      <c r="R40" s="16">
        <v>0.35099999999999998</v>
      </c>
      <c r="S40" s="25">
        <f>M40*R40</f>
        <v>4843.098</v>
      </c>
      <c r="T40" s="26">
        <v>0.215</v>
      </c>
      <c r="U40" s="25">
        <f>M40*T40</f>
        <v>2966.57</v>
      </c>
      <c r="V40" s="16">
        <v>0.51600000000000001</v>
      </c>
      <c r="W40" s="25">
        <f>M40*V40</f>
        <v>7119.768</v>
      </c>
      <c r="X40" s="16">
        <v>0.4</v>
      </c>
      <c r="Y40" s="25">
        <f>X40*M40</f>
        <v>5519.2000000000007</v>
      </c>
      <c r="Z40" s="17">
        <v>2.7799999999999999E-3</v>
      </c>
      <c r="AA40" s="18">
        <f>M40*Z40</f>
        <v>38.358440000000002</v>
      </c>
      <c r="AB40" s="27">
        <f>IF(M40&gt;0,(AD40+AM40)/M40,0)</f>
        <v>2.8465959559356427E-3</v>
      </c>
      <c r="AC40" s="17">
        <v>3.8000000000000002E-4</v>
      </c>
      <c r="AD40" s="24">
        <f>AC40*M40</f>
        <v>5.2432400000000001</v>
      </c>
      <c r="AE40" s="117">
        <v>0.21690000000000001</v>
      </c>
      <c r="AF40" s="30">
        <f>AI40*(1-AJ40)*AE40</f>
        <v>34.936083000000004</v>
      </c>
      <c r="AG40" s="28">
        <f>IF(AND(AE40&gt;0,AC40&gt;0,Z40&gt;0),((Z40-AC40)*AE40)/((AE40-AC40)*Z40),0)</f>
        <v>0.86482448993696226</v>
      </c>
      <c r="AH40" s="60">
        <f t="shared" si="2"/>
        <v>0.86806834893401752</v>
      </c>
      <c r="AI40" s="12">
        <v>177</v>
      </c>
      <c r="AJ40" s="14">
        <v>0.09</v>
      </c>
      <c r="AK40" s="15">
        <v>0.21129999999999999</v>
      </c>
      <c r="AL40" s="150">
        <v>0.21049999999999999</v>
      </c>
      <c r="AM40" s="30">
        <f>AI40*(1-AJ40)*AK40</f>
        <v>34.034090999999997</v>
      </c>
      <c r="AN40" s="153">
        <f>AI40*(1-AJ40)*AL40</f>
        <v>33.905234999999998</v>
      </c>
      <c r="AO40" s="19">
        <v>1.58</v>
      </c>
      <c r="AP40" s="19">
        <v>827.44</v>
      </c>
      <c r="AQ40" s="101">
        <f>AQ38+AI40-AP40</f>
        <v>1718.3999999999996</v>
      </c>
      <c r="AR40" s="102"/>
      <c r="AS40" s="12"/>
      <c r="AT40" s="31"/>
      <c r="AU40" s="20"/>
      <c r="AV40" s="20"/>
      <c r="AW40" s="20"/>
      <c r="AX40" s="20"/>
    </row>
    <row r="41" spans="1:50" x14ac:dyDescent="0.2">
      <c r="A41" s="183"/>
      <c r="B41" s="33">
        <v>2</v>
      </c>
      <c r="C41" s="11" t="s">
        <v>53</v>
      </c>
      <c r="D41" s="34">
        <v>18812</v>
      </c>
      <c r="E41" s="34">
        <v>1</v>
      </c>
      <c r="F41" s="34">
        <v>15428</v>
      </c>
      <c r="G41" s="35">
        <v>0.7</v>
      </c>
      <c r="H41" s="35">
        <v>4.5999999999999996</v>
      </c>
      <c r="I41" s="34">
        <v>15916</v>
      </c>
      <c r="J41" s="35">
        <v>3</v>
      </c>
      <c r="K41" s="34">
        <v>14550</v>
      </c>
      <c r="L41" s="36">
        <v>6.0999999999999999E-2</v>
      </c>
      <c r="M41" s="37">
        <f>ROUND(K41*(1-L41),0)</f>
        <v>13662</v>
      </c>
      <c r="N41" s="38">
        <v>0.38300000000000001</v>
      </c>
      <c r="O41" s="25">
        <f>M41*N41</f>
        <v>5232.5460000000003</v>
      </c>
      <c r="P41" s="36">
        <v>0.34899999999999998</v>
      </c>
      <c r="Q41" s="25">
        <f>M41*P41</f>
        <v>4768.0379999999996</v>
      </c>
      <c r="R41" s="39">
        <v>0.26800000000000002</v>
      </c>
      <c r="S41" s="25">
        <f>M41*R41</f>
        <v>3661.4160000000002</v>
      </c>
      <c r="T41" s="28">
        <v>0.221</v>
      </c>
      <c r="U41" s="25">
        <f>M41*T41</f>
        <v>3019.3020000000001</v>
      </c>
      <c r="V41" s="39">
        <v>0.52</v>
      </c>
      <c r="W41" s="25">
        <f>M41*V41</f>
        <v>7104.2400000000007</v>
      </c>
      <c r="X41" s="39">
        <v>0.4</v>
      </c>
      <c r="Y41" s="25">
        <f>X41*M41</f>
        <v>5464.8</v>
      </c>
      <c r="Z41" s="40">
        <v>2.7899999999999999E-3</v>
      </c>
      <c r="AA41" s="18">
        <f>M41*Z41</f>
        <v>38.116979999999998</v>
      </c>
      <c r="AB41" s="27">
        <f>IF(M41&gt;0,(AD41+AM41)/M41,0)</f>
        <v>2.9708990338164253E-3</v>
      </c>
      <c r="AC41" s="40">
        <v>3.8999999999999999E-4</v>
      </c>
      <c r="AD41" s="37">
        <f>AC41*M41</f>
        <v>5.3281799999999997</v>
      </c>
      <c r="AE41" s="28">
        <v>0.2064</v>
      </c>
      <c r="AF41" s="41">
        <f>AI41*(1-AJ41)*AE41</f>
        <v>35.992651200000005</v>
      </c>
      <c r="AG41" s="28">
        <f>IF(AND(AE41&gt;0,AC41&gt;0,Z41&gt;0),((Z41-AC41)*AE41)/((AE41-AC41)*Z41),0)</f>
        <v>0.86184353719127305</v>
      </c>
      <c r="AH41" s="29">
        <f t="shared" si="2"/>
        <v>0.87040542932655118</v>
      </c>
      <c r="AI41" s="34">
        <v>191</v>
      </c>
      <c r="AJ41" s="36">
        <v>8.6999999999999994E-2</v>
      </c>
      <c r="AK41" s="38">
        <v>0.20219999999999999</v>
      </c>
      <c r="AL41" s="151">
        <v>0.20080000000000001</v>
      </c>
      <c r="AM41" s="41">
        <f>AI41*(1-AJ41)*AK41</f>
        <v>35.260242599999998</v>
      </c>
      <c r="AN41" s="174">
        <f t="shared" si="1"/>
        <v>35.016106400000005</v>
      </c>
      <c r="AO41" s="42">
        <v>1.58</v>
      </c>
      <c r="AP41" s="42"/>
      <c r="AQ41" s="121">
        <f>AQ40+AI41-AP41</f>
        <v>1909.3999999999996</v>
      </c>
      <c r="AR41" s="104"/>
      <c r="AS41" s="43"/>
      <c r="AT41" s="44"/>
      <c r="AU41" s="45"/>
      <c r="AV41" s="45"/>
      <c r="AW41" s="45"/>
      <c r="AX41" s="45"/>
    </row>
    <row r="42" spans="1:50" x14ac:dyDescent="0.2">
      <c r="A42" s="183"/>
      <c r="B42" s="33">
        <v>3</v>
      </c>
      <c r="C42" s="46" t="s">
        <v>51</v>
      </c>
      <c r="D42" s="43">
        <v>15100</v>
      </c>
      <c r="E42" s="43">
        <v>1</v>
      </c>
      <c r="F42" s="43">
        <v>15941</v>
      </c>
      <c r="G42" s="37">
        <v>1.1000000000000001</v>
      </c>
      <c r="H42" s="37">
        <v>5</v>
      </c>
      <c r="I42" s="43">
        <v>16216</v>
      </c>
      <c r="J42" s="37">
        <v>2.4</v>
      </c>
      <c r="K42" s="43">
        <v>14530</v>
      </c>
      <c r="L42" s="39">
        <v>7.2999999999999995E-2</v>
      </c>
      <c r="M42" s="37">
        <f>ROUND(K42*(1-L42),0)</f>
        <v>13469</v>
      </c>
      <c r="N42" s="28">
        <v>0.32200000000000001</v>
      </c>
      <c r="O42" s="25">
        <f>M42*N42</f>
        <v>4337.018</v>
      </c>
      <c r="P42" s="39">
        <v>0.41199999999999998</v>
      </c>
      <c r="Q42" s="25">
        <f>M42*P42</f>
        <v>5549.2280000000001</v>
      </c>
      <c r="R42" s="39">
        <v>0.26600000000000001</v>
      </c>
      <c r="S42" s="25">
        <f>M42*R42</f>
        <v>3582.7540000000004</v>
      </c>
      <c r="T42" s="28">
        <v>0.214</v>
      </c>
      <c r="U42" s="25">
        <f>M42*T42</f>
        <v>2882.366</v>
      </c>
      <c r="V42" s="39">
        <v>0.51900000000000002</v>
      </c>
      <c r="W42" s="25">
        <f>M42*V42</f>
        <v>6990.4110000000001</v>
      </c>
      <c r="X42" s="39">
        <v>0.4</v>
      </c>
      <c r="Y42" s="25">
        <f>X42*M42</f>
        <v>5387.6</v>
      </c>
      <c r="Z42" s="47">
        <v>2.7699999999999999E-3</v>
      </c>
      <c r="AA42" s="18">
        <f>M42*Z42</f>
        <v>37.309129999999996</v>
      </c>
      <c r="AB42" s="27">
        <f>IF(M42&gt;0,(AD42+AM42)/M42,0)</f>
        <v>3.0993790184868967E-3</v>
      </c>
      <c r="AC42" s="47">
        <v>3.8000000000000002E-4</v>
      </c>
      <c r="AD42" s="37">
        <f>AC42*M42</f>
        <v>5.11822</v>
      </c>
      <c r="AE42" s="28">
        <v>0.2104</v>
      </c>
      <c r="AF42" s="41">
        <f>AI42*(1-AJ42)*AE42</f>
        <v>36.197216000000004</v>
      </c>
      <c r="AG42" s="28">
        <f>IF(AND(AE42&gt;0,AC42&gt;0,Z42&gt;0),((Z42-AC42)*AE42)/((AE42-AC42)*Z42),0)</f>
        <v>0.86437702168299591</v>
      </c>
      <c r="AH42" s="29">
        <f t="shared" si="2"/>
        <v>0.87896363566245972</v>
      </c>
      <c r="AI42" s="43">
        <v>187</v>
      </c>
      <c r="AJ42" s="39">
        <v>0.08</v>
      </c>
      <c r="AK42" s="28">
        <v>0.21290000000000001</v>
      </c>
      <c r="AL42" s="152">
        <v>0.20669999999999999</v>
      </c>
      <c r="AM42" s="41">
        <f>AI42*(1-AJ42)*AK42</f>
        <v>36.627316000000008</v>
      </c>
      <c r="AN42" s="154">
        <f t="shared" si="1"/>
        <v>35.560668000000007</v>
      </c>
      <c r="AO42" s="18">
        <v>1.55</v>
      </c>
      <c r="AP42" s="18"/>
      <c r="AQ42" s="121">
        <f>AQ41+AI42-AP42</f>
        <v>2096.3999999999996</v>
      </c>
      <c r="AR42" s="104"/>
      <c r="AS42" s="43"/>
      <c r="AT42" s="48"/>
      <c r="AU42" s="41"/>
      <c r="AV42" s="41"/>
      <c r="AW42" s="41"/>
      <c r="AX42" s="41"/>
    </row>
    <row r="43" spans="1:50" s="22" customFormat="1" ht="13.5" thickBot="1" x14ac:dyDescent="0.25">
      <c r="A43" s="184"/>
      <c r="B43" s="49" t="s">
        <v>38</v>
      </c>
      <c r="C43" s="50"/>
      <c r="D43" s="51">
        <f>SUM(D40:D42)</f>
        <v>37720</v>
      </c>
      <c r="E43" s="51"/>
      <c r="F43" s="51">
        <f>SUM(F40:F42)</f>
        <v>38802</v>
      </c>
      <c r="G43" s="52"/>
      <c r="H43" s="52"/>
      <c r="I43" s="51">
        <f>SUM(I40:I42)</f>
        <v>39890</v>
      </c>
      <c r="J43" s="52"/>
      <c r="K43" s="51">
        <f>SUM(K40:K42)</f>
        <v>43712</v>
      </c>
      <c r="L43" s="21">
        <f>IF(K43&gt;0,(K40*L40+K41*L41+K42*L42)/K43,0)</f>
        <v>6.3649890190336747E-2</v>
      </c>
      <c r="M43" s="52">
        <f>M40+M41+M42</f>
        <v>40929</v>
      </c>
      <c r="N43" s="53">
        <f>IF(M43&gt;0,O43/M43,0)</f>
        <v>0.35483510469349361</v>
      </c>
      <c r="O43" s="54">
        <f>O40+O41+O42</f>
        <v>14523.046</v>
      </c>
      <c r="P43" s="21">
        <f>IF(M43&gt;0,Q43/M43,0)</f>
        <v>0.34984206797136497</v>
      </c>
      <c r="Q43" s="54">
        <f>Q40+Q41+Q42</f>
        <v>14318.685999999998</v>
      </c>
      <c r="R43" s="21">
        <f>IF(M43&gt;0,S43/M43,0)</f>
        <v>0.29532282733514137</v>
      </c>
      <c r="S43" s="54">
        <f>S40+S41+S42</f>
        <v>12087.268</v>
      </c>
      <c r="T43" s="21">
        <f>IF(M43&gt;0,U43/M43,0)</f>
        <v>0.21667370324219995</v>
      </c>
      <c r="U43" s="54">
        <f>U40+U41+U42</f>
        <v>8868.2380000000012</v>
      </c>
      <c r="V43" s="21">
        <f>IF(M43&gt;0,W43/M43,0)</f>
        <v>0.51832243641427844</v>
      </c>
      <c r="W43" s="54">
        <f>W40+W41+W42</f>
        <v>21214.419000000002</v>
      </c>
      <c r="X43" s="21">
        <f>IF(M43&gt;0,Y43/M43,0)</f>
        <v>0.4</v>
      </c>
      <c r="Y43" s="54">
        <f>Y40+Y41+Y42</f>
        <v>16371.6</v>
      </c>
      <c r="Z43" s="55">
        <f>IF(M43&gt;0,AA43/M43,0)</f>
        <v>2.7800471548290943E-3</v>
      </c>
      <c r="AA43" s="56">
        <f>SUM(AA40:AA42)</f>
        <v>113.78455</v>
      </c>
      <c r="AB43" s="55">
        <f>IF(M43&gt;0,(AB40*M40+AB41*M41+AB42*M42)/M43,0)</f>
        <v>2.9712743922402215E-3</v>
      </c>
      <c r="AC43" s="55">
        <f>IF(K43&gt;0,(K40*AC40+K41*AC41+K42*AC42)/K43,0)</f>
        <v>3.8332860541727675E-4</v>
      </c>
      <c r="AD43" s="52">
        <f>SUM(AD40:AD42)</f>
        <v>15.689640000000001</v>
      </c>
      <c r="AE43" s="53">
        <f>IF(K43&gt;0,(K40*AE40+K41*AE41+K42*AE42)/K43,0)</f>
        <v>0.21124434480234261</v>
      </c>
      <c r="AF43" s="58">
        <f>SUM(AF40:AF42)</f>
        <v>107.12595020000001</v>
      </c>
      <c r="AG43" s="53">
        <f>IF(AND(AA43&gt;0),((AA40*AG40+AA41*AG41+AA42*AG42)/AA43),0)</f>
        <v>0.86367917128476823</v>
      </c>
      <c r="AH43" s="57">
        <f t="shared" si="2"/>
        <v>0.87259042342137938</v>
      </c>
      <c r="AI43" s="51">
        <f>SUM(AI40:AI42)</f>
        <v>555</v>
      </c>
      <c r="AJ43" s="21">
        <f>IF(AI43&gt;0,(AJ40*AI40+AJ41*AI41+AJ42*AI42)/AI43,0)</f>
        <v>8.5598198198198194E-2</v>
      </c>
      <c r="AK43" s="53">
        <f>IF(K43&gt;0,(AK40*K40+AK41*K41+AK42*K42)/K43,0)</f>
        <v>0.20880281387262078</v>
      </c>
      <c r="AL43" s="155">
        <f>IF(L43&gt;0,(AL40*K40+AL41*K41+AL42*K42)/K43,0)</f>
        <v>0.20600812133967789</v>
      </c>
      <c r="AM43" s="58">
        <f>SUM(AM40:AM42)</f>
        <v>105.92164959999999</v>
      </c>
      <c r="AN43" s="156">
        <f>SUM(AN40:AN42)</f>
        <v>104.48200940000001</v>
      </c>
      <c r="AO43" s="56"/>
      <c r="AP43" s="56">
        <f>SUM(AP40:AP42)</f>
        <v>827.44</v>
      </c>
      <c r="AQ43" s="105"/>
      <c r="AR43" s="106">
        <f>AQ42</f>
        <v>2096.3999999999996</v>
      </c>
      <c r="AS43" s="51">
        <f>SUM(AS40:AS42)</f>
        <v>0</v>
      </c>
      <c r="AT43" s="59"/>
      <c r="AU43" s="58"/>
      <c r="AV43" s="58"/>
      <c r="AW43" s="58"/>
      <c r="AX43" s="58"/>
    </row>
    <row r="44" spans="1:50" x14ac:dyDescent="0.2">
      <c r="A44" s="182">
        <v>11</v>
      </c>
      <c r="B44" s="23">
        <v>1</v>
      </c>
      <c r="C44" s="11" t="s">
        <v>60</v>
      </c>
      <c r="D44" s="12">
        <v>5602</v>
      </c>
      <c r="E44" s="12">
        <v>0</v>
      </c>
      <c r="F44" s="12">
        <v>8944</v>
      </c>
      <c r="G44" s="13">
        <v>0.5</v>
      </c>
      <c r="H44" s="13">
        <v>5.4</v>
      </c>
      <c r="I44" s="12">
        <v>8933</v>
      </c>
      <c r="J44" s="13">
        <v>4.5</v>
      </c>
      <c r="K44" s="12">
        <v>14399</v>
      </c>
      <c r="L44" s="14">
        <v>6.3E-2</v>
      </c>
      <c r="M44" s="24">
        <f>ROUND(K44*(1-L44),0)</f>
        <v>13492</v>
      </c>
      <c r="N44" s="15">
        <v>0.307</v>
      </c>
      <c r="O44" s="25">
        <f>M44*N44</f>
        <v>4142.0439999999999</v>
      </c>
      <c r="P44" s="14">
        <v>0.52500000000000002</v>
      </c>
      <c r="Q44" s="25">
        <f>M44*P44</f>
        <v>7083.3</v>
      </c>
      <c r="R44" s="16">
        <v>0.16800000000000001</v>
      </c>
      <c r="S44" s="25">
        <f>M44*R44</f>
        <v>2266.6559999999999</v>
      </c>
      <c r="T44" s="26">
        <v>0.22</v>
      </c>
      <c r="U44" s="25">
        <f>M44*T44</f>
        <v>2968.2400000000002</v>
      </c>
      <c r="V44" s="16">
        <v>0.51400000000000001</v>
      </c>
      <c r="W44" s="25">
        <f>M44*V44</f>
        <v>6934.8879999999999</v>
      </c>
      <c r="X44" s="16">
        <v>0.41</v>
      </c>
      <c r="Y44" s="25">
        <f>X44*M44</f>
        <v>5531.7199999999993</v>
      </c>
      <c r="Z44" s="17">
        <v>2.7799999999999999E-3</v>
      </c>
      <c r="AA44" s="18">
        <f>M44*Z44</f>
        <v>37.507759999999998</v>
      </c>
      <c r="AB44" s="27">
        <f>IF(M44&gt;0,(AD44+AM44)/M44,0)</f>
        <v>2.9271307515564777E-3</v>
      </c>
      <c r="AC44" s="17">
        <v>3.8999999999999999E-4</v>
      </c>
      <c r="AD44" s="24">
        <f>AC44*M44</f>
        <v>5.2618799999999997</v>
      </c>
      <c r="AE44" s="117">
        <v>0.21329999999999999</v>
      </c>
      <c r="AF44" s="30">
        <f>AI44*(1-AJ44)*AE44</f>
        <v>34.620509699999999</v>
      </c>
      <c r="AG44" s="28">
        <f>IF(AND(AE44&gt;0,AC44&gt;0,Z44&gt;0),((Z44-AC44)*AE44)/((AE44-AC44)*Z44),0)</f>
        <v>0.86128701660342855</v>
      </c>
      <c r="AH44" s="60">
        <f t="shared" si="2"/>
        <v>0.86836952848896842</v>
      </c>
      <c r="AI44" s="12">
        <v>177</v>
      </c>
      <c r="AJ44" s="14">
        <v>8.3000000000000004E-2</v>
      </c>
      <c r="AK44" s="15">
        <v>0.2109</v>
      </c>
      <c r="AL44" s="150">
        <v>0.215</v>
      </c>
      <c r="AM44" s="30">
        <f>AI44*(1-AJ44)*AK44</f>
        <v>34.230968099999998</v>
      </c>
      <c r="AN44" s="153">
        <f>AI44*(1-AJ44)*AL44</f>
        <v>34.896434999999997</v>
      </c>
      <c r="AO44" s="19">
        <v>1.65</v>
      </c>
      <c r="AP44" s="19">
        <v>1007.24</v>
      </c>
      <c r="AQ44" s="101">
        <f>AQ42+AI44-AP44+AR44</f>
        <v>1185.1599999999996</v>
      </c>
      <c r="AR44" s="133">
        <v>-81</v>
      </c>
      <c r="AS44" s="12"/>
      <c r="AT44" s="31"/>
      <c r="AU44" s="20"/>
      <c r="AV44" s="20"/>
      <c r="AW44" s="20"/>
      <c r="AX44" s="20"/>
    </row>
    <row r="45" spans="1:50" x14ac:dyDescent="0.2">
      <c r="A45" s="183"/>
      <c r="B45" s="33">
        <v>2</v>
      </c>
      <c r="C45" s="11" t="s">
        <v>53</v>
      </c>
      <c r="D45" s="34">
        <v>19878</v>
      </c>
      <c r="E45" s="34">
        <v>1</v>
      </c>
      <c r="F45" s="34">
        <v>15945</v>
      </c>
      <c r="G45" s="35">
        <v>0.7</v>
      </c>
      <c r="H45" s="35">
        <v>4.9000000000000004</v>
      </c>
      <c r="I45" s="34">
        <v>16349</v>
      </c>
      <c r="J45" s="35">
        <v>3</v>
      </c>
      <c r="K45" s="34">
        <v>14487</v>
      </c>
      <c r="L45" s="36">
        <v>6.3E-2</v>
      </c>
      <c r="M45" s="37">
        <f>ROUND(K45*(1-L45),0)</f>
        <v>13574</v>
      </c>
      <c r="N45" s="38">
        <v>0.26700000000000002</v>
      </c>
      <c r="O45" s="25">
        <f>M45*N45</f>
        <v>3624.2580000000003</v>
      </c>
      <c r="P45" s="36">
        <v>0.45600000000000002</v>
      </c>
      <c r="Q45" s="25">
        <f>M45*P45</f>
        <v>6189.7440000000006</v>
      </c>
      <c r="R45" s="39">
        <v>0.27700000000000002</v>
      </c>
      <c r="S45" s="25">
        <f>M45*R45</f>
        <v>3759.9980000000005</v>
      </c>
      <c r="T45" s="28">
        <v>0.223</v>
      </c>
      <c r="U45" s="25">
        <f>M45*T45</f>
        <v>3027.002</v>
      </c>
      <c r="V45" s="39">
        <v>0.50600000000000001</v>
      </c>
      <c r="W45" s="25">
        <f>M45*V45</f>
        <v>6868.4440000000004</v>
      </c>
      <c r="X45" s="39">
        <v>0.4</v>
      </c>
      <c r="Y45" s="25">
        <f>X45*M45</f>
        <v>5429.6</v>
      </c>
      <c r="Z45" s="40">
        <v>2.7699999999999999E-3</v>
      </c>
      <c r="AA45" s="18">
        <f>M45*Z45</f>
        <v>37.599979999999995</v>
      </c>
      <c r="AB45" s="27">
        <f>IF(M45&gt;0,(AD45+AM45)/M45,0)</f>
        <v>2.9444839177839989E-3</v>
      </c>
      <c r="AC45" s="40">
        <v>3.6999999999999999E-4</v>
      </c>
      <c r="AD45" s="37">
        <f>AC45*M45</f>
        <v>5.0223800000000001</v>
      </c>
      <c r="AE45" s="28">
        <v>0.2157</v>
      </c>
      <c r="AF45" s="41">
        <f>AI45*(1-AJ45)*AE45</f>
        <v>35.405645100000001</v>
      </c>
      <c r="AG45" s="28">
        <f>IF(AND(AE45&gt;0,AC45&gt;0,Z45&gt;0),((Z45-AC45)*AE45)/((AE45-AC45)*Z45),0)</f>
        <v>0.86791476637068354</v>
      </c>
      <c r="AH45" s="29">
        <f t="shared" si="2"/>
        <v>0.8758634748441072</v>
      </c>
      <c r="AI45" s="34">
        <v>179</v>
      </c>
      <c r="AJ45" s="36">
        <v>8.3000000000000004E-2</v>
      </c>
      <c r="AK45" s="38">
        <v>0.21290000000000001</v>
      </c>
      <c r="AL45" s="151">
        <v>0.21540000000000001</v>
      </c>
      <c r="AM45" s="41">
        <f>AI45*(1-AJ45)*AK45</f>
        <v>34.946044700000002</v>
      </c>
      <c r="AN45" s="174">
        <f t="shared" si="1"/>
        <v>35.356402199999998</v>
      </c>
      <c r="AO45" s="42">
        <v>1.6</v>
      </c>
      <c r="AP45" s="42"/>
      <c r="AQ45" s="121">
        <f>AQ44+AI45-AP45</f>
        <v>1364.1599999999996</v>
      </c>
      <c r="AR45" s="104"/>
      <c r="AS45" s="43"/>
      <c r="AT45" s="44"/>
      <c r="AU45" s="45"/>
      <c r="AV45" s="45"/>
      <c r="AW45" s="45"/>
      <c r="AX45" s="45"/>
    </row>
    <row r="46" spans="1:50" x14ac:dyDescent="0.2">
      <c r="A46" s="183"/>
      <c r="B46" s="33">
        <v>3</v>
      </c>
      <c r="C46" s="46" t="s">
        <v>51</v>
      </c>
      <c r="D46" s="43">
        <v>19800</v>
      </c>
      <c r="E46" s="43">
        <v>1</v>
      </c>
      <c r="F46" s="43">
        <v>17421</v>
      </c>
      <c r="G46" s="37">
        <v>1.1000000000000001</v>
      </c>
      <c r="H46" s="37">
        <v>6.5</v>
      </c>
      <c r="I46" s="43">
        <v>17744</v>
      </c>
      <c r="J46" s="37">
        <v>2</v>
      </c>
      <c r="K46" s="43">
        <v>14571</v>
      </c>
      <c r="L46" s="39">
        <v>6.6000000000000003E-2</v>
      </c>
      <c r="M46" s="37">
        <f>ROUND(K46*(1-L46),0)</f>
        <v>13609</v>
      </c>
      <c r="N46" s="28">
        <v>0.27900000000000003</v>
      </c>
      <c r="O46" s="25">
        <f>M46*N46</f>
        <v>3796.9110000000005</v>
      </c>
      <c r="P46" s="39">
        <v>0.47499999999999998</v>
      </c>
      <c r="Q46" s="25">
        <f>M46*P46</f>
        <v>6464.2749999999996</v>
      </c>
      <c r="R46" s="39">
        <v>0.246</v>
      </c>
      <c r="S46" s="25">
        <f>M46*R46</f>
        <v>3347.8139999999999</v>
      </c>
      <c r="T46" s="28">
        <v>0.21199999999999999</v>
      </c>
      <c r="U46" s="25">
        <f>M46*T46</f>
        <v>2885.1079999999997</v>
      </c>
      <c r="V46" s="39">
        <v>0.51700000000000002</v>
      </c>
      <c r="W46" s="25">
        <f>M46*V46</f>
        <v>7035.8530000000001</v>
      </c>
      <c r="X46" s="39">
        <v>0.4</v>
      </c>
      <c r="Y46" s="25">
        <f>X46*M46</f>
        <v>5443.6</v>
      </c>
      <c r="Z46" s="47">
        <v>2.7299999999999998E-3</v>
      </c>
      <c r="AA46" s="18">
        <f>M46*Z46</f>
        <v>37.152569999999997</v>
      </c>
      <c r="AB46" s="27">
        <f>IF(M46&gt;0,(AD46+AM46)/M46,0)</f>
        <v>2.9023653097215076E-3</v>
      </c>
      <c r="AC46" s="47">
        <v>3.6999999999999999E-4</v>
      </c>
      <c r="AD46" s="37">
        <f>AC46*M46</f>
        <v>5.0353300000000001</v>
      </c>
      <c r="AE46" s="28">
        <v>0.2051</v>
      </c>
      <c r="AF46" s="41">
        <f>AI46*(1-AJ46)*AE46</f>
        <v>33.739155100000005</v>
      </c>
      <c r="AG46" s="28">
        <f>IF(AND(AE46&gt;0,AC46&gt;0,Z46&gt;0),((Z46-AC46)*AE46)/((AE46-AC46)*Z46),0)</f>
        <v>0.8660311830340649</v>
      </c>
      <c r="AH46" s="29">
        <f t="shared" si="2"/>
        <v>0.87406145917051059</v>
      </c>
      <c r="AI46" s="43">
        <v>179</v>
      </c>
      <c r="AJ46" s="39">
        <v>8.1000000000000003E-2</v>
      </c>
      <c r="AK46" s="28">
        <v>0.20949999999999999</v>
      </c>
      <c r="AL46" s="152">
        <v>0.2152</v>
      </c>
      <c r="AM46" s="41">
        <f>AI46*(1-AJ46)*AK46</f>
        <v>34.462959499999997</v>
      </c>
      <c r="AN46" s="154">
        <f t="shared" si="1"/>
        <v>35.400615200000004</v>
      </c>
      <c r="AO46" s="18">
        <v>1.55</v>
      </c>
      <c r="AP46" s="18"/>
      <c r="AQ46" s="121">
        <f>AQ45+AI46-AP46</f>
        <v>1543.1599999999996</v>
      </c>
      <c r="AR46" s="104"/>
      <c r="AS46" s="43"/>
      <c r="AT46" s="48"/>
      <c r="AU46" s="41"/>
      <c r="AV46" s="41"/>
      <c r="AW46" s="41"/>
      <c r="AX46" s="41"/>
    </row>
    <row r="47" spans="1:50" s="22" customFormat="1" ht="13.5" thickBot="1" x14ac:dyDescent="0.25">
      <c r="A47" s="184"/>
      <c r="B47" s="49" t="s">
        <v>38</v>
      </c>
      <c r="C47" s="50"/>
      <c r="D47" s="51">
        <f>SUM(D44:D46)</f>
        <v>45280</v>
      </c>
      <c r="E47" s="51"/>
      <c r="F47" s="51">
        <f>SUM(F44:F46)</f>
        <v>42310</v>
      </c>
      <c r="G47" s="52"/>
      <c r="H47" s="52"/>
      <c r="I47" s="51">
        <f>SUM(I44:I46)</f>
        <v>43026</v>
      </c>
      <c r="J47" s="52"/>
      <c r="K47" s="51">
        <f>SUM(K44:K46)</f>
        <v>43457</v>
      </c>
      <c r="L47" s="21">
        <f>IF(K47&gt;0,(K44*L44+K45*L45+K46*L46)/K47,0)</f>
        <v>6.400589088064064E-2</v>
      </c>
      <c r="M47" s="52">
        <f>M44+M45+M46</f>
        <v>40675</v>
      </c>
      <c r="N47" s="53">
        <f>IF(M47&gt;0,O47/M47,0)</f>
        <v>0.28428304855562386</v>
      </c>
      <c r="O47" s="54">
        <f>O44+O45+O46</f>
        <v>11563.213</v>
      </c>
      <c r="P47" s="21">
        <f>IF(M47&gt;0,Q47/M47,0)</f>
        <v>0.48524447449293184</v>
      </c>
      <c r="Q47" s="54">
        <f>Q44+Q45+Q46</f>
        <v>19737.319000000003</v>
      </c>
      <c r="R47" s="21">
        <f>IF(M47&gt;0,S47/M47,0)</f>
        <v>0.2304724769514444</v>
      </c>
      <c r="S47" s="54">
        <f>S44+S45+S46</f>
        <v>9374.4680000000008</v>
      </c>
      <c r="T47" s="21">
        <f>IF(M47&gt;0,U47/M47,0)</f>
        <v>0.21832452366318378</v>
      </c>
      <c r="U47" s="54">
        <f>U44+U45+U46</f>
        <v>8880.35</v>
      </c>
      <c r="V47" s="21">
        <f>IF(M47&gt;0,W47/M47,0)</f>
        <v>0.51233398893669335</v>
      </c>
      <c r="W47" s="54">
        <f>W44+W45+W46</f>
        <v>20839.185000000001</v>
      </c>
      <c r="X47" s="21">
        <f>IF(M47&gt;0,Y47/M47,0)</f>
        <v>0.4033170251997541</v>
      </c>
      <c r="Y47" s="54">
        <f>Y44+Y45+Y46</f>
        <v>16404.919999999998</v>
      </c>
      <c r="Z47" s="55">
        <f>IF(M47&gt;0,AA47/M47,0)</f>
        <v>2.7599338660110632E-3</v>
      </c>
      <c r="AA47" s="56">
        <f>SUM(AA44:AA46)</f>
        <v>112.26030999999999</v>
      </c>
      <c r="AB47" s="55">
        <f>IF(M47&gt;0,(AB44*M44+AB45*M45+AB46*M46)/M47,0)</f>
        <v>2.9246358279041177E-3</v>
      </c>
      <c r="AC47" s="55">
        <f>IF(K47&gt;0,(K44*AC44+K45*AC45+K46*AC46)/K47,0)</f>
        <v>3.7662678049566232E-4</v>
      </c>
      <c r="AD47" s="52">
        <f>SUM(AD44:AD46)</f>
        <v>15.31959</v>
      </c>
      <c r="AE47" s="53">
        <f>IF(K47&gt;0,(K44*AE44+K45*AE45+K46*AE46)/K47,0)</f>
        <v>0.21135063856225692</v>
      </c>
      <c r="AF47" s="58">
        <f>SUM(AF44:AF46)</f>
        <v>103.76530990000001</v>
      </c>
      <c r="AG47" s="53">
        <f>IF(AND(AA47&gt;0),((AA44*AG44+AA45*AG45+AA46*AG46)/AA47),0)</f>
        <v>0.86507696902828513</v>
      </c>
      <c r="AH47" s="57">
        <f t="shared" si="2"/>
        <v>0.8727798341728189</v>
      </c>
      <c r="AI47" s="51">
        <f>SUM(AI44:AI46)</f>
        <v>535</v>
      </c>
      <c r="AJ47" s="21">
        <f>IF(AI47&gt;0,(AJ44*AI44+AJ45*AI45+AJ46*AI46)/AI47,0)</f>
        <v>8.233084112149533E-2</v>
      </c>
      <c r="AK47" s="53">
        <f>IF(K47&gt;0,(AK44*K44+AK45*K45+AK46*K46)/K47,0)</f>
        <v>0.21109731228570772</v>
      </c>
      <c r="AL47" s="155">
        <f>IF(L47&gt;0,(AL44*K44+AL45*K45+AL46*K46)/K47,0)</f>
        <v>0.21520040499804405</v>
      </c>
      <c r="AM47" s="58">
        <f>SUM(AM44:AM46)</f>
        <v>103.6399723</v>
      </c>
      <c r="AN47" s="156">
        <f>SUM(AN44:AN46)</f>
        <v>105.65345239999999</v>
      </c>
      <c r="AO47" s="56"/>
      <c r="AP47" s="56">
        <f>SUM(AP44:AP46)</f>
        <v>1007.24</v>
      </c>
      <c r="AQ47" s="105"/>
      <c r="AR47" s="106">
        <f>AQ46</f>
        <v>1543.1599999999996</v>
      </c>
      <c r="AS47" s="51">
        <f>SUM(AS44:AS46)</f>
        <v>0</v>
      </c>
      <c r="AT47" s="59"/>
      <c r="AU47" s="58"/>
      <c r="AV47" s="58"/>
      <c r="AW47" s="58"/>
      <c r="AX47" s="58"/>
    </row>
    <row r="48" spans="1:50" x14ac:dyDescent="0.2">
      <c r="A48" s="182">
        <v>12</v>
      </c>
      <c r="B48" s="23">
        <v>1</v>
      </c>
      <c r="C48" s="11" t="s">
        <v>60</v>
      </c>
      <c r="D48" s="12">
        <v>5704</v>
      </c>
      <c r="E48" s="12">
        <v>0</v>
      </c>
      <c r="F48" s="12">
        <v>9392</v>
      </c>
      <c r="G48" s="13">
        <v>0.7</v>
      </c>
      <c r="H48" s="13">
        <v>5.5</v>
      </c>
      <c r="I48" s="12">
        <v>9940</v>
      </c>
      <c r="J48" s="13">
        <v>3.7</v>
      </c>
      <c r="K48" s="12">
        <v>14597</v>
      </c>
      <c r="L48" s="14">
        <v>6.7000000000000004E-2</v>
      </c>
      <c r="M48" s="24">
        <f>ROUND(K48*(1-L48),0)</f>
        <v>13619</v>
      </c>
      <c r="N48" s="15">
        <v>0.4</v>
      </c>
      <c r="O48" s="25">
        <f>M48*N48</f>
        <v>5447.6</v>
      </c>
      <c r="P48" s="14">
        <v>0.39</v>
      </c>
      <c r="Q48" s="25">
        <f>M48*P48</f>
        <v>5311.41</v>
      </c>
      <c r="R48" s="16">
        <v>0.21</v>
      </c>
      <c r="S48" s="25">
        <f>M48*R48</f>
        <v>2859.99</v>
      </c>
      <c r="T48" s="26">
        <v>0.20699999999999999</v>
      </c>
      <c r="U48" s="25">
        <f>M48*T48</f>
        <v>2819.1329999999998</v>
      </c>
      <c r="V48" s="16">
        <v>0.53600000000000003</v>
      </c>
      <c r="W48" s="25">
        <f>M48*V48</f>
        <v>7299.7840000000006</v>
      </c>
      <c r="X48" s="16">
        <v>0.4</v>
      </c>
      <c r="Y48" s="25">
        <f>X48*M48</f>
        <v>5447.6</v>
      </c>
      <c r="Z48" s="17">
        <v>2.66E-3</v>
      </c>
      <c r="AA48" s="18">
        <f>M48*Z48</f>
        <v>36.22654</v>
      </c>
      <c r="AB48" s="27">
        <f>IF(M48&gt;0,(AD48+AM48)/M48,0)</f>
        <v>2.8755562816653209E-3</v>
      </c>
      <c r="AC48" s="17">
        <v>3.8999999999999999E-4</v>
      </c>
      <c r="AD48" s="24">
        <f>AC48*M48</f>
        <v>5.3114099999999995</v>
      </c>
      <c r="AE48" s="117">
        <v>0.20200000000000001</v>
      </c>
      <c r="AF48" s="30">
        <f>AI48*(1-AJ48)*AE48</f>
        <v>34.37838</v>
      </c>
      <c r="AG48" s="28">
        <f>IF(AND(AE48&gt;0,AC48&gt;0,Z48&gt;0),((Z48-AC48)*AE48)/((AE48-AC48)*Z48),0)</f>
        <v>0.85503426738066834</v>
      </c>
      <c r="AH48" s="60">
        <f t="shared" si="2"/>
        <v>0.86607224913079628</v>
      </c>
      <c r="AI48" s="12">
        <v>186</v>
      </c>
      <c r="AJ48" s="14">
        <v>8.5000000000000006E-2</v>
      </c>
      <c r="AK48" s="15">
        <v>0.19889999999999999</v>
      </c>
      <c r="AL48" s="150">
        <v>0.2046</v>
      </c>
      <c r="AM48" s="30">
        <f>AI48*(1-AJ48)*AK48</f>
        <v>33.850791000000001</v>
      </c>
      <c r="AN48" s="153">
        <f>AI48*(1-AJ48)*AL48</f>
        <v>34.820874000000003</v>
      </c>
      <c r="AO48" s="19">
        <v>1.65</v>
      </c>
      <c r="AP48" s="19">
        <v>877.4</v>
      </c>
      <c r="AQ48" s="101">
        <f>AQ46+AI48-AP48</f>
        <v>851.75999999999965</v>
      </c>
      <c r="AR48" s="102"/>
      <c r="AS48" s="12"/>
      <c r="AT48" s="31"/>
      <c r="AU48" s="20"/>
      <c r="AV48" s="20"/>
      <c r="AW48" s="20"/>
      <c r="AX48" s="20"/>
    </row>
    <row r="49" spans="1:50" x14ac:dyDescent="0.2">
      <c r="A49" s="183"/>
      <c r="B49" s="33">
        <v>2</v>
      </c>
      <c r="C49" s="11" t="s">
        <v>55</v>
      </c>
      <c r="D49" s="34">
        <v>23274</v>
      </c>
      <c r="E49" s="34">
        <v>1</v>
      </c>
      <c r="F49" s="34">
        <v>18037</v>
      </c>
      <c r="G49" s="35">
        <v>0.7</v>
      </c>
      <c r="H49" s="35">
        <v>5.2</v>
      </c>
      <c r="I49" s="34">
        <v>17947</v>
      </c>
      <c r="J49" s="35">
        <v>2.4</v>
      </c>
      <c r="K49" s="34">
        <v>14492</v>
      </c>
      <c r="L49" s="36">
        <v>5.8999999999999997E-2</v>
      </c>
      <c r="M49" s="37">
        <f>ROUND(K49*(1-L49),0)</f>
        <v>13637</v>
      </c>
      <c r="N49" s="38">
        <v>0.35299999999999998</v>
      </c>
      <c r="O49" s="25">
        <f>M49*N49</f>
        <v>4813.8609999999999</v>
      </c>
      <c r="P49" s="36">
        <v>0.51</v>
      </c>
      <c r="Q49" s="25">
        <f>M49*P49</f>
        <v>6954.87</v>
      </c>
      <c r="R49" s="39">
        <v>0.13700000000000001</v>
      </c>
      <c r="S49" s="25">
        <f>M49*R49</f>
        <v>1868.2690000000002</v>
      </c>
      <c r="T49" s="28">
        <v>0.21099999999999999</v>
      </c>
      <c r="U49" s="25">
        <f>M49*T49</f>
        <v>2877.4069999999997</v>
      </c>
      <c r="V49" s="39">
        <v>0.53500000000000003</v>
      </c>
      <c r="W49" s="25">
        <f>M49*V49</f>
        <v>7295.7950000000001</v>
      </c>
      <c r="X49" s="39">
        <v>0.4</v>
      </c>
      <c r="Y49" s="25">
        <f>X49*M49</f>
        <v>5454.8</v>
      </c>
      <c r="Z49" s="40">
        <v>2.5799999999999998E-3</v>
      </c>
      <c r="AA49" s="18">
        <f>M49*Z49</f>
        <v>35.183459999999997</v>
      </c>
      <c r="AB49" s="27">
        <f>IF(M49&gt;0,(AD49+AM49)/M49,0)</f>
        <v>3.0174140060130524E-3</v>
      </c>
      <c r="AC49" s="40">
        <v>4.0000000000000002E-4</v>
      </c>
      <c r="AD49" s="37">
        <f>AC49*M49</f>
        <v>5.4548000000000005</v>
      </c>
      <c r="AE49" s="28">
        <v>0.20619999999999999</v>
      </c>
      <c r="AF49" s="41">
        <f>AI49*(1-AJ49)*AE49</f>
        <v>37.627994600000001</v>
      </c>
      <c r="AG49" s="28">
        <f>IF(AND(AE49&gt;0,AC49&gt;0,Z49&gt;0),((Z49-AC49)*AE49)/((AE49-AC49)*Z49),0)</f>
        <v>0.84660353620961126</v>
      </c>
      <c r="AH49" s="29">
        <f t="shared" si="2"/>
        <v>0.86921368896592754</v>
      </c>
      <c r="AI49" s="34">
        <v>199</v>
      </c>
      <c r="AJ49" s="36">
        <v>8.3000000000000004E-2</v>
      </c>
      <c r="AK49" s="38">
        <v>0.1956</v>
      </c>
      <c r="AL49" s="151">
        <v>0.19839999999999999</v>
      </c>
      <c r="AM49" s="41">
        <f>AI49*(1-AJ49)*AK49</f>
        <v>35.693674799999997</v>
      </c>
      <c r="AN49" s="174">
        <f t="shared" si="1"/>
        <v>36.204627199999997</v>
      </c>
      <c r="AO49" s="42">
        <v>1.6</v>
      </c>
      <c r="AP49" s="42"/>
      <c r="AQ49" s="121">
        <f>AQ48+AI49-AP49</f>
        <v>1050.7599999999998</v>
      </c>
      <c r="AR49" s="104"/>
      <c r="AS49" s="43"/>
      <c r="AT49" s="44"/>
      <c r="AU49" s="45"/>
      <c r="AV49" s="45"/>
      <c r="AW49" s="45"/>
      <c r="AX49" s="45"/>
    </row>
    <row r="50" spans="1:50" x14ac:dyDescent="0.2">
      <c r="A50" s="183"/>
      <c r="B50" s="33">
        <v>3</v>
      </c>
      <c r="C50" s="46" t="s">
        <v>51</v>
      </c>
      <c r="D50" s="43">
        <v>18700</v>
      </c>
      <c r="E50" s="43">
        <v>1</v>
      </c>
      <c r="F50" s="43">
        <v>17267</v>
      </c>
      <c r="G50" s="37">
        <v>0.6</v>
      </c>
      <c r="H50" s="37">
        <v>3.9</v>
      </c>
      <c r="I50" s="43">
        <v>17564</v>
      </c>
      <c r="J50" s="37">
        <v>1.5</v>
      </c>
      <c r="K50" s="43">
        <v>14480</v>
      </c>
      <c r="L50" s="39">
        <v>7.3999999999999996E-2</v>
      </c>
      <c r="M50" s="37">
        <f>ROUND(K50*(1-L50),0)</f>
        <v>13408</v>
      </c>
      <c r="N50" s="28">
        <v>0.4</v>
      </c>
      <c r="O50" s="25">
        <f>M50*N50</f>
        <v>5363.2000000000007</v>
      </c>
      <c r="P50" s="39">
        <v>0.38400000000000001</v>
      </c>
      <c r="Q50" s="25">
        <f>M50*P50</f>
        <v>5148.6720000000005</v>
      </c>
      <c r="R50" s="39">
        <v>0.216</v>
      </c>
      <c r="S50" s="25">
        <f>M50*R50</f>
        <v>2896.1280000000002</v>
      </c>
      <c r="T50" s="28">
        <v>0.21</v>
      </c>
      <c r="U50" s="25">
        <f>M50*T50</f>
        <v>2815.68</v>
      </c>
      <c r="V50" s="39">
        <v>0.53700000000000003</v>
      </c>
      <c r="W50" s="25">
        <f>M50*V50</f>
        <v>7200.0960000000005</v>
      </c>
      <c r="X50" s="39">
        <v>0.4</v>
      </c>
      <c r="Y50" s="25">
        <f>X50*M50</f>
        <v>5363.2000000000007</v>
      </c>
      <c r="Z50" s="47">
        <v>2.49E-3</v>
      </c>
      <c r="AA50" s="18">
        <f>M50*Z50</f>
        <v>33.385919999999999</v>
      </c>
      <c r="AB50" s="27">
        <f>IF(M50&gt;0,(AD50+AM50)/M50,0)</f>
        <v>2.8194409904534613E-3</v>
      </c>
      <c r="AC50" s="47">
        <v>3.8999999999999999E-4</v>
      </c>
      <c r="AD50" s="37">
        <f>AC50*M50</f>
        <v>5.22912</v>
      </c>
      <c r="AE50" s="28">
        <v>0.21099999999999999</v>
      </c>
      <c r="AF50" s="41">
        <f>AI50*(1-AJ50)*AE50</f>
        <v>33.316056000000003</v>
      </c>
      <c r="AG50" s="28">
        <f>IF(AND(AE50&gt;0,AC50&gt;0,Z50&gt;0),((Z50-AC50)*AE50)/((AE50-AC50)*Z50),0)</f>
        <v>0.84493522258637133</v>
      </c>
      <c r="AH50" s="29">
        <f t="shared" si="2"/>
        <v>0.86330674631944904</v>
      </c>
      <c r="AI50" s="43">
        <v>172</v>
      </c>
      <c r="AJ50" s="39">
        <v>8.2000000000000003E-2</v>
      </c>
      <c r="AK50" s="28">
        <v>0.20630000000000001</v>
      </c>
      <c r="AL50" s="152">
        <v>0.21240000000000001</v>
      </c>
      <c r="AM50" s="41">
        <f>AI50*(1-AJ50)*AK50</f>
        <v>32.573944800000007</v>
      </c>
      <c r="AN50" s="154">
        <f t="shared" si="1"/>
        <v>33.537110400000003</v>
      </c>
      <c r="AO50" s="18">
        <v>1.55</v>
      </c>
      <c r="AP50" s="18"/>
      <c r="AQ50" s="121">
        <f>AQ49+AI50-AP50</f>
        <v>1222.7599999999998</v>
      </c>
      <c r="AR50" s="104"/>
      <c r="AS50" s="43"/>
      <c r="AT50" s="48"/>
      <c r="AU50" s="41"/>
      <c r="AV50" s="41"/>
      <c r="AW50" s="41"/>
      <c r="AX50" s="41"/>
    </row>
    <row r="51" spans="1:50" s="22" customFormat="1" ht="13.5" thickBot="1" x14ac:dyDescent="0.25">
      <c r="A51" s="184"/>
      <c r="B51" s="49" t="s">
        <v>38</v>
      </c>
      <c r="C51" s="50"/>
      <c r="D51" s="51">
        <f>SUM(D48:D50)</f>
        <v>47678</v>
      </c>
      <c r="E51" s="51"/>
      <c r="F51" s="51">
        <f>SUM(F48:F50)</f>
        <v>44696</v>
      </c>
      <c r="G51" s="52"/>
      <c r="H51" s="52"/>
      <c r="I51" s="51">
        <f>SUM(I48:I50)</f>
        <v>45451</v>
      </c>
      <c r="J51" s="52"/>
      <c r="K51" s="51">
        <f>SUM(K48:K50)</f>
        <v>43569</v>
      </c>
      <c r="L51" s="21">
        <f>IF(K51&gt;0,(K48*L48+K49*L49+K50*L50)/K51,0)</f>
        <v>6.6665450205421292E-2</v>
      </c>
      <c r="M51" s="52">
        <f>M48+M49+M50</f>
        <v>40664</v>
      </c>
      <c r="N51" s="53">
        <f>IF(M51&gt;0,O51/M51,0)</f>
        <v>0.3842381713554987</v>
      </c>
      <c r="O51" s="54">
        <f>O48+O49+O50</f>
        <v>15624.661</v>
      </c>
      <c r="P51" s="21">
        <f>IF(M51&gt;0,Q51/M51,0)</f>
        <v>0.42826460751524686</v>
      </c>
      <c r="Q51" s="54">
        <f>Q48+Q49+Q50</f>
        <v>17414.951999999997</v>
      </c>
      <c r="R51" s="21">
        <f>IF(M51&gt;0,S51/M51,0)</f>
        <v>0.1874972211292544</v>
      </c>
      <c r="S51" s="54">
        <f>S48+S49+S50</f>
        <v>7624.3870000000006</v>
      </c>
      <c r="T51" s="21">
        <f>IF(M51&gt;0,U51/M51,0)</f>
        <v>0.20933061184339954</v>
      </c>
      <c r="U51" s="54">
        <f>U48+U49+U50</f>
        <v>8512.2199999999993</v>
      </c>
      <c r="V51" s="21">
        <f>IF(M51&gt;0,W51/M51,0)</f>
        <v>0.53599436848317927</v>
      </c>
      <c r="W51" s="54">
        <f>W48+W49+W50</f>
        <v>21795.675000000003</v>
      </c>
      <c r="X51" s="21">
        <f>IF(M51&gt;0,Y51/M51,0)</f>
        <v>0.40000000000000008</v>
      </c>
      <c r="Y51" s="54">
        <f>Y48+Y49+Y50</f>
        <v>16265.600000000002</v>
      </c>
      <c r="Z51" s="55">
        <f>IF(M51&gt;0,AA51/M51,0)</f>
        <v>2.5771178437930353E-3</v>
      </c>
      <c r="AA51" s="56">
        <f>SUM(AA48:AA50)</f>
        <v>104.79592</v>
      </c>
      <c r="AB51" s="55">
        <f>IF(M51&gt;0,(AB48*M48+AB49*M49+AB50*M50)/M51,0)</f>
        <v>2.9046267115876451E-3</v>
      </c>
      <c r="AC51" s="55">
        <f>IF(K51&gt;0,(K48*AC48+K49*AC49+K50*AC50)/K51,0)</f>
        <v>3.9332621818265282E-4</v>
      </c>
      <c r="AD51" s="52">
        <f>SUM(AD48:AD50)</f>
        <v>15.995330000000001</v>
      </c>
      <c r="AE51" s="53">
        <f>IF(K51&gt;0,(K48*AE48+K49*AE49+K50*AE50)/K51,0)</f>
        <v>0.20638812917441302</v>
      </c>
      <c r="AF51" s="58">
        <f>SUM(AF48:AF50)</f>
        <v>105.3224306</v>
      </c>
      <c r="AG51" s="53">
        <f>IF(AND(AA51&gt;0),((AA48*AG48+AA49*AG49+AA50*AG50)/AA51),0)</f>
        <v>0.84898643465486701</v>
      </c>
      <c r="AH51" s="57">
        <f t="shared" si="2"/>
        <v>0.86628775299613592</v>
      </c>
      <c r="AI51" s="51">
        <f>SUM(AI48:AI50)</f>
        <v>557</v>
      </c>
      <c r="AJ51" s="21">
        <f>IF(AI51&gt;0,(AJ48*AI48+AJ49*AI49+AJ50*AI50)/AI51,0)</f>
        <v>8.3359066427289047E-2</v>
      </c>
      <c r="AK51" s="53">
        <f>IF(K51&gt;0,(AK48*K48+AK49*K49+AK50*K50)/K51,0)</f>
        <v>0.20026171130849915</v>
      </c>
      <c r="AL51" s="155">
        <f>IF(L51&gt;0,(AL48*K48+AL49*K49+AL50*K50)/K51,0)</f>
        <v>0.20513004659276091</v>
      </c>
      <c r="AM51" s="58">
        <f>SUM(AM48:AM50)</f>
        <v>102.1184106</v>
      </c>
      <c r="AN51" s="156">
        <f>SUM(AN48:AN50)</f>
        <v>104.56261160000001</v>
      </c>
      <c r="AO51" s="56"/>
      <c r="AP51" s="56">
        <f>SUM(AP48:AP50)</f>
        <v>877.4</v>
      </c>
      <c r="AQ51" s="105"/>
      <c r="AR51" s="106">
        <f>AQ50</f>
        <v>1222.7599999999998</v>
      </c>
      <c r="AS51" s="51">
        <f>SUM(AS48:AS50)</f>
        <v>0</v>
      </c>
      <c r="AT51" s="59"/>
      <c r="AU51" s="58"/>
      <c r="AV51" s="58"/>
      <c r="AW51" s="58"/>
      <c r="AX51" s="58"/>
    </row>
    <row r="52" spans="1:50" x14ac:dyDescent="0.2">
      <c r="A52" s="182">
        <v>13</v>
      </c>
      <c r="B52" s="23">
        <v>1</v>
      </c>
      <c r="C52" s="11" t="s">
        <v>60</v>
      </c>
      <c r="D52" s="12">
        <v>3655</v>
      </c>
      <c r="E52" s="12">
        <v>0</v>
      </c>
      <c r="F52" s="12">
        <v>7189</v>
      </c>
      <c r="G52" s="13">
        <v>0.4</v>
      </c>
      <c r="H52" s="13">
        <v>4.2</v>
      </c>
      <c r="I52" s="12">
        <v>7806</v>
      </c>
      <c r="J52" s="13">
        <v>4.3</v>
      </c>
      <c r="K52" s="12">
        <v>14661</v>
      </c>
      <c r="L52" s="14">
        <v>6.8000000000000005E-2</v>
      </c>
      <c r="M52" s="24">
        <f>ROUND(K52*(1-L52),0)</f>
        <v>13664</v>
      </c>
      <c r="N52" s="15">
        <v>0.438</v>
      </c>
      <c r="O52" s="25">
        <f>M52*N52</f>
        <v>5984.8320000000003</v>
      </c>
      <c r="P52" s="14">
        <v>0.41599999999999998</v>
      </c>
      <c r="Q52" s="25">
        <f>M52*P52</f>
        <v>5684.2240000000002</v>
      </c>
      <c r="R52" s="16">
        <v>0.14599999999999999</v>
      </c>
      <c r="S52" s="25">
        <f>M52*R52</f>
        <v>1994.944</v>
      </c>
      <c r="T52" s="26">
        <v>0.21299999999999999</v>
      </c>
      <c r="U52" s="25">
        <f>M52*T52</f>
        <v>2910.4319999999998</v>
      </c>
      <c r="V52" s="16">
        <v>0.52700000000000002</v>
      </c>
      <c r="W52" s="25">
        <f>M52*V52</f>
        <v>7200.9279999999999</v>
      </c>
      <c r="X52" s="16">
        <v>0.41</v>
      </c>
      <c r="Y52" s="25">
        <f>X52*M52</f>
        <v>5602.24</v>
      </c>
      <c r="Z52" s="17">
        <v>2.5200000000000001E-3</v>
      </c>
      <c r="AA52" s="18">
        <f>M52*Z52</f>
        <v>34.433280000000003</v>
      </c>
      <c r="AB52" s="27">
        <f>IF(M52&gt;0,(AD52+AM52)/M52,0)</f>
        <v>2.8337927839578456E-3</v>
      </c>
      <c r="AC52" s="17">
        <v>3.8999999999999999E-4</v>
      </c>
      <c r="AD52" s="24">
        <f>AC52*M52</f>
        <v>5.3289599999999995</v>
      </c>
      <c r="AE52" s="117">
        <v>0.20699999999999999</v>
      </c>
      <c r="AF52" s="30">
        <f>AI52*(1-AJ52)*AE52</f>
        <v>33.866441999999999</v>
      </c>
      <c r="AG52" s="28">
        <f>IF(AND(AE52&gt;0,AC52&gt;0,Z52&gt;0),((Z52-AC52)*AE52)/((AE52-AC52)*Z52),0)</f>
        <v>0.84683357879234167</v>
      </c>
      <c r="AH52" s="60">
        <f t="shared" si="2"/>
        <v>0.86402626387276915</v>
      </c>
      <c r="AI52" s="12">
        <v>179</v>
      </c>
      <c r="AJ52" s="14">
        <v>8.5999999999999993E-2</v>
      </c>
      <c r="AK52" s="15">
        <v>0.2041</v>
      </c>
      <c r="AL52" s="150">
        <v>0.20749999999999999</v>
      </c>
      <c r="AM52" s="30">
        <f>AI52*(1-AJ52)*AK52</f>
        <v>33.391984600000001</v>
      </c>
      <c r="AN52" s="153">
        <f>AI52*(1-AJ52)*AL52</f>
        <v>33.948245</v>
      </c>
      <c r="AO52" s="19">
        <v>1.6</v>
      </c>
      <c r="AP52" s="19">
        <v>504.72</v>
      </c>
      <c r="AQ52" s="101">
        <f>AQ50+AI52-AP52</f>
        <v>897.03999999999974</v>
      </c>
      <c r="AR52" s="102"/>
      <c r="AS52" s="12"/>
      <c r="AT52" s="31"/>
      <c r="AU52" s="20"/>
      <c r="AV52" s="20"/>
      <c r="AW52" s="20"/>
      <c r="AX52" s="20"/>
    </row>
    <row r="53" spans="1:50" x14ac:dyDescent="0.2">
      <c r="A53" s="183"/>
      <c r="B53" s="33">
        <v>2</v>
      </c>
      <c r="C53" s="11" t="s">
        <v>55</v>
      </c>
      <c r="D53" s="34">
        <v>19700</v>
      </c>
      <c r="E53" s="34">
        <v>2</v>
      </c>
      <c r="F53" s="34">
        <v>15979</v>
      </c>
      <c r="G53" s="35">
        <v>0.9</v>
      </c>
      <c r="H53" s="35">
        <v>5.4</v>
      </c>
      <c r="I53" s="34">
        <v>16217</v>
      </c>
      <c r="J53" s="35">
        <v>3.1</v>
      </c>
      <c r="K53" s="34">
        <v>15514</v>
      </c>
      <c r="L53" s="36">
        <v>6.8000000000000005E-2</v>
      </c>
      <c r="M53" s="37">
        <f>ROUND(K53*(1-L53),0)</f>
        <v>14459</v>
      </c>
      <c r="N53" s="38">
        <v>0.372</v>
      </c>
      <c r="O53" s="25">
        <f>M53*N53</f>
        <v>5378.7479999999996</v>
      </c>
      <c r="P53" s="36">
        <v>0.55600000000000005</v>
      </c>
      <c r="Q53" s="25">
        <f>M53*P53</f>
        <v>8039.2040000000006</v>
      </c>
      <c r="R53" s="39">
        <v>7.1999999999999995E-2</v>
      </c>
      <c r="S53" s="25">
        <f>M53*R53</f>
        <v>1041.048</v>
      </c>
      <c r="T53" s="28">
        <v>0.21299999999999999</v>
      </c>
      <c r="U53" s="25">
        <f>M53*T53</f>
        <v>3079.7669999999998</v>
      </c>
      <c r="V53" s="39">
        <v>0.52300000000000002</v>
      </c>
      <c r="W53" s="25">
        <f>M53*V53</f>
        <v>7562.0570000000007</v>
      </c>
      <c r="X53" s="39">
        <v>0.4</v>
      </c>
      <c r="Y53" s="25">
        <f>X53*M53</f>
        <v>5783.6</v>
      </c>
      <c r="Z53" s="40">
        <v>2.6700000000000001E-3</v>
      </c>
      <c r="AA53" s="18">
        <f>M53*Z53</f>
        <v>38.605530000000002</v>
      </c>
      <c r="AB53" s="27">
        <f>IF(M53&gt;0,(AD53+AM53)/M53,0)</f>
        <v>2.805641019434263E-3</v>
      </c>
      <c r="AC53" s="40">
        <v>3.5E-4</v>
      </c>
      <c r="AD53" s="37">
        <f>AC53*M53</f>
        <v>5.0606499999999999</v>
      </c>
      <c r="AE53" s="28">
        <v>0.2094</v>
      </c>
      <c r="AF53" s="41">
        <f>AI53*(1-AJ53)*AE53</f>
        <v>36.898164600000001</v>
      </c>
      <c r="AG53" s="28">
        <f>IF(AND(AE53&gt;0,AC53&gt;0,Z53&gt;0),((Z53-AC53)*AE53)/((AE53-AC53)*Z53),0)</f>
        <v>0.87036862854701169</v>
      </c>
      <c r="AH53" s="29">
        <f t="shared" si="2"/>
        <v>0.87677425784717578</v>
      </c>
      <c r="AI53" s="34">
        <v>193</v>
      </c>
      <c r="AJ53" s="36">
        <v>8.6999999999999994E-2</v>
      </c>
      <c r="AK53" s="38">
        <v>0.20150000000000001</v>
      </c>
      <c r="AL53" s="151">
        <v>0.20930000000000001</v>
      </c>
      <c r="AM53" s="41">
        <f>AI53*(1-AJ53)*AK53</f>
        <v>35.506113500000005</v>
      </c>
      <c r="AN53" s="174">
        <f t="shared" si="1"/>
        <v>36.880543700000004</v>
      </c>
      <c r="AO53" s="42">
        <v>1.6</v>
      </c>
      <c r="AP53" s="42"/>
      <c r="AQ53" s="121">
        <f>AQ52+AI53-AP53</f>
        <v>1090.0399999999997</v>
      </c>
      <c r="AR53" s="104"/>
      <c r="AS53" s="43"/>
      <c r="AT53" s="44"/>
      <c r="AU53" s="45"/>
      <c r="AV53" s="45"/>
      <c r="AW53" s="45"/>
      <c r="AX53" s="45"/>
    </row>
    <row r="54" spans="1:50" x14ac:dyDescent="0.2">
      <c r="A54" s="183"/>
      <c r="B54" s="33">
        <v>3</v>
      </c>
      <c r="C54" s="11" t="s">
        <v>57</v>
      </c>
      <c r="D54" s="43">
        <v>18600</v>
      </c>
      <c r="E54" s="43">
        <v>0</v>
      </c>
      <c r="F54" s="43">
        <v>16126</v>
      </c>
      <c r="G54" s="37">
        <v>0.7</v>
      </c>
      <c r="H54" s="37">
        <v>4.5999999999999996</v>
      </c>
      <c r="I54" s="43">
        <v>16355</v>
      </c>
      <c r="J54" s="37">
        <v>2.5</v>
      </c>
      <c r="K54" s="43">
        <v>15429</v>
      </c>
      <c r="L54" s="39">
        <v>6.9000000000000006E-2</v>
      </c>
      <c r="M54" s="37">
        <f>ROUND(K54*(1-L54),0)</f>
        <v>14364</v>
      </c>
      <c r="N54" s="28">
        <v>0.33500000000000002</v>
      </c>
      <c r="O54" s="25">
        <f>M54*N54</f>
        <v>4811.9400000000005</v>
      </c>
      <c r="P54" s="39">
        <v>0.50900000000000001</v>
      </c>
      <c r="Q54" s="25">
        <f>M54*P54</f>
        <v>7311.2759999999998</v>
      </c>
      <c r="R54" s="39">
        <v>0.157</v>
      </c>
      <c r="S54" s="25">
        <f>M54*R54</f>
        <v>2255.1480000000001</v>
      </c>
      <c r="T54" s="28">
        <v>0.21</v>
      </c>
      <c r="U54" s="25">
        <f>M54*T54</f>
        <v>3016.44</v>
      </c>
      <c r="V54" s="39">
        <v>0.52900000000000003</v>
      </c>
      <c r="W54" s="25">
        <f>M54*V54</f>
        <v>7598.5560000000005</v>
      </c>
      <c r="X54" s="39">
        <v>0.4</v>
      </c>
      <c r="Y54" s="25">
        <f>X54*M54</f>
        <v>5745.6</v>
      </c>
      <c r="Z54" s="47">
        <v>2.6099999999999999E-3</v>
      </c>
      <c r="AA54" s="18">
        <f>M54*Z54</f>
        <v>37.49004</v>
      </c>
      <c r="AB54" s="27">
        <f>IF(M54&gt;0,(AD54+AM54)/M54,0)</f>
        <v>2.69543336118073E-3</v>
      </c>
      <c r="AC54" s="47">
        <v>3.5E-4</v>
      </c>
      <c r="AD54" s="37">
        <f>AC54*M54</f>
        <v>5.0274000000000001</v>
      </c>
      <c r="AE54" s="28">
        <v>0.21049999999999999</v>
      </c>
      <c r="AF54" s="41">
        <f>AI54*(1-AJ54)*AE54</f>
        <v>34.627460499999998</v>
      </c>
      <c r="AG54" s="28">
        <f>IF(AND(AE54&gt;0,AC54&gt;0,Z54&gt;0),((Z54-AC54)*AE54)/((AE54-AC54)*Z54),0)</f>
        <v>0.86734252034899351</v>
      </c>
      <c r="AH54" s="29">
        <f t="shared" si="2"/>
        <v>0.87164036991166138</v>
      </c>
      <c r="AI54" s="43">
        <v>179</v>
      </c>
      <c r="AJ54" s="39">
        <v>8.1000000000000003E-2</v>
      </c>
      <c r="AK54" s="28">
        <v>0.20480000000000001</v>
      </c>
      <c r="AL54" s="152">
        <v>0.2102</v>
      </c>
      <c r="AM54" s="41">
        <f>AI54*(1-AJ54)*AK54</f>
        <v>33.689804800000005</v>
      </c>
      <c r="AN54" s="154">
        <f t="shared" si="1"/>
        <v>34.578110199999998</v>
      </c>
      <c r="AO54" s="18">
        <v>1.55</v>
      </c>
      <c r="AP54" s="18"/>
      <c r="AQ54" s="121">
        <f>AQ53+AI54-AP54</f>
        <v>1269.0399999999997</v>
      </c>
      <c r="AR54" s="104"/>
      <c r="AS54" s="43"/>
      <c r="AT54" s="48"/>
      <c r="AU54" s="41"/>
      <c r="AV54" s="41"/>
      <c r="AW54" s="41"/>
      <c r="AX54" s="41"/>
    </row>
    <row r="55" spans="1:50" s="22" customFormat="1" ht="13.5" thickBot="1" x14ac:dyDescent="0.25">
      <c r="A55" s="184"/>
      <c r="B55" s="49" t="s">
        <v>38</v>
      </c>
      <c r="C55" s="50"/>
      <c r="D55" s="51">
        <f>SUM(D52:D54)</f>
        <v>41955</v>
      </c>
      <c r="E55" s="51"/>
      <c r="F55" s="51">
        <f>SUM(F52:F54)</f>
        <v>39294</v>
      </c>
      <c r="G55" s="52"/>
      <c r="H55" s="52"/>
      <c r="I55" s="51">
        <f>SUM(I52:I54)</f>
        <v>40378</v>
      </c>
      <c r="J55" s="52"/>
      <c r="K55" s="51">
        <f>SUM(K52:K54)</f>
        <v>45604</v>
      </c>
      <c r="L55" s="21">
        <f>IF(K55&gt;0,(K52*L52+K53*L53+K54*L54)/K55,0)</f>
        <v>6.8338325585474965E-2</v>
      </c>
      <c r="M55" s="52">
        <f>M52+M53+M54</f>
        <v>42487</v>
      </c>
      <c r="N55" s="53">
        <f>IF(M55&gt;0,O55/M55,0)</f>
        <v>0.38071692517711303</v>
      </c>
      <c r="O55" s="54">
        <f>O52+O53+O54</f>
        <v>16175.52</v>
      </c>
      <c r="P55" s="21">
        <f>IF(M55&gt;0,Q55/M55,0)</f>
        <v>0.49508564972815211</v>
      </c>
      <c r="Q55" s="54">
        <f>Q52+Q53+Q54</f>
        <v>21034.703999999998</v>
      </c>
      <c r="R55" s="21">
        <f>IF(M55&gt;0,S55/M55,0)</f>
        <v>0.12453550497799327</v>
      </c>
      <c r="S55" s="54">
        <f>S52+S53+S54</f>
        <v>5291.14</v>
      </c>
      <c r="T55" s="21">
        <f>IF(M55&gt;0,U55/M55,0)</f>
        <v>0.21198576035022476</v>
      </c>
      <c r="U55" s="54">
        <f>U52+U53+U54</f>
        <v>9006.6389999999992</v>
      </c>
      <c r="V55" s="21">
        <f>IF(M55&gt;0,W55/M55,0)</f>
        <v>0.52631489632122774</v>
      </c>
      <c r="W55" s="54">
        <f>W52+W53+W54</f>
        <v>22361.541000000001</v>
      </c>
      <c r="X55" s="21">
        <f>IF(M55&gt;0,Y55/M55,0)</f>
        <v>0.40321604255419308</v>
      </c>
      <c r="Y55" s="54">
        <f>Y52+Y53+Y54</f>
        <v>17131.440000000002</v>
      </c>
      <c r="Z55" s="55">
        <f>IF(M55&gt;0,AA55/M55,0)</f>
        <v>2.6014745686915998E-3</v>
      </c>
      <c r="AA55" s="56">
        <f>SUM(AA52:AA54)</f>
        <v>110.52885000000001</v>
      </c>
      <c r="AB55" s="55">
        <f>IF(M55&gt;0,(AB52*M52+AB53*M53+AB54*M54)/M55,0)</f>
        <v>2.7774357544660721E-3</v>
      </c>
      <c r="AC55" s="55">
        <f>IF(K55&gt;0,(K52*AC52+K53*AC53+K54*AC54)/K55,0)</f>
        <v>3.6285939829839491E-4</v>
      </c>
      <c r="AD55" s="52">
        <f>SUM(AD52:AD54)</f>
        <v>15.417009999999999</v>
      </c>
      <c r="AE55" s="53">
        <f>IF(K55&gt;0,(K52*AE52+K53*AE53+K54*AE54)/K55,0)</f>
        <v>0.20900059424611878</v>
      </c>
      <c r="AF55" s="58">
        <f>SUM(AF52:AF54)</f>
        <v>105.39206710000001</v>
      </c>
      <c r="AG55" s="53">
        <f>IF(AND(AA55&gt;0),((AA52*AG52+AA53*AG53+AA54*AG54)/AA55),0)</f>
        <v>0.86201028703342031</v>
      </c>
      <c r="AH55" s="57">
        <f t="shared" si="2"/>
        <v>0.87090780375267363</v>
      </c>
      <c r="AI55" s="51">
        <f>SUM(AI52:AI54)</f>
        <v>551</v>
      </c>
      <c r="AJ55" s="21">
        <f>IF(AI55&gt;0,(AJ52*AI52+AJ53*AI53+AJ54*AI54)/AI55,0)</f>
        <v>8.4725952813067162E-2</v>
      </c>
      <c r="AK55" s="53">
        <f>IF(K55&gt;0,(AK52*K52+AK53*K53+AK54*K54)/K55,0)</f>
        <v>0.20345233532146306</v>
      </c>
      <c r="AL55" s="155">
        <f>IF(L55&gt;0,(AL52*K52+AL53*K53+AL54*K54)/K55,0)</f>
        <v>0.20902582010349965</v>
      </c>
      <c r="AM55" s="58">
        <f>SUM(AM52:AM54)</f>
        <v>102.5879029</v>
      </c>
      <c r="AN55" s="156">
        <f>SUM(AN52:AN54)</f>
        <v>105.4068989</v>
      </c>
      <c r="AO55" s="56"/>
      <c r="AP55" s="56">
        <f>SUM(AP52:AP54)</f>
        <v>504.72</v>
      </c>
      <c r="AQ55" s="105"/>
      <c r="AR55" s="106">
        <f>AQ54</f>
        <v>1269.0399999999997</v>
      </c>
      <c r="AS55" s="51">
        <f>SUM(AS52:AS54)</f>
        <v>0</v>
      </c>
      <c r="AT55" s="59"/>
      <c r="AU55" s="58"/>
      <c r="AV55" s="58"/>
      <c r="AW55" s="58"/>
      <c r="AX55" s="58"/>
    </row>
    <row r="56" spans="1:50" x14ac:dyDescent="0.2">
      <c r="A56" s="182">
        <v>14</v>
      </c>
      <c r="B56" s="23">
        <v>1</v>
      </c>
      <c r="C56" s="11" t="s">
        <v>60</v>
      </c>
      <c r="D56" s="12">
        <v>3119</v>
      </c>
      <c r="E56" s="12">
        <v>1</v>
      </c>
      <c r="F56" s="12">
        <v>7283</v>
      </c>
      <c r="G56" s="13">
        <v>0.9</v>
      </c>
      <c r="H56" s="13">
        <v>4.3</v>
      </c>
      <c r="I56" s="12">
        <v>7195</v>
      </c>
      <c r="J56" s="13">
        <v>5.5</v>
      </c>
      <c r="K56" s="12">
        <v>14920</v>
      </c>
      <c r="L56" s="14">
        <v>6.4000000000000001E-2</v>
      </c>
      <c r="M56" s="24">
        <f>ROUND(K56*(1-L56),0)</f>
        <v>13965</v>
      </c>
      <c r="N56" s="15">
        <v>0.216</v>
      </c>
      <c r="O56" s="25">
        <f>M56*N56</f>
        <v>3016.44</v>
      </c>
      <c r="P56" s="14">
        <v>0.34599999999999997</v>
      </c>
      <c r="Q56" s="25">
        <f>M56*P56</f>
        <v>4831.8899999999994</v>
      </c>
      <c r="R56" s="16">
        <v>0.438</v>
      </c>
      <c r="S56" s="25">
        <f>M56*R56</f>
        <v>6116.67</v>
      </c>
      <c r="T56" s="26">
        <v>0.20899999999999999</v>
      </c>
      <c r="U56" s="25">
        <f>M56*T56</f>
        <v>2918.6849999999999</v>
      </c>
      <c r="V56" s="16">
        <v>0.52800000000000002</v>
      </c>
      <c r="W56" s="25">
        <f>M56*V56</f>
        <v>7373.52</v>
      </c>
      <c r="X56" s="16">
        <v>0.4</v>
      </c>
      <c r="Y56" s="25">
        <f>X56*M56</f>
        <v>5586</v>
      </c>
      <c r="Z56" s="17">
        <v>2.5100000000000001E-3</v>
      </c>
      <c r="AA56" s="18">
        <f>M56*Z56</f>
        <v>35.052150000000005</v>
      </c>
      <c r="AB56" s="27">
        <f>IF(M56&gt;0,(AD56+AM56)/M56,0)</f>
        <v>2.6154250912996781E-3</v>
      </c>
      <c r="AC56" s="17">
        <v>3.5E-4</v>
      </c>
      <c r="AD56" s="24">
        <f>AC56*M56</f>
        <v>4.8877499999999996</v>
      </c>
      <c r="AE56" s="117">
        <v>0.2036</v>
      </c>
      <c r="AF56" s="30">
        <f>AI56*(1-AJ56)*AE56</f>
        <v>32.829889200000004</v>
      </c>
      <c r="AG56" s="28">
        <f>IF(AND(AE56&gt;0,AC56&gt;0,Z56&gt;0),((Z56-AC56)*AE56)/((AE56-AC56)*Z56),0)</f>
        <v>0.86203966422134326</v>
      </c>
      <c r="AH56" s="60">
        <f t="shared" si="2"/>
        <v>0.86772647365813937</v>
      </c>
      <c r="AI56" s="12">
        <v>177</v>
      </c>
      <c r="AJ56" s="14">
        <v>8.8999999999999996E-2</v>
      </c>
      <c r="AK56" s="15">
        <v>0.19620000000000001</v>
      </c>
      <c r="AL56" s="150">
        <v>0.1956</v>
      </c>
      <c r="AM56" s="30">
        <f>AI56*(1-AJ56)*AK56</f>
        <v>31.636661400000005</v>
      </c>
      <c r="AN56" s="153">
        <f>AI56*(1-AJ56)*AL56</f>
        <v>31.539913200000001</v>
      </c>
      <c r="AO56" s="19">
        <v>1.6</v>
      </c>
      <c r="AP56" s="19">
        <v>835.66</v>
      </c>
      <c r="AQ56" s="101">
        <f>AQ54+AI56-AP56</f>
        <v>610.37999999999977</v>
      </c>
      <c r="AR56" s="102"/>
      <c r="AS56" s="12"/>
      <c r="AT56" s="31"/>
      <c r="AU56" s="20"/>
      <c r="AV56" s="20"/>
      <c r="AW56" s="20"/>
      <c r="AX56" s="20"/>
    </row>
    <row r="57" spans="1:50" x14ac:dyDescent="0.2">
      <c r="A57" s="183"/>
      <c r="B57" s="33">
        <v>2</v>
      </c>
      <c r="C57" s="11" t="s">
        <v>53</v>
      </c>
      <c r="D57" s="34">
        <v>19500</v>
      </c>
      <c r="E57" s="34">
        <v>1</v>
      </c>
      <c r="F57" s="34">
        <v>15777</v>
      </c>
      <c r="G57" s="35">
        <v>1.2</v>
      </c>
      <c r="H57" s="35">
        <v>4.0999999999999996</v>
      </c>
      <c r="I57" s="34">
        <v>16078</v>
      </c>
      <c r="J57" s="35">
        <v>4.0999999999999996</v>
      </c>
      <c r="K57" s="34">
        <v>14634</v>
      </c>
      <c r="L57" s="36">
        <v>0.06</v>
      </c>
      <c r="M57" s="37">
        <f>ROUND(K57*(1-L57),0)</f>
        <v>13756</v>
      </c>
      <c r="N57" s="38">
        <v>0.184</v>
      </c>
      <c r="O57" s="25">
        <f>M57*N57</f>
        <v>2531.1039999999998</v>
      </c>
      <c r="P57" s="36">
        <v>0.36899999999999999</v>
      </c>
      <c r="Q57" s="25">
        <f>M57*P57</f>
        <v>5075.9639999999999</v>
      </c>
      <c r="R57" s="39">
        <v>0.44700000000000001</v>
      </c>
      <c r="S57" s="25">
        <f>M57*R57</f>
        <v>6148.9319999999998</v>
      </c>
      <c r="T57" s="28">
        <v>0.20300000000000001</v>
      </c>
      <c r="U57" s="25">
        <f>M57*T57</f>
        <v>2792.4680000000003</v>
      </c>
      <c r="V57" s="39">
        <v>0.52400000000000002</v>
      </c>
      <c r="W57" s="25">
        <f>M57*V57</f>
        <v>7208.1440000000002</v>
      </c>
      <c r="X57" s="39">
        <v>0.4</v>
      </c>
      <c r="Y57" s="25">
        <f>X57*M57</f>
        <v>5502.4000000000005</v>
      </c>
      <c r="Z57" s="40">
        <v>2.5600000000000002E-3</v>
      </c>
      <c r="AA57" s="18">
        <f>M57*Z57</f>
        <v>35.215360000000004</v>
      </c>
      <c r="AB57" s="27">
        <f>IF(M57&gt;0,(AD57+AM57)/M57,0)</f>
        <v>2.63223451584763E-3</v>
      </c>
      <c r="AC57" s="40">
        <v>3.5E-4</v>
      </c>
      <c r="AD57" s="37">
        <f>AC57*M57</f>
        <v>4.8145999999999995</v>
      </c>
      <c r="AE57" s="28">
        <v>0.2122</v>
      </c>
      <c r="AF57" s="41">
        <f>AI57*(1-AJ57)*AE57</f>
        <v>31.966869000000003</v>
      </c>
      <c r="AG57" s="28">
        <f>IF(AND(AE57&gt;0,AC57&gt;0,Z57&gt;0),((Z57-AC57)*AE57)/((AE57-AC57)*Z57),0)</f>
        <v>0.86470748760915739</v>
      </c>
      <c r="AH57" s="29">
        <f t="shared" si="2"/>
        <v>0.86849172352290394</v>
      </c>
      <c r="AI57" s="34">
        <v>165</v>
      </c>
      <c r="AJ57" s="36">
        <v>8.6999999999999994E-2</v>
      </c>
      <c r="AK57" s="38">
        <v>0.2084</v>
      </c>
      <c r="AL57" s="151">
        <v>0.21110000000000001</v>
      </c>
      <c r="AM57" s="41">
        <f>AI57*(1-AJ57)*AK57</f>
        <v>31.394418000000002</v>
      </c>
      <c r="AN57" s="174">
        <f t="shared" si="1"/>
        <v>31.801159500000004</v>
      </c>
      <c r="AO57" s="42">
        <v>1.6</v>
      </c>
      <c r="AP57" s="42"/>
      <c r="AQ57" s="121">
        <f>AQ56+AI57-AP57</f>
        <v>775.37999999999977</v>
      </c>
      <c r="AR57" s="104"/>
      <c r="AS57" s="43"/>
      <c r="AT57" s="44"/>
      <c r="AU57" s="45"/>
      <c r="AV57" s="45"/>
      <c r="AW57" s="45"/>
      <c r="AX57" s="45"/>
    </row>
    <row r="58" spans="1:50" x14ac:dyDescent="0.2">
      <c r="A58" s="183"/>
      <c r="B58" s="33">
        <v>3</v>
      </c>
      <c r="C58" s="46" t="s">
        <v>57</v>
      </c>
      <c r="D58" s="43">
        <v>17400</v>
      </c>
      <c r="E58" s="43">
        <v>0</v>
      </c>
      <c r="F58" s="43">
        <v>16877</v>
      </c>
      <c r="G58" s="37">
        <v>1.2</v>
      </c>
      <c r="H58" s="37">
        <v>8.1</v>
      </c>
      <c r="I58" s="43">
        <v>17666</v>
      </c>
      <c r="J58" s="37">
        <v>2.7</v>
      </c>
      <c r="K58" s="43">
        <v>14456</v>
      </c>
      <c r="L58" s="39">
        <v>6.3E-2</v>
      </c>
      <c r="M58" s="37">
        <f>ROUND(K58*(1-L58),0)</f>
        <v>13545</v>
      </c>
      <c r="N58" s="28">
        <v>0.29499999999999998</v>
      </c>
      <c r="O58" s="25">
        <f>M58*N58</f>
        <v>3995.7749999999996</v>
      </c>
      <c r="P58" s="39">
        <v>0.223</v>
      </c>
      <c r="Q58" s="25">
        <f>M58*P58</f>
        <v>3020.5349999999999</v>
      </c>
      <c r="R58" s="39">
        <v>0.48199999999999998</v>
      </c>
      <c r="S58" s="25">
        <f>M58*R58</f>
        <v>6528.69</v>
      </c>
      <c r="T58" s="28">
        <v>0.19</v>
      </c>
      <c r="U58" s="25">
        <f>M58*T58</f>
        <v>2573.5500000000002</v>
      </c>
      <c r="V58" s="39">
        <v>0.53500000000000003</v>
      </c>
      <c r="W58" s="25">
        <f>M58*V58</f>
        <v>7246.5750000000007</v>
      </c>
      <c r="X58" s="39">
        <v>0.4</v>
      </c>
      <c r="Y58" s="25">
        <f>X58*M58</f>
        <v>5418</v>
      </c>
      <c r="Z58" s="47">
        <v>2.5200000000000001E-3</v>
      </c>
      <c r="AA58" s="18">
        <f>M58*Z58</f>
        <v>34.133400000000002</v>
      </c>
      <c r="AB58" s="27">
        <f>IF(M58&gt;0,(AD58+AM58)/M58,0)</f>
        <v>2.7148624584717603E-3</v>
      </c>
      <c r="AC58" s="47">
        <v>3.5E-4</v>
      </c>
      <c r="AD58" s="37">
        <f>AC58*M58</f>
        <v>4.7407500000000002</v>
      </c>
      <c r="AE58" s="28">
        <v>0.2094</v>
      </c>
      <c r="AF58" s="41">
        <f>AI58*(1-AJ58)*AE58</f>
        <v>32.799578400000001</v>
      </c>
      <c r="AG58" s="28">
        <f>IF(AND(AE58&gt;0,AC58&gt;0,Z58&gt;0),((Z58-AC58)*AE58)/((AE58-AC58)*Z58),0)</f>
        <v>0.8625528183050305</v>
      </c>
      <c r="AH58" s="29">
        <f t="shared" si="2"/>
        <v>0.87257342705454755</v>
      </c>
      <c r="AI58" s="43">
        <v>171</v>
      </c>
      <c r="AJ58" s="39">
        <v>8.4000000000000005E-2</v>
      </c>
      <c r="AK58" s="28">
        <v>0.20449999999999999</v>
      </c>
      <c r="AL58" s="152">
        <v>0.20799999999999999</v>
      </c>
      <c r="AM58" s="41">
        <f>AI58*(1-AJ58)*AK58</f>
        <v>32.032061999999996</v>
      </c>
      <c r="AN58" s="154">
        <f t="shared" si="1"/>
        <v>32.580287999999996</v>
      </c>
      <c r="AO58" s="18">
        <v>1.56</v>
      </c>
      <c r="AP58" s="18"/>
      <c r="AQ58" s="121">
        <f>AQ57+AI58-AP58</f>
        <v>946.37999999999977</v>
      </c>
      <c r="AR58" s="104"/>
      <c r="AS58" s="43"/>
      <c r="AT58" s="48"/>
      <c r="AU58" s="41"/>
      <c r="AV58" s="41"/>
      <c r="AW58" s="41"/>
      <c r="AX58" s="41"/>
    </row>
    <row r="59" spans="1:50" s="22" customFormat="1" ht="13.5" thickBot="1" x14ac:dyDescent="0.25">
      <c r="A59" s="184"/>
      <c r="B59" s="49" t="s">
        <v>38</v>
      </c>
      <c r="C59" s="50"/>
      <c r="D59" s="51">
        <f>SUM(D56:D58)</f>
        <v>40019</v>
      </c>
      <c r="E59" s="51"/>
      <c r="F59" s="51">
        <f>SUM(F56:F58)</f>
        <v>39937</v>
      </c>
      <c r="G59" s="52"/>
      <c r="H59" s="52"/>
      <c r="I59" s="51">
        <f>SUM(I56:I58)</f>
        <v>40939</v>
      </c>
      <c r="J59" s="52"/>
      <c r="K59" s="51">
        <f>SUM(K56:K58)</f>
        <v>44010</v>
      </c>
      <c r="L59" s="21">
        <f>IF(K59&gt;0,(K56*L56+K57*L57+K58*L58)/K59,0)</f>
        <v>6.2341467848216314E-2</v>
      </c>
      <c r="M59" s="52">
        <f>M56+M57+M58</f>
        <v>41266</v>
      </c>
      <c r="N59" s="53">
        <f>IF(M59&gt;0,O59/M59,0)</f>
        <v>0.23126348567828234</v>
      </c>
      <c r="O59" s="54">
        <f>O56+O57+O58</f>
        <v>9543.3189999999995</v>
      </c>
      <c r="P59" s="21">
        <f>IF(M59&gt;0,Q59/M59,0)</f>
        <v>0.31329397082343818</v>
      </c>
      <c r="Q59" s="54">
        <f>Q56+Q57+Q58</f>
        <v>12928.388999999999</v>
      </c>
      <c r="R59" s="21">
        <f>IF(M59&gt;0,S59/M59,0)</f>
        <v>0.4554425434982794</v>
      </c>
      <c r="S59" s="54">
        <f>S56+S57+S58</f>
        <v>18794.291999999998</v>
      </c>
      <c r="T59" s="21">
        <f>IF(M59&gt;0,U59/M59,0)</f>
        <v>0.20076341297920811</v>
      </c>
      <c r="U59" s="54">
        <f>U56+U57+U58</f>
        <v>8284.7030000000013</v>
      </c>
      <c r="V59" s="21">
        <f>IF(M59&gt;0,W59/M59,0)</f>
        <v>0.52896425628846999</v>
      </c>
      <c r="W59" s="54">
        <f>W56+W57+W58</f>
        <v>21828.239000000001</v>
      </c>
      <c r="X59" s="21">
        <f>IF(M59&gt;0,Y59/M59,0)</f>
        <v>0.4</v>
      </c>
      <c r="Y59" s="54">
        <f>Y56+Y57+Y58</f>
        <v>16506.400000000001</v>
      </c>
      <c r="Z59" s="55">
        <f>IF(M59&gt;0,AA59/M59,0)</f>
        <v>2.5299498376387345E-3</v>
      </c>
      <c r="AA59" s="56">
        <f>SUM(AA56:AA58)</f>
        <v>104.40091000000001</v>
      </c>
      <c r="AB59" s="55">
        <f>IF(M59&gt;0,(AB56*M56+AB57*M57+AB58*M58)/M59,0)</f>
        <v>2.6536674598943437E-3</v>
      </c>
      <c r="AC59" s="55">
        <f>IF(K59&gt;0,(K56*AC56+K57*AC57+K58*AC58)/K59,0)</f>
        <v>3.5E-4</v>
      </c>
      <c r="AD59" s="52">
        <f>SUM(AD56:AD58)</f>
        <v>14.443099999999999</v>
      </c>
      <c r="AE59" s="53">
        <f>IF(K59&gt;0,(K56*AE56+K57*AE57+K58*AE58)/K59,0)</f>
        <v>0.20836476255396502</v>
      </c>
      <c r="AF59" s="58">
        <f>SUM(AF56:AF58)</f>
        <v>97.596336600000001</v>
      </c>
      <c r="AG59" s="53">
        <f>IF(AND(AA59&gt;0),((AA56*AG56+AA57*AG57+AA58*AG58)/AA59),0)</f>
        <v>0.86310731827357734</v>
      </c>
      <c r="AH59" s="57">
        <f t="shared" si="2"/>
        <v>0.86960650833021569</v>
      </c>
      <c r="AI59" s="51">
        <f>SUM(AI56:AI58)</f>
        <v>513</v>
      </c>
      <c r="AJ59" s="21">
        <f>IF(AI59&gt;0,(AJ56*AI56+AJ57*AI57+AJ58*AI58)/AI59,0)</f>
        <v>8.669005847953215E-2</v>
      </c>
      <c r="AK59" s="53">
        <f>IF(K59&gt;0,(AK56*K56+AK57*K57+AK58*K58)/K59,0)</f>
        <v>0.20298299477391502</v>
      </c>
      <c r="AL59" s="155">
        <f>IF(L59&gt;0,(AL56*K56+AL57*K57+AL58*K58)/K59,0)</f>
        <v>0.20482702567598271</v>
      </c>
      <c r="AM59" s="58">
        <f>SUM(AM56:AM58)</f>
        <v>95.063141400000006</v>
      </c>
      <c r="AN59" s="156">
        <f>SUM(AN56:AN58)</f>
        <v>95.921360700000008</v>
      </c>
      <c r="AO59" s="56"/>
      <c r="AP59" s="56">
        <f>SUM(AP56:AP58)</f>
        <v>835.66</v>
      </c>
      <c r="AQ59" s="105"/>
      <c r="AR59" s="106">
        <f>AQ58</f>
        <v>946.37999999999977</v>
      </c>
      <c r="AS59" s="51">
        <f>SUM(AS56:AS58)</f>
        <v>0</v>
      </c>
      <c r="AT59" s="59"/>
      <c r="AU59" s="58"/>
      <c r="AV59" s="58"/>
      <c r="AW59" s="58"/>
      <c r="AX59" s="58"/>
    </row>
    <row r="60" spans="1:50" x14ac:dyDescent="0.2">
      <c r="A60" s="182">
        <v>15</v>
      </c>
      <c r="B60" s="23">
        <v>1</v>
      </c>
      <c r="C60" s="11" t="s">
        <v>55</v>
      </c>
      <c r="D60" s="12">
        <v>10681</v>
      </c>
      <c r="E60" s="12">
        <v>0</v>
      </c>
      <c r="F60" s="12">
        <v>14845</v>
      </c>
      <c r="G60" s="13">
        <v>1.2</v>
      </c>
      <c r="H60" s="13">
        <v>6.1</v>
      </c>
      <c r="I60" s="12">
        <v>15021</v>
      </c>
      <c r="J60" s="13">
        <v>2.7</v>
      </c>
      <c r="K60" s="12">
        <v>14817</v>
      </c>
      <c r="L60" s="14">
        <v>6.0999999999999999E-2</v>
      </c>
      <c r="M60" s="24">
        <f>ROUND(K60*(1-L60),0)</f>
        <v>13913</v>
      </c>
      <c r="N60" s="15">
        <v>0.23699999999999999</v>
      </c>
      <c r="O60" s="25">
        <f>M60*N60</f>
        <v>3297.3809999999999</v>
      </c>
      <c r="P60" s="14">
        <v>0.32700000000000001</v>
      </c>
      <c r="Q60" s="25">
        <f>M60*P60</f>
        <v>4549.5510000000004</v>
      </c>
      <c r="R60" s="16">
        <v>0.436</v>
      </c>
      <c r="S60" s="25">
        <f>M60*R60</f>
        <v>6066.0680000000002</v>
      </c>
      <c r="T60" s="26">
        <v>0.185</v>
      </c>
      <c r="U60" s="25">
        <f>M60*T60</f>
        <v>2573.9049999999997</v>
      </c>
      <c r="V60" s="16">
        <v>0.55000000000000004</v>
      </c>
      <c r="W60" s="25">
        <f>M60*V60</f>
        <v>7652.1500000000005</v>
      </c>
      <c r="X60" s="16">
        <v>0.4</v>
      </c>
      <c r="Y60" s="25">
        <f>X60*M60</f>
        <v>5565.2000000000007</v>
      </c>
      <c r="Z60" s="17">
        <v>2.65E-3</v>
      </c>
      <c r="AA60" s="18">
        <f>M60*Z60</f>
        <v>36.869450000000001</v>
      </c>
      <c r="AB60" s="27">
        <f>IF(M60&gt;0,(AD60+AM60)/M60,0)</f>
        <v>3.1348633364479263E-3</v>
      </c>
      <c r="AC60" s="17">
        <v>3.6000000000000002E-4</v>
      </c>
      <c r="AD60" s="24">
        <f>AC60*M60</f>
        <v>5.00868</v>
      </c>
      <c r="AE60" s="117">
        <v>0.17080000000000001</v>
      </c>
      <c r="AF60" s="30">
        <f>AI60*(1-AJ60)*AE60</f>
        <v>37.003478399999999</v>
      </c>
      <c r="AG60" s="28">
        <f>IF(AND(AE60&gt;0,AC60&gt;0,Z60&gt;0),((Z60-AC60)*AE60)/((AE60-AC60)*Z60),0)</f>
        <v>0.86597618594270975</v>
      </c>
      <c r="AH60" s="60">
        <f t="shared" si="2"/>
        <v>0.88695428485838534</v>
      </c>
      <c r="AI60" s="12">
        <v>236</v>
      </c>
      <c r="AJ60" s="14">
        <v>8.2000000000000003E-2</v>
      </c>
      <c r="AK60" s="15">
        <v>0.1782</v>
      </c>
      <c r="AL60" s="150">
        <v>0.1825</v>
      </c>
      <c r="AM60" s="30">
        <f>AI60*(1-AJ60)*AK60</f>
        <v>38.606673600000001</v>
      </c>
      <c r="AN60" s="153">
        <f>AI60*(1-AJ60)*AL60</f>
        <v>39.538260000000001</v>
      </c>
      <c r="AO60" s="19">
        <v>1.61</v>
      </c>
      <c r="AP60" s="19"/>
      <c r="AQ60" s="101">
        <f>AQ58+AI60-AP60</f>
        <v>1182.3799999999997</v>
      </c>
      <c r="AR60" s="102"/>
      <c r="AS60" s="12"/>
      <c r="AT60" s="31"/>
      <c r="AU60" s="20"/>
      <c r="AV60" s="20"/>
      <c r="AW60" s="20"/>
      <c r="AX60" s="20"/>
    </row>
    <row r="61" spans="1:50" x14ac:dyDescent="0.2">
      <c r="A61" s="183"/>
      <c r="B61" s="33">
        <v>2</v>
      </c>
      <c r="C61" s="46" t="s">
        <v>61</v>
      </c>
      <c r="D61" s="34">
        <v>20000</v>
      </c>
      <c r="E61" s="34">
        <v>2</v>
      </c>
      <c r="F61" s="34">
        <v>16657</v>
      </c>
      <c r="G61" s="35">
        <v>0.7</v>
      </c>
      <c r="H61" s="35">
        <v>3.4</v>
      </c>
      <c r="I61" s="34">
        <v>16476</v>
      </c>
      <c r="J61" s="35">
        <v>2.1</v>
      </c>
      <c r="K61" s="34">
        <v>15289</v>
      </c>
      <c r="L61" s="36">
        <v>7.6999999999999999E-2</v>
      </c>
      <c r="M61" s="37">
        <f>ROUND(K61*(1-L61),0)</f>
        <v>14112</v>
      </c>
      <c r="N61" s="38">
        <v>0.35</v>
      </c>
      <c r="O61" s="25">
        <f>M61*N61</f>
        <v>4939.2</v>
      </c>
      <c r="P61" s="36">
        <v>0.34899999999999998</v>
      </c>
      <c r="Q61" s="25">
        <f>M61*P61</f>
        <v>4925.0879999999997</v>
      </c>
      <c r="R61" s="39">
        <v>0.30099999999999999</v>
      </c>
      <c r="S61" s="25">
        <f>M61*R61</f>
        <v>4247.7119999999995</v>
      </c>
      <c r="T61" s="28">
        <v>0.20399999999999999</v>
      </c>
      <c r="U61" s="25">
        <f>M61*T61</f>
        <v>2878.848</v>
      </c>
      <c r="V61" s="39">
        <v>0.52700000000000002</v>
      </c>
      <c r="W61" s="25">
        <f>M61*V61</f>
        <v>7437.0240000000003</v>
      </c>
      <c r="X61" s="39">
        <v>0.4</v>
      </c>
      <c r="Y61" s="25">
        <f>X61*M61</f>
        <v>5644.8</v>
      </c>
      <c r="Z61" s="40">
        <v>2.7799999999999999E-3</v>
      </c>
      <c r="AA61" s="18">
        <f>M61*Z61</f>
        <v>39.231360000000002</v>
      </c>
      <c r="AB61" s="27">
        <f>IF(M61&gt;0,(AD61+AM61)/M61,0)</f>
        <v>2.5456336309523809E-3</v>
      </c>
      <c r="AC61" s="40">
        <v>3.6000000000000002E-4</v>
      </c>
      <c r="AD61" s="37">
        <f>AC61*M61</f>
        <v>5.0803200000000004</v>
      </c>
      <c r="AE61" s="28">
        <v>0.1991</v>
      </c>
      <c r="AF61" s="41">
        <f>AI61*(1-AJ61)*AE61</f>
        <v>33.4111701</v>
      </c>
      <c r="AG61" s="28">
        <f>IF(AND(AE61&gt;0,AC61&gt;0,Z61&gt;0),((Z61-AC61)*AE61)/((AE61-AC61)*Z61),0)</f>
        <v>0.87208043769271593</v>
      </c>
      <c r="AH61" s="29">
        <f t="shared" si="2"/>
        <v>0.86026633935501462</v>
      </c>
      <c r="AI61" s="34">
        <v>183</v>
      </c>
      <c r="AJ61" s="36">
        <v>8.3000000000000004E-2</v>
      </c>
      <c r="AK61" s="38">
        <v>0.18379999999999999</v>
      </c>
      <c r="AL61" s="151">
        <v>0.1789</v>
      </c>
      <c r="AM61" s="41">
        <f>AI61*(1-AJ61)*AK61</f>
        <v>30.8436618</v>
      </c>
      <c r="AN61" s="174">
        <f t="shared" si="1"/>
        <v>30.021387900000001</v>
      </c>
      <c r="AO61" s="42">
        <v>1.55</v>
      </c>
      <c r="AP61" s="42"/>
      <c r="AQ61" s="121">
        <f>AQ60+AI61-AP61</f>
        <v>1365.3799999999997</v>
      </c>
      <c r="AR61" s="104"/>
      <c r="AS61" s="43"/>
      <c r="AT61" s="44"/>
      <c r="AU61" s="45"/>
      <c r="AV61" s="45"/>
      <c r="AW61" s="45"/>
      <c r="AX61" s="45"/>
    </row>
    <row r="62" spans="1:50" x14ac:dyDescent="0.2">
      <c r="A62" s="183"/>
      <c r="B62" s="33">
        <v>3</v>
      </c>
      <c r="C62" s="46" t="s">
        <v>57</v>
      </c>
      <c r="D62" s="43">
        <v>16000</v>
      </c>
      <c r="E62" s="43">
        <v>0</v>
      </c>
      <c r="F62" s="43">
        <v>15200</v>
      </c>
      <c r="G62" s="37">
        <v>0.6</v>
      </c>
      <c r="H62" s="37">
        <v>4.0999999999999996</v>
      </c>
      <c r="I62" s="43">
        <v>15580</v>
      </c>
      <c r="J62" s="37">
        <v>2</v>
      </c>
      <c r="K62" s="43">
        <v>15821</v>
      </c>
      <c r="L62" s="39">
        <v>7.1999999999999995E-2</v>
      </c>
      <c r="M62" s="37">
        <f>ROUND(K62*(1-L62),0)</f>
        <v>14682</v>
      </c>
      <c r="N62" s="28">
        <v>0.43</v>
      </c>
      <c r="O62" s="25">
        <f>M62*N62</f>
        <v>6313.26</v>
      </c>
      <c r="P62" s="39">
        <v>0.24299999999999999</v>
      </c>
      <c r="Q62" s="25">
        <f>M62*P62</f>
        <v>3567.7260000000001</v>
      </c>
      <c r="R62" s="39">
        <v>0.32700000000000001</v>
      </c>
      <c r="S62" s="25">
        <f>M62*R62</f>
        <v>4801.0140000000001</v>
      </c>
      <c r="T62" s="28">
        <v>0.20799999999999999</v>
      </c>
      <c r="U62" s="25">
        <f>M62*T62</f>
        <v>3053.8559999999998</v>
      </c>
      <c r="V62" s="39">
        <v>0.52500000000000002</v>
      </c>
      <c r="W62" s="25">
        <f>M62*V62</f>
        <v>7708.05</v>
      </c>
      <c r="X62" s="39">
        <v>0.4</v>
      </c>
      <c r="Y62" s="25">
        <f>X62*M62</f>
        <v>5872.8</v>
      </c>
      <c r="Z62" s="47">
        <v>2.8500000000000001E-3</v>
      </c>
      <c r="AA62" s="18">
        <f>M62*Z62</f>
        <v>41.843699999999998</v>
      </c>
      <c r="AB62" s="27">
        <f>IF(M62&gt;0,(AD62+AM62)/M62,0)</f>
        <v>2.7787440403214819E-3</v>
      </c>
      <c r="AC62" s="47">
        <v>3.6000000000000002E-4</v>
      </c>
      <c r="AD62" s="37">
        <f>AC62*M62</f>
        <v>5.28552</v>
      </c>
      <c r="AE62" s="28">
        <v>0.20569999999999999</v>
      </c>
      <c r="AF62" s="41">
        <f>AI62*(1-AJ62)*AE62</f>
        <v>36.524091999999996</v>
      </c>
      <c r="AG62" s="28">
        <f>IF(AND(AE62&gt;0,AC62&gt;0,Z62&gt;0),((Z62-AC62)*AE62)/((AE62-AC62)*Z62),0)</f>
        <v>0.87521594480015175</v>
      </c>
      <c r="AH62" s="29">
        <f t="shared" si="2"/>
        <v>0.87201469271562215</v>
      </c>
      <c r="AI62" s="43">
        <v>193</v>
      </c>
      <c r="AJ62" s="39">
        <v>0.08</v>
      </c>
      <c r="AK62" s="28">
        <v>0.2</v>
      </c>
      <c r="AL62" s="152">
        <v>0.19889999999999999</v>
      </c>
      <c r="AM62" s="41">
        <f>AI62*(1-AJ62)*AK62</f>
        <v>35.512</v>
      </c>
      <c r="AN62" s="154">
        <f t="shared" si="1"/>
        <v>35.316684000000002</v>
      </c>
      <c r="AO62" s="18">
        <v>1.6</v>
      </c>
      <c r="AP62" s="18"/>
      <c r="AQ62" s="121">
        <f>AQ61+AI62-AP62</f>
        <v>1558.3799999999997</v>
      </c>
      <c r="AR62" s="104"/>
      <c r="AS62" s="43"/>
      <c r="AT62" s="48"/>
      <c r="AU62" s="41"/>
      <c r="AV62" s="41"/>
      <c r="AW62" s="41"/>
      <c r="AX62" s="41"/>
    </row>
    <row r="63" spans="1:50" s="22" customFormat="1" ht="13.5" thickBot="1" x14ac:dyDescent="0.25">
      <c r="A63" s="184"/>
      <c r="B63" s="49" t="s">
        <v>38</v>
      </c>
      <c r="C63" s="50"/>
      <c r="D63" s="51">
        <f>SUM(D60:D62)</f>
        <v>46681</v>
      </c>
      <c r="E63" s="51"/>
      <c r="F63" s="51">
        <f>SUM(F60:F62)</f>
        <v>46702</v>
      </c>
      <c r="G63" s="52"/>
      <c r="H63" s="52"/>
      <c r="I63" s="51">
        <f>SUM(I60:I62)</f>
        <v>47077</v>
      </c>
      <c r="J63" s="52"/>
      <c r="K63" s="51">
        <f>SUM(K60:K62)</f>
        <v>45927</v>
      </c>
      <c r="L63" s="21">
        <f>IF(K63&gt;0,(K60*L60+K61*L61+K62*L62)/K63,0)</f>
        <v>7.0115661811135072E-2</v>
      </c>
      <c r="M63" s="52">
        <f>M60+M61+M62</f>
        <v>42707</v>
      </c>
      <c r="N63" s="53">
        <f>IF(M63&gt;0,O63/M63,0)</f>
        <v>0.34068984007305597</v>
      </c>
      <c r="O63" s="54">
        <f>O60+O61+O62</f>
        <v>14549.841</v>
      </c>
      <c r="P63" s="21">
        <f>IF(M63&gt;0,Q63/M63,0)</f>
        <v>0.30539173905917061</v>
      </c>
      <c r="Q63" s="54">
        <f>Q60+Q61+Q62</f>
        <v>13042.365</v>
      </c>
      <c r="R63" s="21">
        <f>IF(M63&gt;0,S63/M63,0)</f>
        <v>0.35391842086777336</v>
      </c>
      <c r="S63" s="54">
        <f>S60+S61+S62</f>
        <v>15114.793999999998</v>
      </c>
      <c r="T63" s="21">
        <f>IF(M63&gt;0,U63/M63,0)</f>
        <v>0.19918535603062731</v>
      </c>
      <c r="U63" s="54">
        <f>U60+U61+U62</f>
        <v>8506.6090000000004</v>
      </c>
      <c r="V63" s="21">
        <f>IF(M63&gt;0,W63/M63,0)</f>
        <v>0.53380532465403807</v>
      </c>
      <c r="W63" s="54">
        <f>W60+W61+W62</f>
        <v>22797.224000000002</v>
      </c>
      <c r="X63" s="21">
        <f>IF(M63&gt;0,Y63/M63,0)</f>
        <v>0.39999999999999997</v>
      </c>
      <c r="Y63" s="54">
        <f>Y60+Y61+Y62</f>
        <v>17082.8</v>
      </c>
      <c r="Z63" s="55">
        <f>IF(M63&gt;0,AA63/M63,0)</f>
        <v>2.761713770576252E-3</v>
      </c>
      <c r="AA63" s="56">
        <f>SUM(AA60:AA62)</f>
        <v>117.94450999999999</v>
      </c>
      <c r="AB63" s="55">
        <f>IF(M63&gt;0,(AB60*M60+AB61*M61+AB62*M62)/M63,0)</f>
        <v>2.8177314117123656E-3</v>
      </c>
      <c r="AC63" s="55">
        <f>IF(K63&gt;0,(K60*AC60+K61*AC61+K62*AC62)/K63,0)</f>
        <v>3.6000000000000008E-4</v>
      </c>
      <c r="AD63" s="52">
        <f>SUM(AD60:AD62)</f>
        <v>15.37452</v>
      </c>
      <c r="AE63" s="53">
        <f>IF(K63&gt;0,(K60*AE60+K61*AE61+K62*AE62)/K63,0)</f>
        <v>0.19224341237180742</v>
      </c>
      <c r="AF63" s="58">
        <f>SUM(AF60:AF62)</f>
        <v>106.93874049999999</v>
      </c>
      <c r="AG63" s="53">
        <f>IF(AND(AA63&gt;0),((AA60*AG60+AA61*AG61+AA62*AG62)/AA63),0)</f>
        <v>0.87128464663866134</v>
      </c>
      <c r="AH63" s="57">
        <f t="shared" si="2"/>
        <v>0.8739149006595518</v>
      </c>
      <c r="AI63" s="51">
        <f>SUM(AI60:AI62)</f>
        <v>612</v>
      </c>
      <c r="AJ63" s="21">
        <f>IF(AI63&gt;0,(AJ60*AI60+AJ61*AI61+AJ62*AI62)/AI63,0)</f>
        <v>8.1668300653594761E-2</v>
      </c>
      <c r="AK63" s="53">
        <f>IF(K63&gt;0,(AK60*K60+AK61*K61+AK62*K62)/K63,0)</f>
        <v>0.18757392383565222</v>
      </c>
      <c r="AL63" s="155">
        <f>IF(L63&gt;0,(AL60*K60+AL61*K61+AL62*K62)/K63,0)</f>
        <v>0.18695106364447925</v>
      </c>
      <c r="AM63" s="58">
        <f>SUM(AM60:AM62)</f>
        <v>104.9623354</v>
      </c>
      <c r="AN63" s="156">
        <f>SUM(AN60:AN62)</f>
        <v>104.8763319</v>
      </c>
      <c r="AO63" s="56"/>
      <c r="AP63" s="56">
        <f>SUM(AP60:AP62)</f>
        <v>0</v>
      </c>
      <c r="AQ63" s="105"/>
      <c r="AR63" s="106">
        <f>AQ62</f>
        <v>1558.3799999999997</v>
      </c>
      <c r="AS63" s="51">
        <f>SUM(AS60:AS62)</f>
        <v>0</v>
      </c>
      <c r="AT63" s="59"/>
      <c r="AU63" s="58"/>
      <c r="AV63" s="58"/>
      <c r="AW63" s="58"/>
      <c r="AX63" s="58"/>
    </row>
    <row r="64" spans="1:50" x14ac:dyDescent="0.2">
      <c r="A64" s="182">
        <v>16</v>
      </c>
      <c r="B64" s="23">
        <v>1</v>
      </c>
      <c r="C64" s="11" t="s">
        <v>55</v>
      </c>
      <c r="D64" s="12">
        <v>11410</v>
      </c>
      <c r="E64" s="12">
        <v>0</v>
      </c>
      <c r="F64" s="12">
        <v>12441</v>
      </c>
      <c r="G64" s="13">
        <v>0.9</v>
      </c>
      <c r="H64" s="13">
        <v>4.5</v>
      </c>
      <c r="I64" s="12">
        <v>12567</v>
      </c>
      <c r="J64" s="13">
        <v>3</v>
      </c>
      <c r="K64" s="12">
        <v>15716</v>
      </c>
      <c r="L64" s="14">
        <v>6.9000000000000006E-2</v>
      </c>
      <c r="M64" s="24">
        <f>ROUND(K64*(1-L64),0)</f>
        <v>14632</v>
      </c>
      <c r="N64" s="15">
        <v>0.28799999999999998</v>
      </c>
      <c r="O64" s="25">
        <f>M64*N64</f>
        <v>4214.0159999999996</v>
      </c>
      <c r="P64" s="14">
        <v>0.38300000000000001</v>
      </c>
      <c r="Q64" s="25">
        <f>M64*P64</f>
        <v>5604.0560000000005</v>
      </c>
      <c r="R64" s="16">
        <v>0.32900000000000001</v>
      </c>
      <c r="S64" s="25">
        <f>M64*R64</f>
        <v>4813.9279999999999</v>
      </c>
      <c r="T64" s="26">
        <v>0.218</v>
      </c>
      <c r="U64" s="25">
        <f>M64*T64</f>
        <v>3189.7759999999998</v>
      </c>
      <c r="V64" s="16">
        <v>0.53100000000000003</v>
      </c>
      <c r="W64" s="25">
        <f>M64*V64</f>
        <v>7769.5920000000006</v>
      </c>
      <c r="X64" s="16">
        <v>0.4</v>
      </c>
      <c r="Y64" s="25">
        <f>X64*M64</f>
        <v>5852.8</v>
      </c>
      <c r="Z64" s="17">
        <v>2.7799999999999999E-3</v>
      </c>
      <c r="AA64" s="18">
        <f>M64*Z64</f>
        <v>40.676960000000001</v>
      </c>
      <c r="AB64" s="27">
        <f>IF(M64&gt;0,(AD64+AM64)/M64,0)</f>
        <v>2.5839852036632039E-3</v>
      </c>
      <c r="AC64" s="17">
        <v>3.5E-4</v>
      </c>
      <c r="AD64" s="24">
        <f>AC64*M64</f>
        <v>5.1212</v>
      </c>
      <c r="AE64" s="117">
        <v>0.2165</v>
      </c>
      <c r="AF64" s="30">
        <f>AI64*(1-AJ64)*AE64</f>
        <v>32.900422499999998</v>
      </c>
      <c r="AG64" s="28">
        <f>IF(AND(AE64&gt;0,AC64&gt;0,Z64&gt;0),((Z64-AC64)*AE64)/((AE64-AC64)*Z64),0)</f>
        <v>0.875516103425379</v>
      </c>
      <c r="AH64" s="60">
        <f t="shared" si="2"/>
        <v>0.86595935389149081</v>
      </c>
      <c r="AI64" s="12">
        <v>165</v>
      </c>
      <c r="AJ64" s="14">
        <v>7.9000000000000001E-2</v>
      </c>
      <c r="AK64" s="15">
        <v>0.21510000000000001</v>
      </c>
      <c r="AL64" s="150">
        <v>0.2157</v>
      </c>
      <c r="AM64" s="30">
        <f>AI64*(1-AJ64)*AK64</f>
        <v>32.6876715</v>
      </c>
      <c r="AN64" s="153">
        <f>AI64*(1-AJ64)*AL64</f>
        <v>32.778850500000004</v>
      </c>
      <c r="AO64" s="19">
        <v>1.53</v>
      </c>
      <c r="AP64" s="19"/>
      <c r="AQ64" s="101">
        <f>AQ62+AI64-AP64</f>
        <v>1723.3799999999997</v>
      </c>
      <c r="AR64" s="102"/>
      <c r="AS64" s="12"/>
      <c r="AT64" s="31"/>
      <c r="AU64" s="20"/>
      <c r="AV64" s="20"/>
      <c r="AW64" s="20"/>
      <c r="AX64" s="20"/>
    </row>
    <row r="65" spans="1:50" x14ac:dyDescent="0.2">
      <c r="A65" s="183"/>
      <c r="B65" s="33">
        <v>2</v>
      </c>
      <c r="C65" s="11" t="s">
        <v>51</v>
      </c>
      <c r="D65" s="34">
        <v>13900</v>
      </c>
      <c r="E65" s="34">
        <v>0</v>
      </c>
      <c r="F65" s="34">
        <v>11022</v>
      </c>
      <c r="G65" s="35">
        <v>0.7</v>
      </c>
      <c r="H65" s="35">
        <v>4.4000000000000004</v>
      </c>
      <c r="I65" s="34">
        <v>12006</v>
      </c>
      <c r="J65" s="35">
        <v>4.3</v>
      </c>
      <c r="K65" s="34">
        <v>15068</v>
      </c>
      <c r="L65" s="36">
        <v>7.8E-2</v>
      </c>
      <c r="M65" s="37">
        <f>ROUND(K65*(1-L65),0)</f>
        <v>13893</v>
      </c>
      <c r="N65" s="38">
        <v>0.27300000000000002</v>
      </c>
      <c r="O65" s="25">
        <f>M65*N65</f>
        <v>3792.7890000000002</v>
      </c>
      <c r="P65" s="36">
        <v>0.29399999999999998</v>
      </c>
      <c r="Q65" s="25">
        <f>M65*P65</f>
        <v>4084.5419999999999</v>
      </c>
      <c r="R65" s="39">
        <v>0.433</v>
      </c>
      <c r="S65" s="25">
        <f>M65*R65</f>
        <v>6015.6689999999999</v>
      </c>
      <c r="T65" s="28">
        <v>0.2</v>
      </c>
      <c r="U65" s="25">
        <f>M65*T65</f>
        <v>2778.6000000000004</v>
      </c>
      <c r="V65" s="39">
        <v>0.53200000000000003</v>
      </c>
      <c r="W65" s="25">
        <f>M65*V65</f>
        <v>7391.076</v>
      </c>
      <c r="X65" s="39">
        <v>0.4</v>
      </c>
      <c r="Y65" s="25">
        <f>X65*M65</f>
        <v>5557.2000000000007</v>
      </c>
      <c r="Z65" s="40">
        <v>2.8E-3</v>
      </c>
      <c r="AA65" s="18">
        <f>M65*Z65</f>
        <v>38.900399999999998</v>
      </c>
      <c r="AB65" s="27">
        <f>IF(M65&gt;0,(AD65+AM65)/M65,0)</f>
        <v>2.871476031094796E-3</v>
      </c>
      <c r="AC65" s="40">
        <v>3.5E-4</v>
      </c>
      <c r="AD65" s="37">
        <f>AC65*M65</f>
        <v>4.8625499999999997</v>
      </c>
      <c r="AE65" s="28">
        <v>0.218</v>
      </c>
      <c r="AF65" s="41">
        <f>AI65*(1-AJ65)*AE65</f>
        <v>35.306190000000001</v>
      </c>
      <c r="AG65" s="28">
        <f>IF(AND(AE65&gt;0,AC65&gt;0,Z65&gt;0),((Z65-AC65)*AE65)/((AE65-AC65)*Z65),0)</f>
        <v>0.8764070755800597</v>
      </c>
      <c r="AH65" s="29">
        <f t="shared" si="2"/>
        <v>0.87953466258638291</v>
      </c>
      <c r="AI65" s="34">
        <v>177</v>
      </c>
      <c r="AJ65" s="36">
        <v>8.5000000000000006E-2</v>
      </c>
      <c r="AK65" s="38">
        <v>0.21629999999999999</v>
      </c>
      <c r="AL65" s="151">
        <v>0.21440000000000001</v>
      </c>
      <c r="AM65" s="41">
        <f>AI65*(1-AJ65)*AK65</f>
        <v>35.030866500000002</v>
      </c>
      <c r="AN65" s="174">
        <f t="shared" si="1"/>
        <v>34.723152000000006</v>
      </c>
      <c r="AO65" s="42">
        <v>1.55</v>
      </c>
      <c r="AP65" s="42"/>
      <c r="AQ65" s="121">
        <f>AQ64+AI65-AP65</f>
        <v>1900.3799999999997</v>
      </c>
      <c r="AR65" s="104"/>
      <c r="AS65" s="43"/>
      <c r="AT65" s="44"/>
      <c r="AU65" s="45"/>
      <c r="AV65" s="45"/>
      <c r="AW65" s="45"/>
      <c r="AX65" s="45"/>
    </row>
    <row r="66" spans="1:50" x14ac:dyDescent="0.2">
      <c r="A66" s="183"/>
      <c r="B66" s="33">
        <v>3</v>
      </c>
      <c r="C66" s="11" t="s">
        <v>60</v>
      </c>
      <c r="D66" s="43">
        <v>14927</v>
      </c>
      <c r="E66" s="43">
        <v>3</v>
      </c>
      <c r="F66" s="43">
        <v>14931</v>
      </c>
      <c r="G66" s="37">
        <v>1</v>
      </c>
      <c r="H66" s="37">
        <v>6.2</v>
      </c>
      <c r="I66" s="43">
        <v>15097</v>
      </c>
      <c r="J66" s="37">
        <v>3.2</v>
      </c>
      <c r="K66" s="43">
        <v>14690</v>
      </c>
      <c r="L66" s="39">
        <v>8.1000000000000003E-2</v>
      </c>
      <c r="M66" s="37">
        <f>ROUND(K66*(1-L66),0)</f>
        <v>13500</v>
      </c>
      <c r="N66" s="28">
        <v>0.38800000000000001</v>
      </c>
      <c r="O66" s="25">
        <f>M66*N66</f>
        <v>5238</v>
      </c>
      <c r="P66" s="39">
        <v>0.33300000000000002</v>
      </c>
      <c r="Q66" s="25">
        <f>M66*P66</f>
        <v>4495.5</v>
      </c>
      <c r="R66" s="39">
        <v>0.27900000000000003</v>
      </c>
      <c r="S66" s="25">
        <f>M66*R66</f>
        <v>3766.5000000000005</v>
      </c>
      <c r="T66" s="28">
        <v>0.19400000000000001</v>
      </c>
      <c r="U66" s="25">
        <f>M66*T66</f>
        <v>2619</v>
      </c>
      <c r="V66" s="39">
        <v>0.53500000000000003</v>
      </c>
      <c r="W66" s="25">
        <f>M66*V66</f>
        <v>7222.5</v>
      </c>
      <c r="X66" s="39">
        <v>0.41</v>
      </c>
      <c r="Y66" s="25">
        <f>X66*M66</f>
        <v>5535</v>
      </c>
      <c r="Z66" s="47">
        <v>2.9099999999999998E-3</v>
      </c>
      <c r="AA66" s="18">
        <f>M66*Z66</f>
        <v>39.284999999999997</v>
      </c>
      <c r="AB66" s="27">
        <f>IF(M66&gt;0,(AD66+AM66)/M66,0)</f>
        <v>2.9487791481481482E-3</v>
      </c>
      <c r="AC66" s="47">
        <v>3.4000000000000002E-4</v>
      </c>
      <c r="AD66" s="37">
        <f>AC66*M66</f>
        <v>4.5900000000000007</v>
      </c>
      <c r="AE66" s="28">
        <v>0.21840000000000001</v>
      </c>
      <c r="AF66" s="41">
        <f>AI66*(1-AJ66)*AE66</f>
        <v>35.692456800000002</v>
      </c>
      <c r="AG66" s="28">
        <f>IF(AND(AE66&gt;0,AC66&gt;0,Z66&gt;0),((Z66-AC66)*AE66)/((AE66-AC66)*Z66),0)</f>
        <v>0.88453854089151662</v>
      </c>
      <c r="AH66" s="29">
        <f t="shared" si="2"/>
        <v>0.88609606220773651</v>
      </c>
      <c r="AI66" s="43">
        <v>179</v>
      </c>
      <c r="AJ66" s="39">
        <v>8.6999999999999994E-2</v>
      </c>
      <c r="AK66" s="28">
        <v>0.2155</v>
      </c>
      <c r="AL66" s="152">
        <v>0.2102</v>
      </c>
      <c r="AM66" s="41">
        <f>AI66*(1-AJ66)*AK66</f>
        <v>35.218518499999995</v>
      </c>
      <c r="AN66" s="154">
        <f t="shared" si="1"/>
        <v>34.3523554</v>
      </c>
      <c r="AO66" s="18">
        <v>1.6</v>
      </c>
      <c r="AP66" s="18"/>
      <c r="AQ66" s="121">
        <f>AQ65+AI66-AP66</f>
        <v>2079.3799999999997</v>
      </c>
      <c r="AR66" s="104"/>
      <c r="AS66" s="43"/>
      <c r="AT66" s="48"/>
      <c r="AU66" s="41"/>
      <c r="AV66" s="41"/>
      <c r="AW66" s="41"/>
      <c r="AX66" s="41"/>
    </row>
    <row r="67" spans="1:50" s="22" customFormat="1" ht="13.5" thickBot="1" x14ac:dyDescent="0.25">
      <c r="A67" s="184"/>
      <c r="B67" s="49" t="s">
        <v>38</v>
      </c>
      <c r="C67" s="50"/>
      <c r="D67" s="51">
        <f>SUM(D64:D66)</f>
        <v>40237</v>
      </c>
      <c r="E67" s="51"/>
      <c r="F67" s="51">
        <f>SUM(F64:F66)</f>
        <v>38394</v>
      </c>
      <c r="G67" s="52"/>
      <c r="H67" s="52"/>
      <c r="I67" s="51">
        <f>SUM(I64:I66)</f>
        <v>39670</v>
      </c>
      <c r="J67" s="52"/>
      <c r="K67" s="51">
        <f>SUM(K64:K66)</f>
        <v>45474</v>
      </c>
      <c r="L67" s="21">
        <f>IF(K67&gt;0,(K64*L64+K65*L65+K66*L66)/K67,0)</f>
        <v>7.5858688481329983E-2</v>
      </c>
      <c r="M67" s="52">
        <f>M64+M65+M66</f>
        <v>42025</v>
      </c>
      <c r="N67" s="53">
        <f>IF(M67&gt;0,O67/M67,0)</f>
        <v>0.31516490184414042</v>
      </c>
      <c r="O67" s="54">
        <f>O64+O65+O66</f>
        <v>13244.805</v>
      </c>
      <c r="P67" s="21">
        <f>IF(M67&gt;0,Q67/M67,0)</f>
        <v>0.33751571683521714</v>
      </c>
      <c r="Q67" s="54">
        <f>Q64+Q65+Q66</f>
        <v>14184.098</v>
      </c>
      <c r="R67" s="21">
        <f>IF(M67&gt;0,S67/M67,0)</f>
        <v>0.3473193813206425</v>
      </c>
      <c r="S67" s="54">
        <f>S64+S65+S66</f>
        <v>14596.097</v>
      </c>
      <c r="T67" s="21">
        <f>IF(M67&gt;0,U67/M67,0)</f>
        <v>0.20433970255800118</v>
      </c>
      <c r="U67" s="54">
        <f>U64+U65+U66</f>
        <v>8587.3760000000002</v>
      </c>
      <c r="V67" s="21">
        <f>IF(M67&gt;0,W67/M67,0)</f>
        <v>0.53261553837001785</v>
      </c>
      <c r="W67" s="54">
        <f>W64+W65+W66</f>
        <v>22383.168000000001</v>
      </c>
      <c r="X67" s="21">
        <f>IF(M67&gt;0,Y67/M67,0)</f>
        <v>0.40321237358715051</v>
      </c>
      <c r="Y67" s="54">
        <f>Y64+Y65+Y66</f>
        <v>16945</v>
      </c>
      <c r="Z67" s="55">
        <f>IF(M67&gt;0,AA67/M67,0)</f>
        <v>2.8283726353361092E-3</v>
      </c>
      <c r="AA67" s="56">
        <f>SUM(AA64:AA66)</f>
        <v>118.86236</v>
      </c>
      <c r="AB67" s="55">
        <f>IF(M67&gt;0,(AB64*M64+AB65*M65+AB66*M66)/M67,0)</f>
        <v>2.7962119333729924E-3</v>
      </c>
      <c r="AC67" s="55">
        <f>IF(K67&gt;0,(K64*AC64+K65*AC65+K66*AC66)/K67,0)</f>
        <v>3.4676958261863923E-4</v>
      </c>
      <c r="AD67" s="52">
        <f>SUM(AD64:AD66)</f>
        <v>14.57375</v>
      </c>
      <c r="AE67" s="53">
        <f>IF(K67&gt;0,(K64*AE64+K65*AE65+K66*AE66)/K67,0)</f>
        <v>0.21761081057307471</v>
      </c>
      <c r="AF67" s="58">
        <f>SUM(AF64:AF66)</f>
        <v>103.89906930000001</v>
      </c>
      <c r="AG67" s="53">
        <f>IF(AND(AA67&gt;0),((AA64*AG64+AA65*AG65+AA66*AG66)/AA67),0)</f>
        <v>0.8787896849785567</v>
      </c>
      <c r="AH67" s="57">
        <f t="shared" si="2"/>
        <v>0.87739696792429267</v>
      </c>
      <c r="AI67" s="51">
        <f>SUM(AI64:AI66)</f>
        <v>521</v>
      </c>
      <c r="AJ67" s="21">
        <f>IF(AI67&gt;0,(AJ64*AI64+AJ65*AI65+AJ66*AI66)/AI67,0)</f>
        <v>8.3786948176583484E-2</v>
      </c>
      <c r="AK67" s="53">
        <f>IF(K67&gt;0,(AK64*K64+AK65*K65+AK66*K66)/K67,0)</f>
        <v>0.2156268417117474</v>
      </c>
      <c r="AL67" s="155">
        <f>IF(L67&gt;0,(AL64*K64+AL65*K65+AL66*K66)/K67,0)</f>
        <v>0.21349251000571756</v>
      </c>
      <c r="AM67" s="58">
        <f>SUM(AM64:AM66)</f>
        <v>102.93705649999998</v>
      </c>
      <c r="AN67" s="156">
        <f>SUM(AN64:AN66)</f>
        <v>101.8543579</v>
      </c>
      <c r="AO67" s="56"/>
      <c r="AP67" s="56">
        <f>SUM(AP64:AP66)</f>
        <v>0</v>
      </c>
      <c r="AQ67" s="105"/>
      <c r="AR67" s="106">
        <f>AQ66</f>
        <v>2079.3799999999997</v>
      </c>
      <c r="AS67" s="51">
        <f>SUM(AS64:AS66)</f>
        <v>0</v>
      </c>
      <c r="AT67" s="59"/>
      <c r="AU67" s="58"/>
      <c r="AV67" s="58"/>
      <c r="AW67" s="58"/>
      <c r="AX67" s="58"/>
    </row>
    <row r="68" spans="1:50" x14ac:dyDescent="0.2">
      <c r="A68" s="182">
        <v>17</v>
      </c>
      <c r="B68" s="23">
        <v>1</v>
      </c>
      <c r="C68" s="11" t="s">
        <v>55</v>
      </c>
      <c r="D68" s="12">
        <v>3040</v>
      </c>
      <c r="E68" s="12">
        <v>0</v>
      </c>
      <c r="F68" s="12">
        <v>10319</v>
      </c>
      <c r="G68" s="13">
        <v>1</v>
      </c>
      <c r="H68" s="13">
        <v>6.1</v>
      </c>
      <c r="I68" s="12">
        <v>10663</v>
      </c>
      <c r="J68" s="13">
        <v>4.8</v>
      </c>
      <c r="K68" s="12">
        <v>14597</v>
      </c>
      <c r="L68" s="14">
        <v>6.6000000000000003E-2</v>
      </c>
      <c r="M68" s="24">
        <f>ROUND(K68*(1-L68),0)</f>
        <v>13634</v>
      </c>
      <c r="N68" s="15">
        <v>0.42099999999999999</v>
      </c>
      <c r="O68" s="25">
        <f>M68*N68</f>
        <v>5739.9139999999998</v>
      </c>
      <c r="P68" s="14">
        <v>0.308</v>
      </c>
      <c r="Q68" s="25">
        <f>M68*P68</f>
        <v>4199.2719999999999</v>
      </c>
      <c r="R68" s="16">
        <v>0.27100000000000002</v>
      </c>
      <c r="S68" s="25">
        <f>M68*R68</f>
        <v>3694.8140000000003</v>
      </c>
      <c r="T68" s="26">
        <v>0.19400000000000001</v>
      </c>
      <c r="U68" s="25">
        <f>M68*T68</f>
        <v>2644.9960000000001</v>
      </c>
      <c r="V68" s="16">
        <v>0.55700000000000005</v>
      </c>
      <c r="W68" s="25">
        <f>M68*V68</f>
        <v>7594.1380000000008</v>
      </c>
      <c r="X68" s="16">
        <v>0.4</v>
      </c>
      <c r="Y68" s="25">
        <f>X68*M68</f>
        <v>5453.6</v>
      </c>
      <c r="Z68" s="17">
        <v>2.96E-3</v>
      </c>
      <c r="AA68" s="18">
        <f>M68*Z68</f>
        <v>40.356639999999999</v>
      </c>
      <c r="AB68" s="27">
        <f>IF(M68&gt;0,(AD68+AM68)/M68,0)</f>
        <v>2.9222630482616985E-3</v>
      </c>
      <c r="AC68" s="17">
        <v>3.4000000000000002E-4</v>
      </c>
      <c r="AD68" s="24">
        <f>AC68*M68</f>
        <v>4.6355599999999999</v>
      </c>
      <c r="AE68" s="117">
        <v>0.21540000000000001</v>
      </c>
      <c r="AF68" s="30">
        <f>AI68*(1-AJ68)*AE68</f>
        <v>34.770729600000003</v>
      </c>
      <c r="AG68" s="28">
        <f>IF(AND(AE68&gt;0,AC68&gt;0,Z68&gt;0),((Z68-AC68)*AE68)/((AE68-AC68)*Z68),0)</f>
        <v>0.88653449320239974</v>
      </c>
      <c r="AH68" s="60">
        <f t="shared" ref="AH68:AH99" si="3">IF(AND(AB68&gt;0,AK68&gt;0,AC68&gt;0),((AK68*(AB68-AC68))/(AB68*(AK68-AC68))),0)</f>
        <v>0.8850315070843715</v>
      </c>
      <c r="AI68" s="12">
        <v>177</v>
      </c>
      <c r="AJ68" s="14">
        <v>8.7999999999999995E-2</v>
      </c>
      <c r="AK68" s="15">
        <v>0.21809999999999999</v>
      </c>
      <c r="AL68" s="150">
        <v>0.2137</v>
      </c>
      <c r="AM68" s="30">
        <f>AI68*(1-AJ68)*AK68</f>
        <v>35.206574400000001</v>
      </c>
      <c r="AN68" s="153">
        <f>AI68*(1-AJ68)*AL68</f>
        <v>34.496308800000001</v>
      </c>
      <c r="AO68" s="19">
        <v>1.55</v>
      </c>
      <c r="AP68" s="19">
        <v>1008.12</v>
      </c>
      <c r="AQ68" s="101">
        <f>AQ66+AI68-AP68</f>
        <v>1248.2599999999998</v>
      </c>
      <c r="AR68" s="102"/>
      <c r="AS68" s="12"/>
      <c r="AT68" s="31"/>
      <c r="AU68" s="20"/>
      <c r="AV68" s="20"/>
      <c r="AW68" s="20"/>
      <c r="AX68" s="20"/>
    </row>
    <row r="69" spans="1:50" x14ac:dyDescent="0.2">
      <c r="A69" s="183"/>
      <c r="B69" s="33">
        <v>2</v>
      </c>
      <c r="C69" s="11" t="s">
        <v>51</v>
      </c>
      <c r="D69" s="34">
        <v>20900</v>
      </c>
      <c r="E69" s="34">
        <v>2</v>
      </c>
      <c r="F69" s="34">
        <v>14717</v>
      </c>
      <c r="G69" s="35">
        <v>0.6</v>
      </c>
      <c r="H69" s="35">
        <v>5.4</v>
      </c>
      <c r="I69" s="34">
        <v>15103</v>
      </c>
      <c r="J69" s="35">
        <v>3.7</v>
      </c>
      <c r="K69" s="34">
        <v>14563</v>
      </c>
      <c r="L69" s="36">
        <v>6.4000000000000001E-2</v>
      </c>
      <c r="M69" s="37">
        <f>ROUND(K69*(1-L69),0)</f>
        <v>13631</v>
      </c>
      <c r="N69" s="38">
        <v>0.26700000000000002</v>
      </c>
      <c r="O69" s="25">
        <f>M69*N69</f>
        <v>3639.4770000000003</v>
      </c>
      <c r="P69" s="36">
        <v>0.29799999999999999</v>
      </c>
      <c r="Q69" s="25">
        <f>M69*P69</f>
        <v>4062.038</v>
      </c>
      <c r="R69" s="39">
        <v>0.435</v>
      </c>
      <c r="S69" s="25">
        <f>M69*R69</f>
        <v>5929.4849999999997</v>
      </c>
      <c r="T69" s="28">
        <v>0.20100000000000001</v>
      </c>
      <c r="U69" s="25">
        <f>M69*T69</f>
        <v>2739.8310000000001</v>
      </c>
      <c r="V69" s="39">
        <v>0.53900000000000003</v>
      </c>
      <c r="W69" s="25">
        <f>M69*V69</f>
        <v>7347.1090000000004</v>
      </c>
      <c r="X69" s="39">
        <v>0.4</v>
      </c>
      <c r="Y69" s="25">
        <f>X69*M69</f>
        <v>5452.4000000000005</v>
      </c>
      <c r="Z69" s="40">
        <v>2.97E-3</v>
      </c>
      <c r="AA69" s="18">
        <f>M69*Z69</f>
        <v>40.484070000000003</v>
      </c>
      <c r="AB69" s="27">
        <f>IF(M69&gt;0,(AD69+AM69)/M69,0)</f>
        <v>2.9021995451544279E-3</v>
      </c>
      <c r="AC69" s="40">
        <v>3.5E-4</v>
      </c>
      <c r="AD69" s="37">
        <f>AC69*M69</f>
        <v>4.7708500000000003</v>
      </c>
      <c r="AE69" s="28">
        <v>0.21340000000000001</v>
      </c>
      <c r="AF69" s="41">
        <f>AI69*(1-AJ69)*AE69</f>
        <v>34.756458000000002</v>
      </c>
      <c r="AG69" s="28">
        <f>IF(AND(AE69&gt;0,AC69&gt;0,Z69&gt;0),((Z69-AC69)*AE69)/((AE69-AC69)*Z69),0)</f>
        <v>0.88360409224056247</v>
      </c>
      <c r="AH69" s="29">
        <f t="shared" si="3"/>
        <v>0.88084514659458568</v>
      </c>
      <c r="AI69" s="34">
        <v>178</v>
      </c>
      <c r="AJ69" s="36">
        <v>8.5000000000000006E-2</v>
      </c>
      <c r="AK69" s="38">
        <v>0.21360000000000001</v>
      </c>
      <c r="AL69" s="151">
        <v>0.21340000000000001</v>
      </c>
      <c r="AM69" s="41">
        <f>AI69*(1-AJ69)*AK69</f>
        <v>34.789032000000006</v>
      </c>
      <c r="AN69" s="174">
        <f t="shared" si="1"/>
        <v>34.756458000000002</v>
      </c>
      <c r="AO69" s="42">
        <v>1.6</v>
      </c>
      <c r="AP69" s="42"/>
      <c r="AQ69" s="121">
        <f>AQ68+AI69-AP69</f>
        <v>1426.2599999999998</v>
      </c>
      <c r="AR69" s="104"/>
      <c r="AS69" s="43"/>
      <c r="AT69" s="44"/>
      <c r="AU69" s="45"/>
      <c r="AV69" s="45"/>
      <c r="AW69" s="45"/>
      <c r="AX69" s="45"/>
    </row>
    <row r="70" spans="1:50" x14ac:dyDescent="0.2">
      <c r="A70" s="183"/>
      <c r="B70" s="33">
        <v>3</v>
      </c>
      <c r="C70" s="11" t="s">
        <v>60</v>
      </c>
      <c r="D70" s="43">
        <v>17760</v>
      </c>
      <c r="E70" s="43">
        <v>0</v>
      </c>
      <c r="F70" s="43">
        <v>15903</v>
      </c>
      <c r="G70" s="37">
        <v>0.9</v>
      </c>
      <c r="H70" s="37">
        <v>5.5</v>
      </c>
      <c r="I70" s="43">
        <v>16683</v>
      </c>
      <c r="J70" s="37">
        <v>2.9</v>
      </c>
      <c r="K70" s="43">
        <v>14574</v>
      </c>
      <c r="L70" s="39">
        <v>6.6000000000000003E-2</v>
      </c>
      <c r="M70" s="37">
        <f>ROUND(K70*(1-L70),0)</f>
        <v>13612</v>
      </c>
      <c r="N70" s="28">
        <v>0.312</v>
      </c>
      <c r="O70" s="25">
        <f>M70*N70</f>
        <v>4246.9440000000004</v>
      </c>
      <c r="P70" s="39">
        <v>0.26600000000000001</v>
      </c>
      <c r="Q70" s="25">
        <f>M70*P70</f>
        <v>3620.7920000000004</v>
      </c>
      <c r="R70" s="39">
        <v>0.42199999999999999</v>
      </c>
      <c r="S70" s="25">
        <f>M70*R70</f>
        <v>5744.2640000000001</v>
      </c>
      <c r="T70" s="28">
        <v>0.20100000000000001</v>
      </c>
      <c r="U70" s="25">
        <f>M70*T70</f>
        <v>2736.0120000000002</v>
      </c>
      <c r="V70" s="39">
        <v>0.52800000000000002</v>
      </c>
      <c r="W70" s="25">
        <f>M70*V70</f>
        <v>7187.1360000000004</v>
      </c>
      <c r="X70" s="39">
        <v>0.41</v>
      </c>
      <c r="Y70" s="25">
        <f>X70*M70</f>
        <v>5580.92</v>
      </c>
      <c r="Z70" s="47">
        <v>2.9199999999999999E-3</v>
      </c>
      <c r="AA70" s="18">
        <f>M70*Z70</f>
        <v>39.747039999999998</v>
      </c>
      <c r="AB70" s="27">
        <f>IF(M70&gt;0,(AD70+AM70)/M70,0)</f>
        <v>2.8397358801057894E-3</v>
      </c>
      <c r="AC70" s="47">
        <v>3.5E-4</v>
      </c>
      <c r="AD70" s="37">
        <f>AC70*M70</f>
        <v>4.7641999999999998</v>
      </c>
      <c r="AE70" s="28">
        <v>0.2099</v>
      </c>
      <c r="AF70" s="41">
        <f>AI70*(1-AJ70)*AE70</f>
        <v>34.265755200000001</v>
      </c>
      <c r="AG70" s="28">
        <f>IF(AND(AE70&gt;0,AC70&gt;0,Z70&gt;0),((Z70-AC70)*AE70)/((AE70-AC70)*Z70),0)</f>
        <v>0.88160703137512553</v>
      </c>
      <c r="AH70" s="29">
        <f t="shared" si="3"/>
        <v>0.87822973885762967</v>
      </c>
      <c r="AI70" s="43">
        <v>179</v>
      </c>
      <c r="AJ70" s="39">
        <v>8.7999999999999995E-2</v>
      </c>
      <c r="AK70" s="28">
        <v>0.20760000000000001</v>
      </c>
      <c r="AL70" s="152">
        <v>0.2046</v>
      </c>
      <c r="AM70" s="41">
        <f>AI70*(1-AJ70)*AK70</f>
        <v>33.890284800000003</v>
      </c>
      <c r="AN70" s="154">
        <f t="shared" si="1"/>
        <v>33.400540800000002</v>
      </c>
      <c r="AO70" s="18">
        <v>1.6</v>
      </c>
      <c r="AP70" s="18"/>
      <c r="AQ70" s="121">
        <f>AQ69+AI70-AP70</f>
        <v>1605.2599999999998</v>
      </c>
      <c r="AR70" s="104"/>
      <c r="AS70" s="43"/>
      <c r="AT70" s="48"/>
      <c r="AU70" s="41"/>
      <c r="AV70" s="41"/>
      <c r="AW70" s="41"/>
      <c r="AX70" s="41"/>
    </row>
    <row r="71" spans="1:50" s="22" customFormat="1" ht="13.5" thickBot="1" x14ac:dyDescent="0.25">
      <c r="A71" s="184"/>
      <c r="B71" s="49" t="s">
        <v>38</v>
      </c>
      <c r="C71" s="50"/>
      <c r="D71" s="51">
        <f>SUM(D68:D70)</f>
        <v>41700</v>
      </c>
      <c r="E71" s="51"/>
      <c r="F71" s="51">
        <f>SUM(F68:F70)</f>
        <v>40939</v>
      </c>
      <c r="G71" s="52"/>
      <c r="H71" s="52"/>
      <c r="I71" s="51">
        <f>SUM(I68:I70)</f>
        <v>42449</v>
      </c>
      <c r="J71" s="52"/>
      <c r="K71" s="51">
        <f>SUM(K68:K70)</f>
        <v>43734</v>
      </c>
      <c r="L71" s="21">
        <f>IF(K71&gt;0,(K68*L68+K69*L69+K70*L70)/K71,0)</f>
        <v>6.5334019298486312E-2</v>
      </c>
      <c r="M71" s="52">
        <f>M68+M69+M70</f>
        <v>40877</v>
      </c>
      <c r="N71" s="53">
        <f>IF(M71&gt;0,O71/M71,0)</f>
        <v>0.33334968319592923</v>
      </c>
      <c r="O71" s="54">
        <f>O68+O69+O70</f>
        <v>13626.334999999999</v>
      </c>
      <c r="P71" s="21">
        <f>IF(M71&gt;0,Q71/M71,0)</f>
        <v>0.29067940406585607</v>
      </c>
      <c r="Q71" s="54">
        <f>Q68+Q69+Q70</f>
        <v>11882.101999999999</v>
      </c>
      <c r="R71" s="21">
        <f>IF(M71&gt;0,S71/M71,0)</f>
        <v>0.37597091273821459</v>
      </c>
      <c r="S71" s="54">
        <f>S68+S69+S70</f>
        <v>15368.562999999998</v>
      </c>
      <c r="T71" s="21">
        <f>IF(M71&gt;0,U71/M71,0)</f>
        <v>0.19866523962130292</v>
      </c>
      <c r="U71" s="54">
        <f>U68+U69+U70</f>
        <v>8120.8389999999999</v>
      </c>
      <c r="V71" s="21">
        <f>IF(M71&gt;0,W71/M71,0)</f>
        <v>0.54134068057832041</v>
      </c>
      <c r="W71" s="54">
        <f>W68+W69+W70</f>
        <v>22128.383000000002</v>
      </c>
      <c r="X71" s="21">
        <f>IF(M71&gt;0,Y71/M71,0)</f>
        <v>0.40332998996990971</v>
      </c>
      <c r="Y71" s="54">
        <f>Y68+Y69+Y70</f>
        <v>16486.919999999998</v>
      </c>
      <c r="Z71" s="55">
        <f>IF(M71&gt;0,AA71/M71,0)</f>
        <v>2.9500146781808842E-3</v>
      </c>
      <c r="AA71" s="56">
        <f>SUM(AA68:AA70)</f>
        <v>120.58775</v>
      </c>
      <c r="AB71" s="55">
        <f>IF(M71&gt;0,(AB68*M68+AB69*M69+AB70*M70)/M71,0)</f>
        <v>2.8880911319323827E-3</v>
      </c>
      <c r="AC71" s="55">
        <f>IF(K71&gt;0,(K68*AC68+K69*AC69+K70*AC70)/K71,0)</f>
        <v>3.4666232222069785E-4</v>
      </c>
      <c r="AD71" s="52">
        <f>SUM(AD68:AD70)</f>
        <v>14.17061</v>
      </c>
      <c r="AE71" s="53">
        <f>IF(K71&gt;0,(K68*AE68+K69*AE69+K70*AE70)/K71,0)</f>
        <v>0.21290118900626515</v>
      </c>
      <c r="AF71" s="58">
        <f>SUM(AF68:AF70)</f>
        <v>103.79294280000001</v>
      </c>
      <c r="AG71" s="53">
        <f>IF(AND(AA71&gt;0),((AA68*AG68+AA69*AG69+AA70*AG70)/AA71),0)</f>
        <v>0.88392654521419844</v>
      </c>
      <c r="AH71" s="57">
        <f t="shared" si="3"/>
        <v>0.88140216949210259</v>
      </c>
      <c r="AI71" s="51">
        <f>SUM(AI68:AI70)</f>
        <v>534</v>
      </c>
      <c r="AJ71" s="21">
        <f>IF(AI71&gt;0,(AJ68*AI68+AJ69*AI69+AJ70*AI70)/AI71,0)</f>
        <v>8.6999999999999994E-2</v>
      </c>
      <c r="AK71" s="53">
        <f>IF(K71&gt;0,(AK68*K68+AK69*K69+AK70*K70)/K71,0)</f>
        <v>0.21310250377280834</v>
      </c>
      <c r="AL71" s="155">
        <f>IF(L71&gt;0,(AL68*K68+AL69*K69+AL70*K70)/K71,0)</f>
        <v>0.21056760186582527</v>
      </c>
      <c r="AM71" s="58">
        <f>SUM(AM68:AM70)</f>
        <v>103.88589120000002</v>
      </c>
      <c r="AN71" s="156">
        <f>SUM(AN68:AN70)</f>
        <v>102.65330760000001</v>
      </c>
      <c r="AO71" s="56"/>
      <c r="AP71" s="56">
        <f>SUM(AP68:AP70)</f>
        <v>1008.12</v>
      </c>
      <c r="AQ71" s="105"/>
      <c r="AR71" s="106">
        <f>AQ70</f>
        <v>1605.2599999999998</v>
      </c>
      <c r="AS71" s="51">
        <f>SUM(AS68:AS70)</f>
        <v>0</v>
      </c>
      <c r="AT71" s="59"/>
      <c r="AU71" s="58"/>
      <c r="AV71" s="58"/>
      <c r="AW71" s="58"/>
      <c r="AX71" s="58"/>
    </row>
    <row r="72" spans="1:50" x14ac:dyDescent="0.2">
      <c r="A72" s="182">
        <v>18</v>
      </c>
      <c r="B72" s="23">
        <v>1</v>
      </c>
      <c r="C72" s="11" t="s">
        <v>55</v>
      </c>
      <c r="D72" s="12">
        <v>5204</v>
      </c>
      <c r="E72" s="12">
        <v>0</v>
      </c>
      <c r="F72" s="12">
        <v>9301</v>
      </c>
      <c r="G72" s="13">
        <v>0.5</v>
      </c>
      <c r="H72" s="13">
        <v>5.4</v>
      </c>
      <c r="I72" s="12">
        <v>9346</v>
      </c>
      <c r="J72" s="125">
        <v>5.3</v>
      </c>
      <c r="K72" s="12">
        <v>15458</v>
      </c>
      <c r="L72" s="14">
        <v>7.1999999999999995E-2</v>
      </c>
      <c r="M72" s="24">
        <f>ROUND(K72*(1-L72),0)</f>
        <v>14345</v>
      </c>
      <c r="N72" s="15">
        <v>0.35299999999999998</v>
      </c>
      <c r="O72" s="25">
        <f>M72*N72</f>
        <v>5063.7849999999999</v>
      </c>
      <c r="P72" s="14">
        <v>0.47299999999999998</v>
      </c>
      <c r="Q72" s="25">
        <f>M72*P72</f>
        <v>6785.1849999999995</v>
      </c>
      <c r="R72" s="16">
        <v>0.17399999999999999</v>
      </c>
      <c r="S72" s="25">
        <f>M72*R72</f>
        <v>2496.0299999999997</v>
      </c>
      <c r="T72" s="26">
        <v>0.216</v>
      </c>
      <c r="U72" s="25">
        <f>M72*T72</f>
        <v>3098.52</v>
      </c>
      <c r="V72" s="16">
        <v>0.51700000000000002</v>
      </c>
      <c r="W72" s="25">
        <f>M72*V72</f>
        <v>7416.3649999999998</v>
      </c>
      <c r="X72" s="16">
        <v>0.41</v>
      </c>
      <c r="Y72" s="25">
        <f>X72*M72</f>
        <v>5881.45</v>
      </c>
      <c r="Z72" s="17">
        <v>3.0400000000000002E-3</v>
      </c>
      <c r="AA72" s="18">
        <f>M72*Z72</f>
        <v>43.608800000000002</v>
      </c>
      <c r="AB72" s="27">
        <f>IF(M72&gt;0,(AD72+AM72)/M72,0)</f>
        <v>2.7552675426978043E-3</v>
      </c>
      <c r="AC72" s="17">
        <v>3.6999999999999999E-4</v>
      </c>
      <c r="AD72" s="24">
        <f>AC72*M72</f>
        <v>5.3076499999999998</v>
      </c>
      <c r="AE72" s="117">
        <v>0.2094</v>
      </c>
      <c r="AF72" s="30">
        <f>AI72*(1-AJ72)*AE72</f>
        <v>35.139623400000005</v>
      </c>
      <c r="AG72" s="28">
        <f>IF(AND(AE72&gt;0,AC72&gt;0,Z72&gt;0),((Z72-AC72)*AE72)/((AE72-AC72)*Z72),0)</f>
        <v>0.87984411706201837</v>
      </c>
      <c r="AH72" s="60">
        <f t="shared" si="3"/>
        <v>0.86728555993180589</v>
      </c>
      <c r="AI72" s="12">
        <v>183</v>
      </c>
      <c r="AJ72" s="14">
        <v>8.3000000000000004E-2</v>
      </c>
      <c r="AK72" s="15">
        <v>0.2039</v>
      </c>
      <c r="AL72" s="150">
        <v>0.1993</v>
      </c>
      <c r="AM72" s="30">
        <f>AI72*(1-AJ72)*AK72</f>
        <v>34.216662900000003</v>
      </c>
      <c r="AN72" s="153">
        <f t="shared" ref="AN72:AN126" si="4">AI72*(1-AJ72)*AL72</f>
        <v>33.444732300000005</v>
      </c>
      <c r="AO72" s="19">
        <v>1.6</v>
      </c>
      <c r="AP72" s="19">
        <v>503.06</v>
      </c>
      <c r="AQ72" s="101">
        <f>AQ70+AI72-AP72</f>
        <v>1285.1999999999998</v>
      </c>
      <c r="AR72" s="102"/>
      <c r="AS72" s="12"/>
      <c r="AT72" s="31"/>
      <c r="AU72" s="20"/>
      <c r="AV72" s="20"/>
      <c r="AW72" s="20"/>
      <c r="AX72" s="20"/>
    </row>
    <row r="73" spans="1:50" x14ac:dyDescent="0.2">
      <c r="A73" s="183"/>
      <c r="B73" s="33">
        <v>2</v>
      </c>
      <c r="C73" s="11" t="s">
        <v>52</v>
      </c>
      <c r="D73" s="34">
        <v>19700</v>
      </c>
      <c r="E73" s="34">
        <v>2</v>
      </c>
      <c r="F73" s="34">
        <v>17141</v>
      </c>
      <c r="G73" s="35">
        <v>1.3</v>
      </c>
      <c r="H73" s="35">
        <v>7</v>
      </c>
      <c r="I73" s="34">
        <v>17030</v>
      </c>
      <c r="J73" s="126">
        <v>3.9</v>
      </c>
      <c r="K73" s="34">
        <v>15222</v>
      </c>
      <c r="L73" s="36">
        <v>6.2E-2</v>
      </c>
      <c r="M73" s="37">
        <f>ROUND(K73*(1-L73),0)</f>
        <v>14278</v>
      </c>
      <c r="N73" s="38">
        <v>0.23899999999999999</v>
      </c>
      <c r="O73" s="25">
        <f>M73*N73</f>
        <v>3412.442</v>
      </c>
      <c r="P73" s="36">
        <v>0.255</v>
      </c>
      <c r="Q73" s="25">
        <f>M73*P73</f>
        <v>3640.89</v>
      </c>
      <c r="R73" s="39">
        <v>0.50600000000000001</v>
      </c>
      <c r="S73" s="25">
        <f>M73*R73</f>
        <v>7224.6679999999997</v>
      </c>
      <c r="T73" s="28">
        <v>0.20799999999999999</v>
      </c>
      <c r="U73" s="25">
        <f>M73*T73</f>
        <v>2969.8240000000001</v>
      </c>
      <c r="V73" s="39">
        <v>0.53200000000000003</v>
      </c>
      <c r="W73" s="25">
        <f>M73*V73</f>
        <v>7595.8960000000006</v>
      </c>
      <c r="X73" s="39">
        <v>0.42</v>
      </c>
      <c r="Y73" s="25">
        <f>X73*M73</f>
        <v>5996.76</v>
      </c>
      <c r="Z73" s="40">
        <v>3.0000000000000001E-3</v>
      </c>
      <c r="AA73" s="18">
        <f>M73*Z73</f>
        <v>42.834000000000003</v>
      </c>
      <c r="AB73" s="27">
        <f>IF(M73&gt;0,(AD73+AM73)/M73,0)</f>
        <v>2.8991570808236445E-3</v>
      </c>
      <c r="AC73" s="40">
        <v>3.6999999999999999E-4</v>
      </c>
      <c r="AD73" s="37">
        <f>AC73*M73</f>
        <v>5.2828600000000003</v>
      </c>
      <c r="AE73" s="28">
        <v>0.21229999999999999</v>
      </c>
      <c r="AF73" s="41">
        <f>AI73*(1-AJ73)*AE73</f>
        <v>36.368263800000001</v>
      </c>
      <c r="AG73" s="28">
        <f>IF(AND(AE73&gt;0,AC73&gt;0,Z73&gt;0),((Z73-AC73)*AE73)/((AE73-AC73)*Z73),0)</f>
        <v>0.87819720347913632</v>
      </c>
      <c r="AH73" s="29">
        <f t="shared" si="3"/>
        <v>0.87391060169418255</v>
      </c>
      <c r="AI73" s="34">
        <v>186</v>
      </c>
      <c r="AJ73" s="36">
        <v>7.9000000000000001E-2</v>
      </c>
      <c r="AK73" s="38">
        <v>0.21079999999999999</v>
      </c>
      <c r="AL73" s="151">
        <v>0.21179999999999999</v>
      </c>
      <c r="AM73" s="41">
        <f>AI73*(1-AJ73)*AK73</f>
        <v>36.111304799999999</v>
      </c>
      <c r="AN73" s="174">
        <f t="shared" si="4"/>
        <v>36.2826108</v>
      </c>
      <c r="AO73" s="42">
        <v>1.6</v>
      </c>
      <c r="AP73" s="42"/>
      <c r="AQ73" s="121">
        <f>AQ72+AI73-AP73</f>
        <v>1471.1999999999998</v>
      </c>
      <c r="AR73" s="104"/>
      <c r="AS73" s="43"/>
      <c r="AT73" s="44"/>
      <c r="AU73" s="45"/>
      <c r="AV73" s="45"/>
      <c r="AW73" s="45"/>
      <c r="AX73" s="45"/>
    </row>
    <row r="74" spans="1:50" x14ac:dyDescent="0.2">
      <c r="A74" s="183"/>
      <c r="B74" s="33">
        <v>3</v>
      </c>
      <c r="C74" s="11" t="s">
        <v>60</v>
      </c>
      <c r="D74" s="43">
        <v>18796</v>
      </c>
      <c r="E74" s="43">
        <v>1</v>
      </c>
      <c r="F74" s="43">
        <v>15675</v>
      </c>
      <c r="G74" s="37">
        <v>0.7</v>
      </c>
      <c r="H74" s="37">
        <v>4.8</v>
      </c>
      <c r="I74" s="43">
        <v>16059</v>
      </c>
      <c r="J74" s="37">
        <v>3.5</v>
      </c>
      <c r="K74" s="43">
        <v>15428</v>
      </c>
      <c r="L74" s="39">
        <v>6.4000000000000001E-2</v>
      </c>
      <c r="M74" s="37">
        <f>ROUND(K74*(1-L74),0)</f>
        <v>14441</v>
      </c>
      <c r="N74" s="28">
        <v>0.23699999999999999</v>
      </c>
      <c r="O74" s="25">
        <f>M74*N74</f>
        <v>3422.5169999999998</v>
      </c>
      <c r="P74" s="39">
        <v>0.46</v>
      </c>
      <c r="Q74" s="25">
        <f>M74*P74</f>
        <v>6642.8600000000006</v>
      </c>
      <c r="R74" s="39">
        <v>0.30299999999999999</v>
      </c>
      <c r="S74" s="25">
        <f>M74*R74</f>
        <v>4375.6229999999996</v>
      </c>
      <c r="T74" s="28">
        <v>0.21</v>
      </c>
      <c r="U74" s="25">
        <f>M74*T74</f>
        <v>3032.6099999999997</v>
      </c>
      <c r="V74" s="39">
        <v>0.52400000000000002</v>
      </c>
      <c r="W74" s="25">
        <f>M74*V74</f>
        <v>7567.0840000000007</v>
      </c>
      <c r="X74" s="39">
        <v>0.4</v>
      </c>
      <c r="Y74" s="25">
        <f>X74*M74</f>
        <v>5776.4000000000005</v>
      </c>
      <c r="Z74" s="47">
        <v>2.9399999999999999E-3</v>
      </c>
      <c r="AA74" s="18">
        <f>M74*Z74</f>
        <v>42.456539999999997</v>
      </c>
      <c r="AB74" s="27">
        <f>IF(M74&gt;0,(AD74+AM74)/M74,0)</f>
        <v>2.8801549754172147E-3</v>
      </c>
      <c r="AC74" s="47">
        <v>3.8999999999999999E-4</v>
      </c>
      <c r="AD74" s="37">
        <f>AC74*M74</f>
        <v>5.6319900000000001</v>
      </c>
      <c r="AE74" s="28">
        <v>0.21249999999999999</v>
      </c>
      <c r="AF74" s="41">
        <f>AI74*(1-AJ74)*AE74</f>
        <v>35.036999999999999</v>
      </c>
      <c r="AG74" s="28">
        <f>IF(AND(AE74&gt;0,AC74&gt;0,Z74&gt;0),((Z74-AC74)*AE74)/((AE74-AC74)*Z74),0)</f>
        <v>0.86894170237044888</v>
      </c>
      <c r="AH74" s="29">
        <f t="shared" si="3"/>
        <v>0.86613942485895323</v>
      </c>
      <c r="AI74" s="43">
        <v>180</v>
      </c>
      <c r="AJ74" s="39">
        <v>8.4000000000000005E-2</v>
      </c>
      <c r="AK74" s="28">
        <v>0.21809999999999999</v>
      </c>
      <c r="AL74" s="152">
        <v>0.2177</v>
      </c>
      <c r="AM74" s="41">
        <f>AI74*(1-AJ74)*AK74</f>
        <v>35.960327999999997</v>
      </c>
      <c r="AN74" s="154">
        <f t="shared" si="4"/>
        <v>35.894376000000001</v>
      </c>
      <c r="AO74" s="18">
        <v>1.6</v>
      </c>
      <c r="AP74" s="18"/>
      <c r="AQ74" s="121">
        <f>AQ73+AI74-AP74</f>
        <v>1651.1999999999998</v>
      </c>
      <c r="AR74" s="104"/>
      <c r="AS74" s="43"/>
      <c r="AT74" s="48"/>
      <c r="AU74" s="41"/>
      <c r="AV74" s="41"/>
      <c r="AW74" s="41"/>
      <c r="AX74" s="41"/>
    </row>
    <row r="75" spans="1:50" s="22" customFormat="1" ht="13.5" thickBot="1" x14ac:dyDescent="0.25">
      <c r="A75" s="184"/>
      <c r="B75" s="49" t="s">
        <v>38</v>
      </c>
      <c r="C75" s="50"/>
      <c r="D75" s="51">
        <f>SUM(D72:D74)</f>
        <v>43700</v>
      </c>
      <c r="E75" s="51"/>
      <c r="F75" s="51">
        <f>SUM(F72:F74)</f>
        <v>42117</v>
      </c>
      <c r="G75" s="52"/>
      <c r="H75" s="52"/>
      <c r="I75" s="51">
        <f>SUM(I72:I74)</f>
        <v>42435</v>
      </c>
      <c r="J75" s="52"/>
      <c r="K75" s="51">
        <f>SUM(K72:K74)</f>
        <v>46108</v>
      </c>
      <c r="L75" s="21">
        <f>IF(K75&gt;0,(K72*L72+K73*L73+K74*L74)/K75,0)</f>
        <v>6.6021774963130039E-2</v>
      </c>
      <c r="M75" s="52">
        <f>M72+M73+M74</f>
        <v>43064</v>
      </c>
      <c r="N75" s="53">
        <f>IF(M75&gt;0,O75/M75,0)</f>
        <v>0.27630373397733604</v>
      </c>
      <c r="O75" s="54">
        <f>O72+O73+O74</f>
        <v>11898.743999999999</v>
      </c>
      <c r="P75" s="21">
        <f>IF(M75&gt;0,Q75/M75,0)</f>
        <v>0.39636204254133378</v>
      </c>
      <c r="Q75" s="54">
        <f>Q72+Q73+Q74</f>
        <v>17068.934999999998</v>
      </c>
      <c r="R75" s="21">
        <f>IF(M75&gt;0,S75/M75,0)</f>
        <v>0.32733422348133012</v>
      </c>
      <c r="S75" s="54">
        <f>S72+S73+S74</f>
        <v>14096.321</v>
      </c>
      <c r="T75" s="21">
        <f>IF(M75&gt;0,U75/M75,0)</f>
        <v>0.21133554709269922</v>
      </c>
      <c r="U75" s="54">
        <f>U72+U73+U74</f>
        <v>9100.9539999999997</v>
      </c>
      <c r="V75" s="21">
        <f>IF(M75&gt;0,W75/M75,0)</f>
        <v>0.52432066227010965</v>
      </c>
      <c r="W75" s="54">
        <f>W72+W73+W74</f>
        <v>22579.345000000001</v>
      </c>
      <c r="X75" s="21">
        <f>IF(M75&gt;0,Y75/M75,0)</f>
        <v>0.40996214935909348</v>
      </c>
      <c r="Y75" s="54">
        <f>Y72+Y73+Y74</f>
        <v>17654.61</v>
      </c>
      <c r="Z75" s="55">
        <f>IF(M75&gt;0,AA75/M75,0)</f>
        <v>2.9932040683633659E-3</v>
      </c>
      <c r="AA75" s="56">
        <f>SUM(AA72:AA74)</f>
        <v>128.89934</v>
      </c>
      <c r="AB75" s="55">
        <f>IF(M75&gt;0,(AB72*M72+AB73*M73+AB74*M74)/M75,0)</f>
        <v>2.8448540706854917E-3</v>
      </c>
      <c r="AC75" s="55">
        <f>IF(K75&gt;0,(K72*AC72+K73*AC73+K74*AC74)/K75,0)</f>
        <v>3.7669211416673897E-4</v>
      </c>
      <c r="AD75" s="52">
        <f>SUM(AD72:AD74)</f>
        <v>16.2225</v>
      </c>
      <c r="AE75" s="53">
        <f>IF(K75&gt;0,(K72*AE72+K73*AE73+K74*AE74)/K75,0)</f>
        <v>0.21139467771319509</v>
      </c>
      <c r="AF75" s="58">
        <f>SUM(AF72:AF74)</f>
        <v>106.54488720000001</v>
      </c>
      <c r="AG75" s="53">
        <f>IF(AND(AA75&gt;0),((AA72*AG72+AA73*AG73+AA74*AG74)/AA75),0)</f>
        <v>0.87570582820919429</v>
      </c>
      <c r="AH75" s="57">
        <f t="shared" si="3"/>
        <v>0.86914041773353934</v>
      </c>
      <c r="AI75" s="51">
        <f>SUM(AI72:AI74)</f>
        <v>549</v>
      </c>
      <c r="AJ75" s="21">
        <f>IF(AI75&gt;0,(AJ72*AI72+AJ73*AI73+AJ74*AI74)/AI75,0)</f>
        <v>8.1972677595628415E-2</v>
      </c>
      <c r="AK75" s="53">
        <f>IF(K75&gt;0,(AK72*K72+AK73*K73+AK74*K74)/K75,0)</f>
        <v>0.21092935282380498</v>
      </c>
      <c r="AL75" s="155">
        <f>IF(L75&gt;0,(AL72*K72+AL73*K73+AL74*K74)/K75,0)</f>
        <v>0.20958346924611779</v>
      </c>
      <c r="AM75" s="58">
        <f>SUM(AM72:AM74)</f>
        <v>106.28829569999999</v>
      </c>
      <c r="AN75" s="156">
        <f>SUM(AN72:AN74)</f>
        <v>105.62171910000001</v>
      </c>
      <c r="AO75" s="56"/>
      <c r="AP75" s="56">
        <f>SUM(AP72:AP74)</f>
        <v>503.06</v>
      </c>
      <c r="AQ75" s="105"/>
      <c r="AR75" s="106">
        <f>AQ74</f>
        <v>1651.1999999999998</v>
      </c>
      <c r="AS75" s="51">
        <f>SUM(AS72:AS74)</f>
        <v>0</v>
      </c>
      <c r="AT75" s="59"/>
      <c r="AU75" s="58"/>
      <c r="AV75" s="58"/>
      <c r="AW75" s="58"/>
      <c r="AX75" s="58"/>
    </row>
    <row r="76" spans="1:50" ht="13.5" thickBot="1" x14ac:dyDescent="0.25">
      <c r="A76" s="182">
        <v>19</v>
      </c>
      <c r="B76" s="23">
        <v>1</v>
      </c>
      <c r="C76" s="11" t="s">
        <v>55</v>
      </c>
      <c r="D76" s="12">
        <v>3900</v>
      </c>
      <c r="E76" s="12">
        <v>1</v>
      </c>
      <c r="F76" s="12">
        <v>11690</v>
      </c>
      <c r="G76" s="13">
        <v>0.6</v>
      </c>
      <c r="H76" s="13">
        <v>4.4000000000000004</v>
      </c>
      <c r="I76" s="12">
        <v>11811</v>
      </c>
      <c r="J76" s="13">
        <v>4</v>
      </c>
      <c r="K76" s="12">
        <v>15631</v>
      </c>
      <c r="L76" s="14">
        <v>6.4000000000000001E-2</v>
      </c>
      <c r="M76" s="24">
        <f>ROUND(K76*(1-L76),0)</f>
        <v>14631</v>
      </c>
      <c r="N76" s="15">
        <v>0.313</v>
      </c>
      <c r="O76" s="25">
        <f>M76*N76</f>
        <v>4579.5029999999997</v>
      </c>
      <c r="P76" s="14">
        <v>0.51700000000000002</v>
      </c>
      <c r="Q76" s="25">
        <f>M76*P76</f>
        <v>7564.2269999999999</v>
      </c>
      <c r="R76" s="16">
        <v>0.17</v>
      </c>
      <c r="S76" s="25">
        <f>M76*R76</f>
        <v>2487.27</v>
      </c>
      <c r="T76" s="26">
        <v>0.216</v>
      </c>
      <c r="U76" s="25">
        <f>M76*T76</f>
        <v>3160.2959999999998</v>
      </c>
      <c r="V76" s="16">
        <v>0.51800000000000002</v>
      </c>
      <c r="W76" s="25">
        <f>M76*V76</f>
        <v>7578.8580000000002</v>
      </c>
      <c r="X76" s="16">
        <v>0.41</v>
      </c>
      <c r="Y76" s="25">
        <f>X76*M76</f>
        <v>5998.71</v>
      </c>
      <c r="Z76" s="17">
        <v>2.9099999999999998E-3</v>
      </c>
      <c r="AA76" s="18">
        <f>M76*Z76</f>
        <v>42.576209999999996</v>
      </c>
      <c r="AB76" s="27">
        <f>IF(M76&gt;0,(AD76+AM76)/M76,0)</f>
        <v>2.7720767890096372E-3</v>
      </c>
      <c r="AC76" s="17">
        <v>3.8000000000000002E-4</v>
      </c>
      <c r="AD76" s="24">
        <f>AC76*M76</f>
        <v>5.5597799999999999</v>
      </c>
      <c r="AE76" s="117">
        <v>0.21379999999999999</v>
      </c>
      <c r="AF76" s="30">
        <f>AI76*(1-AJ76)*AE76</f>
        <v>34.625979000000001</v>
      </c>
      <c r="AG76" s="28">
        <f>IF(AND(AE76&gt;0,AC76&gt;0,Z76&gt;0),((Z76-AC76)*AE76)/((AE76-AC76)*Z76),0)</f>
        <v>0.87096382558503127</v>
      </c>
      <c r="AH76" s="60">
        <f t="shared" si="3"/>
        <v>0.86443872839769276</v>
      </c>
      <c r="AI76" s="12">
        <v>177</v>
      </c>
      <c r="AJ76" s="14">
        <v>8.5000000000000006E-2</v>
      </c>
      <c r="AK76" s="15">
        <v>0.21609999999999999</v>
      </c>
      <c r="AL76" s="150">
        <v>0.219</v>
      </c>
      <c r="AM76" s="30">
        <f>AI76*(1-AJ76)*AK76</f>
        <v>34.998475499999998</v>
      </c>
      <c r="AN76" s="153">
        <f>AI76*(1-AJ76)*AL76</f>
        <v>35.468145</v>
      </c>
      <c r="AO76" s="19">
        <v>1.55</v>
      </c>
      <c r="AP76" s="19">
        <v>870.1</v>
      </c>
      <c r="AQ76" s="101">
        <f>AQ74+AI76-AP76</f>
        <v>958.0999999999998</v>
      </c>
      <c r="AR76" s="102"/>
      <c r="AS76" s="12"/>
      <c r="AT76" s="31"/>
      <c r="AU76" s="20"/>
      <c r="AV76" s="20"/>
      <c r="AW76" s="20"/>
      <c r="AX76" s="20"/>
    </row>
    <row r="77" spans="1:50" x14ac:dyDescent="0.2">
      <c r="A77" s="183"/>
      <c r="B77" s="33">
        <v>2</v>
      </c>
      <c r="C77" s="11" t="s">
        <v>52</v>
      </c>
      <c r="D77" s="34">
        <v>24200</v>
      </c>
      <c r="E77" s="34">
        <v>2</v>
      </c>
      <c r="F77" s="34">
        <v>16423</v>
      </c>
      <c r="G77" s="35">
        <v>0.4</v>
      </c>
      <c r="H77" s="35">
        <v>4.3</v>
      </c>
      <c r="I77" s="34">
        <v>16291</v>
      </c>
      <c r="J77" s="35">
        <v>4.0999999999999996</v>
      </c>
      <c r="K77" s="34">
        <v>15711</v>
      </c>
      <c r="L77" s="36">
        <v>6.7000000000000004E-2</v>
      </c>
      <c r="M77" s="37">
        <f>ROUND(K77*(1-L77),0)</f>
        <v>14658</v>
      </c>
      <c r="N77" s="38">
        <v>0.25700000000000001</v>
      </c>
      <c r="O77" s="25">
        <f>M77*N77</f>
        <v>3767.1060000000002</v>
      </c>
      <c r="P77" s="36">
        <v>0.35599999999999998</v>
      </c>
      <c r="Q77" s="25">
        <f>M77*P77</f>
        <v>5218.2479999999996</v>
      </c>
      <c r="R77" s="39">
        <v>0.38700000000000001</v>
      </c>
      <c r="S77" s="25">
        <f>M77*R77</f>
        <v>5672.6459999999997</v>
      </c>
      <c r="T77" s="28">
        <v>0.223</v>
      </c>
      <c r="U77" s="25">
        <f>M77*T77</f>
        <v>3268.7339999999999</v>
      </c>
      <c r="V77" s="39">
        <v>0.51500000000000001</v>
      </c>
      <c r="W77" s="25">
        <f>M77*V77</f>
        <v>7548.87</v>
      </c>
      <c r="X77" s="39">
        <v>0.42</v>
      </c>
      <c r="Y77" s="25">
        <f>X77*M77</f>
        <v>6156.36</v>
      </c>
      <c r="Z77" s="40">
        <v>2.9499999999999999E-3</v>
      </c>
      <c r="AA77" s="18">
        <f>M77*Z77</f>
        <v>43.241099999999996</v>
      </c>
      <c r="AB77" s="27">
        <f>IF(M77&gt;0,(AD77+AM77)/M77,0)</f>
        <v>2.7324189521080637E-3</v>
      </c>
      <c r="AC77" s="40">
        <v>3.6999999999999999E-4</v>
      </c>
      <c r="AD77" s="37">
        <f>AC77*M77</f>
        <v>5.4234599999999995</v>
      </c>
      <c r="AE77" s="28">
        <v>0.20979999999999999</v>
      </c>
      <c r="AF77" s="41">
        <f>AI77*(1-AJ77)*AE77</f>
        <v>35.630333999999998</v>
      </c>
      <c r="AG77" s="28">
        <f>IF(AND(AE77&gt;0,AC77&gt;0,Z77&gt;0),((Z77-AC77)*AE77)/((AE77-AC77)*Z77),0)</f>
        <v>0.87612138516408944</v>
      </c>
      <c r="AH77" s="29">
        <f t="shared" si="3"/>
        <v>0.86616059530194289</v>
      </c>
      <c r="AI77" s="12">
        <v>185</v>
      </c>
      <c r="AJ77" s="36">
        <v>8.2000000000000003E-2</v>
      </c>
      <c r="AK77" s="38">
        <v>0.2039</v>
      </c>
      <c r="AL77" s="151">
        <v>0.22520000000000001</v>
      </c>
      <c r="AM77" s="41">
        <f>AI77*(1-AJ77)*AK77</f>
        <v>34.628337000000002</v>
      </c>
      <c r="AN77" s="174">
        <f t="shared" si="4"/>
        <v>38.245716000000002</v>
      </c>
      <c r="AO77" s="42">
        <v>1.6</v>
      </c>
      <c r="AP77" s="42"/>
      <c r="AQ77" s="121">
        <f>AQ76+AI77-AP77</f>
        <v>1143.0999999999999</v>
      </c>
      <c r="AR77" s="104"/>
      <c r="AS77" s="43"/>
      <c r="AT77" s="44"/>
      <c r="AU77" s="45"/>
      <c r="AV77" s="45"/>
      <c r="AW77" s="45"/>
      <c r="AX77" s="45"/>
    </row>
    <row r="78" spans="1:50" x14ac:dyDescent="0.2">
      <c r="A78" s="183"/>
      <c r="B78" s="33">
        <v>3</v>
      </c>
      <c r="C78" s="46" t="s">
        <v>57</v>
      </c>
      <c r="D78" s="43">
        <v>19400</v>
      </c>
      <c r="E78" s="43">
        <v>1</v>
      </c>
      <c r="F78" s="43">
        <v>16909</v>
      </c>
      <c r="G78" s="37">
        <v>0.8</v>
      </c>
      <c r="H78" s="37">
        <v>4.3</v>
      </c>
      <c r="I78" s="43">
        <v>17356</v>
      </c>
      <c r="J78" s="127">
        <v>2.9</v>
      </c>
      <c r="K78" s="43">
        <v>16071</v>
      </c>
      <c r="L78" s="39">
        <v>6.4000000000000001E-2</v>
      </c>
      <c r="M78" s="37">
        <f>ROUND(K78*(1-L78),0)</f>
        <v>15042</v>
      </c>
      <c r="N78" s="28">
        <v>0.18</v>
      </c>
      <c r="O78" s="25">
        <f>M78*N78</f>
        <v>2707.56</v>
      </c>
      <c r="P78" s="39">
        <v>0.44600000000000001</v>
      </c>
      <c r="Q78" s="25">
        <f>M78*P78</f>
        <v>6708.732</v>
      </c>
      <c r="R78" s="39">
        <v>0.374</v>
      </c>
      <c r="S78" s="25">
        <f>M78*R78</f>
        <v>5625.7079999999996</v>
      </c>
      <c r="T78" s="28">
        <v>0.217</v>
      </c>
      <c r="U78" s="25">
        <f>M78*T78</f>
        <v>3264.114</v>
      </c>
      <c r="V78" s="39">
        <v>0.52800000000000002</v>
      </c>
      <c r="W78" s="25">
        <f>M78*V78</f>
        <v>7942.1760000000004</v>
      </c>
      <c r="X78" s="39">
        <v>0.41</v>
      </c>
      <c r="Y78" s="25">
        <f>X78*M78</f>
        <v>6167.2199999999993</v>
      </c>
      <c r="Z78" s="47">
        <v>2.96E-3</v>
      </c>
      <c r="AA78" s="18">
        <f>M78*Z78</f>
        <v>44.524319999999996</v>
      </c>
      <c r="AB78" s="27">
        <f>IF(M78&gt;0,(AD78+AM78)/M78,0)</f>
        <v>2.6894136418029522E-3</v>
      </c>
      <c r="AC78" s="47">
        <v>3.8000000000000002E-4</v>
      </c>
      <c r="AD78" s="37">
        <f>AC78*M78</f>
        <v>5.7159599999999999</v>
      </c>
      <c r="AE78" s="28">
        <v>0.2087</v>
      </c>
      <c r="AF78" s="41">
        <f>AI78*(1-AJ78)*AE78</f>
        <v>33.5641775</v>
      </c>
      <c r="AG78" s="28">
        <f>IF(AND(AE78&gt;0,AC78&gt;0,Z78&gt;0),((Z78-AC78)*AE78)/((AE78-AC78)*Z78),0)</f>
        <v>0.8732115612155934</v>
      </c>
      <c r="AH78" s="29">
        <f t="shared" si="3"/>
        <v>0.86021860802374694</v>
      </c>
      <c r="AI78" s="43">
        <v>175</v>
      </c>
      <c r="AJ78" s="39">
        <v>8.1000000000000003E-2</v>
      </c>
      <c r="AK78" s="28">
        <v>0.216</v>
      </c>
      <c r="AL78" s="152">
        <v>0.22450000000000001</v>
      </c>
      <c r="AM78" s="41">
        <f>AI78*(1-AJ78)*AK78</f>
        <v>34.738200000000006</v>
      </c>
      <c r="AN78" s="154">
        <f t="shared" si="4"/>
        <v>36.105212500000007</v>
      </c>
      <c r="AO78" s="18">
        <v>1.6</v>
      </c>
      <c r="AP78" s="18"/>
      <c r="AQ78" s="121">
        <f>AQ77+AI78-AP78</f>
        <v>1318.1</v>
      </c>
      <c r="AR78" s="104"/>
      <c r="AS78" s="43"/>
      <c r="AT78" s="48"/>
      <c r="AU78" s="41"/>
      <c r="AV78" s="41"/>
      <c r="AW78" s="41"/>
      <c r="AX78" s="41"/>
    </row>
    <row r="79" spans="1:50" s="22" customFormat="1" ht="13.5" thickBot="1" x14ac:dyDescent="0.25">
      <c r="A79" s="184"/>
      <c r="B79" s="49" t="s">
        <v>38</v>
      </c>
      <c r="C79" s="50"/>
      <c r="D79" s="51">
        <f>SUM(D76:D78)</f>
        <v>47500</v>
      </c>
      <c r="E79" s="51"/>
      <c r="F79" s="51">
        <f>SUM(F76:F78)</f>
        <v>45022</v>
      </c>
      <c r="G79" s="52"/>
      <c r="H79" s="52"/>
      <c r="I79" s="51">
        <f>SUM(I76:I78)</f>
        <v>45458</v>
      </c>
      <c r="J79" s="52"/>
      <c r="K79" s="51">
        <f>SUM(K76:K78)</f>
        <v>47413</v>
      </c>
      <c r="L79" s="21">
        <f>IF(K79&gt;0,(K76*L76+K77*L77+K78*L78)/K79,0)</f>
        <v>6.4994094446670758E-2</v>
      </c>
      <c r="M79" s="52">
        <f>M76+M77+M78</f>
        <v>44331</v>
      </c>
      <c r="N79" s="53">
        <f>IF(M79&gt;0,O79/M79,0)</f>
        <v>0.24935528185693984</v>
      </c>
      <c r="O79" s="54">
        <f>O76+O77+O78</f>
        <v>11054.169</v>
      </c>
      <c r="P79" s="21">
        <f>IF(M79&gt;0,Q79/M79,0)</f>
        <v>0.43967442647357374</v>
      </c>
      <c r="Q79" s="54">
        <f>Q76+Q77+Q78</f>
        <v>19491.206999999999</v>
      </c>
      <c r="R79" s="21">
        <f>IF(M79&gt;0,S79/M79,0)</f>
        <v>0.31097029166948637</v>
      </c>
      <c r="S79" s="54">
        <f>S76+S77+S78</f>
        <v>13785.624</v>
      </c>
      <c r="T79" s="21">
        <f>IF(M79&gt;0,U79/M79,0)</f>
        <v>0.21865385396223863</v>
      </c>
      <c r="U79" s="54">
        <f>U76+U77+U78</f>
        <v>9693.1440000000002</v>
      </c>
      <c r="V79" s="21">
        <f>IF(M79&gt;0,W79/M79,0)</f>
        <v>0.52040116397103608</v>
      </c>
      <c r="W79" s="54">
        <f>W76+W77+W78</f>
        <v>23069.903999999999</v>
      </c>
      <c r="X79" s="21">
        <f>IF(M79&gt;0,Y79/M79,0)</f>
        <v>0.41330648981525347</v>
      </c>
      <c r="Y79" s="54">
        <f>Y76+Y77+Y78</f>
        <v>18322.29</v>
      </c>
      <c r="Z79" s="55">
        <f>IF(M79&gt;0,AA79/M79,0)</f>
        <v>2.9401915138390737E-3</v>
      </c>
      <c r="AA79" s="56">
        <f>SUM(AA76:AA78)</f>
        <v>130.34162999999998</v>
      </c>
      <c r="AB79" s="55">
        <f>IF(M79&gt;0,(AB76*M76+AB77*M77+AB78*M78)/M79,0)</f>
        <v>2.7309154429180481E-3</v>
      </c>
      <c r="AC79" s="55">
        <f>IF(K79&gt;0,(K76*AC76+K77*AC77+K78*AC78)/K79,0)</f>
        <v>3.7668635184443091E-4</v>
      </c>
      <c r="AD79" s="52">
        <f>SUM(AD76:AD78)</f>
        <v>16.699199999999998</v>
      </c>
      <c r="AE79" s="53">
        <f>IF(K79&gt;0,(K76*AE76+K77*AE77+K78*AE78)/K79,0)</f>
        <v>0.21074585662160167</v>
      </c>
      <c r="AF79" s="58">
        <f>SUM(AF76:AF78)</f>
        <v>103.82049050000001</v>
      </c>
      <c r="AG79" s="53">
        <f>IF(AND(AA79&gt;0),((AA76*AG76+AA77*AG77+AA78*AG78)/AA79),0)</f>
        <v>0.87344267635592143</v>
      </c>
      <c r="AH79" s="57">
        <f t="shared" si="3"/>
        <v>0.86360019882791539</v>
      </c>
      <c r="AI79" s="51">
        <f>SUM(AI76:AI78)</f>
        <v>537</v>
      </c>
      <c r="AJ79" s="21">
        <f>IF(AI79&gt;0,(AJ76*AI76+AJ77*AI77+AJ78*AI78)/AI79,0)</f>
        <v>8.2662942271880827E-2</v>
      </c>
      <c r="AK79" s="53">
        <f>IF(K79&gt;0,(AK76*K76+AK77*K77+AK78*K78)/K79,0)</f>
        <v>0.21202345348322191</v>
      </c>
      <c r="AL79" s="155">
        <f>IF(L79&gt;0,(AL76*K76+AL77*K77+AL78*K78)/K79,0)</f>
        <v>0.22291872904055848</v>
      </c>
      <c r="AM79" s="58">
        <f>SUM(AM76:AM78)</f>
        <v>104.36501250000001</v>
      </c>
      <c r="AN79" s="156">
        <f>SUM(AN76:AN78)</f>
        <v>109.81907350000002</v>
      </c>
      <c r="AO79" s="56"/>
      <c r="AP79" s="56">
        <f>SUM(AP76:AP78)</f>
        <v>870.1</v>
      </c>
      <c r="AQ79" s="105"/>
      <c r="AR79" s="106">
        <f>AQ78</f>
        <v>1318.1</v>
      </c>
      <c r="AS79" s="51">
        <f>SUM(AS76:AS78)</f>
        <v>0</v>
      </c>
      <c r="AT79" s="59"/>
      <c r="AU79" s="58"/>
      <c r="AV79" s="58"/>
      <c r="AW79" s="58"/>
      <c r="AX79" s="58"/>
    </row>
    <row r="80" spans="1:50" x14ac:dyDescent="0.2">
      <c r="A80" s="182">
        <v>20</v>
      </c>
      <c r="B80" s="23">
        <v>1</v>
      </c>
      <c r="C80" s="11" t="s">
        <v>51</v>
      </c>
      <c r="D80" s="12">
        <v>3500</v>
      </c>
      <c r="E80" s="12">
        <v>1</v>
      </c>
      <c r="F80" s="12">
        <v>13562</v>
      </c>
      <c r="G80" s="13">
        <v>0.7</v>
      </c>
      <c r="H80" s="13">
        <v>4.0999999999999996</v>
      </c>
      <c r="I80" s="12">
        <v>13388</v>
      </c>
      <c r="J80" s="125">
        <v>4.0999999999999996</v>
      </c>
      <c r="K80" s="12">
        <v>16267</v>
      </c>
      <c r="L80" s="14">
        <v>6.9000000000000006E-2</v>
      </c>
      <c r="M80" s="24">
        <f>ROUND(K80*(1-L80),0)</f>
        <v>15145</v>
      </c>
      <c r="N80" s="15">
        <v>0.218</v>
      </c>
      <c r="O80" s="25">
        <f>M80*N80</f>
        <v>3301.61</v>
      </c>
      <c r="P80" s="14">
        <v>0.55500000000000005</v>
      </c>
      <c r="Q80" s="25">
        <f>M80*P80</f>
        <v>8405.4750000000004</v>
      </c>
      <c r="R80" s="16">
        <v>0.22700000000000001</v>
      </c>
      <c r="S80" s="25">
        <f>M80*R80</f>
        <v>3437.915</v>
      </c>
      <c r="T80" s="26">
        <v>0.23200000000000001</v>
      </c>
      <c r="U80" s="25">
        <f>M80*T80</f>
        <v>3513.6400000000003</v>
      </c>
      <c r="V80" s="16">
        <v>0.51</v>
      </c>
      <c r="W80" s="25">
        <f>M80*V80</f>
        <v>7723.95</v>
      </c>
      <c r="X80" s="16">
        <v>0.41</v>
      </c>
      <c r="Y80" s="25">
        <f>X80*M80</f>
        <v>6209.45</v>
      </c>
      <c r="Z80" s="17">
        <v>2.9099999999999998E-3</v>
      </c>
      <c r="AA80" s="18">
        <f>M80*Z80</f>
        <v>44.071949999999994</v>
      </c>
      <c r="AB80" s="27">
        <f>IF(M80&gt;0,(AD80+AM80)/M80,0)</f>
        <v>2.7162535820402776E-3</v>
      </c>
      <c r="AC80" s="17">
        <v>3.6999999999999999E-4</v>
      </c>
      <c r="AD80" s="24">
        <f>AC80*M80</f>
        <v>5.60365</v>
      </c>
      <c r="AE80" s="117">
        <v>0.21099999999999999</v>
      </c>
      <c r="AF80" s="30">
        <f>AI80*(1-AJ80)*AE80</f>
        <v>34.792001000000006</v>
      </c>
      <c r="AG80" s="28">
        <f>IF(AND(AE80&gt;0,AC80&gt;0,Z80&gt;0),((Z80-AC80)*AE80)/((AE80-AC80)*Z80),0)</f>
        <v>0.87438551633595363</v>
      </c>
      <c r="AH80" s="60">
        <f t="shared" si="3"/>
        <v>0.86526858035448018</v>
      </c>
      <c r="AI80" s="12">
        <v>181</v>
      </c>
      <c r="AJ80" s="14">
        <v>8.8999999999999996E-2</v>
      </c>
      <c r="AK80" s="15">
        <v>0.2155</v>
      </c>
      <c r="AL80" s="150">
        <v>0.22439999999999999</v>
      </c>
      <c r="AM80" s="30">
        <f>AI80*(1-AJ80)*AK80</f>
        <v>35.534010500000001</v>
      </c>
      <c r="AN80" s="153">
        <f>AI80*(1-AJ80)*AL80</f>
        <v>37.001540400000003</v>
      </c>
      <c r="AO80" s="19">
        <v>1.6</v>
      </c>
      <c r="AP80" s="19">
        <v>508.1</v>
      </c>
      <c r="AQ80" s="101">
        <f>AQ78+AI80-AP80</f>
        <v>990.99999999999989</v>
      </c>
      <c r="AR80" s="102"/>
      <c r="AS80" s="12"/>
      <c r="AT80" s="31"/>
      <c r="AU80" s="20"/>
      <c r="AV80" s="20"/>
      <c r="AW80" s="20"/>
      <c r="AX80" s="20"/>
    </row>
    <row r="81" spans="1:50" x14ac:dyDescent="0.2">
      <c r="A81" s="183"/>
      <c r="B81" s="33">
        <v>2</v>
      </c>
      <c r="C81" s="11" t="s">
        <v>52</v>
      </c>
      <c r="D81" s="34">
        <v>19980</v>
      </c>
      <c r="E81" s="34">
        <v>6</v>
      </c>
      <c r="F81" s="34">
        <v>16956</v>
      </c>
      <c r="G81" s="35">
        <v>0.7</v>
      </c>
      <c r="H81" s="35">
        <v>4.0999999999999996</v>
      </c>
      <c r="I81" s="34">
        <v>16951</v>
      </c>
      <c r="J81" s="35">
        <v>3.7</v>
      </c>
      <c r="K81" s="34">
        <v>16259</v>
      </c>
      <c r="L81" s="36">
        <v>6.9000000000000006E-2</v>
      </c>
      <c r="M81" s="37">
        <f>ROUND(K81*(1-L81),0)</f>
        <v>15137</v>
      </c>
      <c r="N81" s="38">
        <v>0.23499999999999999</v>
      </c>
      <c r="O81" s="25">
        <f>M81*N81</f>
        <v>3557.1949999999997</v>
      </c>
      <c r="P81" s="36">
        <v>0.42199999999999999</v>
      </c>
      <c r="Q81" s="25">
        <f>M81*P81</f>
        <v>6387.8139999999994</v>
      </c>
      <c r="R81" s="39">
        <v>0.34300000000000003</v>
      </c>
      <c r="S81" s="25">
        <f>M81*R81</f>
        <v>5191.991</v>
      </c>
      <c r="T81" s="28">
        <v>0.23799999999999999</v>
      </c>
      <c r="U81" s="25">
        <f>M81*T81</f>
        <v>3602.6059999999998</v>
      </c>
      <c r="V81" s="39">
        <v>0.50800000000000001</v>
      </c>
      <c r="W81" s="25">
        <f>M81*V81</f>
        <v>7689.5960000000005</v>
      </c>
      <c r="X81" s="39">
        <v>0.42</v>
      </c>
      <c r="Y81" s="25">
        <f>X81*M81</f>
        <v>6357.54</v>
      </c>
      <c r="Z81" s="40">
        <v>2.8600000000000001E-3</v>
      </c>
      <c r="AA81" s="18">
        <f>M81*Z81</f>
        <v>43.291820000000001</v>
      </c>
      <c r="AB81" s="27">
        <f>IF(M81&gt;0,(AD81+AM81)/M81,0)</f>
        <v>2.7289452467463833E-3</v>
      </c>
      <c r="AC81" s="40">
        <v>3.6999999999999999E-4</v>
      </c>
      <c r="AD81" s="37">
        <f>AC81*M81</f>
        <v>5.6006900000000002</v>
      </c>
      <c r="AE81" s="28">
        <v>0.20499999999999999</v>
      </c>
      <c r="AF81" s="41">
        <f>AI81*(1-AJ81)*AE81</f>
        <v>34.062390000000001</v>
      </c>
      <c r="AG81" s="28">
        <f>IF(AND(AE81&gt;0,AC81&gt;0,Z81&gt;0),((Z81-AC81)*AE81)/((AE81-AC81)*Z81),0)</f>
        <v>0.87220359174618078</v>
      </c>
      <c r="AH81" s="29">
        <f t="shared" si="3"/>
        <v>0.86590734043833517</v>
      </c>
      <c r="AI81" s="34">
        <v>181</v>
      </c>
      <c r="AJ81" s="36">
        <v>8.2000000000000003E-2</v>
      </c>
      <c r="AK81" s="38">
        <v>0.21490000000000001</v>
      </c>
      <c r="AL81" s="151">
        <v>0.22109999999999999</v>
      </c>
      <c r="AM81" s="41">
        <f>AI81*(1-AJ81)*AK81</f>
        <v>35.707354200000005</v>
      </c>
      <c r="AN81" s="174">
        <f t="shared" si="4"/>
        <v>36.737533800000001</v>
      </c>
      <c r="AO81" s="42">
        <v>1.6</v>
      </c>
      <c r="AP81" s="42"/>
      <c r="AQ81" s="121">
        <f>AQ80+AI81-AP81</f>
        <v>1172</v>
      </c>
      <c r="AR81" s="104"/>
      <c r="AS81" s="43"/>
      <c r="AT81" s="44"/>
      <c r="AU81" s="45"/>
      <c r="AV81" s="45"/>
      <c r="AW81" s="45"/>
      <c r="AX81" s="45"/>
    </row>
    <row r="82" spans="1:50" x14ac:dyDescent="0.2">
      <c r="A82" s="183"/>
      <c r="B82" s="33">
        <v>3</v>
      </c>
      <c r="C82" s="46" t="s">
        <v>57</v>
      </c>
      <c r="D82" s="43">
        <v>21400</v>
      </c>
      <c r="E82" s="43">
        <v>1</v>
      </c>
      <c r="F82" s="43">
        <v>17756</v>
      </c>
      <c r="G82" s="37">
        <v>0.4</v>
      </c>
      <c r="H82" s="37">
        <v>3.4</v>
      </c>
      <c r="I82" s="43">
        <v>18082</v>
      </c>
      <c r="J82" s="37">
        <v>2.8</v>
      </c>
      <c r="K82" s="43">
        <v>16340</v>
      </c>
      <c r="L82" s="39">
        <v>7.0000000000000007E-2</v>
      </c>
      <c r="M82" s="37">
        <f>ROUND(K82*(1-L82),0)</f>
        <v>15196</v>
      </c>
      <c r="N82" s="28">
        <v>0.189</v>
      </c>
      <c r="O82" s="25">
        <f>M82*N82</f>
        <v>2872.0439999999999</v>
      </c>
      <c r="P82" s="39">
        <v>0.52400000000000002</v>
      </c>
      <c r="Q82" s="25">
        <f>M82*P82</f>
        <v>7962.7040000000006</v>
      </c>
      <c r="R82" s="39">
        <v>0.28699999999999998</v>
      </c>
      <c r="S82" s="25">
        <f>M82*R82</f>
        <v>4361.2519999999995</v>
      </c>
      <c r="T82" s="28">
        <v>0.22500000000000001</v>
      </c>
      <c r="U82" s="25">
        <f>M82*T82</f>
        <v>3419.1</v>
      </c>
      <c r="V82" s="39">
        <v>0.51800000000000002</v>
      </c>
      <c r="W82" s="25">
        <f>M82*V82</f>
        <v>7871.5280000000002</v>
      </c>
      <c r="X82" s="39">
        <v>0.4</v>
      </c>
      <c r="Y82" s="25">
        <f>X82*M82</f>
        <v>6078.4000000000005</v>
      </c>
      <c r="Z82" s="47">
        <v>2.96E-3</v>
      </c>
      <c r="AA82" s="18">
        <f>M82*Z82</f>
        <v>44.980159999999998</v>
      </c>
      <c r="AB82" s="27">
        <f>IF(M82&gt;0,(AD82+AM82)/M82,0)</f>
        <v>2.6480355883127141E-3</v>
      </c>
      <c r="AC82" s="47">
        <v>3.6000000000000002E-4</v>
      </c>
      <c r="AD82" s="37">
        <f>AC82*M82</f>
        <v>5.4705600000000008</v>
      </c>
      <c r="AE82" s="28">
        <v>0.20619999999999999</v>
      </c>
      <c r="AF82" s="41">
        <f>AI82*(1-AJ82)*AE82</f>
        <v>34.601184799999999</v>
      </c>
      <c r="AG82" s="28">
        <f>IF(AND(AE82&gt;0,AC82&gt;0,Z82&gt;0),((Z82-AC82)*AE82)/((AE82-AC82)*Z82),0)</f>
        <v>0.87991460173737679</v>
      </c>
      <c r="AH82" s="29">
        <f t="shared" si="3"/>
        <v>0.86555402383548063</v>
      </c>
      <c r="AI82" s="43">
        <v>182</v>
      </c>
      <c r="AJ82" s="39">
        <v>7.8E-2</v>
      </c>
      <c r="AK82" s="28">
        <v>0.2072</v>
      </c>
      <c r="AL82" s="152">
        <v>0.22159999999999999</v>
      </c>
      <c r="AM82" s="41">
        <f>AI82*(1-AJ82)*AK82</f>
        <v>34.768988800000002</v>
      </c>
      <c r="AN82" s="154">
        <f t="shared" si="4"/>
        <v>37.185366399999999</v>
      </c>
      <c r="AO82" s="18">
        <v>1.6</v>
      </c>
      <c r="AP82" s="18"/>
      <c r="AQ82" s="121">
        <f>AQ81+AI82-AP82</f>
        <v>1354</v>
      </c>
      <c r="AR82" s="104"/>
      <c r="AS82" s="43"/>
      <c r="AT82" s="48"/>
      <c r="AU82" s="41"/>
      <c r="AV82" s="41"/>
      <c r="AW82" s="41"/>
      <c r="AX82" s="41"/>
    </row>
    <row r="83" spans="1:50" s="22" customFormat="1" ht="13.5" thickBot="1" x14ac:dyDescent="0.25">
      <c r="A83" s="184"/>
      <c r="B83" s="49" t="s">
        <v>38</v>
      </c>
      <c r="C83" s="50"/>
      <c r="D83" s="51">
        <f>SUM(D80:D82)</f>
        <v>44880</v>
      </c>
      <c r="E83" s="51"/>
      <c r="F83" s="51">
        <f>SUM(F80:F82)</f>
        <v>48274</v>
      </c>
      <c r="G83" s="52"/>
      <c r="H83" s="52"/>
      <c r="I83" s="51">
        <f>SUM(I80:I82)</f>
        <v>48421</v>
      </c>
      <c r="J83" s="52"/>
      <c r="K83" s="51">
        <f>SUM(K80:K82)</f>
        <v>48866</v>
      </c>
      <c r="L83" s="21">
        <f>IF(K83&gt;0,(K80*L80+K81*L81+K82*L82)/K83,0)</f>
        <v>6.93343838251545E-2</v>
      </c>
      <c r="M83" s="52">
        <f>M80+M81+M82</f>
        <v>45478</v>
      </c>
      <c r="N83" s="53">
        <f>IF(M83&gt;0,O83/M83,0)</f>
        <v>0.21396827037248781</v>
      </c>
      <c r="O83" s="54">
        <f>O80+O81+O82</f>
        <v>9730.8490000000002</v>
      </c>
      <c r="P83" s="21">
        <f>IF(M83&gt;0,Q83/M83,0)</f>
        <v>0.50037365319495142</v>
      </c>
      <c r="Q83" s="54">
        <f>Q80+Q81+Q82</f>
        <v>22755.993000000002</v>
      </c>
      <c r="R83" s="21">
        <f>IF(M83&gt;0,S83/M83,0)</f>
        <v>0.2856580764325608</v>
      </c>
      <c r="S83" s="54">
        <f>S80+S81+S82</f>
        <v>12991.157999999999</v>
      </c>
      <c r="T83" s="21">
        <f>IF(M83&gt;0,U83/M83,0)</f>
        <v>0.23165807643256078</v>
      </c>
      <c r="U83" s="54">
        <f>U80+U81+U82</f>
        <v>10535.346</v>
      </c>
      <c r="V83" s="21">
        <f>IF(M83&gt;0,W83/M83,0)</f>
        <v>0.51200743216500288</v>
      </c>
      <c r="W83" s="54">
        <f>W80+W81+W82</f>
        <v>23285.074000000001</v>
      </c>
      <c r="X83" s="21">
        <f>IF(M83&gt;0,Y83/M83,0)</f>
        <v>0.40998702669422576</v>
      </c>
      <c r="Y83" s="54">
        <f>Y80+Y81+Y82</f>
        <v>18645.39</v>
      </c>
      <c r="Z83" s="55">
        <f>IF(M83&gt;0,AA83/M83,0)</f>
        <v>2.9100648665288712E-3</v>
      </c>
      <c r="AA83" s="56">
        <f>SUM(AA80:AA82)</f>
        <v>132.34393</v>
      </c>
      <c r="AB83" s="55">
        <f>IF(M83&gt;0,(AB80*M80+AB81*M81+AB82*M82)/M83,0)</f>
        <v>2.6976835722767054E-3</v>
      </c>
      <c r="AC83" s="55">
        <f>IF(K83&gt;0,(K80*AC80+K81*AC81+K82*AC82)/K83,0)</f>
        <v>3.66656161748455E-4</v>
      </c>
      <c r="AD83" s="52">
        <f>SUM(AD80:AD82)</f>
        <v>16.674900000000001</v>
      </c>
      <c r="AE83" s="53">
        <f>IF(K83&gt;0,(K80*AE80+K81*AE81+K82*AE82)/K83,0)</f>
        <v>0.20739860025375517</v>
      </c>
      <c r="AF83" s="58">
        <f>SUM(AF80:AF82)</f>
        <v>103.45557580000001</v>
      </c>
      <c r="AG83" s="53">
        <f>IF(AND(AA83&gt;0),((AA80*AG80+AA81*AG81+AA82*AG82)/AA83),0)</f>
        <v>0.87555096200025917</v>
      </c>
      <c r="AH83" s="57">
        <f t="shared" si="3"/>
        <v>0.86557814329389937</v>
      </c>
      <c r="AI83" s="51">
        <f>SUM(AI80:AI82)</f>
        <v>544</v>
      </c>
      <c r="AJ83" s="21">
        <f>IF(AI83&gt;0,(AJ80*AI80+AJ81*AI81+AJ82*AI82)/AI83,0)</f>
        <v>8.2990808823529411E-2</v>
      </c>
      <c r="AK83" s="53">
        <f>IF(K83&gt;0,(AK80*K80+AK81*K81+AK82*K82)/K83,0)</f>
        <v>0.2125249785126673</v>
      </c>
      <c r="AL83" s="155">
        <f>IF(L83&gt;0,(AL80*K80+AL81*K81+AL82*K82)/K83,0)</f>
        <v>0.22236572872754062</v>
      </c>
      <c r="AM83" s="58">
        <f>SUM(AM80:AM82)</f>
        <v>106.01035350000001</v>
      </c>
      <c r="AN83" s="156">
        <f>SUM(AN80:AN82)</f>
        <v>110.9244406</v>
      </c>
      <c r="AO83" s="56"/>
      <c r="AP83" s="56">
        <f>SUM(AP80:AP82)</f>
        <v>508.1</v>
      </c>
      <c r="AQ83" s="105"/>
      <c r="AR83" s="106">
        <f>AQ82</f>
        <v>1354</v>
      </c>
      <c r="AS83" s="51">
        <f>SUM(AS80:AS82)</f>
        <v>0</v>
      </c>
      <c r="AT83" s="59"/>
      <c r="AU83" s="58"/>
      <c r="AV83" s="58"/>
      <c r="AW83" s="58"/>
      <c r="AX83" s="58"/>
    </row>
    <row r="84" spans="1:50" x14ac:dyDescent="0.2">
      <c r="A84" s="182">
        <v>21</v>
      </c>
      <c r="B84" s="23">
        <v>1</v>
      </c>
      <c r="C84" s="11" t="s">
        <v>51</v>
      </c>
      <c r="D84" s="12">
        <v>6400</v>
      </c>
      <c r="E84" s="12">
        <v>0</v>
      </c>
      <c r="F84" s="12">
        <v>8730</v>
      </c>
      <c r="G84" s="13">
        <v>0.4</v>
      </c>
      <c r="H84" s="13">
        <v>4.5999999999999996</v>
      </c>
      <c r="I84" s="12">
        <v>8622</v>
      </c>
      <c r="J84" s="13">
        <v>6</v>
      </c>
      <c r="K84" s="12">
        <v>16055</v>
      </c>
      <c r="L84" s="14">
        <v>6.6000000000000003E-2</v>
      </c>
      <c r="M84" s="24">
        <f>ROUND(K84*(1-L84),0)</f>
        <v>14995</v>
      </c>
      <c r="N84" s="15">
        <v>0.29399999999999998</v>
      </c>
      <c r="O84" s="25">
        <f>M84*N84</f>
        <v>4408.53</v>
      </c>
      <c r="P84" s="14">
        <v>0.51400000000000001</v>
      </c>
      <c r="Q84" s="25">
        <f>M84*P84</f>
        <v>7707.43</v>
      </c>
      <c r="R84" s="16">
        <v>0.192</v>
      </c>
      <c r="S84" s="25">
        <f>M84*R84</f>
        <v>2879.04</v>
      </c>
      <c r="T84" s="26">
        <v>0.224</v>
      </c>
      <c r="U84" s="25">
        <f>M84*T84</f>
        <v>3358.88</v>
      </c>
      <c r="V84" s="16">
        <v>0.51800000000000002</v>
      </c>
      <c r="W84" s="25">
        <f>M84*V84</f>
        <v>7767.41</v>
      </c>
      <c r="X84" s="16">
        <v>0.4</v>
      </c>
      <c r="Y84" s="25">
        <f>X84*M84</f>
        <v>5998</v>
      </c>
      <c r="Z84" s="17">
        <v>3.0500000000000002E-3</v>
      </c>
      <c r="AA84" s="18">
        <f>M84*Z84</f>
        <v>45.734750000000005</v>
      </c>
      <c r="AB84" s="27">
        <f>IF(M84&gt;0,(AD84+AM84)/M84,0)</f>
        <v>2.9507130376792267E-3</v>
      </c>
      <c r="AC84" s="17">
        <v>3.6000000000000002E-4</v>
      </c>
      <c r="AD84" s="24">
        <f>AC84*M84</f>
        <v>5.3982000000000001</v>
      </c>
      <c r="AE84" s="117">
        <v>0.20519999999999999</v>
      </c>
      <c r="AF84" s="30">
        <f>AI84*(1-AJ84)*AE84</f>
        <v>35.635031999999995</v>
      </c>
      <c r="AG84" s="28">
        <f>IF(AND(AE84&gt;0,AC84&gt;0,Z84&gt;0),((Z84-AC84)*AE84)/((AE84-AC84)*Z84),0)</f>
        <v>0.8835172433662738</v>
      </c>
      <c r="AH84" s="60">
        <f t="shared" si="3"/>
        <v>0.87941082532790682</v>
      </c>
      <c r="AI84" s="12">
        <v>190</v>
      </c>
      <c r="AJ84" s="14">
        <v>8.5999999999999993E-2</v>
      </c>
      <c r="AK84" s="15">
        <v>0.22370000000000001</v>
      </c>
      <c r="AL84" s="150">
        <v>0.2339</v>
      </c>
      <c r="AM84" s="30">
        <f>AI84*(1-AJ84)*AK84</f>
        <v>38.847742000000004</v>
      </c>
      <c r="AN84" s="153">
        <f>AI84*(1-AJ84)*AL84</f>
        <v>40.619073999999998</v>
      </c>
      <c r="AO84" s="19">
        <v>1.58</v>
      </c>
      <c r="AP84" s="19">
        <v>895.46</v>
      </c>
      <c r="AQ84" s="101">
        <f>AQ82+AI84-AP84+AR84</f>
        <v>711.54</v>
      </c>
      <c r="AR84" s="133">
        <v>63</v>
      </c>
      <c r="AS84" s="12"/>
      <c r="AT84" s="31"/>
      <c r="AU84" s="20"/>
      <c r="AV84" s="20"/>
      <c r="AW84" s="20"/>
      <c r="AX84" s="20"/>
    </row>
    <row r="85" spans="1:50" x14ac:dyDescent="0.2">
      <c r="A85" s="183"/>
      <c r="B85" s="33">
        <v>2</v>
      </c>
      <c r="C85" s="11" t="s">
        <v>52</v>
      </c>
      <c r="D85" s="34">
        <v>19760</v>
      </c>
      <c r="E85" s="34">
        <v>3</v>
      </c>
      <c r="F85" s="34">
        <v>15629</v>
      </c>
      <c r="G85" s="35">
        <v>0.3</v>
      </c>
      <c r="H85" s="35">
        <v>4.4000000000000004</v>
      </c>
      <c r="I85" s="34">
        <v>15909</v>
      </c>
      <c r="J85" s="35">
        <v>4.8</v>
      </c>
      <c r="K85" s="34">
        <v>16548</v>
      </c>
      <c r="L85" s="36">
        <v>7.0999999999999994E-2</v>
      </c>
      <c r="M85" s="37">
        <f>ROUND(K85*(1-L85),0)</f>
        <v>15373</v>
      </c>
      <c r="N85" s="38">
        <v>0.314</v>
      </c>
      <c r="O85" s="25">
        <f>M85*N85</f>
        <v>4827.1220000000003</v>
      </c>
      <c r="P85" s="36">
        <v>0.371</v>
      </c>
      <c r="Q85" s="25">
        <f>M85*P85</f>
        <v>5703.3829999999998</v>
      </c>
      <c r="R85" s="39">
        <v>0.315</v>
      </c>
      <c r="S85" s="25">
        <f>M85*R85</f>
        <v>4842.4949999999999</v>
      </c>
      <c r="T85" s="28">
        <v>0.23300000000000001</v>
      </c>
      <c r="U85" s="25">
        <f>M85*T85</f>
        <v>3581.9090000000001</v>
      </c>
      <c r="V85" s="39">
        <v>0.50900000000000001</v>
      </c>
      <c r="W85" s="25">
        <f>M85*V85</f>
        <v>7824.857</v>
      </c>
      <c r="X85" s="39">
        <v>0.41</v>
      </c>
      <c r="Y85" s="25">
        <f>X85*M85</f>
        <v>6302.9299999999994</v>
      </c>
      <c r="Z85" s="40">
        <v>3.0400000000000002E-3</v>
      </c>
      <c r="AA85" s="18">
        <f>M85*Z85</f>
        <v>46.733920000000005</v>
      </c>
      <c r="AB85" s="27">
        <f>IF(M85&gt;0,(AD85+AM85)/M85,0)</f>
        <v>2.9505033109998051E-3</v>
      </c>
      <c r="AC85" s="40">
        <v>3.5E-4</v>
      </c>
      <c r="AD85" s="37">
        <f>AC85*M85</f>
        <v>5.3805500000000004</v>
      </c>
      <c r="AE85" s="28">
        <v>0.20569999999999999</v>
      </c>
      <c r="AF85" s="41">
        <f>AI85*(1-AJ85)*AE85</f>
        <v>38.9180286</v>
      </c>
      <c r="AG85" s="28">
        <f>IF(AND(AE85&gt;0,AC85&gt;0,Z85&gt;0),((Z85-AC85)*AE85)/((AE85-AC85)*Z85),0)</f>
        <v>0.88637659708072225</v>
      </c>
      <c r="AH85" s="29">
        <f t="shared" si="3"/>
        <v>0.88283851599254015</v>
      </c>
      <c r="AI85" s="34">
        <v>207</v>
      </c>
      <c r="AJ85" s="36">
        <v>8.5999999999999993E-2</v>
      </c>
      <c r="AK85" s="38">
        <v>0.21129999999999999</v>
      </c>
      <c r="AL85" s="151">
        <v>0.21629999999999999</v>
      </c>
      <c r="AM85" s="41">
        <f>AI85*(1-AJ85)*AK85</f>
        <v>39.977537400000003</v>
      </c>
      <c r="AN85" s="174">
        <f t="shared" si="4"/>
        <v>40.923527399999998</v>
      </c>
      <c r="AO85" s="42">
        <v>1.6</v>
      </c>
      <c r="AP85" s="42"/>
      <c r="AQ85" s="121">
        <f>AQ84+AI85-AP85</f>
        <v>918.54</v>
      </c>
      <c r="AR85" s="104"/>
      <c r="AS85" s="43"/>
      <c r="AT85" s="44"/>
      <c r="AU85" s="45"/>
      <c r="AV85" s="45"/>
      <c r="AW85" s="45"/>
      <c r="AX85" s="45"/>
    </row>
    <row r="86" spans="1:50" x14ac:dyDescent="0.2">
      <c r="A86" s="183"/>
      <c r="B86" s="33">
        <v>3</v>
      </c>
      <c r="C86" s="46" t="s">
        <v>57</v>
      </c>
      <c r="D86" s="43">
        <v>15805</v>
      </c>
      <c r="E86" s="43">
        <v>2</v>
      </c>
      <c r="F86" s="43">
        <v>16638</v>
      </c>
      <c r="G86" s="37">
        <v>0.6</v>
      </c>
      <c r="H86" s="37">
        <v>4.4000000000000004</v>
      </c>
      <c r="I86" s="43">
        <v>16545</v>
      </c>
      <c r="J86" s="127">
        <v>4.5</v>
      </c>
      <c r="K86" s="43">
        <v>16579</v>
      </c>
      <c r="L86" s="39">
        <v>6.9000000000000006E-2</v>
      </c>
      <c r="M86" s="37">
        <f>ROUND(K86*(1-L86),0)</f>
        <v>15435</v>
      </c>
      <c r="N86" s="28">
        <v>0.307</v>
      </c>
      <c r="O86" s="25">
        <f>M86*N86</f>
        <v>4738.5450000000001</v>
      </c>
      <c r="P86" s="39">
        <v>0.38700000000000001</v>
      </c>
      <c r="Q86" s="25">
        <f>M86*P86</f>
        <v>5973.3450000000003</v>
      </c>
      <c r="R86" s="39">
        <v>0.30599999999999999</v>
      </c>
      <c r="S86" s="25">
        <f>M86*R86</f>
        <v>4723.1099999999997</v>
      </c>
      <c r="T86" s="28">
        <v>0.23400000000000001</v>
      </c>
      <c r="U86" s="25">
        <f>M86*T86</f>
        <v>3611.7900000000004</v>
      </c>
      <c r="V86" s="39">
        <v>0.50700000000000001</v>
      </c>
      <c r="W86" s="25">
        <f>M86*V86</f>
        <v>7825.5450000000001</v>
      </c>
      <c r="X86" s="39">
        <v>0.41</v>
      </c>
      <c r="Y86" s="25">
        <f>X86*M86</f>
        <v>6328.3499999999995</v>
      </c>
      <c r="Z86" s="47">
        <v>3.0500000000000002E-3</v>
      </c>
      <c r="AA86" s="18">
        <f>M86*Z86</f>
        <v>47.076750000000004</v>
      </c>
      <c r="AB86" s="27">
        <f>IF(M86&gt;0,(AD86+AM86)/M86,0)</f>
        <v>2.9294739747327504E-3</v>
      </c>
      <c r="AC86" s="47">
        <v>3.5E-4</v>
      </c>
      <c r="AD86" s="37">
        <f>AC86*M86</f>
        <v>5.4022499999999996</v>
      </c>
      <c r="AE86" s="28">
        <v>0.19819999999999999</v>
      </c>
      <c r="AF86" s="41">
        <f>AI86*(1-AJ86)*AE86</f>
        <v>38.140022399999999</v>
      </c>
      <c r="AG86" s="28">
        <f>IF(AND(AE86&gt;0,AC86&gt;0,Z86&gt;0),((Z86-AC86)*AE86)/((AE86-AC86)*Z86),0)</f>
        <v>0.88681191662834491</v>
      </c>
      <c r="AH86" s="29">
        <f t="shared" si="3"/>
        <v>0.88201667892244673</v>
      </c>
      <c r="AI86" s="43">
        <v>211</v>
      </c>
      <c r="AJ86" s="39">
        <v>8.7999999999999995E-2</v>
      </c>
      <c r="AK86" s="28">
        <v>0.2069</v>
      </c>
      <c r="AL86" s="152">
        <v>0.2082</v>
      </c>
      <c r="AM86" s="41">
        <f>AI86*(1-AJ86)*AK86</f>
        <v>39.814180800000003</v>
      </c>
      <c r="AN86" s="154">
        <f t="shared" si="4"/>
        <v>40.064342400000001</v>
      </c>
      <c r="AO86" s="18">
        <v>1.6</v>
      </c>
      <c r="AP86" s="18"/>
      <c r="AQ86" s="121">
        <f>AQ85+AI86-AP86</f>
        <v>1129.54</v>
      </c>
      <c r="AR86" s="104"/>
      <c r="AS86" s="43"/>
      <c r="AT86" s="48"/>
      <c r="AU86" s="41"/>
      <c r="AV86" s="41"/>
      <c r="AW86" s="41"/>
      <c r="AX86" s="41"/>
    </row>
    <row r="87" spans="1:50" s="22" customFormat="1" ht="13.5" thickBot="1" x14ac:dyDescent="0.25">
      <c r="A87" s="184"/>
      <c r="B87" s="49" t="s">
        <v>38</v>
      </c>
      <c r="C87" s="50"/>
      <c r="D87" s="51">
        <f>SUM(D84:D86)</f>
        <v>41965</v>
      </c>
      <c r="E87" s="51"/>
      <c r="F87" s="51">
        <f>SUM(F84:F86)</f>
        <v>40997</v>
      </c>
      <c r="G87" s="52"/>
      <c r="H87" s="52"/>
      <c r="I87" s="51">
        <f>SUM(I84:I86)</f>
        <v>41076</v>
      </c>
      <c r="J87" s="52"/>
      <c r="K87" s="51">
        <f>SUM(K84:K86)</f>
        <v>49182</v>
      </c>
      <c r="L87" s="21">
        <f>IF(K87&gt;0,(K84*L84+K85*L85+K86*L86)/K87,0)</f>
        <v>6.8693607417347813E-2</v>
      </c>
      <c r="M87" s="52">
        <f>M84+M85+M86</f>
        <v>45803</v>
      </c>
      <c r="N87" s="53">
        <f>IF(M87&gt;0,O87/M87,0)</f>
        <v>0.30509348732615765</v>
      </c>
      <c r="O87" s="54">
        <f>O84+O85+O86</f>
        <v>13974.197</v>
      </c>
      <c r="P87" s="21">
        <f>IF(M87&gt;0,Q87/M87,0)</f>
        <v>0.42320716983603696</v>
      </c>
      <c r="Q87" s="54">
        <f>Q84+Q85+Q86</f>
        <v>19384.157999999999</v>
      </c>
      <c r="R87" s="21">
        <f>IF(M87&gt;0,S87/M87,0)</f>
        <v>0.27169934283780539</v>
      </c>
      <c r="S87" s="54">
        <f>S84+S85+S86</f>
        <v>12444.645</v>
      </c>
      <c r="T87" s="21">
        <f>IF(M87&gt;0,U87/M87,0)</f>
        <v>0.23039056393686005</v>
      </c>
      <c r="U87" s="54">
        <f>U84+U85+U86</f>
        <v>10552.579000000002</v>
      </c>
      <c r="V87" s="21">
        <f>IF(M87&gt;0,W87/M87,0)</f>
        <v>0.51127244940287753</v>
      </c>
      <c r="W87" s="54">
        <f>W84+W85+W86</f>
        <v>23417.811999999998</v>
      </c>
      <c r="X87" s="21">
        <f>IF(M87&gt;0,Y87/M87,0)</f>
        <v>0.40672619697399731</v>
      </c>
      <c r="Y87" s="54">
        <f>Y84+Y85+Y86</f>
        <v>18629.28</v>
      </c>
      <c r="Z87" s="55">
        <f>IF(M87&gt;0,AA87/M87,0)</f>
        <v>3.0466436696286272E-3</v>
      </c>
      <c r="AA87" s="56">
        <f>SUM(AA84:AA86)</f>
        <v>139.54542000000001</v>
      </c>
      <c r="AB87" s="55">
        <f>IF(M87&gt;0,(AB84*M84+AB85*M85+AB86*M86)/M87,0)</f>
        <v>2.9434853655874072E-3</v>
      </c>
      <c r="AC87" s="55">
        <f>IF(K87&gt;0,(K84*AC84+K85*AC85+K86*AC86)/K87,0)</f>
        <v>3.5326440567687366E-4</v>
      </c>
      <c r="AD87" s="52">
        <f>SUM(AD84:AD86)</f>
        <v>16.181000000000001</v>
      </c>
      <c r="AE87" s="53">
        <f>IF(K87&gt;0,(K84*AE84+K85*AE85+K86*AE86)/K87,0)</f>
        <v>0.20300856817534868</v>
      </c>
      <c r="AF87" s="58">
        <f>SUM(AF84:AF86)</f>
        <v>112.693083</v>
      </c>
      <c r="AG87" s="53">
        <f>IF(AND(AA87&gt;0),((AA84*AG84+AA85*AG85+AA86*AG86)/AA87),0)</f>
        <v>0.8855863282365114</v>
      </c>
      <c r="AH87" s="57">
        <f t="shared" si="3"/>
        <v>0.88144029184571604</v>
      </c>
      <c r="AI87" s="51">
        <f>SUM(AI84:AI86)</f>
        <v>608</v>
      </c>
      <c r="AJ87" s="21">
        <f>IF(AI87&gt;0,(AJ84*AI84+AJ85*AI85+AJ86*AI86)/AI87,0)</f>
        <v>8.6694078947368414E-2</v>
      </c>
      <c r="AK87" s="53">
        <f>IF(K87&gt;0,(AK84*K84+AK85*K85+AK86*K86)/K87,0)</f>
        <v>0.21386464560204954</v>
      </c>
      <c r="AL87" s="155">
        <f>IF(L87&gt;0,(AL84*K84+AL85*K85+AL86*K86)/K87,0)</f>
        <v>0.21931488552722539</v>
      </c>
      <c r="AM87" s="58">
        <f>SUM(AM84:AM86)</f>
        <v>118.6394602</v>
      </c>
      <c r="AN87" s="156">
        <f>SUM(AN84:AN86)</f>
        <v>121.6069438</v>
      </c>
      <c r="AO87" s="56"/>
      <c r="AP87" s="56">
        <f>SUM(AP84:AP86)</f>
        <v>895.46</v>
      </c>
      <c r="AQ87" s="105"/>
      <c r="AR87" s="106">
        <f>AQ86</f>
        <v>1129.54</v>
      </c>
      <c r="AS87" s="51">
        <f>SUM(AS84:AS86)</f>
        <v>0</v>
      </c>
      <c r="AT87" s="59"/>
      <c r="AU87" s="58"/>
      <c r="AV87" s="58"/>
      <c r="AW87" s="58"/>
      <c r="AX87" s="58"/>
    </row>
    <row r="88" spans="1:50" x14ac:dyDescent="0.2">
      <c r="A88" s="182">
        <v>22</v>
      </c>
      <c r="B88" s="23">
        <v>1</v>
      </c>
      <c r="C88" s="11" t="s">
        <v>51</v>
      </c>
      <c r="D88" s="12">
        <v>17680</v>
      </c>
      <c r="E88" s="12">
        <v>1</v>
      </c>
      <c r="F88" s="12">
        <v>14783</v>
      </c>
      <c r="G88" s="24">
        <v>0.5</v>
      </c>
      <c r="H88" s="13">
        <v>4.2</v>
      </c>
      <c r="I88" s="12">
        <v>14897</v>
      </c>
      <c r="J88" s="125">
        <v>4.8</v>
      </c>
      <c r="K88" s="12">
        <v>16522</v>
      </c>
      <c r="L88" s="14">
        <v>7.2999999999999995E-2</v>
      </c>
      <c r="M88" s="24">
        <f>ROUND(K88*(1-L88),0)</f>
        <v>15316</v>
      </c>
      <c r="N88" s="15">
        <v>0.20599999999999999</v>
      </c>
      <c r="O88" s="25">
        <f>M88*N88</f>
        <v>3155.096</v>
      </c>
      <c r="P88" s="14">
        <v>0.61199999999999999</v>
      </c>
      <c r="Q88" s="25">
        <f>M88*P88</f>
        <v>9373.3919999999998</v>
      </c>
      <c r="R88" s="16">
        <v>0.182</v>
      </c>
      <c r="S88" s="25">
        <f>M88*R88</f>
        <v>2787.5119999999997</v>
      </c>
      <c r="T88" s="26">
        <v>0.224</v>
      </c>
      <c r="U88" s="25">
        <f>M88*T88</f>
        <v>3430.7840000000001</v>
      </c>
      <c r="V88" s="16">
        <v>0.52500000000000002</v>
      </c>
      <c r="W88" s="25">
        <f>M88*V88</f>
        <v>8040.9000000000005</v>
      </c>
      <c r="X88" s="16">
        <v>0.41</v>
      </c>
      <c r="Y88" s="25">
        <f>X88*M88</f>
        <v>6279.5599999999995</v>
      </c>
      <c r="Z88" s="17">
        <v>2.97E-3</v>
      </c>
      <c r="AA88" s="18">
        <f>M88*Z88</f>
        <v>45.488520000000001</v>
      </c>
      <c r="AB88" s="27">
        <f>IF(M88&gt;0,(AD88+AM88)/M88,0)</f>
        <v>2.9840601331940454E-3</v>
      </c>
      <c r="AC88" s="17">
        <v>3.5E-4</v>
      </c>
      <c r="AD88" s="24">
        <f>AC88*M88</f>
        <v>5.3605999999999998</v>
      </c>
      <c r="AE88" s="117">
        <v>0.20449999999999999</v>
      </c>
      <c r="AF88" s="30">
        <f>AI88*(1-AJ88)*AE88</f>
        <v>39.856027499999996</v>
      </c>
      <c r="AG88" s="28">
        <f>IF(AND(AE88&gt;0,AC88&gt;0,Z88&gt;0),((Z88-AC88)*AE88)/((AE88-AC88)*Z88),0)</f>
        <v>0.88366727112747201</v>
      </c>
      <c r="AH88" s="60">
        <f t="shared" si="3"/>
        <v>0.88420517130786613</v>
      </c>
      <c r="AI88" s="12">
        <v>213</v>
      </c>
      <c r="AJ88" s="14">
        <v>8.5000000000000006E-2</v>
      </c>
      <c r="AK88" s="15">
        <v>0.20699999999999999</v>
      </c>
      <c r="AL88" s="150">
        <v>0.20430000000000001</v>
      </c>
      <c r="AM88" s="30">
        <f>AI88*(1-AJ88)*AK88</f>
        <v>40.343265000000002</v>
      </c>
      <c r="AN88" s="153">
        <f>AI88*(1-AJ88)*AL88</f>
        <v>39.817048500000006</v>
      </c>
      <c r="AO88" s="19">
        <v>1.7</v>
      </c>
      <c r="AP88" s="19"/>
      <c r="AQ88" s="101">
        <f>AQ86+AI88-AP88</f>
        <v>1342.54</v>
      </c>
      <c r="AR88" s="102"/>
      <c r="AS88" s="12"/>
      <c r="AT88" s="31"/>
      <c r="AU88" s="20"/>
      <c r="AV88" s="20"/>
      <c r="AW88" s="20"/>
      <c r="AX88" s="20"/>
    </row>
    <row r="89" spans="1:50" x14ac:dyDescent="0.2">
      <c r="A89" s="183"/>
      <c r="B89" s="33">
        <v>2</v>
      </c>
      <c r="C89" s="11" t="s">
        <v>53</v>
      </c>
      <c r="D89" s="34">
        <v>20375</v>
      </c>
      <c r="E89" s="34">
        <v>1</v>
      </c>
      <c r="F89" s="34">
        <v>15782</v>
      </c>
      <c r="G89" s="37">
        <v>0.4</v>
      </c>
      <c r="H89" s="35">
        <v>4</v>
      </c>
      <c r="I89" s="34">
        <v>16321</v>
      </c>
      <c r="J89" s="35">
        <v>4.7</v>
      </c>
      <c r="K89" s="34">
        <v>16442</v>
      </c>
      <c r="L89" s="36">
        <v>7.3999999999999996E-2</v>
      </c>
      <c r="M89" s="37">
        <f>ROUND(K89*(1-L89),0)</f>
        <v>15225</v>
      </c>
      <c r="N89" s="38">
        <v>0.33700000000000002</v>
      </c>
      <c r="O89" s="25">
        <f>M89*N89</f>
        <v>5130.8250000000007</v>
      </c>
      <c r="P89" s="38">
        <v>0.45100000000000001</v>
      </c>
      <c r="Q89" s="25">
        <f>M89*P89</f>
        <v>6866.4750000000004</v>
      </c>
      <c r="R89" s="38">
        <v>0.21199999999999999</v>
      </c>
      <c r="S89" s="25">
        <f>M89*R89</f>
        <v>3227.7</v>
      </c>
      <c r="T89" s="28">
        <v>0.22700000000000001</v>
      </c>
      <c r="U89" s="25">
        <f>M89*T89</f>
        <v>3456.0750000000003</v>
      </c>
      <c r="V89" s="39">
        <v>0.51500000000000001</v>
      </c>
      <c r="W89" s="25">
        <f>M89*V89</f>
        <v>7840.875</v>
      </c>
      <c r="X89" s="39">
        <v>0.4</v>
      </c>
      <c r="Y89" s="25">
        <f>X89*M89</f>
        <v>6090</v>
      </c>
      <c r="Z89" s="40">
        <v>2.81E-3</v>
      </c>
      <c r="AA89" s="18">
        <f>M89*Z89</f>
        <v>42.782249999999998</v>
      </c>
      <c r="AB89" s="27">
        <f>IF(M89&gt;0,(AD89+AM89)/M89,0)</f>
        <v>2.7063375632183908E-3</v>
      </c>
      <c r="AC89" s="40">
        <v>3.5E-4</v>
      </c>
      <c r="AD89" s="37">
        <f>AC89*M89</f>
        <v>5.3287500000000003</v>
      </c>
      <c r="AE89" s="28">
        <v>0.20649999999999999</v>
      </c>
      <c r="AF89" s="41">
        <f>AI89*(1-AJ89)*AE89</f>
        <v>34.313278999999994</v>
      </c>
      <c r="AG89" s="28">
        <f>IF(AND(AE89&gt;0,AC89&gt;0,Z89&gt;0),((Z89-AC89)*AE89)/((AE89-AC89)*Z89),0)</f>
        <v>0.87693116386420056</v>
      </c>
      <c r="AH89" s="29">
        <f t="shared" si="3"/>
        <v>0.87208768999441522</v>
      </c>
      <c r="AI89" s="34">
        <v>182</v>
      </c>
      <c r="AJ89" s="36">
        <v>8.6999999999999994E-2</v>
      </c>
      <c r="AK89" s="38">
        <v>0.21590000000000001</v>
      </c>
      <c r="AL89" s="151">
        <v>0.2175</v>
      </c>
      <c r="AM89" s="41">
        <f>AI89*(1-AJ89)*AK89</f>
        <v>35.875239399999998</v>
      </c>
      <c r="AN89" s="174">
        <f t="shared" si="4"/>
        <v>36.141104999999996</v>
      </c>
      <c r="AO89" s="42">
        <v>1.65</v>
      </c>
      <c r="AP89" s="42"/>
      <c r="AQ89" s="121">
        <f>AQ88+AI89-AP89</f>
        <v>1524.54</v>
      </c>
      <c r="AR89" s="104"/>
      <c r="AS89" s="43"/>
      <c r="AT89" s="44"/>
      <c r="AU89" s="45"/>
      <c r="AV89" s="45"/>
      <c r="AW89" s="45"/>
      <c r="AX89" s="45"/>
    </row>
    <row r="90" spans="1:50" x14ac:dyDescent="0.2">
      <c r="A90" s="183"/>
      <c r="B90" s="33">
        <v>3</v>
      </c>
      <c r="C90" s="46" t="s">
        <v>57</v>
      </c>
      <c r="D90" s="43">
        <v>13972</v>
      </c>
      <c r="E90" s="43">
        <v>1</v>
      </c>
      <c r="F90" s="43">
        <v>17478</v>
      </c>
      <c r="G90" s="37">
        <v>0.5</v>
      </c>
      <c r="H90" s="37">
        <v>4.3</v>
      </c>
      <c r="I90" s="43">
        <v>17311</v>
      </c>
      <c r="J90" s="127">
        <v>4.5</v>
      </c>
      <c r="K90" s="43">
        <v>16492</v>
      </c>
      <c r="L90" s="39">
        <v>7.5999999999999998E-2</v>
      </c>
      <c r="M90" s="37">
        <f>ROUND(K90*(1-L90),0)</f>
        <v>15239</v>
      </c>
      <c r="N90" s="28">
        <v>0.36699999999999999</v>
      </c>
      <c r="O90" s="25">
        <f>M90*N90</f>
        <v>5592.7129999999997</v>
      </c>
      <c r="P90" s="39">
        <v>0.42</v>
      </c>
      <c r="Q90" s="25">
        <f>M90*P90</f>
        <v>6400.38</v>
      </c>
      <c r="R90" s="39">
        <v>0.21299999999999999</v>
      </c>
      <c r="S90" s="25">
        <f>M90*R90</f>
        <v>3245.9069999999997</v>
      </c>
      <c r="T90" s="28">
        <v>0.23200000000000001</v>
      </c>
      <c r="U90" s="25">
        <f>M90*T90</f>
        <v>3535.4480000000003</v>
      </c>
      <c r="V90" s="39">
        <v>0.51500000000000001</v>
      </c>
      <c r="W90" s="25">
        <f>M90*V90</f>
        <v>7848.085</v>
      </c>
      <c r="X90" s="39">
        <v>0.41</v>
      </c>
      <c r="Y90" s="25">
        <f>X90*M90</f>
        <v>6247.99</v>
      </c>
      <c r="Z90" s="47">
        <v>2.7599999999999999E-3</v>
      </c>
      <c r="AA90" s="18">
        <f>M90*Z90</f>
        <v>42.059639999999995</v>
      </c>
      <c r="AB90" s="27">
        <f>IF(M90&gt;0,(AD90+AM90)/M90,0)</f>
        <v>2.6623472668810292E-3</v>
      </c>
      <c r="AC90" s="47">
        <v>3.6999999999999999E-4</v>
      </c>
      <c r="AD90" s="37">
        <f>AC90*M90</f>
        <v>5.6384299999999996</v>
      </c>
      <c r="AE90" s="28">
        <v>0.2014</v>
      </c>
      <c r="AF90" s="41">
        <f>AI90*(1-AJ90)*AE90</f>
        <v>33.502487200000004</v>
      </c>
      <c r="AG90" s="28">
        <f>IF(AND(AE90&gt;0,AC90&gt;0,Z90&gt;0),((Z90-AC90)*AE90)/((AE90-AC90)*Z90),0)</f>
        <v>0.86753581374760569</v>
      </c>
      <c r="AH90" s="29">
        <f t="shared" si="3"/>
        <v>0.86254461306608754</v>
      </c>
      <c r="AI90" s="43">
        <v>182</v>
      </c>
      <c r="AJ90" s="39">
        <v>8.5999999999999993E-2</v>
      </c>
      <c r="AK90" s="28">
        <v>0.21</v>
      </c>
      <c r="AL90" s="152">
        <v>0.20979999999999999</v>
      </c>
      <c r="AM90" s="41">
        <f>AI90*(1-AJ90)*AK90</f>
        <v>34.933080000000004</v>
      </c>
      <c r="AN90" s="154">
        <f t="shared" si="4"/>
        <v>34.8998104</v>
      </c>
      <c r="AO90" s="18">
        <v>1.6</v>
      </c>
      <c r="AP90" s="18"/>
      <c r="AQ90" s="121">
        <f>AQ89+AI90-AP90</f>
        <v>1706.54</v>
      </c>
      <c r="AR90" s="104"/>
      <c r="AS90" s="43"/>
      <c r="AT90" s="48"/>
      <c r="AU90" s="41"/>
      <c r="AV90" s="41"/>
      <c r="AW90" s="41"/>
      <c r="AX90" s="41"/>
    </row>
    <row r="91" spans="1:50" s="22" customFormat="1" ht="13.5" thickBot="1" x14ac:dyDescent="0.25">
      <c r="A91" s="184"/>
      <c r="B91" s="49" t="s">
        <v>38</v>
      </c>
      <c r="C91" s="50"/>
      <c r="D91" s="51">
        <f>SUM(D88:D90)</f>
        <v>52027</v>
      </c>
      <c r="E91" s="51"/>
      <c r="F91" s="51">
        <f>SUM(F88:F90)</f>
        <v>48043</v>
      </c>
      <c r="G91" s="52"/>
      <c r="H91" s="52"/>
      <c r="I91" s="51">
        <f>SUM(I88:I90)</f>
        <v>48529</v>
      </c>
      <c r="J91" s="52"/>
      <c r="K91" s="51">
        <f>SUM(K88:K90)</f>
        <v>49456</v>
      </c>
      <c r="L91" s="21">
        <f>IF(K91&gt;0,(K88*L88+K89*L89+K90*L90)/K91,0)</f>
        <v>7.4332861533484312E-2</v>
      </c>
      <c r="M91" s="52">
        <f>M88+M89+M90</f>
        <v>45780</v>
      </c>
      <c r="N91" s="53">
        <f>IF(M91&gt;0,O91/M91,0)</f>
        <v>0.30315932721712541</v>
      </c>
      <c r="O91" s="54">
        <f>O88+O89+O90</f>
        <v>13878.634</v>
      </c>
      <c r="P91" s="21">
        <f>IF(M91&gt;0,Q91/M91,0)</f>
        <v>0.49454449541284401</v>
      </c>
      <c r="Q91" s="54">
        <f>Q88+Q89+Q90</f>
        <v>22640.246999999999</v>
      </c>
      <c r="R91" s="21">
        <f>IF(M91&gt;0,S91/M91,0)</f>
        <v>0.20229617737003056</v>
      </c>
      <c r="S91" s="54">
        <f>S88+S89+S90</f>
        <v>9261.1189999999988</v>
      </c>
      <c r="T91" s="21">
        <f>IF(M91&gt;0,U91/M91,0)</f>
        <v>0.22766070336391439</v>
      </c>
      <c r="U91" s="54">
        <f>U88+U89+U90</f>
        <v>10422.307000000001</v>
      </c>
      <c r="V91" s="21">
        <f>IF(M91&gt;0,W91/M91,0)</f>
        <v>0.51834556574923552</v>
      </c>
      <c r="W91" s="54">
        <f>W88+W89+W90</f>
        <v>23729.86</v>
      </c>
      <c r="X91" s="21">
        <f>IF(M91&gt;0,Y91/M91,0)</f>
        <v>0.40667431192660547</v>
      </c>
      <c r="Y91" s="54">
        <f>Y88+Y89+Y90</f>
        <v>18617.55</v>
      </c>
      <c r="Z91" s="55">
        <f>IF(M91&gt;0,AA91/M91,0)</f>
        <v>2.8468853211009175E-3</v>
      </c>
      <c r="AA91" s="56">
        <f>SUM(AA88:AA90)</f>
        <v>130.33041</v>
      </c>
      <c r="AB91" s="55">
        <f>IF(M91&gt;0,(AB88*M88+AB89*M89+AB90*M90)/M91,0)</f>
        <v>2.7846082219309741E-3</v>
      </c>
      <c r="AC91" s="55">
        <f>IF(K91&gt;0,(K88*AC88+K89*AC89+K90*AC90)/K91,0)</f>
        <v>3.5666936266580396E-4</v>
      </c>
      <c r="AD91" s="52">
        <f>SUM(AD88:AD90)</f>
        <v>16.327780000000001</v>
      </c>
      <c r="AE91" s="53">
        <f>IF(K91&gt;0,(K88*AE88+K89*AE89+K90*AE90)/K91,0)</f>
        <v>0.20413116305402781</v>
      </c>
      <c r="AF91" s="58">
        <f>SUM(AF88:AF90)</f>
        <v>107.67179369999999</v>
      </c>
      <c r="AG91" s="53">
        <f>IF(AND(AA91&gt;0),((AA88*AG88+AA89*AG89+AA90*AG90)/AA91),0)</f>
        <v>0.8762502061843277</v>
      </c>
      <c r="AH91" s="57">
        <f t="shared" si="3"/>
        <v>0.87339063150091611</v>
      </c>
      <c r="AI91" s="51">
        <f>SUM(AI88:AI90)</f>
        <v>577</v>
      </c>
      <c r="AJ91" s="21">
        <f>IF(AI91&gt;0,(AJ88*AI88+AJ89*AI89+AJ90*AI90)/AI91,0)</f>
        <v>8.5946273830155975E-2</v>
      </c>
      <c r="AK91" s="53">
        <f>IF(K91&gt;0,(AK88*K88+AK89*K89+AK90*K90)/K91,0)</f>
        <v>0.21095927288903266</v>
      </c>
      <c r="AL91" s="155">
        <f>IF(L91&gt;0,(AL88*K88+AL89*K89+AL90*K90)/K91,0)</f>
        <v>0.21052250889679713</v>
      </c>
      <c r="AM91" s="58">
        <f>SUM(AM88:AM90)</f>
        <v>111.1515844</v>
      </c>
      <c r="AN91" s="156">
        <f>SUM(AN88:AN90)</f>
        <v>110.85796390000002</v>
      </c>
      <c r="AO91" s="56"/>
      <c r="AP91" s="56">
        <f>SUM(AP88:AP90)</f>
        <v>0</v>
      </c>
      <c r="AQ91" s="105"/>
      <c r="AR91" s="106">
        <f>AQ90</f>
        <v>1706.54</v>
      </c>
      <c r="AS91" s="51">
        <f>SUM(AS88:AS90)</f>
        <v>0</v>
      </c>
      <c r="AT91" s="59"/>
      <c r="AU91" s="58"/>
      <c r="AV91" s="58"/>
      <c r="AW91" s="58"/>
      <c r="AX91" s="58"/>
    </row>
    <row r="92" spans="1:50" x14ac:dyDescent="0.2">
      <c r="A92" s="182">
        <v>23</v>
      </c>
      <c r="B92" s="23">
        <v>1</v>
      </c>
      <c r="C92" s="11" t="s">
        <v>52</v>
      </c>
      <c r="D92" s="12">
        <v>13861</v>
      </c>
      <c r="E92" s="12">
        <v>0</v>
      </c>
      <c r="F92" s="12">
        <v>13718</v>
      </c>
      <c r="G92" s="13">
        <v>0.7</v>
      </c>
      <c r="H92" s="13">
        <v>4.4000000000000004</v>
      </c>
      <c r="I92" s="12">
        <v>13854</v>
      </c>
      <c r="J92" s="13">
        <v>4.8</v>
      </c>
      <c r="K92" s="12">
        <v>16233</v>
      </c>
      <c r="L92" s="14">
        <v>6.8000000000000005E-2</v>
      </c>
      <c r="M92" s="24">
        <f>ROUND(K92*(1-L92),0)</f>
        <v>15129</v>
      </c>
      <c r="N92" s="15">
        <v>0.249</v>
      </c>
      <c r="O92" s="25">
        <f>M92*N92</f>
        <v>3767.1210000000001</v>
      </c>
      <c r="P92" s="14">
        <v>0.59199999999999997</v>
      </c>
      <c r="Q92" s="25">
        <f>M92*P92</f>
        <v>8956.3680000000004</v>
      </c>
      <c r="R92" s="16">
        <v>0.159</v>
      </c>
      <c r="S92" s="25">
        <f>M92*R92</f>
        <v>2405.511</v>
      </c>
      <c r="T92" s="26">
        <v>0.22700000000000001</v>
      </c>
      <c r="U92" s="25">
        <f>M92*T92</f>
        <v>3434.2829999999999</v>
      </c>
      <c r="V92" s="16">
        <v>0.51400000000000001</v>
      </c>
      <c r="W92" s="25">
        <f>M92*V92</f>
        <v>7776.3060000000005</v>
      </c>
      <c r="X92" s="16">
        <v>0.41</v>
      </c>
      <c r="Y92" s="25">
        <f>X92*M92</f>
        <v>6202.8899999999994</v>
      </c>
      <c r="Z92" s="17">
        <v>2.6900000000000001E-3</v>
      </c>
      <c r="AA92" s="18">
        <f>M92*Z92</f>
        <v>40.697009999999999</v>
      </c>
      <c r="AB92" s="27">
        <f>IF(M92&gt;0,(AD92+AM92)/M92,0)</f>
        <v>2.6129621918170405E-3</v>
      </c>
      <c r="AC92" s="17">
        <v>3.6000000000000002E-4</v>
      </c>
      <c r="AD92" s="24">
        <f>AC92*M92</f>
        <v>5.4464399999999999</v>
      </c>
      <c r="AE92" s="117">
        <v>0.2009</v>
      </c>
      <c r="AF92" s="30">
        <f>AI92*(1-AJ92)*AE92</f>
        <v>32.028482500000003</v>
      </c>
      <c r="AG92" s="28">
        <f>IF(AND(AE92&gt;0,AC92&gt;0,Z92&gt;0),((Z92-AC92)*AE92)/((AE92-AC92)*Z92),0)</f>
        <v>0.86772591326837611</v>
      </c>
      <c r="AH92" s="60">
        <f t="shared" si="3"/>
        <v>0.86367960952375467</v>
      </c>
      <c r="AI92" s="12">
        <v>175</v>
      </c>
      <c r="AJ92" s="14">
        <v>8.8999999999999996E-2</v>
      </c>
      <c r="AK92" s="15">
        <v>0.21379999999999999</v>
      </c>
      <c r="AL92" s="150">
        <v>0.2127</v>
      </c>
      <c r="AM92" s="30">
        <f>AI92*(1-AJ92)*AK92</f>
        <v>34.085065</v>
      </c>
      <c r="AN92" s="153">
        <f>AI92*(1-AJ92)*AL92</f>
        <v>33.9096975</v>
      </c>
      <c r="AO92" s="19">
        <v>1.6</v>
      </c>
      <c r="AP92" s="19"/>
      <c r="AQ92" s="101">
        <f>AQ90+AI92-AP92</f>
        <v>1881.54</v>
      </c>
      <c r="AR92" s="102"/>
      <c r="AS92" s="12"/>
      <c r="AT92" s="31"/>
      <c r="AU92" s="20"/>
      <c r="AV92" s="20"/>
      <c r="AW92" s="20"/>
      <c r="AX92" s="20"/>
    </row>
    <row r="93" spans="1:50" x14ac:dyDescent="0.2">
      <c r="A93" s="183"/>
      <c r="B93" s="33">
        <v>2</v>
      </c>
      <c r="C93" s="11" t="s">
        <v>53</v>
      </c>
      <c r="D93" s="34">
        <v>19367</v>
      </c>
      <c r="E93" s="34">
        <v>1</v>
      </c>
      <c r="F93" s="34">
        <v>15664</v>
      </c>
      <c r="G93" s="37">
        <v>0.3</v>
      </c>
      <c r="H93" s="35">
        <v>3.9</v>
      </c>
      <c r="I93" s="34">
        <v>15983</v>
      </c>
      <c r="J93" s="35">
        <v>4.7</v>
      </c>
      <c r="K93" s="34">
        <v>16094</v>
      </c>
      <c r="L93" s="36">
        <v>6.5000000000000002E-2</v>
      </c>
      <c r="M93" s="37">
        <f>ROUND(K93*(1-L93),0)</f>
        <v>15048</v>
      </c>
      <c r="N93" s="38">
        <v>0.23100000000000001</v>
      </c>
      <c r="O93" s="25">
        <f>M93*N93</f>
        <v>3476.0880000000002</v>
      </c>
      <c r="P93" s="38">
        <v>0.53200000000000003</v>
      </c>
      <c r="Q93" s="25">
        <f>M93*P93</f>
        <v>8005.5360000000001</v>
      </c>
      <c r="R93" s="39">
        <v>0.23699999999999999</v>
      </c>
      <c r="S93" s="25">
        <f>M93*R93</f>
        <v>3566.3759999999997</v>
      </c>
      <c r="T93" s="28">
        <v>0.21099999999999999</v>
      </c>
      <c r="U93" s="25">
        <f>M93*T93</f>
        <v>3175.1279999999997</v>
      </c>
      <c r="V93" s="39">
        <v>0.54</v>
      </c>
      <c r="W93" s="25">
        <f>M93*V93</f>
        <v>8125.920000000001</v>
      </c>
      <c r="X93" s="39">
        <v>0.4</v>
      </c>
      <c r="Y93" s="25">
        <f>X93*M93</f>
        <v>6019.2000000000007</v>
      </c>
      <c r="Z93" s="40">
        <v>2.7100000000000002E-3</v>
      </c>
      <c r="AA93" s="18">
        <f>M93*Z93</f>
        <v>40.780080000000005</v>
      </c>
      <c r="AB93" s="27">
        <f>IF(M93&gt;0,(AD93+AM93)/M93,0)</f>
        <v>2.7362621345029241E-3</v>
      </c>
      <c r="AC93" s="40">
        <v>3.5E-4</v>
      </c>
      <c r="AD93" s="37">
        <f>AC93*M93</f>
        <v>5.2667999999999999</v>
      </c>
      <c r="AE93" s="28">
        <v>0.19639999999999999</v>
      </c>
      <c r="AF93" s="41">
        <f>AI93*(1-AJ93)*AE93</f>
        <v>32.635002399999998</v>
      </c>
      <c r="AG93" s="28">
        <f>IF(AND(AE93&gt;0,AC93&gt;0,Z93&gt;0),((Z93-AC93)*AE93)/((AE93-AC93)*Z93),0)</f>
        <v>0.8724033988618386</v>
      </c>
      <c r="AH93" s="29">
        <f t="shared" si="3"/>
        <v>0.87350302197780194</v>
      </c>
      <c r="AI93" s="34">
        <v>182</v>
      </c>
      <c r="AJ93" s="36">
        <v>8.6999999999999994E-2</v>
      </c>
      <c r="AK93" s="38">
        <v>0.21609999999999999</v>
      </c>
      <c r="AL93" s="151">
        <v>0.20469999999999999</v>
      </c>
      <c r="AM93" s="41">
        <f>AI93*(1-AJ93)*AK93</f>
        <v>35.908472599999996</v>
      </c>
      <c r="AN93" s="174">
        <f t="shared" si="4"/>
        <v>34.014180199999998</v>
      </c>
      <c r="AO93" s="42">
        <v>1.6</v>
      </c>
      <c r="AP93" s="42"/>
      <c r="AQ93" s="121">
        <f>AQ92+AI93-AP93</f>
        <v>2063.54</v>
      </c>
      <c r="AR93" s="104"/>
      <c r="AS93" s="43"/>
      <c r="AT93" s="44"/>
      <c r="AU93" s="45"/>
      <c r="AV93" s="45"/>
      <c r="AW93" s="45"/>
      <c r="AX93" s="45"/>
    </row>
    <row r="94" spans="1:50" x14ac:dyDescent="0.2">
      <c r="A94" s="183"/>
      <c r="B94" s="33">
        <v>3</v>
      </c>
      <c r="C94" s="46" t="s">
        <v>57</v>
      </c>
      <c r="D94" s="43">
        <v>15590</v>
      </c>
      <c r="E94" s="43">
        <v>1</v>
      </c>
      <c r="F94" s="43">
        <v>16412</v>
      </c>
      <c r="G94" s="37">
        <v>0.3</v>
      </c>
      <c r="H94" s="37">
        <v>4.5999999999999996</v>
      </c>
      <c r="I94" s="43">
        <v>16232</v>
      </c>
      <c r="J94" s="37">
        <v>4.2</v>
      </c>
      <c r="K94" s="43">
        <v>16316</v>
      </c>
      <c r="L94" s="39">
        <v>6.7000000000000004E-2</v>
      </c>
      <c r="M94" s="37">
        <f>ROUND(K94*(1-L94),0)</f>
        <v>15223</v>
      </c>
      <c r="N94" s="28">
        <v>0.54800000000000004</v>
      </c>
      <c r="O94" s="25">
        <f>M94*N94</f>
        <v>8342.2040000000015</v>
      </c>
      <c r="P94" s="39">
        <v>0.248</v>
      </c>
      <c r="Q94" s="25">
        <f>M94*P94</f>
        <v>3775.3040000000001</v>
      </c>
      <c r="R94" s="39">
        <v>0.20399999999999999</v>
      </c>
      <c r="S94" s="25">
        <f>M94*R94</f>
        <v>3105.4919999999997</v>
      </c>
      <c r="T94" s="28">
        <v>0.23499999999999999</v>
      </c>
      <c r="U94" s="25">
        <f>M94*T94</f>
        <v>3577.4049999999997</v>
      </c>
      <c r="V94" s="39">
        <v>0.501</v>
      </c>
      <c r="W94" s="25">
        <f>M94*V94</f>
        <v>7626.723</v>
      </c>
      <c r="X94" s="39">
        <v>0.41</v>
      </c>
      <c r="Y94" s="25">
        <f>X94*M94</f>
        <v>6241.4299999999994</v>
      </c>
      <c r="Z94" s="47">
        <v>2.8300000000000001E-3</v>
      </c>
      <c r="AA94" s="18">
        <f>M94*Z94</f>
        <v>43.081090000000003</v>
      </c>
      <c r="AB94" s="27">
        <f>IF(M94&gt;0,(AD94+AM94)/M94,0)</f>
        <v>2.7121589896866583E-3</v>
      </c>
      <c r="AC94" s="47">
        <v>3.5E-4</v>
      </c>
      <c r="AD94" s="37">
        <f>AC94*M94</f>
        <v>5.3280500000000002</v>
      </c>
      <c r="AE94" s="28">
        <v>0.20569999999999999</v>
      </c>
      <c r="AF94" s="41">
        <f>AI94*(1-AJ94)*AE94</f>
        <v>35.273230300000002</v>
      </c>
      <c r="AG94" s="28">
        <f>IF(AND(AE94&gt;0,AC94&gt;0,Z94&gt;0),((Z94-AC94)*AE94)/((AE94-AC94)*Z94),0)</f>
        <v>0.87781870305029508</v>
      </c>
      <c r="AH94" s="29">
        <f t="shared" si="3"/>
        <v>0.87240761102474851</v>
      </c>
      <c r="AI94" s="43">
        <v>187</v>
      </c>
      <c r="AJ94" s="39">
        <v>8.3000000000000004E-2</v>
      </c>
      <c r="AK94" s="28">
        <v>0.2097</v>
      </c>
      <c r="AL94" s="152">
        <v>0.21110000000000001</v>
      </c>
      <c r="AM94" s="41">
        <f>AI94*(1-AJ94)*AK94</f>
        <v>35.9591463</v>
      </c>
      <c r="AN94" s="154">
        <f t="shared" si="4"/>
        <v>36.199216900000003</v>
      </c>
      <c r="AO94" s="18">
        <v>1.6</v>
      </c>
      <c r="AP94" s="18"/>
      <c r="AQ94" s="121">
        <f>AQ93+AI94-AP94</f>
        <v>2250.54</v>
      </c>
      <c r="AR94" s="104"/>
      <c r="AS94" s="43"/>
      <c r="AT94" s="48"/>
      <c r="AU94" s="41"/>
      <c r="AV94" s="41"/>
      <c r="AW94" s="41"/>
      <c r="AX94" s="41"/>
    </row>
    <row r="95" spans="1:50" s="22" customFormat="1" ht="13.5" thickBot="1" x14ac:dyDescent="0.25">
      <c r="A95" s="184"/>
      <c r="B95" s="49" t="s">
        <v>38</v>
      </c>
      <c r="C95" s="50"/>
      <c r="D95" s="51">
        <f>SUM(D92:D94)</f>
        <v>48818</v>
      </c>
      <c r="E95" s="51"/>
      <c r="F95" s="51">
        <f>SUM(F92:F94)</f>
        <v>45794</v>
      </c>
      <c r="G95" s="52"/>
      <c r="H95" s="52"/>
      <c r="I95" s="51">
        <f>SUM(I92:I94)</f>
        <v>46069</v>
      </c>
      <c r="J95" s="52"/>
      <c r="K95" s="51">
        <f>SUM(K92:K94)</f>
        <v>48643</v>
      </c>
      <c r="L95" s="21">
        <f>IF(K95&gt;0,(K92*L92+K93*L93+K94*L94)/K95,0)</f>
        <v>6.6671998026437515E-2</v>
      </c>
      <c r="M95" s="52">
        <f>M92+M93+M94</f>
        <v>45400</v>
      </c>
      <c r="N95" s="53">
        <f>IF(M95&gt;0,O95/M95,0)</f>
        <v>0.34329103524229082</v>
      </c>
      <c r="O95" s="54">
        <f>O92+O93+O94</f>
        <v>15585.413000000002</v>
      </c>
      <c r="P95" s="21">
        <f>IF(M95&gt;0,Q95/M95,0)</f>
        <v>0.45676669603524234</v>
      </c>
      <c r="Q95" s="54">
        <f>Q92+Q93+Q94</f>
        <v>20737.208000000002</v>
      </c>
      <c r="R95" s="21">
        <f>IF(M95&gt;0,S95/M95,0)</f>
        <v>0.19994226872246693</v>
      </c>
      <c r="S95" s="54">
        <f>S92+S93+S94</f>
        <v>9077.378999999999</v>
      </c>
      <c r="T95" s="21">
        <f>IF(M95&gt;0,U95/M95,0)</f>
        <v>0.22437920704845812</v>
      </c>
      <c r="U95" s="54">
        <f>U92+U93+U94</f>
        <v>10186.815999999999</v>
      </c>
      <c r="V95" s="21">
        <f>IF(M95&gt;0,W95/M95,0)</f>
        <v>0.51825878854625551</v>
      </c>
      <c r="W95" s="54">
        <f>W92+W93+W94</f>
        <v>23528.949000000001</v>
      </c>
      <c r="X95" s="21">
        <f>IF(M95&gt;0,Y95/M95,0)</f>
        <v>0.4066854625550661</v>
      </c>
      <c r="Y95" s="54">
        <f>Y92+Y93+Y94</f>
        <v>18463.52</v>
      </c>
      <c r="Z95" s="55">
        <f>IF(M95&gt;0,AA95/M95,0)</f>
        <v>2.7435722466960352E-3</v>
      </c>
      <c r="AA95" s="56">
        <f>SUM(AA92:AA94)</f>
        <v>124.55818000000001</v>
      </c>
      <c r="AB95" s="55">
        <f>IF(M95&gt;0,(AB92*M92+AB93*M93+AB94*M94)/M95,0)</f>
        <v>2.6870919361233485E-3</v>
      </c>
      <c r="AC95" s="55">
        <f>IF(K95&gt;0,(K92*AC92+K93*AC93+K94*AC94)/K95,0)</f>
        <v>3.5333717081594479E-4</v>
      </c>
      <c r="AD95" s="52">
        <f>SUM(AD92:AD94)</f>
        <v>16.04129</v>
      </c>
      <c r="AE95" s="53">
        <f>IF(K95&gt;0,(K92*AE92+K93*AE93+K94*AE94)/K95,0)</f>
        <v>0.20102116440186665</v>
      </c>
      <c r="AF95" s="58">
        <f>SUM(AF92:AF94)</f>
        <v>99.936715200000009</v>
      </c>
      <c r="AG95" s="53">
        <f>IF(AND(AA95&gt;0),((AA92*AG92+AA93*AG93+AA94*AG94)/AA95),0)</f>
        <v>0.87274811752381876</v>
      </c>
      <c r="AH95" s="57">
        <f t="shared" si="3"/>
        <v>0.86994760199560739</v>
      </c>
      <c r="AI95" s="51">
        <f>SUM(AI92:AI94)</f>
        <v>544</v>
      </c>
      <c r="AJ95" s="21">
        <f>IF(AI95&gt;0,(AJ92*AI92+AJ93*AI93+AJ94*AI94)/AI95,0)</f>
        <v>8.6268382352941181E-2</v>
      </c>
      <c r="AK95" s="53">
        <f>IF(K95&gt;0,(AK92*K92+AK93*K93+AK94*K94)/K95,0)</f>
        <v>0.21318574101103963</v>
      </c>
      <c r="AL95" s="155">
        <f>IF(L95&gt;0,(AL92*K92+AL93*K93+AL94*K94)/K95,0)</f>
        <v>0.2095164463540489</v>
      </c>
      <c r="AM95" s="58">
        <f>SUM(AM92:AM94)</f>
        <v>105.9526839</v>
      </c>
      <c r="AN95" s="156">
        <f>SUM(AN92:AN94)</f>
        <v>104.1230946</v>
      </c>
      <c r="AO95" s="56"/>
      <c r="AP95" s="56">
        <f>SUM(AP92:AP94)</f>
        <v>0</v>
      </c>
      <c r="AQ95" s="105"/>
      <c r="AR95" s="106">
        <f>AQ94</f>
        <v>2250.54</v>
      </c>
      <c r="AS95" s="51">
        <f>SUM(AS92:AS94)</f>
        <v>0</v>
      </c>
      <c r="AT95" s="59"/>
      <c r="AU95" s="58"/>
      <c r="AV95" s="58"/>
      <c r="AW95" s="58"/>
      <c r="AX95" s="58"/>
    </row>
    <row r="96" spans="1:50" x14ac:dyDescent="0.2">
      <c r="A96" s="182">
        <v>24</v>
      </c>
      <c r="B96" s="23">
        <v>1</v>
      </c>
      <c r="C96" s="11" t="s">
        <v>52</v>
      </c>
      <c r="D96" s="12">
        <v>4218</v>
      </c>
      <c r="E96" s="12">
        <v>0</v>
      </c>
      <c r="F96" s="12">
        <v>10180</v>
      </c>
      <c r="G96" s="13">
        <v>0.6</v>
      </c>
      <c r="H96" s="13">
        <v>5</v>
      </c>
      <c r="I96" s="12">
        <v>10311</v>
      </c>
      <c r="J96" s="13">
        <v>6.1</v>
      </c>
      <c r="K96" s="12">
        <v>16230</v>
      </c>
      <c r="L96" s="14">
        <v>7.2999999999999995E-2</v>
      </c>
      <c r="M96" s="24">
        <f>ROUND(K96*(1-L96),0)</f>
        <v>15045</v>
      </c>
      <c r="N96" s="15">
        <v>0.39100000000000001</v>
      </c>
      <c r="O96" s="25">
        <f>M96*N96</f>
        <v>5882.5950000000003</v>
      </c>
      <c r="P96" s="14">
        <v>0.33400000000000002</v>
      </c>
      <c r="Q96" s="25">
        <f>M96*P96</f>
        <v>5025.0300000000007</v>
      </c>
      <c r="R96" s="16">
        <v>0.27500000000000002</v>
      </c>
      <c r="S96" s="25">
        <f>M96*R96</f>
        <v>4137.375</v>
      </c>
      <c r="T96" s="26">
        <v>0.23799999999999999</v>
      </c>
      <c r="U96" s="25">
        <f>M96*T96</f>
        <v>3580.71</v>
      </c>
      <c r="V96" s="16">
        <v>0.5</v>
      </c>
      <c r="W96" s="25">
        <f>M96*V96</f>
        <v>7522.5</v>
      </c>
      <c r="X96" s="16">
        <v>0.41</v>
      </c>
      <c r="Y96" s="25">
        <f>X96*M96</f>
        <v>6168.45</v>
      </c>
      <c r="Z96" s="17">
        <v>2.8500000000000001E-3</v>
      </c>
      <c r="AA96" s="18">
        <f>M96*Z96</f>
        <v>42.878250000000001</v>
      </c>
      <c r="AB96" s="27">
        <f>IF(M96&gt;0,(AD96+AM96)/M96,0)</f>
        <v>2.8798204054503156E-3</v>
      </c>
      <c r="AC96" s="17">
        <v>3.4000000000000002E-4</v>
      </c>
      <c r="AD96" s="24">
        <f>AC96*M96</f>
        <v>5.1153000000000004</v>
      </c>
      <c r="AE96" s="117">
        <v>0.20849999999999999</v>
      </c>
      <c r="AF96" s="30">
        <f>AI96*(1-AJ96)*AE96</f>
        <v>36.970385999999998</v>
      </c>
      <c r="AG96" s="28">
        <f>IF(AND(AE96&gt;0,AC96&gt;0,Z96&gt;0),((Z96-AC96)*AE96)/((AE96-AC96)*Z96),0)</f>
        <v>0.88214025648286742</v>
      </c>
      <c r="AH96" s="60">
        <f t="shared" si="3"/>
        <v>0.88333073619488189</v>
      </c>
      <c r="AI96" s="12">
        <v>194</v>
      </c>
      <c r="AJ96" s="14">
        <v>8.5999999999999993E-2</v>
      </c>
      <c r="AK96" s="15">
        <v>0.2155</v>
      </c>
      <c r="AL96" s="150">
        <v>0.21390000000000001</v>
      </c>
      <c r="AM96" s="30">
        <f>AI96*(1-AJ96)*AK96</f>
        <v>38.211598000000002</v>
      </c>
      <c r="AN96" s="153">
        <f>AI96*(1-AJ96)*AL96</f>
        <v>37.927892400000005</v>
      </c>
      <c r="AO96" s="19">
        <v>1.6</v>
      </c>
      <c r="AP96" s="19">
        <v>869.06</v>
      </c>
      <c r="AQ96" s="101">
        <f>AQ94+AI96-AP96</f>
        <v>1575.48</v>
      </c>
      <c r="AR96" s="102"/>
      <c r="AS96" s="12"/>
      <c r="AT96" s="31"/>
      <c r="AU96" s="20"/>
      <c r="AV96" s="20"/>
      <c r="AW96" s="20"/>
      <c r="AX96" s="20"/>
    </row>
    <row r="97" spans="1:50" x14ac:dyDescent="0.2">
      <c r="A97" s="183"/>
      <c r="B97" s="33">
        <v>2</v>
      </c>
      <c r="C97" s="11" t="s">
        <v>55</v>
      </c>
      <c r="D97" s="34">
        <v>19392</v>
      </c>
      <c r="E97" s="34">
        <v>5</v>
      </c>
      <c r="F97" s="34">
        <v>14734</v>
      </c>
      <c r="G97" s="35">
        <v>0.9</v>
      </c>
      <c r="H97" s="35">
        <v>4.5999999999999996</v>
      </c>
      <c r="I97" s="34">
        <v>15301</v>
      </c>
      <c r="J97" s="35">
        <v>4.2</v>
      </c>
      <c r="K97" s="34">
        <v>15869</v>
      </c>
      <c r="L97" s="36">
        <v>6.9000000000000006E-2</v>
      </c>
      <c r="M97" s="37">
        <f>ROUND(K97*(1-L97),0)</f>
        <v>14774</v>
      </c>
      <c r="N97" s="38">
        <v>0.28799999999999998</v>
      </c>
      <c r="O97" s="25">
        <f>M97*N97</f>
        <v>4254.9119999999994</v>
      </c>
      <c r="P97" s="36">
        <v>0.42799999999999999</v>
      </c>
      <c r="Q97" s="25">
        <f>M97*P97</f>
        <v>6323.2719999999999</v>
      </c>
      <c r="R97" s="39">
        <v>0.28399999999999997</v>
      </c>
      <c r="S97" s="25">
        <f>M97*R97</f>
        <v>4195.8159999999998</v>
      </c>
      <c r="T97" s="28">
        <v>0.23300000000000001</v>
      </c>
      <c r="U97" s="25">
        <f>M97*T97</f>
        <v>3442.3420000000001</v>
      </c>
      <c r="V97" s="39">
        <v>0.51400000000000001</v>
      </c>
      <c r="W97" s="25">
        <f>M97*V97</f>
        <v>7593.8360000000002</v>
      </c>
      <c r="X97" s="39">
        <v>0.4</v>
      </c>
      <c r="Y97" s="25">
        <f>X97*M97</f>
        <v>5909.6</v>
      </c>
      <c r="Z97" s="40">
        <v>2.7299999999999998E-3</v>
      </c>
      <c r="AA97" s="18">
        <f>M97*Z97</f>
        <v>40.333019999999998</v>
      </c>
      <c r="AB97" s="27">
        <f>IF(M97&gt;0,(AD97+AM97)/M97,0)</f>
        <v>2.709285474482198E-3</v>
      </c>
      <c r="AC97" s="40">
        <v>3.4000000000000002E-4</v>
      </c>
      <c r="AD97" s="37">
        <f>AC97*M97</f>
        <v>5.0231600000000007</v>
      </c>
      <c r="AE97" s="28">
        <v>0.21199999999999999</v>
      </c>
      <c r="AF97" s="41">
        <f>AI97*(1-AJ97)*AE97</f>
        <v>33.715631999999999</v>
      </c>
      <c r="AG97" s="28">
        <f>IF(AND(AE97&gt;0,AC97&gt;0,Z97&gt;0),((Z97-AC97)*AE97)/((AE97-AC97)*Z97),0)</f>
        <v>0.87686416704653491</v>
      </c>
      <c r="AH97" s="29">
        <f t="shared" si="3"/>
        <v>0.87585864195501761</v>
      </c>
      <c r="AI97" s="34">
        <v>174</v>
      </c>
      <c r="AJ97" s="36">
        <v>8.5999999999999993E-2</v>
      </c>
      <c r="AK97" s="38">
        <v>0.22009999999999999</v>
      </c>
      <c r="AL97" s="151">
        <v>0.21429999999999999</v>
      </c>
      <c r="AM97" s="41">
        <f>AI97*(1-AJ97)*AK97</f>
        <v>35.003823599999997</v>
      </c>
      <c r="AN97" s="174">
        <f t="shared" si="4"/>
        <v>34.081414799999997</v>
      </c>
      <c r="AO97" s="42">
        <v>1.53</v>
      </c>
      <c r="AP97" s="42"/>
      <c r="AQ97" s="121">
        <f>AQ96+AI97-AP97</f>
        <v>1749.48</v>
      </c>
      <c r="AR97" s="104"/>
      <c r="AS97" s="43"/>
      <c r="AT97" s="44"/>
      <c r="AU97" s="45"/>
      <c r="AV97" s="45"/>
      <c r="AW97" s="45"/>
      <c r="AX97" s="45"/>
    </row>
    <row r="98" spans="1:50" x14ac:dyDescent="0.2">
      <c r="A98" s="183"/>
      <c r="B98" s="33">
        <v>3</v>
      </c>
      <c r="C98" s="46" t="s">
        <v>51</v>
      </c>
      <c r="D98" s="43">
        <v>18000</v>
      </c>
      <c r="E98" s="43">
        <v>2</v>
      </c>
      <c r="F98" s="43">
        <v>15509</v>
      </c>
      <c r="G98" s="37">
        <v>1.2</v>
      </c>
      <c r="H98" s="37">
        <v>4.5999999999999996</v>
      </c>
      <c r="I98" s="43">
        <v>15541</v>
      </c>
      <c r="J98" s="37">
        <v>5.6</v>
      </c>
      <c r="K98" s="43">
        <v>15981</v>
      </c>
      <c r="L98" s="39">
        <v>6.8000000000000005E-2</v>
      </c>
      <c r="M98" s="37">
        <f>ROUND(K98*(1-L98),0)</f>
        <v>14894</v>
      </c>
      <c r="N98" s="28">
        <v>0.34300000000000003</v>
      </c>
      <c r="O98" s="25">
        <f>M98*N98</f>
        <v>5108.6420000000007</v>
      </c>
      <c r="P98" s="39">
        <v>0.51700000000000002</v>
      </c>
      <c r="Q98" s="25">
        <f>M98*P98</f>
        <v>7700.1980000000003</v>
      </c>
      <c r="R98" s="39">
        <v>0.14000000000000001</v>
      </c>
      <c r="S98" s="25">
        <f>M98*R98</f>
        <v>2085.1600000000003</v>
      </c>
      <c r="T98" s="28">
        <v>0.23200000000000001</v>
      </c>
      <c r="U98" s="25">
        <f>M98*T98</f>
        <v>3455.4080000000004</v>
      </c>
      <c r="V98" s="39">
        <v>0.504</v>
      </c>
      <c r="W98" s="25">
        <f>M98*V98</f>
        <v>7506.576</v>
      </c>
      <c r="X98" s="39">
        <v>0.41</v>
      </c>
      <c r="Y98" s="25">
        <f>X98*M98</f>
        <v>6106.54</v>
      </c>
      <c r="Z98" s="47">
        <v>2.8300000000000001E-3</v>
      </c>
      <c r="AA98" s="18">
        <f>M98*Z98</f>
        <v>42.150019999999998</v>
      </c>
      <c r="AB98" s="27">
        <f>IF(M98&gt;0,(AD98+AM98)/M98,0)</f>
        <v>2.7623944138579297E-3</v>
      </c>
      <c r="AC98" s="47">
        <v>3.2000000000000003E-4</v>
      </c>
      <c r="AD98" s="37">
        <f>AC98*M98</f>
        <v>4.7660800000000005</v>
      </c>
      <c r="AE98" s="28">
        <v>0.20630000000000001</v>
      </c>
      <c r="AF98" s="41">
        <f>AI98*(1-AJ98)*AE98</f>
        <v>35.216235200000007</v>
      </c>
      <c r="AG98" s="28">
        <f>IF(AND(AE98&gt;0,AC98&gt;0,Z98&gt;0),((Z98-AC98)*AE98)/((AE98-AC98)*Z98),0)</f>
        <v>0.88830367763586082</v>
      </c>
      <c r="AH98" s="29">
        <f t="shared" si="3"/>
        <v>0.88548815489906163</v>
      </c>
      <c r="AI98" s="43">
        <v>188</v>
      </c>
      <c r="AJ98" s="39">
        <v>9.1999999999999998E-2</v>
      </c>
      <c r="AK98" s="28">
        <v>0.21310000000000001</v>
      </c>
      <c r="AL98" s="152">
        <v>0.21229999999999999</v>
      </c>
      <c r="AM98" s="41">
        <f>AI98*(1-AJ98)*AK98</f>
        <v>36.377022400000001</v>
      </c>
      <c r="AN98" s="154">
        <f t="shared" si="4"/>
        <v>36.240459199999997</v>
      </c>
      <c r="AO98" s="18">
        <v>1.6</v>
      </c>
      <c r="AP98" s="18"/>
      <c r="AQ98" s="121">
        <f>AQ97+AI98-AP98</f>
        <v>1937.48</v>
      </c>
      <c r="AR98" s="104"/>
      <c r="AS98" s="43"/>
      <c r="AT98" s="48"/>
      <c r="AU98" s="41"/>
      <c r="AV98" s="41"/>
      <c r="AW98" s="41"/>
      <c r="AX98" s="41"/>
    </row>
    <row r="99" spans="1:50" s="22" customFormat="1" ht="13.5" thickBot="1" x14ac:dyDescent="0.25">
      <c r="A99" s="184"/>
      <c r="B99" s="49" t="s">
        <v>38</v>
      </c>
      <c r="C99" s="50"/>
      <c r="D99" s="51">
        <f>SUM(D96:D98)</f>
        <v>41610</v>
      </c>
      <c r="E99" s="51"/>
      <c r="F99" s="51">
        <f>SUM(F96:F98)</f>
        <v>40423</v>
      </c>
      <c r="G99" s="52"/>
      <c r="H99" s="52"/>
      <c r="I99" s="51">
        <f>SUM(I96:I98)</f>
        <v>41153</v>
      </c>
      <c r="J99" s="52"/>
      <c r="K99" s="51">
        <f>SUM(K96:K98)</f>
        <v>48080</v>
      </c>
      <c r="L99" s="21">
        <f>IF(K99&gt;0,(K96*L96+K97*L97+K98*L98)/K99,0)</f>
        <v>7.0017866056572384E-2</v>
      </c>
      <c r="M99" s="52">
        <f>M96+M97+M98</f>
        <v>44713</v>
      </c>
      <c r="N99" s="53">
        <f>IF(M99&gt;0,O99/M99,0)</f>
        <v>0.34097799297743386</v>
      </c>
      <c r="O99" s="54">
        <f>O96+O97+O98</f>
        <v>15246.149000000001</v>
      </c>
      <c r="P99" s="21">
        <f>IF(M99&gt;0,Q99/M99,0)</f>
        <v>0.42601704202357255</v>
      </c>
      <c r="Q99" s="54">
        <f>Q96+Q97+Q98</f>
        <v>19048.5</v>
      </c>
      <c r="R99" s="21">
        <f>IF(M99&gt;0,S99/M99,0)</f>
        <v>0.23300496499899356</v>
      </c>
      <c r="S99" s="54">
        <f>S96+S97+S98</f>
        <v>10418.350999999999</v>
      </c>
      <c r="T99" s="21">
        <f>IF(M99&gt;0,U99/M99,0)</f>
        <v>0.23434929438865654</v>
      </c>
      <c r="U99" s="54">
        <f>U96+U97+U98</f>
        <v>10478.459999999999</v>
      </c>
      <c r="V99" s="21">
        <f>IF(M99&gt;0,W99/M99,0)</f>
        <v>0.50595826717062153</v>
      </c>
      <c r="W99" s="54">
        <f>W96+W97+W98</f>
        <v>22622.912</v>
      </c>
      <c r="X99" s="21">
        <f>IF(M99&gt;0,Y99/M99,0)</f>
        <v>0.40669581553463197</v>
      </c>
      <c r="Y99" s="54">
        <f>Y96+Y97+Y98</f>
        <v>18184.59</v>
      </c>
      <c r="Z99" s="55">
        <f>IF(M99&gt;0,AA99/M99,0)</f>
        <v>2.8036877418200525E-3</v>
      </c>
      <c r="AA99" s="56">
        <f>SUM(AA96:AA98)</f>
        <v>125.36129</v>
      </c>
      <c r="AB99" s="55">
        <f>IF(M99&gt;0,(AB96*M96+AB97*M97+AB98*M98)/M99,0)</f>
        <v>2.7843576588464205E-3</v>
      </c>
      <c r="AC99" s="55">
        <f>IF(K99&gt;0,(K96*AC96+K97*AC97+K98*AC98)/K99,0)</f>
        <v>3.3335232945091515E-4</v>
      </c>
      <c r="AD99" s="52">
        <f>SUM(AD96:AD98)</f>
        <v>14.904540000000003</v>
      </c>
      <c r="AE99" s="53">
        <f>IF(K99&gt;0,(K96*AE96+K97*AE97+K98*AE98)/K99,0)</f>
        <v>0.20892394550748752</v>
      </c>
      <c r="AF99" s="58">
        <f>SUM(AF96:AF98)</f>
        <v>105.90225319999999</v>
      </c>
      <c r="AG99" s="53">
        <f>IF(AND(AA99&gt;0),((AA96*AG96+AA97*AG97+AA98*AG98)/AA99),0)</f>
        <v>0.88251507477095059</v>
      </c>
      <c r="AH99" s="57">
        <f t="shared" si="3"/>
        <v>0.88163599586758501</v>
      </c>
      <c r="AI99" s="51">
        <f>SUM(AI96:AI98)</f>
        <v>556</v>
      </c>
      <c r="AJ99" s="21">
        <f>IF(AI99&gt;0,(AJ96*AI96+AJ97*AI97+AJ98*AI98)/AI99,0)</f>
        <v>8.8028776978417253E-2</v>
      </c>
      <c r="AK99" s="53">
        <f>IF(K99&gt;0,(AK96*K96+AK97*K97+AK98*K98)/K99,0)</f>
        <v>0.21622052828618968</v>
      </c>
      <c r="AL99" s="155">
        <f>IF(L99&gt;0,(AL96*K96+AL97*K97+AL98*K98)/K99,0)</f>
        <v>0.21350020798668887</v>
      </c>
      <c r="AM99" s="58">
        <f>SUM(AM96:AM98)</f>
        <v>109.592444</v>
      </c>
      <c r="AN99" s="156">
        <f>SUM(AN96:AN98)</f>
        <v>108.2497664</v>
      </c>
      <c r="AO99" s="56"/>
      <c r="AP99" s="56">
        <f>SUM(AP96:AP98)</f>
        <v>869.06</v>
      </c>
      <c r="AQ99" s="105"/>
      <c r="AR99" s="106">
        <f>AQ98</f>
        <v>1937.48</v>
      </c>
      <c r="AS99" s="51">
        <f>SUM(AS96:AS98)</f>
        <v>0</v>
      </c>
      <c r="AT99" s="59"/>
      <c r="AU99" s="58"/>
      <c r="AV99" s="58"/>
      <c r="AW99" s="58"/>
      <c r="AX99" s="58"/>
    </row>
    <row r="100" spans="1:50" x14ac:dyDescent="0.2">
      <c r="A100" s="191">
        <v>25</v>
      </c>
      <c r="B100" s="33">
        <v>1</v>
      </c>
      <c r="C100" s="11" t="s">
        <v>52</v>
      </c>
      <c r="D100" s="12">
        <v>5714</v>
      </c>
      <c r="E100" s="12">
        <v>0</v>
      </c>
      <c r="F100" s="12">
        <v>13085</v>
      </c>
      <c r="G100" s="13">
        <v>0.8</v>
      </c>
      <c r="H100" s="13">
        <v>5</v>
      </c>
      <c r="I100" s="12">
        <v>13432</v>
      </c>
      <c r="J100" s="13">
        <v>6.3</v>
      </c>
      <c r="K100" s="12">
        <v>16284</v>
      </c>
      <c r="L100" s="14">
        <v>6.7000000000000004E-2</v>
      </c>
      <c r="M100" s="24">
        <f>ROUND(K100*(1-L100),0)</f>
        <v>15193</v>
      </c>
      <c r="N100" s="15">
        <v>0.35499999999999998</v>
      </c>
      <c r="O100" s="25">
        <f>M100*N100</f>
        <v>5393.5149999999994</v>
      </c>
      <c r="P100" s="14">
        <v>0.51</v>
      </c>
      <c r="Q100" s="25">
        <f>M100*P100</f>
        <v>7748.43</v>
      </c>
      <c r="R100" s="16">
        <v>0.13500000000000001</v>
      </c>
      <c r="S100" s="25">
        <f>M100*R100</f>
        <v>2051.0550000000003</v>
      </c>
      <c r="T100" s="26">
        <v>0.23200000000000001</v>
      </c>
      <c r="U100" s="25">
        <f>M100*T100</f>
        <v>3524.7760000000003</v>
      </c>
      <c r="V100" s="16">
        <v>0.499</v>
      </c>
      <c r="W100" s="25">
        <f>M100*V100</f>
        <v>7581.3069999999998</v>
      </c>
      <c r="X100" s="16">
        <v>0.41</v>
      </c>
      <c r="Y100" s="25">
        <f>X100*M100</f>
        <v>6229.1299999999992</v>
      </c>
      <c r="Z100" s="17">
        <v>3.0799999999999998E-3</v>
      </c>
      <c r="AA100" s="18">
        <f>M100*Z100</f>
        <v>46.794439999999994</v>
      </c>
      <c r="AB100" s="27">
        <f>IF(M100&gt;0,(AD100+AM100)/M100,0)</f>
        <v>2.9470105640755613E-3</v>
      </c>
      <c r="AC100" s="17">
        <v>3.4000000000000002E-4</v>
      </c>
      <c r="AD100" s="24">
        <f>AC100*M100</f>
        <v>5.1656200000000005</v>
      </c>
      <c r="AE100" s="117">
        <v>0.20760000000000001</v>
      </c>
      <c r="AF100" s="30">
        <f>AI100*(1-AJ100)*AE100</f>
        <v>39.062638800000002</v>
      </c>
      <c r="AG100" s="28">
        <f>IF(AND(AE100&gt;0,AC100&gt;0,Z100&gt;0),((Z100-AC100)*AE100)/((AE100-AC100)*Z100),0)</f>
        <v>0.89106975240334307</v>
      </c>
      <c r="AH100" s="60">
        <f t="shared" ref="AH100:AH127" si="5">IF(AND(AB100&gt;0,AK100&gt;0,AC100&gt;0),((AK100*(AB100-AC100))/(AB100*(AK100-AC100))),0)</f>
        <v>0.88606001508699284</v>
      </c>
      <c r="AI100" s="12">
        <v>207</v>
      </c>
      <c r="AJ100" s="14">
        <v>9.0999999999999998E-2</v>
      </c>
      <c r="AK100" s="15">
        <v>0.21049999999999999</v>
      </c>
      <c r="AL100" s="150">
        <v>0.20280000000000001</v>
      </c>
      <c r="AM100" s="30">
        <f>AI100*(1-AJ100)*AK100</f>
        <v>39.608311499999999</v>
      </c>
      <c r="AN100" s="153">
        <f>AI100*(1-AJ100)*AL100</f>
        <v>38.159456400000003</v>
      </c>
      <c r="AO100" s="19">
        <v>1.65</v>
      </c>
      <c r="AP100" s="19">
        <v>976.2</v>
      </c>
      <c r="AQ100" s="101">
        <f>AQ98+AI100-AP100+AR100</f>
        <v>1217.28</v>
      </c>
      <c r="AR100" s="131">
        <v>49</v>
      </c>
      <c r="AS100" s="12"/>
      <c r="AT100" s="31"/>
      <c r="AU100" s="20"/>
      <c r="AV100" s="20"/>
      <c r="AW100" s="20"/>
      <c r="AX100" s="20"/>
    </row>
    <row r="101" spans="1:50" x14ac:dyDescent="0.2">
      <c r="A101" s="191"/>
      <c r="B101" s="33">
        <v>2</v>
      </c>
      <c r="C101" s="11" t="s">
        <v>55</v>
      </c>
      <c r="D101" s="34">
        <v>18916</v>
      </c>
      <c r="E101" s="34">
        <v>3</v>
      </c>
      <c r="F101" s="34">
        <v>16137</v>
      </c>
      <c r="G101" s="35">
        <v>0.8</v>
      </c>
      <c r="H101" s="35">
        <v>4.4000000000000004</v>
      </c>
      <c r="I101" s="34">
        <v>15698</v>
      </c>
      <c r="J101" s="35">
        <v>6.2</v>
      </c>
      <c r="K101" s="34">
        <v>16414</v>
      </c>
      <c r="L101" s="36">
        <v>6.6000000000000003E-2</v>
      </c>
      <c r="M101" s="37">
        <f>ROUND(K101*(1-L101),0)</f>
        <v>15331</v>
      </c>
      <c r="N101" s="38">
        <v>0.377</v>
      </c>
      <c r="O101" s="25">
        <f>M101*N101</f>
        <v>5779.7870000000003</v>
      </c>
      <c r="P101" s="36">
        <v>0.495</v>
      </c>
      <c r="Q101" s="25">
        <f>M101*P101</f>
        <v>7588.8450000000003</v>
      </c>
      <c r="R101" s="39">
        <v>0.128</v>
      </c>
      <c r="S101" s="25">
        <f>M101*R101</f>
        <v>1962.3679999999999</v>
      </c>
      <c r="T101" s="28">
        <v>0.23699999999999999</v>
      </c>
      <c r="U101" s="25">
        <f>M101*T101</f>
        <v>3633.4469999999997</v>
      </c>
      <c r="V101" s="39">
        <v>0.501</v>
      </c>
      <c r="W101" s="25">
        <f>M101*V101</f>
        <v>7680.8310000000001</v>
      </c>
      <c r="X101" s="39">
        <v>0.4</v>
      </c>
      <c r="Y101" s="25">
        <f>X101*M101</f>
        <v>6132.4000000000005</v>
      </c>
      <c r="Z101" s="40">
        <v>3.1800000000000001E-3</v>
      </c>
      <c r="AA101" s="18">
        <f>M101*Z101</f>
        <v>48.752580000000002</v>
      </c>
      <c r="AB101" s="27">
        <f>IF(M101&gt;0,(AD101+AM101)/M101,0)</f>
        <v>2.9363984084534609E-3</v>
      </c>
      <c r="AC101" s="40">
        <v>3.5E-4</v>
      </c>
      <c r="AD101" s="37">
        <f>AC101*M101</f>
        <v>5.36585</v>
      </c>
      <c r="AE101" s="28">
        <v>0.21440000000000001</v>
      </c>
      <c r="AF101" s="41">
        <f>AI101*(1-AJ101)*AE101</f>
        <v>39.431376000000007</v>
      </c>
      <c r="AG101" s="28">
        <f>IF(AND(AE101&gt;0,AC101&gt;0,Z101&gt;0),((Z101-AC101)*AE101)/((AE101-AC101)*Z101),0)</f>
        <v>0.89139227154062328</v>
      </c>
      <c r="AH101" s="29">
        <f t="shared" si="5"/>
        <v>0.88223857050967447</v>
      </c>
      <c r="AI101" s="34">
        <v>201</v>
      </c>
      <c r="AJ101" s="36">
        <v>8.5000000000000006E-2</v>
      </c>
      <c r="AK101" s="38">
        <v>0.21560000000000001</v>
      </c>
      <c r="AL101" s="151">
        <v>0.21460000000000001</v>
      </c>
      <c r="AM101" s="41">
        <f>AI101*(1-AJ101)*AK101</f>
        <v>39.652074000000006</v>
      </c>
      <c r="AN101" s="174">
        <f t="shared" si="4"/>
        <v>39.468159000000007</v>
      </c>
      <c r="AO101" s="42">
        <v>1.6</v>
      </c>
      <c r="AP101" s="42"/>
      <c r="AQ101" s="121">
        <f>AQ100+AI101-AP101</f>
        <v>1418.28</v>
      </c>
      <c r="AR101" s="104"/>
      <c r="AS101" s="43"/>
      <c r="AT101" s="44"/>
      <c r="AU101" s="45"/>
      <c r="AV101" s="45"/>
      <c r="AW101" s="45"/>
      <c r="AX101" s="45"/>
    </row>
    <row r="102" spans="1:50" x14ac:dyDescent="0.2">
      <c r="A102" s="191"/>
      <c r="B102" s="33">
        <v>3</v>
      </c>
      <c r="C102" s="46" t="s">
        <v>51</v>
      </c>
      <c r="D102" s="43">
        <v>19420</v>
      </c>
      <c r="E102" s="43">
        <v>1</v>
      </c>
      <c r="F102" s="43">
        <v>15789</v>
      </c>
      <c r="G102" s="37">
        <v>0.8</v>
      </c>
      <c r="H102" s="37">
        <v>4.8</v>
      </c>
      <c r="I102" s="43">
        <v>16250</v>
      </c>
      <c r="J102" s="37">
        <v>5.8</v>
      </c>
      <c r="K102" s="43">
        <v>16553</v>
      </c>
      <c r="L102" s="39">
        <v>7.0000000000000007E-2</v>
      </c>
      <c r="M102" s="37">
        <f>ROUND(K102*(1-L102),0)</f>
        <v>15394</v>
      </c>
      <c r="N102" s="28">
        <v>0.32200000000000001</v>
      </c>
      <c r="O102" s="25">
        <f>M102*N102</f>
        <v>4956.8680000000004</v>
      </c>
      <c r="P102" s="39">
        <v>0.58699999999999997</v>
      </c>
      <c r="Q102" s="25">
        <f>M102*P102</f>
        <v>9036.2780000000002</v>
      </c>
      <c r="R102" s="39">
        <v>9.0999999999999998E-2</v>
      </c>
      <c r="S102" s="25">
        <f>M102*R102</f>
        <v>1400.854</v>
      </c>
      <c r="T102" s="28">
        <v>0.23400000000000001</v>
      </c>
      <c r="U102" s="25">
        <f>M102*T102</f>
        <v>3602.1960000000004</v>
      </c>
      <c r="V102" s="39">
        <v>0.50800000000000001</v>
      </c>
      <c r="W102" s="25">
        <f>M102*V102</f>
        <v>7820.152</v>
      </c>
      <c r="X102" s="39">
        <v>0.41</v>
      </c>
      <c r="Y102" s="25">
        <f>X102*M102</f>
        <v>6311.54</v>
      </c>
      <c r="Z102" s="47">
        <v>3.0799999999999998E-3</v>
      </c>
      <c r="AA102" s="18">
        <f>M102*Z102</f>
        <v>47.413519999999998</v>
      </c>
      <c r="AB102" s="27">
        <f>IF(M102&gt;0,(AD102+AM102)/M102,0)</f>
        <v>2.8385733662465895E-3</v>
      </c>
      <c r="AC102" s="47">
        <v>3.3E-4</v>
      </c>
      <c r="AD102" s="37">
        <f>AC102*M102</f>
        <v>5.0800200000000002</v>
      </c>
      <c r="AE102" s="28">
        <v>0.21729999999999999</v>
      </c>
      <c r="AF102" s="41">
        <f>AI102*(1-AJ102)*AE102</f>
        <v>38.885400400000002</v>
      </c>
      <c r="AG102" s="28">
        <f>IF(AND(AE102&gt;0,AC102&gt;0,Z102&gt;0),((Z102-AC102)*AE102)/((AE102-AC102)*Z102),0)</f>
        <v>0.89421513178253742</v>
      </c>
      <c r="AH102" s="29">
        <f t="shared" si="5"/>
        <v>0.88509790369338948</v>
      </c>
      <c r="AI102" s="43">
        <v>196</v>
      </c>
      <c r="AJ102" s="39">
        <v>8.6999999999999994E-2</v>
      </c>
      <c r="AK102" s="28">
        <v>0.21579999999999999</v>
      </c>
      <c r="AL102" s="152">
        <v>0.22070000000000001</v>
      </c>
      <c r="AM102" s="41">
        <f>AI102*(1-AJ102)*AK102</f>
        <v>38.616978400000001</v>
      </c>
      <c r="AN102" s="154">
        <f t="shared" si="4"/>
        <v>39.493823600000006</v>
      </c>
      <c r="AO102" s="18">
        <v>1.6</v>
      </c>
      <c r="AP102" s="18"/>
      <c r="AQ102" s="121">
        <f>AQ101+AI102-AP102</f>
        <v>1614.28</v>
      </c>
      <c r="AR102" s="104"/>
      <c r="AS102" s="43"/>
      <c r="AT102" s="48"/>
      <c r="AU102" s="41"/>
      <c r="AV102" s="41"/>
      <c r="AW102" s="41"/>
      <c r="AX102" s="41"/>
    </row>
    <row r="103" spans="1:50" s="22" customFormat="1" ht="13.5" thickBot="1" x14ac:dyDescent="0.25">
      <c r="A103" s="191"/>
      <c r="B103" s="66" t="s">
        <v>38</v>
      </c>
      <c r="C103" s="50"/>
      <c r="D103" s="51">
        <f>SUM(D100:D102)</f>
        <v>44050</v>
      </c>
      <c r="E103" s="51"/>
      <c r="F103" s="51">
        <f>SUM(F100:F102)</f>
        <v>45011</v>
      </c>
      <c r="G103" s="52"/>
      <c r="H103" s="52"/>
      <c r="I103" s="51">
        <f>SUM(I100:I102)</f>
        <v>45380</v>
      </c>
      <c r="J103" s="52"/>
      <c r="K103" s="51">
        <f>SUM(K100:K102)</f>
        <v>49251</v>
      </c>
      <c r="L103" s="21">
        <f>IF(K103&gt;0,(K100*L100+K101*L101+K102*L102)/K103,0)</f>
        <v>6.7675011674889846E-2</v>
      </c>
      <c r="M103" s="52">
        <f>M100+M101+M102</f>
        <v>45918</v>
      </c>
      <c r="N103" s="53">
        <f>IF(M103&gt;0,O103/M103,0)</f>
        <v>0.35128206803432205</v>
      </c>
      <c r="O103" s="54">
        <f>O100+O101+O102</f>
        <v>16130.17</v>
      </c>
      <c r="P103" s="21">
        <f>IF(M103&gt;0,Q103/M103,0)</f>
        <v>0.53080606733742763</v>
      </c>
      <c r="Q103" s="54">
        <f>Q100+Q101+Q102</f>
        <v>24373.553</v>
      </c>
      <c r="R103" s="21">
        <f>IF(M103&gt;0,S103/M103,0)</f>
        <v>0.11791186462825036</v>
      </c>
      <c r="S103" s="54">
        <f>S100+S101+S102</f>
        <v>5414.277</v>
      </c>
      <c r="T103" s="21">
        <f>IF(M103&gt;0,U103/M103,0)</f>
        <v>0.23433988849688575</v>
      </c>
      <c r="U103" s="54">
        <f>U100+U101+U102</f>
        <v>10760.419</v>
      </c>
      <c r="V103" s="21">
        <f>IF(M103&gt;0,W103/M103,0)</f>
        <v>0.50268500370225189</v>
      </c>
      <c r="W103" s="54">
        <f>W100+W101+W102</f>
        <v>23082.29</v>
      </c>
      <c r="X103" s="21">
        <f>IF(M103&gt;0,Y103/M103,0)</f>
        <v>0.40666122217866629</v>
      </c>
      <c r="Y103" s="54">
        <f>Y100+Y101+Y102</f>
        <v>18673.07</v>
      </c>
      <c r="Z103" s="55">
        <f>IF(M103&gt;0,AA103/M103,0)</f>
        <v>3.1133877782133371E-3</v>
      </c>
      <c r="AA103" s="56">
        <f>SUM(AA100:AA102)</f>
        <v>142.96054000000001</v>
      </c>
      <c r="AB103" s="55">
        <f>IF(M103&gt;0,(AB100*M100+AB101*M101+AB102*M102)/M103,0)</f>
        <v>2.9071138529552683E-3</v>
      </c>
      <c r="AC103" s="55">
        <f>IF(K103&gt;0,(K100*AC100+K101*AC101+K102*AC102)/K103,0)</f>
        <v>3.3997177722279752E-4</v>
      </c>
      <c r="AD103" s="52">
        <f>SUM(AD100:AD102)</f>
        <v>15.61149</v>
      </c>
      <c r="AE103" s="53">
        <f>IF(K103&gt;0,(K100*AE100+K101*AE101+K102*AE102)/K103,0)</f>
        <v>0.21312637103815149</v>
      </c>
      <c r="AF103" s="58">
        <f>SUM(AF100:AF102)</f>
        <v>117.37941520000001</v>
      </c>
      <c r="AG103" s="53">
        <f>IF(AND(AA103&gt;0),((AA100*AG100+AA101*AG101+AA102*AG102)/AA103),0)</f>
        <v>0.89222291780230412</v>
      </c>
      <c r="AH103" s="57">
        <f t="shared" si="5"/>
        <v>0.88446045009791963</v>
      </c>
      <c r="AI103" s="51">
        <f>SUM(AI100:AI102)</f>
        <v>604</v>
      </c>
      <c r="AJ103" s="21">
        <f>IF(AI103&gt;0,(AJ100*AI100+AJ101*AI101+AJ102*AI102)/AI103,0)</f>
        <v>8.7705298013245031E-2</v>
      </c>
      <c r="AK103" s="53">
        <f>IF(K103&gt;0,(AK100*K100+AK101*K101+AK102*K102)/K103,0)</f>
        <v>0.21398099124890865</v>
      </c>
      <c r="AL103" s="155">
        <f>IF(L103&gt;0,(AL100*K100+AL101*K101+AL102*K102)/K103,0)</f>
        <v>0.21274870967086962</v>
      </c>
      <c r="AM103" s="58">
        <f>SUM(AM100:AM102)</f>
        <v>117.87736390000001</v>
      </c>
      <c r="AN103" s="156">
        <f>SUM(AN100:AN102)</f>
        <v>117.12143900000001</v>
      </c>
      <c r="AO103" s="56"/>
      <c r="AP103" s="56">
        <f>SUM(AP100:AP102)</f>
        <v>976.2</v>
      </c>
      <c r="AQ103" s="122"/>
      <c r="AR103" s="106">
        <f>AQ102</f>
        <v>1614.28</v>
      </c>
      <c r="AS103" s="51">
        <f>SUM(AS100:AS102)</f>
        <v>0</v>
      </c>
      <c r="AT103" s="59"/>
      <c r="AU103" s="58"/>
      <c r="AV103" s="58"/>
      <c r="AW103" s="58"/>
      <c r="AX103" s="58"/>
    </row>
    <row r="104" spans="1:50" x14ac:dyDescent="0.2">
      <c r="A104" s="182">
        <v>26</v>
      </c>
      <c r="B104" s="23">
        <v>1</v>
      </c>
      <c r="C104" s="11" t="s">
        <v>53</v>
      </c>
      <c r="D104" s="12">
        <v>5739</v>
      </c>
      <c r="E104" s="12">
        <v>0</v>
      </c>
      <c r="F104" s="12">
        <v>12797</v>
      </c>
      <c r="G104" s="13">
        <v>0.4</v>
      </c>
      <c r="H104" s="13">
        <v>3.5</v>
      </c>
      <c r="I104" s="12">
        <v>13070</v>
      </c>
      <c r="J104" s="13">
        <v>7</v>
      </c>
      <c r="K104" s="12">
        <v>16393</v>
      </c>
      <c r="L104" s="14">
        <v>7.1999999999999995E-2</v>
      </c>
      <c r="M104" s="24">
        <f>ROUND(K104*(1-L104),0)</f>
        <v>15213</v>
      </c>
      <c r="N104" s="15">
        <v>0.45700000000000002</v>
      </c>
      <c r="O104" s="25">
        <f>M104*N104</f>
        <v>6952.3410000000003</v>
      </c>
      <c r="P104" s="14">
        <v>0.47099999999999997</v>
      </c>
      <c r="Q104" s="25">
        <f>M104*P104</f>
        <v>7165.3229999999994</v>
      </c>
      <c r="R104" s="16">
        <v>7.1999999999999995E-2</v>
      </c>
      <c r="S104" s="25">
        <f>M104*R104</f>
        <v>1095.336</v>
      </c>
      <c r="T104" s="26">
        <v>0.24199999999999999</v>
      </c>
      <c r="U104" s="25">
        <f>M104*T104</f>
        <v>3681.5459999999998</v>
      </c>
      <c r="V104" s="16">
        <v>0.498</v>
      </c>
      <c r="W104" s="25">
        <f>M104*V104</f>
        <v>7576.0739999999996</v>
      </c>
      <c r="X104" s="16">
        <v>0.4</v>
      </c>
      <c r="Y104" s="25">
        <f>X104*M104</f>
        <v>6085.2000000000007</v>
      </c>
      <c r="Z104" s="17">
        <v>2.99E-3</v>
      </c>
      <c r="AA104" s="18">
        <f>M104*Z104</f>
        <v>45.486870000000003</v>
      </c>
      <c r="AB104" s="27">
        <f>IF(M104&gt;0,(AD104+AM104)/M104,0)</f>
        <v>2.8456104910274112E-3</v>
      </c>
      <c r="AC104" s="17">
        <v>3.3E-4</v>
      </c>
      <c r="AD104" s="24">
        <f>AC104*M104</f>
        <v>5.0202900000000001</v>
      </c>
      <c r="AE104" s="117">
        <v>0.2006</v>
      </c>
      <c r="AF104" s="30">
        <f>AI104*(1-AJ104)*AE104</f>
        <v>34.942915200000002</v>
      </c>
      <c r="AG104" s="28">
        <f>IF(AND(AE104&gt;0,AC104&gt;0,Z104&gt;0),((Z104-AC104)*AE104)/((AE104-AC104)*Z104),0)</f>
        <v>0.8910980210161098</v>
      </c>
      <c r="AH104" s="60">
        <f t="shared" si="5"/>
        <v>0.88536177085054035</v>
      </c>
      <c r="AI104" s="12">
        <v>191</v>
      </c>
      <c r="AJ104" s="14">
        <v>8.7999999999999995E-2</v>
      </c>
      <c r="AK104" s="15">
        <v>0.21970000000000001</v>
      </c>
      <c r="AL104" s="150">
        <v>0.22090000000000001</v>
      </c>
      <c r="AM104" s="30">
        <f>AI104*(1-AJ104)*AK104</f>
        <v>38.269982400000004</v>
      </c>
      <c r="AN104" s="153">
        <f>AI104*(1-AJ104)*AL104</f>
        <v>38.479012800000007</v>
      </c>
      <c r="AO104" s="19">
        <v>1.65</v>
      </c>
      <c r="AP104" s="19">
        <v>1049.6600000000001</v>
      </c>
      <c r="AQ104" s="101">
        <f>AQ102+AI104-AP104</f>
        <v>755.61999999999989</v>
      </c>
      <c r="AR104" s="102"/>
      <c r="AS104" s="12"/>
      <c r="AT104" s="31"/>
      <c r="AU104" s="20"/>
      <c r="AV104" s="20"/>
      <c r="AW104" s="20"/>
      <c r="AX104" s="20"/>
    </row>
    <row r="105" spans="1:50" x14ac:dyDescent="0.2">
      <c r="A105" s="183"/>
      <c r="B105" s="33">
        <v>2</v>
      </c>
      <c r="C105" s="46" t="s">
        <v>57</v>
      </c>
      <c r="D105" s="34">
        <v>21516</v>
      </c>
      <c r="E105" s="34">
        <v>2</v>
      </c>
      <c r="F105" s="34">
        <v>15582</v>
      </c>
      <c r="G105" s="35">
        <v>0.5</v>
      </c>
      <c r="H105" s="35">
        <v>3.4</v>
      </c>
      <c r="I105" s="34">
        <v>15681</v>
      </c>
      <c r="J105" s="35">
        <v>6.9</v>
      </c>
      <c r="K105" s="34">
        <v>16771</v>
      </c>
      <c r="L105" s="36">
        <v>7.0999999999999994E-2</v>
      </c>
      <c r="M105" s="37">
        <f>ROUND(K105*(1-L105),0)</f>
        <v>15580</v>
      </c>
      <c r="N105" s="38">
        <v>0.44900000000000001</v>
      </c>
      <c r="O105" s="25">
        <f>M105*N105</f>
        <v>6995.42</v>
      </c>
      <c r="P105" s="36">
        <v>0.47</v>
      </c>
      <c r="Q105" s="25">
        <f>M105*P105</f>
        <v>7322.5999999999995</v>
      </c>
      <c r="R105" s="39">
        <v>8.1000000000000003E-2</v>
      </c>
      <c r="S105" s="25">
        <f>M105*R105</f>
        <v>1261.98</v>
      </c>
      <c r="T105" s="28">
        <v>0.24399999999999999</v>
      </c>
      <c r="U105" s="25">
        <f>M105*T105</f>
        <v>3801.52</v>
      </c>
      <c r="V105" s="39">
        <v>0.49299999999999999</v>
      </c>
      <c r="W105" s="25">
        <f>M105*V105</f>
        <v>7680.94</v>
      </c>
      <c r="X105" s="39">
        <v>0.41</v>
      </c>
      <c r="Y105" s="25">
        <f>X105*M105</f>
        <v>6387.7999999999993</v>
      </c>
      <c r="Z105" s="40">
        <v>3.0999999999999999E-3</v>
      </c>
      <c r="AA105" s="18">
        <f>M105*Z105</f>
        <v>48.298000000000002</v>
      </c>
      <c r="AB105" s="27">
        <f>IF(M105&gt;0,(AD105+AM105)/M105,0)</f>
        <v>3.1769739152759948E-3</v>
      </c>
      <c r="AC105" s="40">
        <v>3.1E-4</v>
      </c>
      <c r="AD105" s="37">
        <f>AC105*M105</f>
        <v>4.8297999999999996</v>
      </c>
      <c r="AE105" s="28">
        <v>0.21249999999999999</v>
      </c>
      <c r="AF105" s="41">
        <f>AI105*(1-AJ105)*AE105</f>
        <v>41.685699999999997</v>
      </c>
      <c r="AG105" s="28">
        <f>IF(AND(AE105&gt;0,AC105&gt;0,Z105&gt;0),((Z105-AC105)*AE105)/((AE105-AC105)*Z105),0)</f>
        <v>0.90131485932419053</v>
      </c>
      <c r="AH105" s="29">
        <f t="shared" si="5"/>
        <v>0.90365313894705046</v>
      </c>
      <c r="AI105" s="34">
        <v>217</v>
      </c>
      <c r="AJ105" s="36">
        <v>9.6000000000000002E-2</v>
      </c>
      <c r="AK105" s="38">
        <v>0.22770000000000001</v>
      </c>
      <c r="AL105" s="151">
        <v>0.21329999999999999</v>
      </c>
      <c r="AM105" s="41">
        <f>AI105*(1-AJ105)*AK105</f>
        <v>44.667453600000002</v>
      </c>
      <c r="AN105" s="174">
        <f t="shared" si="4"/>
        <v>41.842634400000001</v>
      </c>
      <c r="AO105" s="42">
        <v>1.65</v>
      </c>
      <c r="AP105" s="42"/>
      <c r="AQ105" s="121">
        <f>AQ104+AI105-AP105</f>
        <v>972.61999999999989</v>
      </c>
      <c r="AR105" s="104"/>
      <c r="AS105" s="43"/>
      <c r="AT105" s="44"/>
      <c r="AU105" s="45"/>
      <c r="AV105" s="45"/>
      <c r="AW105" s="45"/>
      <c r="AX105" s="45"/>
    </row>
    <row r="106" spans="1:50" x14ac:dyDescent="0.2">
      <c r="A106" s="183"/>
      <c r="B106" s="33">
        <v>3</v>
      </c>
      <c r="C106" s="46" t="s">
        <v>51</v>
      </c>
      <c r="D106" s="43">
        <v>17545</v>
      </c>
      <c r="E106" s="43">
        <v>2</v>
      </c>
      <c r="F106" s="43">
        <v>16184</v>
      </c>
      <c r="G106" s="37">
        <v>1</v>
      </c>
      <c r="H106" s="37">
        <v>3.7</v>
      </c>
      <c r="I106" s="43">
        <v>16400</v>
      </c>
      <c r="J106" s="37">
        <v>6.5</v>
      </c>
      <c r="K106" s="43">
        <v>16684</v>
      </c>
      <c r="L106" s="39">
        <v>7.2999999999999995E-2</v>
      </c>
      <c r="M106" s="37">
        <f>ROUND(K106*(1-L106),0)</f>
        <v>15466</v>
      </c>
      <c r="N106" s="28">
        <v>0.55700000000000005</v>
      </c>
      <c r="O106" s="25">
        <f>M106*N106</f>
        <v>8614.5619999999999</v>
      </c>
      <c r="P106" s="39">
        <v>0.35099999999999998</v>
      </c>
      <c r="Q106" s="25">
        <f>M106*P106</f>
        <v>5428.5659999999998</v>
      </c>
      <c r="R106" s="39">
        <v>9.1999999999999998E-2</v>
      </c>
      <c r="S106" s="25">
        <f>M106*R106</f>
        <v>1422.8720000000001</v>
      </c>
      <c r="T106" s="28">
        <v>0.24399999999999999</v>
      </c>
      <c r="U106" s="25">
        <f>M106*T106</f>
        <v>3773.7039999999997</v>
      </c>
      <c r="V106" s="39">
        <v>0.49</v>
      </c>
      <c r="W106" s="25">
        <f>M106*V106</f>
        <v>7578.34</v>
      </c>
      <c r="X106" s="39">
        <v>0.41</v>
      </c>
      <c r="Y106" s="25">
        <f>X106*M106</f>
        <v>6341.0599999999995</v>
      </c>
      <c r="Z106" s="47">
        <v>3.2499999999999999E-3</v>
      </c>
      <c r="AA106" s="18">
        <f>M106*Z106</f>
        <v>50.264499999999998</v>
      </c>
      <c r="AB106" s="27">
        <f>IF(M106&gt;0,(AD106+AM106)/M106,0)</f>
        <v>3.13294549334023E-3</v>
      </c>
      <c r="AC106" s="47">
        <v>3.1E-4</v>
      </c>
      <c r="AD106" s="37">
        <f>AC106*M106</f>
        <v>4.7944599999999999</v>
      </c>
      <c r="AE106" s="28">
        <v>0.21229999999999999</v>
      </c>
      <c r="AF106" s="41">
        <f>AI106*(1-AJ106)*AE106</f>
        <v>41.1953289</v>
      </c>
      <c r="AG106" s="28">
        <f>IF(AND(AE106&gt;0,AC106&gt;0,Z106&gt;0),((Z106-AC106)*AE106)/((AE106-AC106)*Z106),0)</f>
        <v>0.90593823366123949</v>
      </c>
      <c r="AH106" s="29">
        <f t="shared" si="5"/>
        <v>0.90229474372550944</v>
      </c>
      <c r="AI106" s="43">
        <v>213</v>
      </c>
      <c r="AJ106" s="39">
        <v>8.8999999999999996E-2</v>
      </c>
      <c r="AK106" s="28">
        <v>0.22500000000000001</v>
      </c>
      <c r="AL106" s="152">
        <v>0.2172</v>
      </c>
      <c r="AM106" s="41">
        <f>AI106*(1-AJ106)*AK106</f>
        <v>43.659675</v>
      </c>
      <c r="AN106" s="154">
        <f t="shared" si="4"/>
        <v>42.146139600000005</v>
      </c>
      <c r="AO106" s="18">
        <v>1.65</v>
      </c>
      <c r="AP106" s="18"/>
      <c r="AQ106" s="121">
        <f>AQ105+AI106-AP106</f>
        <v>1185.6199999999999</v>
      </c>
      <c r="AR106" s="104"/>
      <c r="AS106" s="43"/>
      <c r="AT106" s="48"/>
      <c r="AU106" s="41"/>
      <c r="AV106" s="41"/>
      <c r="AW106" s="41"/>
      <c r="AX106" s="41"/>
    </row>
    <row r="107" spans="1:50" s="22" customFormat="1" ht="13.5" thickBot="1" x14ac:dyDescent="0.25">
      <c r="A107" s="184"/>
      <c r="B107" s="49" t="s">
        <v>38</v>
      </c>
      <c r="C107" s="50"/>
      <c r="D107" s="51">
        <f>SUM(D104:D106)</f>
        <v>44800</v>
      </c>
      <c r="E107" s="51"/>
      <c r="F107" s="51">
        <f>SUM(F104:F106)</f>
        <v>44563</v>
      </c>
      <c r="G107" s="52"/>
      <c r="H107" s="52"/>
      <c r="I107" s="51">
        <f>SUM(I104:I106)</f>
        <v>45151</v>
      </c>
      <c r="J107" s="52"/>
      <c r="K107" s="51">
        <f>SUM(K104:K106)</f>
        <v>49848</v>
      </c>
      <c r="L107" s="21">
        <f>IF(K107&gt;0,(K104*L104+K105*L105+K106*L106)/K107,0)</f>
        <v>7.1998254694270583E-2</v>
      </c>
      <c r="M107" s="52">
        <f>M104+M105+M106</f>
        <v>46259</v>
      </c>
      <c r="N107" s="53">
        <f>IF(M107&gt;0,O107/M107,0)</f>
        <v>0.48773909941849153</v>
      </c>
      <c r="O107" s="54">
        <f>O104+O105+O106</f>
        <v>22562.323</v>
      </c>
      <c r="P107" s="21">
        <f>IF(M107&gt;0,Q107/M107,0)</f>
        <v>0.43054300784712157</v>
      </c>
      <c r="Q107" s="54">
        <f>Q104+Q105+Q106</f>
        <v>19916.488999999998</v>
      </c>
      <c r="R107" s="21">
        <f>IF(M107&gt;0,S107/M107,0)</f>
        <v>8.1717892734386829E-2</v>
      </c>
      <c r="S107" s="54">
        <f>S104+S105+S106</f>
        <v>3780.1880000000001</v>
      </c>
      <c r="T107" s="21">
        <f>IF(M107&gt;0,U107/M107,0)</f>
        <v>0.24334226853152902</v>
      </c>
      <c r="U107" s="54">
        <f>U104+U105+U106</f>
        <v>11256.77</v>
      </c>
      <c r="V107" s="21">
        <f>IF(M107&gt;0,W107/M107,0)</f>
        <v>0.49364132385049392</v>
      </c>
      <c r="W107" s="54">
        <f>W104+W105+W106</f>
        <v>22835.353999999999</v>
      </c>
      <c r="X107" s="21">
        <f>IF(M107&gt;0,Y107/M107,0)</f>
        <v>0.40671134265764497</v>
      </c>
      <c r="Y107" s="54">
        <f>Y104+Y105+Y106</f>
        <v>18814.059999999998</v>
      </c>
      <c r="Z107" s="55">
        <f>IF(M107&gt;0,AA107/M107,0)</f>
        <v>3.1139750102682725E-3</v>
      </c>
      <c r="AA107" s="56">
        <f>SUM(AA104:AA106)</f>
        <v>144.04937000000001</v>
      </c>
      <c r="AB107" s="55">
        <f>IF(M107&gt;0,(AB104*M104+AB105*M105+AB106*M106)/M107,0)</f>
        <v>3.0532795996454747E-3</v>
      </c>
      <c r="AC107" s="55">
        <f>IF(K107&gt;0,(K104*AC104+K105*AC105+K106*AC106)/K107,0)</f>
        <v>3.1657719467180229E-4</v>
      </c>
      <c r="AD107" s="52">
        <f>SUM(AD104:AD106)</f>
        <v>14.644549999999999</v>
      </c>
      <c r="AE107" s="53">
        <f>IF(K107&gt;0,(K104*AE104+K105*AE105+K106*AE106)/K107,0)</f>
        <v>0.20851962967420959</v>
      </c>
      <c r="AF107" s="58">
        <f>SUM(AF104:AF106)</f>
        <v>117.82394410000001</v>
      </c>
      <c r="AG107" s="53">
        <f>IF(AND(AA107&gt;0),((AA104*AG104+AA105*AG105+AA106*AG106)/AA107),0)</f>
        <v>0.89970193733386106</v>
      </c>
      <c r="AH107" s="57">
        <f t="shared" si="5"/>
        <v>0.89758329821246341</v>
      </c>
      <c r="AI107" s="51">
        <f>SUM(AI104:AI106)</f>
        <v>621</v>
      </c>
      <c r="AJ107" s="21">
        <f>IF(AI107&gt;0,(AJ104*AI104+AJ105*AI105+AJ106*AI106)/AI107,0)</f>
        <v>9.1138486312399361E-2</v>
      </c>
      <c r="AK107" s="53">
        <f>IF(K107&gt;0,(AK104*K104+AK105*K105+AK106*K106)/K107,0)</f>
        <v>0.22416543893436044</v>
      </c>
      <c r="AL107" s="155">
        <f>IF(L107&gt;0,(AL104*K104+AL105*K105+AL106*K106)/K107,0)</f>
        <v>0.21710465414861177</v>
      </c>
      <c r="AM107" s="58">
        <f>SUM(AM104:AM106)</f>
        <v>126.59711100000001</v>
      </c>
      <c r="AN107" s="156">
        <f>SUM(AN104:AN106)</f>
        <v>122.4677868</v>
      </c>
      <c r="AO107" s="56"/>
      <c r="AP107" s="56">
        <f>SUM(AP104:AP106)</f>
        <v>1049.6600000000001</v>
      </c>
      <c r="AQ107" s="105"/>
      <c r="AR107" s="106">
        <f>AQ106</f>
        <v>1185.6199999999999</v>
      </c>
      <c r="AS107" s="51">
        <f>SUM(AS104:AS106)</f>
        <v>0</v>
      </c>
      <c r="AT107" s="59"/>
      <c r="AU107" s="58"/>
      <c r="AV107" s="58"/>
      <c r="AW107" s="58"/>
      <c r="AX107" s="58"/>
    </row>
    <row r="108" spans="1:50" x14ac:dyDescent="0.2">
      <c r="A108" s="182">
        <v>27</v>
      </c>
      <c r="B108" s="23">
        <v>1</v>
      </c>
      <c r="C108" s="11" t="s">
        <v>53</v>
      </c>
      <c r="D108" s="12">
        <v>6538</v>
      </c>
      <c r="E108" s="12">
        <v>1</v>
      </c>
      <c r="F108" s="12">
        <v>16370</v>
      </c>
      <c r="G108" s="13">
        <v>0.3</v>
      </c>
      <c r="H108" s="13">
        <v>4.2</v>
      </c>
      <c r="I108" s="12">
        <v>16231</v>
      </c>
      <c r="J108" s="13">
        <v>6.7</v>
      </c>
      <c r="K108" s="12">
        <v>16636</v>
      </c>
      <c r="L108" s="14">
        <v>7.1999999999999995E-2</v>
      </c>
      <c r="M108" s="24">
        <f>ROUND(K108*(1-L108),0)</f>
        <v>15438</v>
      </c>
      <c r="N108" s="15">
        <v>0.55500000000000005</v>
      </c>
      <c r="O108" s="25">
        <f>M108*N108</f>
        <v>8568.09</v>
      </c>
      <c r="P108" s="14">
        <v>0.313</v>
      </c>
      <c r="Q108" s="25">
        <f>M108*P108</f>
        <v>4832.0940000000001</v>
      </c>
      <c r="R108" s="16">
        <v>0.13200000000000001</v>
      </c>
      <c r="S108" s="25">
        <f>M108*R108</f>
        <v>2037.816</v>
      </c>
      <c r="T108" s="26">
        <v>0.23400000000000001</v>
      </c>
      <c r="U108" s="25">
        <f>M108*T108</f>
        <v>3612.4920000000002</v>
      </c>
      <c r="V108" s="16">
        <v>0.505</v>
      </c>
      <c r="W108" s="25">
        <f>M108*V108</f>
        <v>7796.1900000000005</v>
      </c>
      <c r="X108" s="16">
        <v>0.4</v>
      </c>
      <c r="Y108" s="25">
        <f>X108*M108</f>
        <v>6175.2000000000007</v>
      </c>
      <c r="Z108" s="17">
        <v>3.2599999999999999E-3</v>
      </c>
      <c r="AA108" s="18">
        <f>M108*Z108</f>
        <v>50.32788</v>
      </c>
      <c r="AB108" s="27">
        <f>IF(M108&gt;0,(AD108+AM108)/M108,0)</f>
        <v>3.1704041974349013E-3</v>
      </c>
      <c r="AC108" s="17">
        <v>3.3E-4</v>
      </c>
      <c r="AD108" s="24">
        <f>AC108*M108</f>
        <v>5.0945400000000003</v>
      </c>
      <c r="AE108" s="117">
        <v>0.20849999999999999</v>
      </c>
      <c r="AF108" s="30">
        <f>AI108*(1-AJ108)*AE108</f>
        <v>42.643462499999998</v>
      </c>
      <c r="AG108" s="28">
        <f>IF(AND(AE108&gt;0,AC108&gt;0,Z108&gt;0),((Z108-AC108)*AE108)/((AE108-AC108)*Z108),0)</f>
        <v>0.90019777959908287</v>
      </c>
      <c r="AH108" s="60">
        <f t="shared" si="5"/>
        <v>0.89729342082683061</v>
      </c>
      <c r="AI108" s="12">
        <v>225</v>
      </c>
      <c r="AJ108" s="14">
        <v>9.0999999999999998E-2</v>
      </c>
      <c r="AK108" s="15">
        <v>0.21440000000000001</v>
      </c>
      <c r="AL108" s="150">
        <v>0.21340000000000001</v>
      </c>
      <c r="AM108" s="30">
        <f>AI108*(1-AJ108)*AK108</f>
        <v>43.850160000000002</v>
      </c>
      <c r="AN108" s="153">
        <f>AI108*(1-AJ108)*AL108</f>
        <v>43.645635000000006</v>
      </c>
      <c r="AO108" s="19">
        <v>1.6</v>
      </c>
      <c r="AP108" s="19">
        <v>1003.96</v>
      </c>
      <c r="AQ108" s="101">
        <f>AQ106+AI108-AP108+AR108</f>
        <v>466.65999999999985</v>
      </c>
      <c r="AR108" s="133">
        <v>60</v>
      </c>
      <c r="AS108" s="12"/>
      <c r="AT108" s="31"/>
      <c r="AU108" s="20"/>
      <c r="AV108" s="20"/>
      <c r="AW108" s="20"/>
      <c r="AX108" s="20"/>
    </row>
    <row r="109" spans="1:50" x14ac:dyDescent="0.2">
      <c r="A109" s="183"/>
      <c r="B109" s="33">
        <v>2</v>
      </c>
      <c r="C109" s="46" t="s">
        <v>57</v>
      </c>
      <c r="D109" s="34">
        <v>18949</v>
      </c>
      <c r="E109" s="34">
        <v>6</v>
      </c>
      <c r="F109" s="34">
        <v>16398</v>
      </c>
      <c r="G109" s="35">
        <v>0.8</v>
      </c>
      <c r="H109" s="35">
        <v>3.7</v>
      </c>
      <c r="I109" s="34">
        <v>15817</v>
      </c>
      <c r="J109" s="35">
        <v>6.5</v>
      </c>
      <c r="K109" s="34">
        <v>16692</v>
      </c>
      <c r="L109" s="36">
        <v>6.6000000000000003E-2</v>
      </c>
      <c r="M109" s="37">
        <f>ROUND(K109*(1-L109),0)</f>
        <v>15590</v>
      </c>
      <c r="N109" s="38">
        <v>0.55100000000000005</v>
      </c>
      <c r="O109" s="25">
        <f>M109*N109</f>
        <v>8590.09</v>
      </c>
      <c r="P109" s="36">
        <v>0.33800000000000002</v>
      </c>
      <c r="Q109" s="25">
        <f>M109*P109</f>
        <v>5269.42</v>
      </c>
      <c r="R109" s="39">
        <v>0.111</v>
      </c>
      <c r="S109" s="25">
        <f>M109*R109</f>
        <v>1730.49</v>
      </c>
      <c r="T109" s="28">
        <v>0.24</v>
      </c>
      <c r="U109" s="25">
        <f>M109*T109</f>
        <v>3741.6</v>
      </c>
      <c r="V109" s="39">
        <v>0.50600000000000001</v>
      </c>
      <c r="W109" s="25">
        <f>M109*V109</f>
        <v>7888.54</v>
      </c>
      <c r="X109" s="39">
        <v>0.41</v>
      </c>
      <c r="Y109" s="25">
        <f>X109*M109</f>
        <v>6391.9</v>
      </c>
      <c r="Z109" s="40">
        <v>3.0799999999999998E-3</v>
      </c>
      <c r="AA109" s="18">
        <f>M109*Z109</f>
        <v>48.017199999999995</v>
      </c>
      <c r="AB109" s="27">
        <f>IF(M109&gt;0,(AD109+AM109)/M109,0)</f>
        <v>3.0185661064785121E-3</v>
      </c>
      <c r="AC109" s="40">
        <v>3.3E-4</v>
      </c>
      <c r="AD109" s="37">
        <f>AC109*M109</f>
        <v>5.1447000000000003</v>
      </c>
      <c r="AE109" s="28">
        <v>0.21160000000000001</v>
      </c>
      <c r="AF109" s="41">
        <f>AI109*(1-AJ109)*AE109</f>
        <v>40.095660800000005</v>
      </c>
      <c r="AG109" s="28">
        <f>IF(AND(AE109&gt;0,AC109&gt;0,Z109&gt;0),((Z109-AC109)*AE109)/((AE109-AC109)*Z109),0)</f>
        <v>0.89425176990851252</v>
      </c>
      <c r="AH109" s="29">
        <f t="shared" si="5"/>
        <v>0.89200732248104286</v>
      </c>
      <c r="AI109" s="34">
        <v>208</v>
      </c>
      <c r="AJ109" s="36">
        <v>8.8999999999999996E-2</v>
      </c>
      <c r="AK109" s="38">
        <v>0.22120000000000001</v>
      </c>
      <c r="AL109" s="151">
        <v>0.21540000000000001</v>
      </c>
      <c r="AM109" s="41">
        <f>AI109*(1-AJ109)*AK109</f>
        <v>41.914745600000003</v>
      </c>
      <c r="AN109" s="174">
        <f t="shared" si="4"/>
        <v>40.8157152</v>
      </c>
      <c r="AO109" s="42">
        <v>1.6</v>
      </c>
      <c r="AP109" s="42"/>
      <c r="AQ109" s="121">
        <f>AQ108+AI109-AP109</f>
        <v>674.65999999999985</v>
      </c>
      <c r="AR109" s="104"/>
      <c r="AS109" s="43"/>
      <c r="AT109" s="44"/>
      <c r="AU109" s="45"/>
      <c r="AV109" s="45"/>
      <c r="AW109" s="45"/>
      <c r="AX109" s="45"/>
    </row>
    <row r="110" spans="1:50" x14ac:dyDescent="0.2">
      <c r="A110" s="183"/>
      <c r="B110" s="33">
        <v>3</v>
      </c>
      <c r="C110" s="46" t="s">
        <v>51</v>
      </c>
      <c r="D110" s="43">
        <v>20813</v>
      </c>
      <c r="E110" s="43">
        <v>3</v>
      </c>
      <c r="F110" s="43">
        <v>17848</v>
      </c>
      <c r="G110" s="37">
        <v>0.4</v>
      </c>
      <c r="H110" s="37">
        <v>4.5999999999999996</v>
      </c>
      <c r="I110" s="43">
        <v>18025</v>
      </c>
      <c r="J110" s="37">
        <v>6.1</v>
      </c>
      <c r="K110" s="43">
        <v>16753</v>
      </c>
      <c r="L110" s="39">
        <v>6.6000000000000003E-2</v>
      </c>
      <c r="M110" s="37">
        <f>ROUND(K110*(1-L110),0)</f>
        <v>15647</v>
      </c>
      <c r="N110" s="28">
        <v>0.41899999999999998</v>
      </c>
      <c r="O110" s="25">
        <f>M110*N110</f>
        <v>6556.0929999999998</v>
      </c>
      <c r="P110" s="39">
        <v>0.49299999999999999</v>
      </c>
      <c r="Q110" s="25">
        <f>M110*P110</f>
        <v>7713.9709999999995</v>
      </c>
      <c r="R110" s="39">
        <v>8.7999999999999995E-2</v>
      </c>
      <c r="S110" s="25">
        <f>M110*R110</f>
        <v>1376.9359999999999</v>
      </c>
      <c r="T110" s="28">
        <v>0.23200000000000001</v>
      </c>
      <c r="U110" s="25">
        <f>M110*T110</f>
        <v>3630.1040000000003</v>
      </c>
      <c r="V110" s="39">
        <v>0.51</v>
      </c>
      <c r="W110" s="25">
        <f>M110*V110</f>
        <v>7979.97</v>
      </c>
      <c r="X110" s="39">
        <v>0.41</v>
      </c>
      <c r="Y110" s="25">
        <f>X110*M110</f>
        <v>6415.2699999999995</v>
      </c>
      <c r="Z110" s="47">
        <v>3.0899999999999999E-3</v>
      </c>
      <c r="AA110" s="18">
        <f>M110*Z110</f>
        <v>48.349229999999999</v>
      </c>
      <c r="AB110" s="27">
        <f>IF(M110&gt;0,(AD110+AM110)/M110,0)</f>
        <v>2.9673270275452162E-3</v>
      </c>
      <c r="AC110" s="47">
        <v>3.4000000000000002E-4</v>
      </c>
      <c r="AD110" s="37">
        <f>AC110*M110</f>
        <v>5.3199800000000002</v>
      </c>
      <c r="AE110" s="28">
        <v>0.21479999999999999</v>
      </c>
      <c r="AF110" s="41">
        <f>AI110*(1-AJ110)*AE110</f>
        <v>40.506339599999997</v>
      </c>
      <c r="AG110" s="28">
        <f>IF(AND(AE110&gt;0,AC110&gt;0,Z110&gt;0),((Z110-AC110)*AE110)/((AE110-AC110)*Z110),0)</f>
        <v>0.89137857196535175</v>
      </c>
      <c r="AH110" s="29">
        <f t="shared" si="5"/>
        <v>0.88680184892414238</v>
      </c>
      <c r="AI110" s="43">
        <v>207</v>
      </c>
      <c r="AJ110" s="39">
        <v>8.8999999999999996E-2</v>
      </c>
      <c r="AK110" s="28">
        <v>0.218</v>
      </c>
      <c r="AL110" s="152">
        <v>0.2157</v>
      </c>
      <c r="AM110" s="41">
        <f>AI110*(1-AJ110)*AK110</f>
        <v>41.109786</v>
      </c>
      <c r="AN110" s="154">
        <f t="shared" si="4"/>
        <v>40.676058900000001</v>
      </c>
      <c r="AO110" s="18">
        <v>1.6</v>
      </c>
      <c r="AP110" s="18"/>
      <c r="AQ110" s="121">
        <f>AQ109+AI110-AP110</f>
        <v>881.65999999999985</v>
      </c>
      <c r="AR110" s="104"/>
      <c r="AS110" s="43"/>
      <c r="AT110" s="48"/>
      <c r="AU110" s="41"/>
      <c r="AV110" s="41"/>
      <c r="AW110" s="41"/>
      <c r="AX110" s="41"/>
    </row>
    <row r="111" spans="1:50" s="22" customFormat="1" ht="13.5" thickBot="1" x14ac:dyDescent="0.25">
      <c r="A111" s="184"/>
      <c r="B111" s="49" t="s">
        <v>38</v>
      </c>
      <c r="C111" s="50"/>
      <c r="D111" s="51">
        <f>SUM(D108:D110)</f>
        <v>46300</v>
      </c>
      <c r="E111" s="51"/>
      <c r="F111" s="51">
        <f>SUM(F108:F110)</f>
        <v>50616</v>
      </c>
      <c r="G111" s="52"/>
      <c r="H111" s="52"/>
      <c r="I111" s="51">
        <f>SUM(I108:I110)</f>
        <v>50073</v>
      </c>
      <c r="J111" s="52"/>
      <c r="K111" s="51">
        <f>SUM(K108:K110)</f>
        <v>50081</v>
      </c>
      <c r="L111" s="21">
        <f>IF(K111&gt;0,(K108*L108+K109*L109+K110*L110)/K111,0)</f>
        <v>6.7993091192268526E-2</v>
      </c>
      <c r="M111" s="52">
        <f>M108+M109+M110</f>
        <v>46675</v>
      </c>
      <c r="N111" s="53">
        <f>IF(M111&gt;0,O111/M111,0)</f>
        <v>0.50807226566684527</v>
      </c>
      <c r="O111" s="54">
        <f>O108+O109+O110</f>
        <v>23714.273000000001</v>
      </c>
      <c r="P111" s="21">
        <f>IF(M111&gt;0,Q111/M111,0)</f>
        <v>0.38169223352972687</v>
      </c>
      <c r="Q111" s="54">
        <f>Q108+Q109+Q110</f>
        <v>17815.485000000001</v>
      </c>
      <c r="R111" s="21">
        <f>IF(M111&gt;0,S111/M111,0)</f>
        <v>0.11023550080342796</v>
      </c>
      <c r="S111" s="54">
        <f>S108+S109+S110</f>
        <v>5145.2420000000002</v>
      </c>
      <c r="T111" s="21">
        <f>IF(M111&gt;0,U111/M111,0)</f>
        <v>0.23533360471344403</v>
      </c>
      <c r="U111" s="54">
        <f>U108+U109+U110</f>
        <v>10984.196</v>
      </c>
      <c r="V111" s="21">
        <f>IF(M111&gt;0,W111/M111,0)</f>
        <v>0.50701017675415105</v>
      </c>
      <c r="W111" s="54">
        <f>W108+W109+W110</f>
        <v>23664.7</v>
      </c>
      <c r="X111" s="21">
        <f>IF(M111&gt;0,Y111/M111,0)</f>
        <v>0.40669244777718261</v>
      </c>
      <c r="Y111" s="54">
        <f>Y108+Y109+Y110</f>
        <v>18982.37</v>
      </c>
      <c r="Z111" s="55">
        <f>IF(M111&gt;0,AA111/M111,0)</f>
        <v>3.1428882699517944E-3</v>
      </c>
      <c r="AA111" s="56">
        <f>SUM(AA108:AA110)</f>
        <v>146.69431</v>
      </c>
      <c r="AB111" s="55">
        <f>IF(M111&gt;0,(AB108*M108+AB109*M109+AB110*M110)/M111,0)</f>
        <v>3.0516103181574723E-3</v>
      </c>
      <c r="AC111" s="55">
        <f>IF(K111&gt;0,(K108*AC108+K109*AC109+K110*AC110)/K111,0)</f>
        <v>3.3334518080709252E-4</v>
      </c>
      <c r="AD111" s="52">
        <f>SUM(AD108:AD110)</f>
        <v>15.55922</v>
      </c>
      <c r="AE111" s="53">
        <f>IF(K111&gt;0,(K108*AE108+K109*AE109+K110*AE110)/K111,0)</f>
        <v>0.21164069407559752</v>
      </c>
      <c r="AF111" s="58">
        <f>SUM(AF108:AF110)</f>
        <v>123.24546290000001</v>
      </c>
      <c r="AG111" s="53">
        <f>IF(AND(AA111&gt;0),((AA108*AG108+AA109*AG109+AA110*AG110)/AA111),0)</f>
        <v>0.89534474450307211</v>
      </c>
      <c r="AH111" s="57">
        <f t="shared" si="5"/>
        <v>0.89212914155904122</v>
      </c>
      <c r="AI111" s="51">
        <f>SUM(AI108:AI110)</f>
        <v>640</v>
      </c>
      <c r="AJ111" s="21">
        <f>IF(AI111&gt;0,(AJ108*AI108+AJ109*AI109+AJ110*AI110)/AI111,0)</f>
        <v>8.9703124999999995E-2</v>
      </c>
      <c r="AK111" s="53">
        <f>IF(K111&gt;0,(AK108*K108+AK109*K109+AK110*K110)/K111,0)</f>
        <v>0.21787070545715942</v>
      </c>
      <c r="AL111" s="155">
        <f>IF(L111&gt;0,(AL108*K108+AL109*K109+AL110*K110)/K111,0)</f>
        <v>0.2148359916934566</v>
      </c>
      <c r="AM111" s="58">
        <f>SUM(AM108:AM110)</f>
        <v>126.87469160000001</v>
      </c>
      <c r="AN111" s="156">
        <f>SUM(AN108:AN110)</f>
        <v>125.1374091</v>
      </c>
      <c r="AO111" s="56"/>
      <c r="AP111" s="56">
        <f>SUM(AP108:AP110)</f>
        <v>1003.96</v>
      </c>
      <c r="AQ111" s="105"/>
      <c r="AR111" s="106">
        <f>AQ110</f>
        <v>881.65999999999985</v>
      </c>
      <c r="AS111" s="51">
        <f>SUM(AS108:AS110)</f>
        <v>0</v>
      </c>
      <c r="AT111" s="59"/>
      <c r="AU111" s="58"/>
      <c r="AV111" s="58"/>
      <c r="AW111" s="58"/>
      <c r="AX111" s="58"/>
    </row>
    <row r="112" spans="1:50" x14ac:dyDescent="0.2">
      <c r="A112" s="182">
        <v>28</v>
      </c>
      <c r="B112" s="23">
        <v>1</v>
      </c>
      <c r="C112" s="11" t="s">
        <v>53</v>
      </c>
      <c r="D112" s="12">
        <v>6591</v>
      </c>
      <c r="E112" s="12">
        <v>2</v>
      </c>
      <c r="F112" s="12">
        <v>11152</v>
      </c>
      <c r="G112" s="13">
        <v>0.2</v>
      </c>
      <c r="H112" s="13">
        <v>3.5</v>
      </c>
      <c r="I112" s="12">
        <v>11912</v>
      </c>
      <c r="J112" s="13">
        <v>7.3</v>
      </c>
      <c r="K112" s="12">
        <v>16689</v>
      </c>
      <c r="L112" s="14">
        <v>6.6000000000000003E-2</v>
      </c>
      <c r="M112" s="24">
        <f>ROUND(K112*(1-L112),0)</f>
        <v>15588</v>
      </c>
      <c r="N112" s="15">
        <v>0.52100000000000002</v>
      </c>
      <c r="O112" s="25">
        <f>M112*N112</f>
        <v>8121.348</v>
      </c>
      <c r="P112" s="14">
        <v>0.39300000000000002</v>
      </c>
      <c r="Q112" s="25">
        <f>M112*P112</f>
        <v>6126.0839999999998</v>
      </c>
      <c r="R112" s="16">
        <v>8.5999999999999993E-2</v>
      </c>
      <c r="S112" s="25">
        <f>M112*R112</f>
        <v>1340.568</v>
      </c>
      <c r="T112" s="26">
        <v>0.23499999999999999</v>
      </c>
      <c r="U112" s="25">
        <f>M112*T112</f>
        <v>3663.18</v>
      </c>
      <c r="V112" s="16">
        <v>0.504</v>
      </c>
      <c r="W112" s="25">
        <f>M112*V112</f>
        <v>7856.3519999999999</v>
      </c>
      <c r="X112" s="16">
        <v>0.4</v>
      </c>
      <c r="Y112" s="25">
        <f>X112*M112</f>
        <v>6235.2000000000007</v>
      </c>
      <c r="Z112" s="17">
        <v>3.1099999999999999E-3</v>
      </c>
      <c r="AA112" s="18">
        <f>M112*Z112</f>
        <v>48.478679999999997</v>
      </c>
      <c r="AB112" s="27">
        <f>IF(M112&gt;0,(AD112+AM112)/M112,0)</f>
        <v>3.2467335129586867E-3</v>
      </c>
      <c r="AC112" s="17">
        <v>3.8000000000000002E-4</v>
      </c>
      <c r="AD112" s="24">
        <f>AC112*M112</f>
        <v>5.9234400000000003</v>
      </c>
      <c r="AE112" s="117">
        <v>0.20910000000000001</v>
      </c>
      <c r="AF112" s="30">
        <f>AI112*(1-AJ112)*AE112</f>
        <v>42.052101000000008</v>
      </c>
      <c r="AG112" s="28">
        <f>IF(AND(AE112&gt;0,AC112&gt;0,Z112&gt;0),((Z112-AC112)*AE112)/((AE112-AC112)*Z112),0)</f>
        <v>0.8794116704605256</v>
      </c>
      <c r="AH112" s="60">
        <f t="shared" si="5"/>
        <v>0.88447188681180189</v>
      </c>
      <c r="AI112" s="12">
        <v>221</v>
      </c>
      <c r="AJ112" s="14">
        <v>0.09</v>
      </c>
      <c r="AK112" s="15">
        <v>0.22220000000000001</v>
      </c>
      <c r="AL112" s="150">
        <v>0.21820000000000001</v>
      </c>
      <c r="AM112" s="30">
        <f>AI112*(1-AJ112)*AK112</f>
        <v>44.686642000000006</v>
      </c>
      <c r="AN112" s="153">
        <f>AI112*(1-AJ112)*AL112</f>
        <v>43.882202000000007</v>
      </c>
      <c r="AO112" s="19">
        <v>1.67</v>
      </c>
      <c r="AP112" s="19">
        <v>1059.2</v>
      </c>
      <c r="AQ112" s="101">
        <f>AQ110+AI112-AP112+AR112</f>
        <v>74.23999999999981</v>
      </c>
      <c r="AR112" s="102">
        <v>30.78</v>
      </c>
      <c r="AS112" s="12"/>
      <c r="AT112" s="31"/>
      <c r="AU112" s="20"/>
      <c r="AV112" s="20"/>
      <c r="AW112" s="20"/>
      <c r="AX112" s="20"/>
    </row>
    <row r="113" spans="1:50" x14ac:dyDescent="0.2">
      <c r="A113" s="183"/>
      <c r="B113" s="33">
        <v>2</v>
      </c>
      <c r="C113" s="11" t="s">
        <v>55</v>
      </c>
      <c r="D113" s="34">
        <v>18065</v>
      </c>
      <c r="E113" s="34">
        <v>7</v>
      </c>
      <c r="F113" s="34">
        <v>16447</v>
      </c>
      <c r="G113" s="35">
        <v>0.1</v>
      </c>
      <c r="H113" s="35">
        <v>3.1</v>
      </c>
      <c r="I113" s="34">
        <v>15668</v>
      </c>
      <c r="J113" s="35">
        <v>6.9</v>
      </c>
      <c r="K113" s="34">
        <v>16439</v>
      </c>
      <c r="L113" s="36">
        <v>7.1999999999999995E-2</v>
      </c>
      <c r="M113" s="37">
        <f>ROUND(K113*(1-L113),0)</f>
        <v>15255</v>
      </c>
      <c r="N113" s="38">
        <v>0.60699999999999998</v>
      </c>
      <c r="O113" s="25">
        <f>M113*N113</f>
        <v>9259.7849999999999</v>
      </c>
      <c r="P113" s="36">
        <v>0.34399999999999997</v>
      </c>
      <c r="Q113" s="25">
        <f>M113*P113</f>
        <v>5247.7199999999993</v>
      </c>
      <c r="R113" s="39">
        <v>4.9000000000000002E-2</v>
      </c>
      <c r="S113" s="25">
        <f>M113*R113</f>
        <v>747.495</v>
      </c>
      <c r="T113" s="28">
        <v>0.22700000000000001</v>
      </c>
      <c r="U113" s="25">
        <f>M113*T113</f>
        <v>3462.8850000000002</v>
      </c>
      <c r="V113" s="39">
        <v>0.5</v>
      </c>
      <c r="W113" s="25">
        <f>M113*V113</f>
        <v>7627.5</v>
      </c>
      <c r="X113" s="39">
        <v>0.4</v>
      </c>
      <c r="Y113" s="25">
        <f>X113*M113</f>
        <v>6102</v>
      </c>
      <c r="Z113" s="40">
        <v>3.0699999999999998E-3</v>
      </c>
      <c r="AA113" s="18">
        <f>M113*Z113</f>
        <v>46.832850000000001</v>
      </c>
      <c r="AB113" s="27">
        <f>IF(M113&gt;0,(AD113+AM113)/M113,0)</f>
        <v>4.0000000000000002E-4</v>
      </c>
      <c r="AC113" s="40">
        <v>4.0000000000000002E-4</v>
      </c>
      <c r="AD113" s="37">
        <f>AC113*M113</f>
        <v>6.1020000000000003</v>
      </c>
      <c r="AE113" s="28">
        <v>0.21199999999999999</v>
      </c>
      <c r="AF113" s="41">
        <f>AI113*(1-AJ113)*AE113</f>
        <v>40.943984</v>
      </c>
      <c r="AG113" s="28">
        <f>IF(AND(AE113&gt;0,AC113&gt;0,Z113&gt;0),((Z113-AC113)*AE113)/((AE113-AC113)*Z113),0)</f>
        <v>0.87135089869029503</v>
      </c>
      <c r="AH113" s="29">
        <f t="shared" si="5"/>
        <v>0</v>
      </c>
      <c r="AI113" s="34">
        <v>212</v>
      </c>
      <c r="AJ113" s="36">
        <v>8.8999999999999996E-2</v>
      </c>
      <c r="AK113" s="38"/>
      <c r="AL113" s="151">
        <v>0.21340000000000001</v>
      </c>
      <c r="AM113" s="41">
        <f>AI113*(1-AJ113)*AK113</f>
        <v>0</v>
      </c>
      <c r="AN113" s="174">
        <f t="shared" si="4"/>
        <v>41.214368800000003</v>
      </c>
      <c r="AO113" s="42">
        <v>1.68</v>
      </c>
      <c r="AP113" s="42"/>
      <c r="AQ113" s="121">
        <f>AQ112+AI113-AP113</f>
        <v>286.23999999999978</v>
      </c>
      <c r="AR113" s="104"/>
      <c r="AS113" s="43"/>
      <c r="AT113" s="44"/>
      <c r="AU113" s="45"/>
      <c r="AV113" s="45"/>
      <c r="AW113" s="45"/>
      <c r="AX113" s="45"/>
    </row>
    <row r="114" spans="1:50" x14ac:dyDescent="0.2">
      <c r="A114" s="183"/>
      <c r="B114" s="33">
        <v>3</v>
      </c>
      <c r="C114" s="11" t="s">
        <v>52</v>
      </c>
      <c r="D114" s="43">
        <v>18900</v>
      </c>
      <c r="E114" s="43">
        <v>4</v>
      </c>
      <c r="F114" s="43">
        <v>17980</v>
      </c>
      <c r="G114" s="37">
        <v>0.4</v>
      </c>
      <c r="H114" s="37">
        <v>3.3</v>
      </c>
      <c r="I114" s="43">
        <v>17229</v>
      </c>
      <c r="J114" s="37">
        <v>6.7</v>
      </c>
      <c r="K114" s="43">
        <v>16711</v>
      </c>
      <c r="L114" s="39">
        <v>7.0999999999999994E-2</v>
      </c>
      <c r="M114" s="37">
        <f>ROUND(K114*(1-L114),0)</f>
        <v>15525</v>
      </c>
      <c r="N114" s="28">
        <v>0.55400000000000005</v>
      </c>
      <c r="O114" s="25">
        <f>M114*N114</f>
        <v>8600.85</v>
      </c>
      <c r="P114" s="39">
        <v>0.40400000000000003</v>
      </c>
      <c r="Q114" s="25">
        <f>M114*P114</f>
        <v>6272.1</v>
      </c>
      <c r="R114" s="39">
        <v>4.2000000000000003E-2</v>
      </c>
      <c r="S114" s="25">
        <f>M114*R114</f>
        <v>652.05000000000007</v>
      </c>
      <c r="T114" s="28">
        <v>0.23100000000000001</v>
      </c>
      <c r="U114" s="25">
        <f>M114*T114</f>
        <v>3586.2750000000001</v>
      </c>
      <c r="V114" s="39">
        <v>0.502</v>
      </c>
      <c r="W114" s="25">
        <f>M114*V114</f>
        <v>7793.55</v>
      </c>
      <c r="X114" s="39">
        <v>0.4</v>
      </c>
      <c r="Y114" s="25">
        <f>X114*M114</f>
        <v>6210</v>
      </c>
      <c r="Z114" s="47">
        <v>3.0300000000000001E-3</v>
      </c>
      <c r="AA114" s="18">
        <f>M114*Z114</f>
        <v>47.040750000000003</v>
      </c>
      <c r="AB114" s="27">
        <f>IF(M114&gt;0,(AD114+AM114)/M114,0)</f>
        <v>4.0999999999999999E-4</v>
      </c>
      <c r="AC114" s="47">
        <v>4.0999999999999999E-4</v>
      </c>
      <c r="AD114" s="37">
        <f>AC114*M114</f>
        <v>6.3652499999999996</v>
      </c>
      <c r="AE114" s="28">
        <v>0.21210000000000001</v>
      </c>
      <c r="AF114" s="41">
        <f>AI114*(1-AJ114)*AE114</f>
        <v>39.633854400000004</v>
      </c>
      <c r="AG114" s="28">
        <f>IF(AND(AE114&gt;0,AC114&gt;0,Z114&gt;0),((Z114-AC114)*AE114)/((AE114-AC114)*Z114),0)</f>
        <v>0.86636118853039812</v>
      </c>
      <c r="AH114" s="29">
        <f t="shared" si="5"/>
        <v>0</v>
      </c>
      <c r="AI114" s="43">
        <v>204</v>
      </c>
      <c r="AJ114" s="39">
        <v>8.4000000000000005E-2</v>
      </c>
      <c r="AK114" s="28"/>
      <c r="AL114" s="152">
        <v>0.22070000000000001</v>
      </c>
      <c r="AM114" s="41">
        <f>AI114*(1-AJ114)*AK114</f>
        <v>0</v>
      </c>
      <c r="AN114" s="154">
        <f t="shared" si="4"/>
        <v>41.240884800000003</v>
      </c>
      <c r="AO114" s="18">
        <v>1.55</v>
      </c>
      <c r="AP114" s="18"/>
      <c r="AQ114" s="121">
        <f>AQ113+AI114-AP114</f>
        <v>490.23999999999978</v>
      </c>
      <c r="AR114" s="104"/>
      <c r="AS114" s="43"/>
      <c r="AT114" s="48"/>
      <c r="AU114" s="41"/>
      <c r="AV114" s="41"/>
      <c r="AW114" s="41"/>
      <c r="AX114" s="41"/>
    </row>
    <row r="115" spans="1:50" s="22" customFormat="1" ht="13.5" thickBot="1" x14ac:dyDescent="0.25">
      <c r="A115" s="184"/>
      <c r="B115" s="49" t="s">
        <v>38</v>
      </c>
      <c r="C115" s="50"/>
      <c r="D115" s="51">
        <f>SUM(D112:D114)</f>
        <v>43556</v>
      </c>
      <c r="E115" s="51"/>
      <c r="F115" s="51">
        <f>SUM(F112:F114)</f>
        <v>45579</v>
      </c>
      <c r="G115" s="52"/>
      <c r="H115" s="52"/>
      <c r="I115" s="51">
        <f>SUM(I112:I114)</f>
        <v>44809</v>
      </c>
      <c r="J115" s="52"/>
      <c r="K115" s="51">
        <f>SUM(K112:K114)</f>
        <v>49839</v>
      </c>
      <c r="L115" s="21">
        <f>IF(K115&gt;0,(K112*L112+K113*L113+K114*L114)/K115,0)</f>
        <v>6.9655550873813685E-2</v>
      </c>
      <c r="M115" s="52">
        <f>M112+M113+M114</f>
        <v>46368</v>
      </c>
      <c r="N115" s="53">
        <f>IF(M115&gt;0,O115/M115,0)</f>
        <v>0.56034297360248453</v>
      </c>
      <c r="O115" s="54">
        <f>O112+O113+O114</f>
        <v>25981.983</v>
      </c>
      <c r="P115" s="21">
        <f>IF(M115&gt;0,Q115/M115,0)</f>
        <v>0.38056211180124228</v>
      </c>
      <c r="Q115" s="54">
        <f>Q112+Q113+Q114</f>
        <v>17645.904000000002</v>
      </c>
      <c r="R115" s="21">
        <f>IF(M115&gt;0,S115/M115,0)</f>
        <v>5.90949145962733E-2</v>
      </c>
      <c r="S115" s="54">
        <f>S112+S113+S114</f>
        <v>2740.1130000000003</v>
      </c>
      <c r="T115" s="21">
        <f>IF(M115&gt;0,U115/M115,0)</f>
        <v>0.23102872670807453</v>
      </c>
      <c r="U115" s="54">
        <f>U112+U113+U114</f>
        <v>10712.34</v>
      </c>
      <c r="V115" s="21">
        <f>IF(M115&gt;0,W115/M115,0)</f>
        <v>0.50201436335403726</v>
      </c>
      <c r="W115" s="54">
        <f>W112+W113+W114</f>
        <v>23277.401999999998</v>
      </c>
      <c r="X115" s="21">
        <f>IF(M115&gt;0,Y115/M115,0)</f>
        <v>0.4</v>
      </c>
      <c r="Y115" s="54">
        <f>Y112+Y113+Y114</f>
        <v>18547.2</v>
      </c>
      <c r="Z115" s="55">
        <f>IF(M115&gt;0,AA115/M115,0)</f>
        <v>3.070054347826087E-3</v>
      </c>
      <c r="AA115" s="56">
        <f>SUM(AA112:AA114)</f>
        <v>142.35228000000001</v>
      </c>
      <c r="AB115" s="55">
        <f>IF(M115&gt;0,(AB112*M112+AB113*M113+AB114*M114)/M115,0)</f>
        <v>1.360363440303658E-3</v>
      </c>
      <c r="AC115" s="55">
        <f>IF(K115&gt;0,(K112*AC112+K113*AC113+K114*AC114)/K115,0)</f>
        <v>3.9665583177832622E-4</v>
      </c>
      <c r="AD115" s="52">
        <f>SUM(AD112:AD114)</f>
        <v>18.390689999999999</v>
      </c>
      <c r="AE115" s="53">
        <f>IF(K115&gt;0,(K112*AE112+K113*AE113+K114*AE114)/K115,0)</f>
        <v>0.21106244106021388</v>
      </c>
      <c r="AF115" s="58">
        <f>SUM(AF112:AF114)</f>
        <v>122.62993940000001</v>
      </c>
      <c r="AG115" s="53">
        <f>IF(AND(AA115&gt;0),((AA112*AG112+AA113*AG113+AA114*AG114)/AA115),0)</f>
        <v>0.87244716400475197</v>
      </c>
      <c r="AH115" s="57">
        <f t="shared" si="5"/>
        <v>0.71221604562018592</v>
      </c>
      <c r="AI115" s="51">
        <f>SUM(AI112:AI114)</f>
        <v>637</v>
      </c>
      <c r="AJ115" s="21">
        <f>IF(AI115&gt;0,(AJ112*AI112+AJ113*AI113+AJ114*AI114)/AI115,0)</f>
        <v>8.7745682888540025E-2</v>
      </c>
      <c r="AK115" s="53">
        <f>IF(K115&gt;0,(AK112*K112+AK113*K113+AK114*K114)/K115,0)</f>
        <v>7.4405501715524E-2</v>
      </c>
      <c r="AL115" s="155">
        <f>IF(L115&gt;0,(AL112*K112+AL113*K113+AL114*K114)/K115,0)</f>
        <v>0.21745500712293586</v>
      </c>
      <c r="AM115" s="58">
        <f>SUM(AM112:AM114)</f>
        <v>44.686642000000006</v>
      </c>
      <c r="AN115" s="156">
        <f>SUM(AN112:AN114)</f>
        <v>126.33745560000001</v>
      </c>
      <c r="AO115" s="56"/>
      <c r="AP115" s="56">
        <f>SUM(AP112:AP114)</f>
        <v>1059.2</v>
      </c>
      <c r="AQ115" s="105"/>
      <c r="AR115" s="106">
        <f>AQ114</f>
        <v>490.23999999999978</v>
      </c>
      <c r="AS115" s="51">
        <f>SUM(AS112:AS114)</f>
        <v>0</v>
      </c>
      <c r="AT115" s="59"/>
      <c r="AU115" s="58"/>
      <c r="AV115" s="58"/>
      <c r="AW115" s="58"/>
      <c r="AX115" s="58"/>
    </row>
    <row r="116" spans="1:50" x14ac:dyDescent="0.2">
      <c r="A116" s="183">
        <v>29</v>
      </c>
      <c r="B116" s="33">
        <v>1</v>
      </c>
      <c r="C116" s="46" t="s">
        <v>57</v>
      </c>
      <c r="D116" s="12">
        <v>17441</v>
      </c>
      <c r="E116" s="12">
        <v>3</v>
      </c>
      <c r="F116" s="12">
        <v>17052</v>
      </c>
      <c r="G116" s="13">
        <v>0.4</v>
      </c>
      <c r="H116" s="13">
        <v>3.8</v>
      </c>
      <c r="I116" s="12">
        <v>17122</v>
      </c>
      <c r="J116" s="13">
        <v>6.3</v>
      </c>
      <c r="K116" s="12">
        <v>16721</v>
      </c>
      <c r="L116" s="14">
        <v>6.7000000000000004E-2</v>
      </c>
      <c r="M116" s="24">
        <f>ROUND(K116*(1-L116),0)</f>
        <v>15601</v>
      </c>
      <c r="N116" s="15">
        <v>0.57999999999999996</v>
      </c>
      <c r="O116" s="25">
        <f>M116*N116</f>
        <v>9048.58</v>
      </c>
      <c r="P116" s="14">
        <v>0.36199999999999999</v>
      </c>
      <c r="Q116" s="25">
        <f>M116*P116</f>
        <v>5647.5619999999999</v>
      </c>
      <c r="R116" s="16">
        <v>5.8000000000000003E-2</v>
      </c>
      <c r="S116" s="25">
        <f>M116*R116</f>
        <v>904.85800000000006</v>
      </c>
      <c r="T116" s="26">
        <v>0.22600000000000001</v>
      </c>
      <c r="U116" s="25">
        <f>M116*T116</f>
        <v>3525.826</v>
      </c>
      <c r="V116" s="16">
        <v>0.51300000000000001</v>
      </c>
      <c r="W116" s="25">
        <f>M116*V116</f>
        <v>8003.3130000000001</v>
      </c>
      <c r="X116" s="16">
        <v>0.41</v>
      </c>
      <c r="Y116" s="25">
        <f>X116*M116</f>
        <v>6396.41</v>
      </c>
      <c r="Z116" s="17">
        <v>2.9399999999999999E-3</v>
      </c>
      <c r="AA116" s="18">
        <f>M116*Z116</f>
        <v>45.86694</v>
      </c>
      <c r="AB116" s="27">
        <f>IF(M116&gt;0,(AD116+AM116)/M116,0)</f>
        <v>4.0000000000000002E-4</v>
      </c>
      <c r="AC116" s="17">
        <v>4.0000000000000002E-4</v>
      </c>
      <c r="AD116" s="24">
        <f>AC116*M116</f>
        <v>6.2404000000000002</v>
      </c>
      <c r="AE116" s="117">
        <v>0.20880000000000001</v>
      </c>
      <c r="AF116" s="30">
        <f>AI116*(1-AJ116)*AE116</f>
        <v>37.092276000000005</v>
      </c>
      <c r="AG116" s="28">
        <f>IF(AND(AE116&gt;0,AC116&gt;0,Z116&gt;0),((Z116-AC116)*AE116)/((AE116-AC116)*Z116),0)</f>
        <v>0.86560382310313755</v>
      </c>
      <c r="AH116" s="60">
        <f t="shared" si="5"/>
        <v>0</v>
      </c>
      <c r="AI116" s="12">
        <v>195</v>
      </c>
      <c r="AJ116" s="14">
        <v>8.8999999999999996E-2</v>
      </c>
      <c r="AK116" s="15"/>
      <c r="AL116" s="150">
        <v>0.21110000000000001</v>
      </c>
      <c r="AM116" s="30">
        <f>AI116*(1-AJ116)*AK116</f>
        <v>0</v>
      </c>
      <c r="AN116" s="153">
        <f>AI116*(1-AJ116)*AL116</f>
        <v>37.500859500000004</v>
      </c>
      <c r="AO116" s="19">
        <v>1.55</v>
      </c>
      <c r="AP116" s="19"/>
      <c r="AQ116" s="101">
        <f>AQ114+AI116-AP116</f>
        <v>685.23999999999978</v>
      </c>
      <c r="AR116" s="120"/>
      <c r="AS116" s="12"/>
      <c r="AT116" s="31"/>
      <c r="AU116" s="20"/>
      <c r="AV116" s="20"/>
      <c r="AW116" s="20"/>
      <c r="AX116" s="20"/>
    </row>
    <row r="117" spans="1:50" x14ac:dyDescent="0.2">
      <c r="A117" s="183"/>
      <c r="B117" s="33">
        <v>2</v>
      </c>
      <c r="C117" s="11" t="s">
        <v>55</v>
      </c>
      <c r="D117" s="34">
        <v>18903</v>
      </c>
      <c r="E117" s="34">
        <v>6</v>
      </c>
      <c r="F117" s="34">
        <v>17093</v>
      </c>
      <c r="G117" s="35">
        <v>0.6</v>
      </c>
      <c r="H117" s="35">
        <v>3.3</v>
      </c>
      <c r="I117" s="34">
        <v>16743</v>
      </c>
      <c r="J117" s="35">
        <v>5.6</v>
      </c>
      <c r="K117" s="34">
        <v>16679</v>
      </c>
      <c r="L117" s="36">
        <v>6.6000000000000003E-2</v>
      </c>
      <c r="M117" s="37">
        <f>ROUND(K117*(1-L117),0)</f>
        <v>15578</v>
      </c>
      <c r="N117" s="38">
        <v>0.60699999999999998</v>
      </c>
      <c r="O117" s="25">
        <f>M117*N117</f>
        <v>9455.8459999999995</v>
      </c>
      <c r="P117" s="36">
        <v>0.33100000000000002</v>
      </c>
      <c r="Q117" s="25">
        <f>M117*P117</f>
        <v>5156.3180000000002</v>
      </c>
      <c r="R117" s="39">
        <v>6.2E-2</v>
      </c>
      <c r="S117" s="25">
        <f>M117*R117</f>
        <v>965.83600000000001</v>
      </c>
      <c r="T117" s="28">
        <v>0.224</v>
      </c>
      <c r="U117" s="25">
        <f>M117*T117</f>
        <v>3489.4720000000002</v>
      </c>
      <c r="V117" s="39">
        <v>0.51</v>
      </c>
      <c r="W117" s="25">
        <f>M117*V117</f>
        <v>7944.78</v>
      </c>
      <c r="X117" s="39">
        <v>0.41</v>
      </c>
      <c r="Y117" s="25">
        <f>X117*M117</f>
        <v>6386.98</v>
      </c>
      <c r="Z117" s="40">
        <v>3.0300000000000001E-3</v>
      </c>
      <c r="AA117" s="18">
        <f>M117*Z117</f>
        <v>47.201340000000002</v>
      </c>
      <c r="AB117" s="27">
        <f>IF(M117&gt;0,(AD117+AM117)/M117,0)</f>
        <v>4.0000000000000002E-4</v>
      </c>
      <c r="AC117" s="40">
        <v>4.0000000000000002E-4</v>
      </c>
      <c r="AD117" s="37">
        <f>AC117*M117</f>
        <v>6.2312000000000003</v>
      </c>
      <c r="AE117" s="28">
        <v>0.21310000000000001</v>
      </c>
      <c r="AF117" s="41">
        <f>AI117*(1-AJ117)*AE117</f>
        <v>38.849621700000007</v>
      </c>
      <c r="AG117" s="28">
        <f>IF(AND(AE117&gt;0,AC117&gt;0,Z117&gt;0),((Z117-AC117)*AE117)/((AE117-AC117)*Z117),0)</f>
        <v>0.86961911988095852</v>
      </c>
      <c r="AH117" s="29">
        <f t="shared" si="5"/>
        <v>0</v>
      </c>
      <c r="AI117" s="34">
        <v>201</v>
      </c>
      <c r="AJ117" s="36">
        <v>9.2999999999999999E-2</v>
      </c>
      <c r="AK117" s="38"/>
      <c r="AL117" s="151">
        <v>0.21179999999999999</v>
      </c>
      <c r="AM117" s="41">
        <f>AI117*(1-AJ117)*AK117</f>
        <v>0</v>
      </c>
      <c r="AN117" s="174">
        <f t="shared" si="4"/>
        <v>38.612622600000002</v>
      </c>
      <c r="AO117" s="42">
        <v>1.6</v>
      </c>
      <c r="AP117" s="42"/>
      <c r="AQ117" s="121">
        <f>AQ116+AI117-AP117</f>
        <v>886.23999999999978</v>
      </c>
      <c r="AR117" s="104"/>
      <c r="AS117" s="43"/>
      <c r="AT117" s="44"/>
      <c r="AU117" s="45"/>
      <c r="AV117" s="45"/>
      <c r="AW117" s="45"/>
      <c r="AX117" s="45"/>
    </row>
    <row r="118" spans="1:50" x14ac:dyDescent="0.2">
      <c r="A118" s="183"/>
      <c r="B118" s="33">
        <v>3</v>
      </c>
      <c r="C118" s="46" t="s">
        <v>52</v>
      </c>
      <c r="D118" s="43">
        <v>17681</v>
      </c>
      <c r="E118" s="43">
        <v>6</v>
      </c>
      <c r="F118" s="43">
        <v>16661</v>
      </c>
      <c r="G118" s="37">
        <v>0.2</v>
      </c>
      <c r="H118" s="37">
        <v>3.7</v>
      </c>
      <c r="I118" s="43">
        <v>16898</v>
      </c>
      <c r="J118" s="37">
        <v>5.4</v>
      </c>
      <c r="K118" s="43">
        <v>16616</v>
      </c>
      <c r="L118" s="39">
        <v>7.1999999999999995E-2</v>
      </c>
      <c r="M118" s="37">
        <f>ROUND(K118*(1-L118),0)</f>
        <v>15420</v>
      </c>
      <c r="N118" s="28">
        <v>0.68100000000000005</v>
      </c>
      <c r="O118" s="25">
        <f>M118*N118</f>
        <v>10501.02</v>
      </c>
      <c r="P118" s="39">
        <v>0.254</v>
      </c>
      <c r="Q118" s="25">
        <f>M118*P118</f>
        <v>3916.68</v>
      </c>
      <c r="R118" s="39">
        <v>6.5000000000000002E-2</v>
      </c>
      <c r="S118" s="25">
        <f>M118*R118</f>
        <v>1002.3000000000001</v>
      </c>
      <c r="T118" s="28">
        <v>0.221</v>
      </c>
      <c r="U118" s="25">
        <f>M118*T118</f>
        <v>3407.82</v>
      </c>
      <c r="V118" s="39">
        <v>0.50800000000000001</v>
      </c>
      <c r="W118" s="25">
        <f>M118*V118</f>
        <v>7833.36</v>
      </c>
      <c r="X118" s="39">
        <v>0.41</v>
      </c>
      <c r="Y118" s="25">
        <f>X118*M118</f>
        <v>6322.2</v>
      </c>
      <c r="Z118" s="47">
        <v>3.0500000000000002E-3</v>
      </c>
      <c r="AA118" s="18">
        <f>M118*Z118</f>
        <v>47.031000000000006</v>
      </c>
      <c r="AB118" s="27">
        <f>IF(M118&gt;0,(AD118+AM118)/M118,0)</f>
        <v>4.0000000000000002E-4</v>
      </c>
      <c r="AC118" s="47">
        <v>4.0000000000000002E-4</v>
      </c>
      <c r="AD118" s="37">
        <f>AC118*M118</f>
        <v>6.1680000000000001</v>
      </c>
      <c r="AE118" s="28">
        <v>0.2152</v>
      </c>
      <c r="AF118" s="41">
        <f>AI118*(1-AJ118)*AE118</f>
        <v>40.853568000000003</v>
      </c>
      <c r="AG118" s="28">
        <f>IF(AND(AE118&gt;0,AC118&gt;0,Z118&gt;0),((Z118-AC118)*AE118)/((AE118-AC118)*Z118),0)</f>
        <v>0.87047043380040912</v>
      </c>
      <c r="AH118" s="29">
        <f t="shared" si="5"/>
        <v>0</v>
      </c>
      <c r="AI118" s="43">
        <v>210</v>
      </c>
      <c r="AJ118" s="39">
        <v>9.6000000000000002E-2</v>
      </c>
      <c r="AK118" s="28"/>
      <c r="AL118" s="152">
        <v>0.21010000000000001</v>
      </c>
      <c r="AM118" s="41">
        <f>AI118*(1-AJ118)*AK118</f>
        <v>0</v>
      </c>
      <c r="AN118" s="154">
        <f t="shared" si="4"/>
        <v>39.885384000000002</v>
      </c>
      <c r="AO118" s="18">
        <v>1.6</v>
      </c>
      <c r="AP118" s="18"/>
      <c r="AQ118" s="121">
        <f>AQ117+AI118-AP118</f>
        <v>1096.2399999999998</v>
      </c>
      <c r="AR118" s="104"/>
      <c r="AS118" s="43"/>
      <c r="AT118" s="48"/>
      <c r="AU118" s="41"/>
      <c r="AV118" s="41"/>
      <c r="AW118" s="41"/>
      <c r="AX118" s="41"/>
    </row>
    <row r="119" spans="1:50" s="22" customFormat="1" ht="13.5" thickBot="1" x14ac:dyDescent="0.25">
      <c r="A119" s="184"/>
      <c r="B119" s="49" t="s">
        <v>38</v>
      </c>
      <c r="C119" s="50"/>
      <c r="D119" s="51">
        <f>SUM(D116:D118)</f>
        <v>54025</v>
      </c>
      <c r="E119" s="51"/>
      <c r="F119" s="51">
        <f>SUM(F116:F118)</f>
        <v>50806</v>
      </c>
      <c r="G119" s="52"/>
      <c r="H119" s="52"/>
      <c r="I119" s="51">
        <f>SUM(I116:I118)</f>
        <v>50763</v>
      </c>
      <c r="J119" s="52"/>
      <c r="K119" s="51">
        <f>SUM(K116:K118)</f>
        <v>50016</v>
      </c>
      <c r="L119" s="21">
        <f>IF(K119&gt;0,(K116*L116+K117*L117+K118*L118)/K119,0)</f>
        <v>6.8327595169545743E-2</v>
      </c>
      <c r="M119" s="52">
        <f>M116+M117+M118</f>
        <v>46599</v>
      </c>
      <c r="N119" s="53">
        <f>IF(M119&gt;0,O119/M119,0)</f>
        <v>0.62244782076868599</v>
      </c>
      <c r="O119" s="54">
        <f>O116+O117+O118</f>
        <v>29005.446</v>
      </c>
      <c r="P119" s="21">
        <f>IF(M119&gt;0,Q119/M119,0)</f>
        <v>0.31589862443400074</v>
      </c>
      <c r="Q119" s="54">
        <f>Q116+Q117+Q118</f>
        <v>14720.560000000001</v>
      </c>
      <c r="R119" s="21">
        <f>IF(M119&gt;0,S119/M119,0)</f>
        <v>6.1653554797313249E-2</v>
      </c>
      <c r="S119" s="54">
        <f>S116+S117+S118</f>
        <v>2872.9940000000001</v>
      </c>
      <c r="T119" s="21">
        <f>IF(M119&gt;0,U119/M119,0)</f>
        <v>0.22367686001845535</v>
      </c>
      <c r="U119" s="54">
        <f>U116+U117+U118</f>
        <v>10423.118</v>
      </c>
      <c r="V119" s="21">
        <f>IF(M119&gt;0,W119/M119,0)</f>
        <v>0.51034256099916309</v>
      </c>
      <c r="W119" s="54">
        <f>W116+W117+W118</f>
        <v>23781.453000000001</v>
      </c>
      <c r="X119" s="21">
        <f>IF(M119&gt;0,Y119/M119,0)</f>
        <v>0.41</v>
      </c>
      <c r="Y119" s="54">
        <f>Y116+Y117+Y118</f>
        <v>19105.59</v>
      </c>
      <c r="Z119" s="55">
        <f>IF(M119&gt;0,AA119/M119,0)</f>
        <v>3.0064868344814272E-3</v>
      </c>
      <c r="AA119" s="56">
        <f>SUM(AA116:AA118)</f>
        <v>140.09928000000002</v>
      </c>
      <c r="AB119" s="55">
        <f>IF(M119&gt;0,(AB116*M116+AB117*M117+AB118*M118)/M119,0)</f>
        <v>4.0000000000000002E-4</v>
      </c>
      <c r="AC119" s="55">
        <f>IF(K119&gt;0,(K116*AC116+K117*AC117+K118*AC118)/K119,0)</f>
        <v>4.0000000000000007E-4</v>
      </c>
      <c r="AD119" s="52">
        <f>SUM(AD116:AD118)</f>
        <v>18.639600000000002</v>
      </c>
      <c r="AE119" s="53">
        <f>IF(K119&gt;0,(K116*AE116+K117*AE117+K118*AE118)/K119,0)</f>
        <v>0.21236010276711453</v>
      </c>
      <c r="AF119" s="58">
        <f>SUM(AF116:AF118)</f>
        <v>116.79546570000002</v>
      </c>
      <c r="AG119" s="53">
        <f>IF(AND(AA119&gt;0),((AA116*AG116+AA117*AG117+AA118*AG118)/AA119),0)</f>
        <v>0.86859034063637675</v>
      </c>
      <c r="AH119" s="57">
        <f t="shared" si="5"/>
        <v>0</v>
      </c>
      <c r="AI119" s="51">
        <f>SUM(AI116:AI118)</f>
        <v>606</v>
      </c>
      <c r="AJ119" s="21">
        <f>IF(AI119&gt;0,(AJ116*AI116+AJ117*AI117+AJ118*AI118)/AI119,0)</f>
        <v>9.2752475247524752E-2</v>
      </c>
      <c r="AK119" s="53">
        <f>IF(K119&gt;0,(AK116*K116+AK117*K117+AK118*K118)/K119,0)</f>
        <v>0</v>
      </c>
      <c r="AL119" s="155">
        <f>IF(L119&gt;0,(AL116*K116+AL117*K117+AL118*K118)/K119,0)</f>
        <v>0.21100121761036469</v>
      </c>
      <c r="AM119" s="58">
        <f>SUM(AM116:AM118)</f>
        <v>0</v>
      </c>
      <c r="AN119" s="156">
        <f>SUM(AN116:AN118)</f>
        <v>115.9988661</v>
      </c>
      <c r="AO119" s="56"/>
      <c r="AP119" s="56">
        <f>SUM(AP116:AP118)</f>
        <v>0</v>
      </c>
      <c r="AQ119" s="105"/>
      <c r="AR119" s="106">
        <f>AQ118</f>
        <v>1096.2399999999998</v>
      </c>
      <c r="AS119" s="51">
        <f>SUM(AS116:AS118)</f>
        <v>0</v>
      </c>
      <c r="AT119" s="59"/>
      <c r="AU119" s="58"/>
      <c r="AV119" s="58"/>
      <c r="AW119" s="58"/>
      <c r="AX119" s="58"/>
    </row>
    <row r="120" spans="1:50" x14ac:dyDescent="0.2">
      <c r="A120" s="182">
        <v>30</v>
      </c>
      <c r="B120" s="23">
        <v>1</v>
      </c>
      <c r="C120" s="46" t="s">
        <v>57</v>
      </c>
      <c r="D120" s="12">
        <v>18830</v>
      </c>
      <c r="E120" s="12">
        <v>1</v>
      </c>
      <c r="F120" s="12">
        <v>17124</v>
      </c>
      <c r="G120" s="13">
        <v>0.3</v>
      </c>
      <c r="H120" s="13">
        <v>3.6</v>
      </c>
      <c r="I120" s="12">
        <v>16707</v>
      </c>
      <c r="J120" s="13">
        <v>5.0999999999999996</v>
      </c>
      <c r="K120" s="12">
        <v>16583</v>
      </c>
      <c r="L120" s="14">
        <v>7.1999999999999995E-2</v>
      </c>
      <c r="M120" s="37">
        <f>ROUND(K120*(1-L120),0)</f>
        <v>15389</v>
      </c>
      <c r="N120" s="15">
        <v>0.60299999999999998</v>
      </c>
      <c r="O120" s="25">
        <f>M120*N120</f>
        <v>9279.5669999999991</v>
      </c>
      <c r="P120" s="14">
        <v>0.34499999999999997</v>
      </c>
      <c r="Q120" s="25">
        <f>M120*P120</f>
        <v>5309.2049999999999</v>
      </c>
      <c r="R120" s="16">
        <v>5.1999999999999998E-2</v>
      </c>
      <c r="S120" s="25">
        <f>M120*R120</f>
        <v>800.22799999999995</v>
      </c>
      <c r="T120" s="26">
        <v>0.22500000000000001</v>
      </c>
      <c r="U120" s="25">
        <f>M120*T120</f>
        <v>3462.5250000000001</v>
      </c>
      <c r="V120" s="16">
        <v>0.499</v>
      </c>
      <c r="W120" s="25">
        <f>M120*V120</f>
        <v>7679.1109999999999</v>
      </c>
      <c r="X120" s="16">
        <v>0.4</v>
      </c>
      <c r="Y120" s="25">
        <f>X120*M120</f>
        <v>6155.6</v>
      </c>
      <c r="Z120" s="17">
        <v>3.0100000000000001E-3</v>
      </c>
      <c r="AA120" s="18">
        <f>M120*Z120</f>
        <v>46.320889999999999</v>
      </c>
      <c r="AB120" s="27">
        <f>IF(M120&gt;0,(AD120+AM120)/M120,0)</f>
        <v>3.8999999999999999E-4</v>
      </c>
      <c r="AC120" s="17">
        <v>3.8999999999999999E-4</v>
      </c>
      <c r="AD120" s="24">
        <f>AC120*M120</f>
        <v>6.0017100000000001</v>
      </c>
      <c r="AE120" s="117">
        <v>0.2046</v>
      </c>
      <c r="AF120" s="30">
        <f>AI120*(1-AJ120)*AE120</f>
        <v>39.898023000000002</v>
      </c>
      <c r="AG120" s="28">
        <f>IF(AND(AE120&gt;0,AC120&gt;0,Z120&gt;0),((Z120-AC120)*AE120)/((AE120-AC120)*Z120),0)</f>
        <v>0.87209424341856401</v>
      </c>
      <c r="AH120" s="60">
        <f t="shared" si="5"/>
        <v>0</v>
      </c>
      <c r="AI120" s="12">
        <v>215</v>
      </c>
      <c r="AJ120" s="14">
        <v>9.2999999999999999E-2</v>
      </c>
      <c r="AK120" s="15"/>
      <c r="AL120" s="150">
        <v>0.19839999999999999</v>
      </c>
      <c r="AM120" s="30">
        <f>AI120*(1-AJ120)*AK120</f>
        <v>0</v>
      </c>
      <c r="AN120" s="153">
        <f>AI120*(1-AJ120)*AL120</f>
        <v>38.688991999999999</v>
      </c>
      <c r="AO120" s="19">
        <v>1.6</v>
      </c>
      <c r="AP120" s="19"/>
      <c r="AQ120" s="101">
        <f>AQ118+AI120-AP120</f>
        <v>1311.2399999999998</v>
      </c>
      <c r="AR120" s="102"/>
      <c r="AS120" s="12"/>
      <c r="AT120" s="31"/>
      <c r="AU120" s="20"/>
      <c r="AV120" s="20"/>
      <c r="AW120" s="20"/>
      <c r="AX120" s="20"/>
    </row>
    <row r="121" spans="1:50" x14ac:dyDescent="0.2">
      <c r="A121" s="183"/>
      <c r="B121" s="33">
        <v>2</v>
      </c>
      <c r="C121" s="11" t="s">
        <v>53</v>
      </c>
      <c r="D121" s="34">
        <v>19289</v>
      </c>
      <c r="E121" s="34">
        <v>4</v>
      </c>
      <c r="F121" s="34">
        <v>16246</v>
      </c>
      <c r="G121" s="35">
        <v>0.5</v>
      </c>
      <c r="H121" s="35">
        <v>3.3</v>
      </c>
      <c r="I121" s="34">
        <v>16492</v>
      </c>
      <c r="J121" s="35">
        <v>5.2</v>
      </c>
      <c r="K121" s="34">
        <v>16554</v>
      </c>
      <c r="L121" s="36">
        <v>7.3999999999999996E-2</v>
      </c>
      <c r="M121" s="37">
        <f>ROUND(K121*(1-L121),0)</f>
        <v>15329</v>
      </c>
      <c r="N121" s="38">
        <v>0.505</v>
      </c>
      <c r="O121" s="25">
        <f>M121*N121</f>
        <v>7741.1450000000004</v>
      </c>
      <c r="P121" s="36">
        <v>0.443</v>
      </c>
      <c r="Q121" s="25">
        <f>M121*P121</f>
        <v>6790.7470000000003</v>
      </c>
      <c r="R121" s="39">
        <v>5.1999999999999998E-2</v>
      </c>
      <c r="S121" s="25">
        <f>M121*R121</f>
        <v>797.10799999999995</v>
      </c>
      <c r="T121" s="28">
        <v>0.218</v>
      </c>
      <c r="U121" s="25">
        <f>M121*T121</f>
        <v>3341.7220000000002</v>
      </c>
      <c r="V121" s="39">
        <v>0.50800000000000001</v>
      </c>
      <c r="W121" s="25">
        <f>M121*V121</f>
        <v>7787.1320000000005</v>
      </c>
      <c r="X121" s="39">
        <v>0.4</v>
      </c>
      <c r="Y121" s="25">
        <f>X121*M121</f>
        <v>6131.6</v>
      </c>
      <c r="Z121" s="40">
        <v>2.9399999999999999E-3</v>
      </c>
      <c r="AA121" s="18">
        <f>M121*Z121</f>
        <v>45.067259999999997</v>
      </c>
      <c r="AB121" s="27">
        <f>IF(M121&gt;0,(AD121+AM121)/M121,0)</f>
        <v>4.2000000000000002E-4</v>
      </c>
      <c r="AC121" s="40">
        <v>4.2000000000000002E-4</v>
      </c>
      <c r="AD121" s="37">
        <f>AC121*M121</f>
        <v>6.43818</v>
      </c>
      <c r="AE121" s="28">
        <v>0.21299999999999999</v>
      </c>
      <c r="AF121" s="41">
        <f>AI121*(1-AJ121)*AE121</f>
        <v>38.765999999999998</v>
      </c>
      <c r="AG121" s="28">
        <f>IF(AND(AE121&gt;0,AC121&gt;0,Z121&gt;0),((Z121-AC121)*AE121)/((AE121-AC121)*Z121),0)</f>
        <v>0.85883633724446595</v>
      </c>
      <c r="AH121" s="29">
        <f t="shared" si="5"/>
        <v>0</v>
      </c>
      <c r="AI121" s="34">
        <v>200</v>
      </c>
      <c r="AJ121" s="36">
        <v>0.09</v>
      </c>
      <c r="AK121" s="38"/>
      <c r="AL121" s="151">
        <v>0.20799999999999999</v>
      </c>
      <c r="AM121" s="41">
        <f>AI121*(1-AJ121)*AK121</f>
        <v>0</v>
      </c>
      <c r="AN121" s="174">
        <f t="shared" si="4"/>
        <v>37.856000000000002</v>
      </c>
      <c r="AO121" s="42">
        <v>1.6</v>
      </c>
      <c r="AP121" s="42"/>
      <c r="AQ121" s="121">
        <f>AQ120+AI121-AP121</f>
        <v>1511.2399999999998</v>
      </c>
      <c r="AR121" s="104"/>
      <c r="AS121" s="43"/>
      <c r="AT121" s="44"/>
      <c r="AU121" s="45"/>
      <c r="AV121" s="45"/>
      <c r="AW121" s="45"/>
      <c r="AX121" s="45"/>
    </row>
    <row r="122" spans="1:50" x14ac:dyDescent="0.2">
      <c r="A122" s="183"/>
      <c r="B122" s="33">
        <v>3</v>
      </c>
      <c r="C122" s="46" t="s">
        <v>52</v>
      </c>
      <c r="D122" s="43">
        <v>18300</v>
      </c>
      <c r="E122" s="43">
        <v>2</v>
      </c>
      <c r="F122" s="43">
        <v>17847</v>
      </c>
      <c r="G122" s="37">
        <v>0.4</v>
      </c>
      <c r="H122" s="37">
        <v>3.8</v>
      </c>
      <c r="I122" s="43">
        <v>17375</v>
      </c>
      <c r="J122" s="37">
        <v>4.5</v>
      </c>
      <c r="K122" s="43">
        <v>16403</v>
      </c>
      <c r="L122" s="39">
        <v>6.9000000000000006E-2</v>
      </c>
      <c r="M122" s="37">
        <f>ROUND(K122*(1-L122),0)</f>
        <v>15271</v>
      </c>
      <c r="N122" s="28">
        <v>0.68200000000000005</v>
      </c>
      <c r="O122" s="25">
        <f>M122*N122</f>
        <v>10414.822</v>
      </c>
      <c r="P122" s="39">
        <v>0.24</v>
      </c>
      <c r="Q122" s="25">
        <f>M122*P122</f>
        <v>3665.04</v>
      </c>
      <c r="R122" s="39">
        <v>7.8E-2</v>
      </c>
      <c r="S122" s="25">
        <f>M122*R122</f>
        <v>1191.1379999999999</v>
      </c>
      <c r="T122" s="28">
        <v>0.221</v>
      </c>
      <c r="U122" s="25">
        <f>M122*T122</f>
        <v>3374.8910000000001</v>
      </c>
      <c r="V122" s="39">
        <v>0.50600000000000001</v>
      </c>
      <c r="W122" s="25">
        <f>M122*V122</f>
        <v>7727.1260000000002</v>
      </c>
      <c r="X122" s="39">
        <v>0.4</v>
      </c>
      <c r="Y122" s="25">
        <f>X122*M122</f>
        <v>6108.4000000000005</v>
      </c>
      <c r="Z122" s="47">
        <v>2.97E-3</v>
      </c>
      <c r="AA122" s="18">
        <f>M122*Z122</f>
        <v>45.354869999999998</v>
      </c>
      <c r="AB122" s="27">
        <f>IF(M122&gt;0,(AD122+AM122)/M122,0)</f>
        <v>4.2000000000000002E-4</v>
      </c>
      <c r="AC122" s="47">
        <v>4.2000000000000002E-4</v>
      </c>
      <c r="AD122" s="37">
        <f>AC122*M122</f>
        <v>6.4138200000000003</v>
      </c>
      <c r="AE122" s="28">
        <v>0.20899999999999999</v>
      </c>
      <c r="AF122" s="41">
        <f>AI122*(1-AJ122)*AE122</f>
        <v>37.018498000000001</v>
      </c>
      <c r="AG122" s="28">
        <f>IF(AND(AE122&gt;0,AC122&gt;0,Z122&gt;0),((Z122-AC122)*AE122)/((AE122-AC122)*Z122),0)</f>
        <v>0.86031472070401982</v>
      </c>
      <c r="AH122" s="29">
        <f t="shared" si="5"/>
        <v>0</v>
      </c>
      <c r="AI122" s="43">
        <v>194</v>
      </c>
      <c r="AJ122" s="39">
        <v>8.6999999999999994E-2</v>
      </c>
      <c r="AK122" s="28"/>
      <c r="AL122" s="152">
        <v>0.21210000000000001</v>
      </c>
      <c r="AM122" s="41">
        <f>AI122*(1-AJ122)*AK122</f>
        <v>0</v>
      </c>
      <c r="AN122" s="154">
        <f t="shared" si="4"/>
        <v>37.567576200000005</v>
      </c>
      <c r="AO122" s="18">
        <v>1.6</v>
      </c>
      <c r="AP122" s="18"/>
      <c r="AQ122" s="121">
        <f>AQ121+AI122-AP122</f>
        <v>1705.2399999999998</v>
      </c>
      <c r="AR122" s="104"/>
      <c r="AS122" s="43"/>
      <c r="AT122" s="48"/>
      <c r="AU122" s="41"/>
      <c r="AV122" s="41"/>
      <c r="AW122" s="41"/>
      <c r="AX122" s="41"/>
    </row>
    <row r="123" spans="1:50" s="22" customFormat="1" ht="13.5" thickBot="1" x14ac:dyDescent="0.25">
      <c r="A123" s="184"/>
      <c r="B123" s="49" t="s">
        <v>38</v>
      </c>
      <c r="C123" s="50"/>
      <c r="D123" s="51">
        <f>SUM(D120:D122)</f>
        <v>56419</v>
      </c>
      <c r="E123" s="51"/>
      <c r="F123" s="51">
        <f>SUM(F120:F122)</f>
        <v>51217</v>
      </c>
      <c r="G123" s="52"/>
      <c r="H123" s="52"/>
      <c r="I123" s="51">
        <f>SUM(I120:I122)</f>
        <v>50574</v>
      </c>
      <c r="J123" s="52"/>
      <c r="K123" s="51">
        <f>SUM(K120:K122)</f>
        <v>49540</v>
      </c>
      <c r="L123" s="21">
        <f>IF(K123&gt;0,(K120*L120+K121*L121+K122*L122)/K123,0)</f>
        <v>7.1674989907145728E-2</v>
      </c>
      <c r="M123" s="52">
        <f>M120+M121+M122</f>
        <v>45989</v>
      </c>
      <c r="N123" s="53">
        <f>IF(M123&gt;0,O123/M123,0)</f>
        <v>0.59656730957402859</v>
      </c>
      <c r="O123" s="54">
        <f>O120+O121+O122</f>
        <v>27435.534</v>
      </c>
      <c r="P123" s="21">
        <f>IF(M123&gt;0,Q123/M123,0)</f>
        <v>0.34279919111091789</v>
      </c>
      <c r="Q123" s="54">
        <f>Q120+Q121+Q122</f>
        <v>15764.992000000002</v>
      </c>
      <c r="R123" s="21">
        <f>IF(M123&gt;0,S123/M123,0)</f>
        <v>6.0633499315053595E-2</v>
      </c>
      <c r="S123" s="54">
        <f>S120+S121+S122</f>
        <v>2788.4739999999997</v>
      </c>
      <c r="T123" s="21">
        <f>IF(M123&gt;0,U123/M123,0)</f>
        <v>0.22133853747635307</v>
      </c>
      <c r="U123" s="54">
        <f>U120+U121+U122</f>
        <v>10179.138000000001</v>
      </c>
      <c r="V123" s="21">
        <f>IF(M123&gt;0,W123/M123,0)</f>
        <v>0.50432427319576423</v>
      </c>
      <c r="W123" s="54">
        <f>W120+W121+W122</f>
        <v>23193.368999999999</v>
      </c>
      <c r="X123" s="21">
        <f>IF(M123&gt;0,Y123/M123,0)</f>
        <v>0.4</v>
      </c>
      <c r="Y123" s="54">
        <f>Y120+Y121+Y122</f>
        <v>18395.600000000002</v>
      </c>
      <c r="Z123" s="55">
        <f>IF(M123&gt;0,AA123/M123,0)</f>
        <v>2.9733853747635304E-3</v>
      </c>
      <c r="AA123" s="56">
        <f>SUM(AA120:AA122)</f>
        <v>136.74302</v>
      </c>
      <c r="AB123" s="55">
        <f>IF(M123&gt;0,(AB120*M120+AB121*M121+AB122*M122)/M123,0)</f>
        <v>4.0996129509230468E-4</v>
      </c>
      <c r="AC123" s="55">
        <f>IF(K123&gt;0,(K120*AC120+K121*AC121+K122*AC122)/K123,0)</f>
        <v>4.0995781186919662E-4</v>
      </c>
      <c r="AD123" s="52">
        <f>SUM(AD120:AD122)</f>
        <v>18.85371</v>
      </c>
      <c r="AE123" s="53">
        <f>IF(K123&gt;0,(K120*AE120+K121*AE121+K122*AE122)/K123,0)</f>
        <v>0.20886376261606779</v>
      </c>
      <c r="AF123" s="58">
        <f>SUM(AF120:AF122)</f>
        <v>115.68252100000001</v>
      </c>
      <c r="AG123" s="53">
        <f>IF(AND(AA123&gt;0),((AA120*AG120+AA121*AG121+AA122*AG122)/AA123),0)</f>
        <v>0.86381772425156089</v>
      </c>
      <c r="AH123" s="57">
        <f t="shared" si="5"/>
        <v>0</v>
      </c>
      <c r="AI123" s="51">
        <f>SUM(AI120:AI122)</f>
        <v>609</v>
      </c>
      <c r="AJ123" s="21">
        <f>IF(AI123&gt;0,(AJ120*AI120+AJ121*AI121+AJ122*AI122)/AI123,0)</f>
        <v>9.0103448275862072E-2</v>
      </c>
      <c r="AK123" s="53">
        <f>IF(K123&gt;0,(AK120*K120+AK121*K121+AK122*K122)/K123,0)</f>
        <v>0</v>
      </c>
      <c r="AL123" s="155">
        <f>IF(L123&gt;0,(AL120*K120+AL121*K121+AL122*K122)/K123,0)</f>
        <v>0.20614403512313281</v>
      </c>
      <c r="AM123" s="58">
        <f>SUM(AM120:AM122)</f>
        <v>0</v>
      </c>
      <c r="AN123" s="156">
        <f>SUM(AN120:AN122)</f>
        <v>114.11256820000001</v>
      </c>
      <c r="AO123" s="56"/>
      <c r="AP123" s="56">
        <f>SUM(AP120:AP122)</f>
        <v>0</v>
      </c>
      <c r="AQ123" s="105"/>
      <c r="AR123" s="106">
        <f>AQ122</f>
        <v>1705.2399999999998</v>
      </c>
      <c r="AS123" s="51">
        <f>SUM(AS120:AS122)</f>
        <v>0</v>
      </c>
      <c r="AT123" s="59"/>
      <c r="AU123" s="58"/>
      <c r="AV123" s="58"/>
      <c r="AW123" s="58"/>
      <c r="AX123" s="58"/>
    </row>
    <row r="124" spans="1:50" x14ac:dyDescent="0.2">
      <c r="A124" s="182">
        <v>31</v>
      </c>
      <c r="B124" s="23">
        <v>1</v>
      </c>
      <c r="C124" s="46" t="s">
        <v>57</v>
      </c>
      <c r="D124" s="12">
        <v>6129</v>
      </c>
      <c r="E124" s="12">
        <v>2</v>
      </c>
      <c r="F124" s="12">
        <v>14702</v>
      </c>
      <c r="G124" s="37">
        <v>0.6</v>
      </c>
      <c r="H124" s="13">
        <v>3.6</v>
      </c>
      <c r="I124" s="12">
        <v>14406</v>
      </c>
      <c r="J124" s="13">
        <v>5.3</v>
      </c>
      <c r="K124" s="12">
        <v>15005</v>
      </c>
      <c r="L124" s="14">
        <v>6.8000000000000005E-2</v>
      </c>
      <c r="M124" s="24">
        <f>ROUND(K124*(1-L124),0)</f>
        <v>13985</v>
      </c>
      <c r="N124" s="15">
        <v>0.57199999999999995</v>
      </c>
      <c r="O124" s="25">
        <f>M124*N124</f>
        <v>7999.4199999999992</v>
      </c>
      <c r="P124" s="14">
        <v>0.377</v>
      </c>
      <c r="Q124" s="25">
        <f>M124*P124</f>
        <v>5272.3450000000003</v>
      </c>
      <c r="R124" s="16">
        <v>5.0999999999999997E-2</v>
      </c>
      <c r="S124" s="25">
        <f>M124*R124</f>
        <v>713.2349999999999</v>
      </c>
      <c r="T124" s="26">
        <v>0.218</v>
      </c>
      <c r="U124" s="25">
        <f>M124*T124</f>
        <v>3048.73</v>
      </c>
      <c r="V124" s="16">
        <v>0.51</v>
      </c>
      <c r="W124" s="25">
        <f>M124*V124</f>
        <v>7132.35</v>
      </c>
      <c r="X124" s="16">
        <v>0.4</v>
      </c>
      <c r="Y124" s="25">
        <f>X124*M124</f>
        <v>5594</v>
      </c>
      <c r="Z124" s="17">
        <v>3.0000000000000001E-3</v>
      </c>
      <c r="AA124" s="18">
        <f>M124*Z124</f>
        <v>41.954999999999998</v>
      </c>
      <c r="AB124" s="27">
        <f>IF(M124&gt;0,(AD124+AM124)/M124,0)</f>
        <v>4.0999999999999994E-4</v>
      </c>
      <c r="AC124" s="17">
        <v>4.0999999999999999E-4</v>
      </c>
      <c r="AD124" s="24">
        <f>AC124*M124</f>
        <v>5.7338499999999994</v>
      </c>
      <c r="AE124" s="117">
        <v>0.1729</v>
      </c>
      <c r="AF124" s="30">
        <f>AI124*(1-AJ124)*AE124</f>
        <v>32.360828500000004</v>
      </c>
      <c r="AG124" s="28">
        <f>IF(AND(AE124&gt;0,AC124&gt;0,Z124&gt;0),((Z124-AC124)*AE124)/((AE124-AC124)*Z124),0)</f>
        <v>0.8653854329719598</v>
      </c>
      <c r="AH124" s="60">
        <f t="shared" si="5"/>
        <v>0</v>
      </c>
      <c r="AI124" s="12">
        <v>205</v>
      </c>
      <c r="AJ124" s="14">
        <v>8.6999999999999994E-2</v>
      </c>
      <c r="AK124" s="15"/>
      <c r="AL124" s="150">
        <v>0.18229999999999999</v>
      </c>
      <c r="AM124" s="30">
        <f>AI124*(1-AJ124)*AK124</f>
        <v>0</v>
      </c>
      <c r="AN124" s="153">
        <f>AI124*(1-AJ124)*AL124</f>
        <v>34.120179499999999</v>
      </c>
      <c r="AO124" s="19">
        <v>1.6</v>
      </c>
      <c r="AP124" s="19">
        <v>840.74</v>
      </c>
      <c r="AQ124" s="101">
        <f>AQ122+AI124-AP124+AR124</f>
        <v>1213.4999999999998</v>
      </c>
      <c r="AR124" s="102">
        <v>144</v>
      </c>
      <c r="AS124" s="12"/>
      <c r="AT124" s="31"/>
      <c r="AU124" s="20"/>
      <c r="AV124" s="20"/>
      <c r="AW124" s="20"/>
      <c r="AX124" s="20"/>
    </row>
    <row r="125" spans="1:50" x14ac:dyDescent="0.2">
      <c r="A125" s="183"/>
      <c r="B125" s="33">
        <v>2</v>
      </c>
      <c r="C125" s="11" t="s">
        <v>51</v>
      </c>
      <c r="D125" s="34">
        <v>19971</v>
      </c>
      <c r="E125" s="34">
        <v>6</v>
      </c>
      <c r="F125" s="34">
        <v>15371</v>
      </c>
      <c r="G125" s="35">
        <v>0.3</v>
      </c>
      <c r="H125" s="35">
        <v>3.7</v>
      </c>
      <c r="I125" s="34">
        <v>15451</v>
      </c>
      <c r="J125" s="35">
        <v>4.4000000000000004</v>
      </c>
      <c r="K125" s="34">
        <v>14782</v>
      </c>
      <c r="L125" s="36">
        <v>6.7000000000000004E-2</v>
      </c>
      <c r="M125" s="37">
        <f>ROUND(K125*(1-L125),0)</f>
        <v>13792</v>
      </c>
      <c r="N125" s="38">
        <v>0.45</v>
      </c>
      <c r="O125" s="25">
        <f>M125*N125</f>
        <v>6206.4000000000005</v>
      </c>
      <c r="P125" s="36">
        <v>0.40899999999999997</v>
      </c>
      <c r="Q125" s="25">
        <f>M125*P125</f>
        <v>5640.9279999999999</v>
      </c>
      <c r="R125" s="39">
        <v>0.14099999999999999</v>
      </c>
      <c r="S125" s="25">
        <f>M125*R125</f>
        <v>1944.6719999999998</v>
      </c>
      <c r="T125" s="28">
        <v>0.217</v>
      </c>
      <c r="U125" s="25">
        <f>M125*T125</f>
        <v>2992.864</v>
      </c>
      <c r="V125" s="39">
        <v>0.51700000000000002</v>
      </c>
      <c r="W125" s="25">
        <f>M125*V125</f>
        <v>7130.4639999999999</v>
      </c>
      <c r="X125" s="39">
        <v>0.4</v>
      </c>
      <c r="Y125" s="25">
        <f>X125*M125</f>
        <v>5516.8</v>
      </c>
      <c r="Z125" s="40">
        <v>2.8700000000000002E-3</v>
      </c>
      <c r="AA125" s="18">
        <f>M125*Z125</f>
        <v>39.583040000000004</v>
      </c>
      <c r="AB125" s="27">
        <f>IF(M125&gt;0,(AD125+AM125)/M125,0)</f>
        <v>4.2000000000000002E-4</v>
      </c>
      <c r="AC125" s="40">
        <v>4.2000000000000002E-4</v>
      </c>
      <c r="AD125" s="37">
        <f>AC125*M125</f>
        <v>5.7926400000000005</v>
      </c>
      <c r="AE125" s="28">
        <v>0.2132</v>
      </c>
      <c r="AF125" s="41">
        <f>AI125*(1-AJ125)*AE125</f>
        <v>37.984564800000001</v>
      </c>
      <c r="AG125" s="28">
        <f>IF(AND(AE125&gt;0,AC125&gt;0,Z125&gt;0),((Z125-AC125)*AE125)/((AE125-AC125)*Z125),0)</f>
        <v>0.85534354732587636</v>
      </c>
      <c r="AH125" s="29">
        <f t="shared" si="5"/>
        <v>0</v>
      </c>
      <c r="AI125" s="34">
        <v>196</v>
      </c>
      <c r="AJ125" s="36">
        <v>9.0999999999999998E-2</v>
      </c>
      <c r="AK125" s="38"/>
      <c r="AL125" s="151">
        <v>0.1807</v>
      </c>
      <c r="AM125" s="41">
        <f>AI125*(1-AJ125)*AK125</f>
        <v>0</v>
      </c>
      <c r="AN125" s="174">
        <f t="shared" si="4"/>
        <v>32.194234800000004</v>
      </c>
      <c r="AO125" s="42">
        <v>1.6</v>
      </c>
      <c r="AP125" s="42"/>
      <c r="AQ125" s="121">
        <f>AQ124+AI125-AP125</f>
        <v>1409.4999999999998</v>
      </c>
      <c r="AR125" s="104"/>
      <c r="AS125" s="43"/>
      <c r="AT125" s="44"/>
      <c r="AU125" s="45"/>
      <c r="AV125" s="45"/>
      <c r="AW125" s="45"/>
      <c r="AX125" s="45"/>
    </row>
    <row r="126" spans="1:50" x14ac:dyDescent="0.2">
      <c r="A126" s="183"/>
      <c r="B126" s="33">
        <v>3</v>
      </c>
      <c r="C126" s="46" t="s">
        <v>52</v>
      </c>
      <c r="D126" s="43">
        <v>22000</v>
      </c>
      <c r="E126" s="43">
        <v>1</v>
      </c>
      <c r="F126" s="43">
        <v>17463</v>
      </c>
      <c r="G126" s="37">
        <v>0.6</v>
      </c>
      <c r="H126" s="37">
        <v>3.9</v>
      </c>
      <c r="I126" s="43">
        <v>17515</v>
      </c>
      <c r="J126" s="37">
        <v>3.2</v>
      </c>
      <c r="K126" s="43">
        <v>14916</v>
      </c>
      <c r="L126" s="39">
        <v>6.6000000000000003E-2</v>
      </c>
      <c r="M126" s="37">
        <f>ROUND(K126*(1-L126),0)</f>
        <v>13932</v>
      </c>
      <c r="N126" s="28">
        <v>0.503</v>
      </c>
      <c r="O126" s="25">
        <f>M126*N126</f>
        <v>7007.7960000000003</v>
      </c>
      <c r="P126" s="39">
        <v>0.38500000000000001</v>
      </c>
      <c r="Q126" s="25">
        <f>M126*P126</f>
        <v>5363.82</v>
      </c>
      <c r="R126" s="39">
        <v>0.112</v>
      </c>
      <c r="S126" s="25">
        <f>M126*R126</f>
        <v>1560.384</v>
      </c>
      <c r="T126" s="28">
        <v>0.224</v>
      </c>
      <c r="U126" s="25">
        <f>M126*T126</f>
        <v>3120.768</v>
      </c>
      <c r="V126" s="39">
        <v>0.51500000000000001</v>
      </c>
      <c r="W126" s="25">
        <f>M126*V126</f>
        <v>7174.9800000000005</v>
      </c>
      <c r="X126" s="39">
        <v>0.4</v>
      </c>
      <c r="Y126" s="25">
        <f>X126*M126</f>
        <v>5572.8</v>
      </c>
      <c r="Z126" s="47">
        <v>2.8900000000000002E-3</v>
      </c>
      <c r="AA126" s="18">
        <f>M126*Z126</f>
        <v>40.263480000000001</v>
      </c>
      <c r="AB126" s="27">
        <f>IF(M126&gt;0,(AD126+AM126)/M126,0)</f>
        <v>2.9403958656330758E-3</v>
      </c>
      <c r="AC126" s="47">
        <v>4.2999999999999999E-4</v>
      </c>
      <c r="AD126" s="37">
        <f>AC126*M126</f>
        <v>5.9907599999999999</v>
      </c>
      <c r="AE126" s="28">
        <v>0.20430000000000001</v>
      </c>
      <c r="AF126" s="41">
        <f>AI126*(1-AJ126)*AE126</f>
        <v>32.419958400000006</v>
      </c>
      <c r="AG126" s="28">
        <f>IF(AND(AE126&gt;0,AC126&gt;0,Z126&gt;0),((Z126-AC126)*AE126)/((AE126-AC126)*Z126),0)</f>
        <v>0.85300643618643601</v>
      </c>
      <c r="AH126" s="29">
        <f t="shared" si="5"/>
        <v>0.85543013001896329</v>
      </c>
      <c r="AI126" s="43">
        <v>174</v>
      </c>
      <c r="AJ126" s="39">
        <v>8.7999999999999995E-2</v>
      </c>
      <c r="AK126" s="28">
        <v>0.22040000000000001</v>
      </c>
      <c r="AL126" s="152">
        <v>0.217</v>
      </c>
      <c r="AM126" s="41">
        <f>AI126*(1-AJ126)*AK126</f>
        <v>34.974835200000008</v>
      </c>
      <c r="AN126" s="154">
        <f t="shared" si="4"/>
        <v>34.435296000000001</v>
      </c>
      <c r="AO126" s="18">
        <v>1.65</v>
      </c>
      <c r="AP126" s="18"/>
      <c r="AQ126" s="121">
        <f>AQ125+AI126-AP126</f>
        <v>1583.4999999999998</v>
      </c>
      <c r="AR126" s="104"/>
      <c r="AS126" s="43"/>
      <c r="AT126" s="48"/>
      <c r="AU126" s="41"/>
      <c r="AV126" s="41"/>
      <c r="AW126" s="41"/>
      <c r="AX126" s="41"/>
    </row>
    <row r="127" spans="1:50" s="22" customFormat="1" ht="13.5" thickBot="1" x14ac:dyDescent="0.25">
      <c r="A127" s="184"/>
      <c r="B127" s="49" t="s">
        <v>38</v>
      </c>
      <c r="C127" s="50"/>
      <c r="D127" s="51">
        <f>SUM(D124:D126)</f>
        <v>48100</v>
      </c>
      <c r="E127" s="61"/>
      <c r="F127" s="51">
        <f>SUM(F124:F126)</f>
        <v>47536</v>
      </c>
      <c r="G127" s="62"/>
      <c r="H127" s="62"/>
      <c r="I127" s="51">
        <f>SUM(I124:I126)</f>
        <v>47372</v>
      </c>
      <c r="J127" s="52"/>
      <c r="K127" s="51">
        <f>SUM(K124:K126)</f>
        <v>44703</v>
      </c>
      <c r="L127" s="21">
        <f>IF(K127&gt;0,(K124*L124+K125*L125+K126*L126)/K127,0)</f>
        <v>6.7001990917835499E-2</v>
      </c>
      <c r="M127" s="52">
        <f>M124+M125+M126</f>
        <v>41709</v>
      </c>
      <c r="N127" s="53">
        <f>IF(M127&gt;0,O127/M127,0)</f>
        <v>0.50861003620321754</v>
      </c>
      <c r="O127" s="54">
        <f>O124+O125+O126</f>
        <v>21213.616000000002</v>
      </c>
      <c r="P127" s="21">
        <f>IF(M127&gt;0,Q127/M127,0)</f>
        <v>0.3902537342060467</v>
      </c>
      <c r="Q127" s="54">
        <f>Q124+Q125+Q126</f>
        <v>16277.093000000001</v>
      </c>
      <c r="R127" s="21">
        <f>IF(M127&gt;0,S127/M127,0)</f>
        <v>0.10113622959073579</v>
      </c>
      <c r="S127" s="54">
        <f>S124+S125+S126</f>
        <v>4218.2909999999993</v>
      </c>
      <c r="T127" s="21">
        <f>IF(M127&gt;0,U127/M127,0)</f>
        <v>0.21967349972428016</v>
      </c>
      <c r="U127" s="54">
        <f>U124+U125+U126</f>
        <v>9162.362000000001</v>
      </c>
      <c r="V127" s="21">
        <f>IF(M127&gt;0,W127/M127,0)</f>
        <v>0.51398484739504668</v>
      </c>
      <c r="W127" s="54">
        <f>W124+W125+W126</f>
        <v>21437.794000000002</v>
      </c>
      <c r="X127" s="21">
        <f>IF(M127&gt;0,Y127/M127,0)</f>
        <v>0.39999999999999997</v>
      </c>
      <c r="Y127" s="54">
        <f>Y124+Y125+Y126</f>
        <v>16683.599999999999</v>
      </c>
      <c r="Z127" s="55">
        <f>IF(M127&gt;0,AA127/M127,0)</f>
        <v>2.9202694862020188E-3</v>
      </c>
      <c r="AA127" s="56">
        <f>SUM(AA124:AA126)</f>
        <v>121.80152</v>
      </c>
      <c r="AB127" s="55">
        <f>IF(M127&gt;0,(AB124*M124+AB125*M125+AB126*M126)/M127,0)</f>
        <v>1.2585313769210484E-3</v>
      </c>
      <c r="AC127" s="55">
        <f>IF(K127&gt;0,(K124*AC124+K125*AC125+K126*AC126)/K127,0)</f>
        <v>4.199800908216451E-4</v>
      </c>
      <c r="AD127" s="52">
        <f>SUM(AD124:AD126)</f>
        <v>17.517249999999997</v>
      </c>
      <c r="AE127" s="53">
        <f>IF(K127&gt;0,(K124*AE124+K125*AE125+K126*AE126)/K127,0)</f>
        <v>0.1967032570520994</v>
      </c>
      <c r="AF127" s="58">
        <f>SUM(AF124:AF126)</f>
        <v>102.76535170000002</v>
      </c>
      <c r="AG127" s="53">
        <f>IF(AND(AA127&gt;0),((AA124*AG124+AA125*AG125+AA126*AG126)/AA127),0)</f>
        <v>0.85802994306757818</v>
      </c>
      <c r="AH127" s="57">
        <f t="shared" si="5"/>
        <v>0.67012047129449626</v>
      </c>
      <c r="AI127" s="51">
        <f>SUM(AI124:AI126)</f>
        <v>575</v>
      </c>
      <c r="AJ127" s="21">
        <f>IF(AI127&gt;0,(AJ124*AI124+AJ125*AI125+AJ126*AI126)/AI127,0)</f>
        <v>8.8666086956521728E-2</v>
      </c>
      <c r="AK127" s="53">
        <f>IF(K127&gt;0,(AK124*K124+AK125*K125+AK126*K126)/K127,0)</f>
        <v>7.3540621434803041E-2</v>
      </c>
      <c r="AL127" s="155">
        <f>IF(L127&gt;0,(AL124*K124+AL125*K125+AL126*K126)/K127,0)</f>
        <v>0.19334923606916762</v>
      </c>
      <c r="AM127" s="58">
        <f>SUM(AM124:AM126)</f>
        <v>34.974835200000008</v>
      </c>
      <c r="AN127" s="156">
        <f>SUM(AN124:AN126)</f>
        <v>100.7497103</v>
      </c>
      <c r="AO127" s="63"/>
      <c r="AP127" s="56">
        <f>SUM(AP124:AP126)</f>
        <v>840.74</v>
      </c>
      <c r="AQ127" s="105"/>
      <c r="AR127" s="106">
        <f>AQ126</f>
        <v>1583.4999999999998</v>
      </c>
      <c r="AS127" s="51">
        <f>SUM(AS124:AS126)</f>
        <v>0</v>
      </c>
      <c r="AT127" s="64"/>
      <c r="AU127" s="65"/>
      <c r="AV127" s="65"/>
      <c r="AW127" s="65"/>
      <c r="AX127" s="65"/>
    </row>
    <row r="128" spans="1:50" s="78" customFormat="1" ht="13.5" thickBot="1" x14ac:dyDescent="0.25">
      <c r="A128" s="67"/>
      <c r="B128" s="68" t="s">
        <v>39</v>
      </c>
      <c r="C128" s="68"/>
      <c r="D128" s="69">
        <f>SUM(D127,D123,D119,D115,D111,D107,D103,D99,D95,D91,D87,D83,D79,D75,D71,D67,D63,D59,D55,D51,D47,D43,D39,D35,D31,D27,D23,D19,D15,D11,D7)</f>
        <v>1436150</v>
      </c>
      <c r="E128" s="69"/>
      <c r="F128" s="69">
        <f>SUM(F127,F123,F119,F115,F111,F107,F103,F99,F95,F91,F87,F83,F79,F75,F71,F67,F63,F59,F55,F51,F47,F43,F39,F35,F31,F27,F23,F19,F15,F11,F7)</f>
        <v>1387761</v>
      </c>
      <c r="G128" s="75"/>
      <c r="H128" s="69"/>
      <c r="I128" s="69">
        <f>SUM(I127,I123,I119,I115,I111,I107,I103,I99,I95,I91,I87,I83,I79,I75,I71,I67,I63,I59,I55,I51,I47,I43,I39,I35,I31,I27,I23,I19,I15,I11,I7)</f>
        <v>1405672</v>
      </c>
      <c r="J128" s="75"/>
      <c r="K128" s="69">
        <f>SUM(K127,K123,K119,K115,K111,K107,K103,K99,K95,K91,K87,K83,K79,K75,K71,K67,K63,K59,K55,K51,K47,K43,K39,K35,K31,K27,K23,K19,K15,K11,K7)</f>
        <v>1468840</v>
      </c>
      <c r="L128" s="70">
        <f>1-M128/K128</f>
        <v>6.8159908499223931E-2</v>
      </c>
      <c r="M128" s="69">
        <f>SUM(M127,M123,M119,M115,M111,M107,M103,M99,M95,M91,M87,M83,M79,M75,M71,M67,M63,M59,M55,M51,M47,M43,M39,M35,M31,M27,M23,M19,M15,M11,M7)</f>
        <v>1368724</v>
      </c>
      <c r="N128" s="71">
        <f>IF(AND(M128&gt;0),(O128/M128),0)</f>
        <v>0.3631107907803181</v>
      </c>
      <c r="O128" s="69">
        <f>SUM(O127,O123,O119,O115,O111,O107,O103,O99,O95,O91,O87,O83,O79,O75,O71,O67,O63,O59,O55,O51,O47,O43,O39,O35,O31,O27,O23,O19,O15,O11,O7)</f>
        <v>496998.45400000009</v>
      </c>
      <c r="P128" s="71">
        <f>Q128/M128</f>
        <v>0.42182570993129376</v>
      </c>
      <c r="Q128" s="69">
        <f>SUM(Q127,Q123,Q119,Q115,Q111,Q107,Q103,Q99,Q95,Q91,Q87,Q83,Q79,Q75,Q71,Q67,Q63,Q59,Q55,Q51,Q47,Q43,Q39,Q35,Q31,Q27,Q23,Q19,Q15,Q11,Q7)</f>
        <v>577362.97300000011</v>
      </c>
      <c r="R128" s="71">
        <f>S128/M128</f>
        <v>0.21507399373431013</v>
      </c>
      <c r="S128" s="69">
        <f>SUM(S127,S123,S119,S115,S111,S107,S103,S99,S95,S91,S87,S83,S79,S75,S71,S67,S63,S59,S55,S51,S47,S43,S39,S35,S31,S27,S23,S19,S15,S11,S7)</f>
        <v>294376.93699999992</v>
      </c>
      <c r="T128" s="71">
        <f>U128/M128</f>
        <v>0.2221530754191495</v>
      </c>
      <c r="U128" s="69">
        <f>SUM(U127,U123,U119,U115,U111,U107,U103,U99,U95,U91,U87,U83,U79,U75,U71,U67,U63,U59,U55,U51,U47,U43,U39,U35,U31,U27,U23,U19,U15,U11,U7)</f>
        <v>304066.24599999998</v>
      </c>
      <c r="V128" s="71">
        <f>W128/M128</f>
        <v>0.51630026433378828</v>
      </c>
      <c r="W128" s="69">
        <f>SUM(W127,W123,W119,W115,W111,W107,W103,W99,W95,W91,W87,W83,W79,W75,W71,W67,W63,W59,W55,W51,W47,W43,W39,W35,W31,W27,W23,W19,W15,W11,W7)</f>
        <v>706672.56300000008</v>
      </c>
      <c r="X128" s="71">
        <f>IF(AND(M128&gt;0),(Y128/M128),0)</f>
        <v>0.40327128040423049</v>
      </c>
      <c r="Y128" s="69">
        <f>SUM(Y127,Y123,Y119,Y115,Y111,Y107,Y103,Y99,Y95,Y91,Y87,Y83,Y79,Y75,Y71,Y67,Y63,Y59,Y55,Y51,Y47,Y43,Y39,Y35,Y31,Y27,Y23,Y19,Y15,Y11,Y7)</f>
        <v>551967.07999999996</v>
      </c>
      <c r="Z128" s="72">
        <f>IF(AND(M128&gt;0),(AA128/M128),0)</f>
        <v>2.8871266522688282E-3</v>
      </c>
      <c r="AA128" s="69">
        <f>SUM(AA127,AA123,AA119,AA115,AA111,AA107,AA103,AA99,AA95,AA91,AA87,AA83,AA79,AA75,AA71,AA67,AA63,AA59,AA55,AA51,AA47,AA43,AA39,AA35,AA31,AA27,AA23,AA19,AA15,AA11,AA7)</f>
        <v>3951.6795399999996</v>
      </c>
      <c r="AB128" s="73">
        <f>(AD128+AM128)/M128</f>
        <v>2.558549861111517E-3</v>
      </c>
      <c r="AC128" s="74">
        <f>AD128/(M128-AI128)</f>
        <v>3.7720598988708835E-4</v>
      </c>
      <c r="AD128" s="75">
        <f>SUM(AD127,AD123,AD119,AD115,AD111,AD107,AD103,AD99,AD95,AD91,AD87,AD83,AD79,AD75,AD71,AD67,AD63,AD59,AD55,AD51,AD47,AD43,AD39,AD35,AD31,AD27,AD23,AD19,AD15,AD11,AD7)</f>
        <v>509.6596100000001</v>
      </c>
      <c r="AE128" s="71">
        <f>AF128/AI128</f>
        <v>0.19123603934584757</v>
      </c>
      <c r="AF128" s="69">
        <f>SUM(AF127,AF123,AF119,AF115,AF111,AF107,AF103,AF99,AF95,AF91,AF87,AF83,AF79,AF75,AF71,AF67,AF63,AF59,AF55,AF51,AF47,AF43,AF39,AF35,AF31,AF27,AF23,AF19,AF15,AF11,AF7)</f>
        <v>3361.9295717000005</v>
      </c>
      <c r="AG128" s="76">
        <f>((Z128-AC128)*AE128)/((AE128-AC128)*Z128)</f>
        <v>0.87106714566114951</v>
      </c>
      <c r="AH128" s="77">
        <f>((AB128-AC128)*AK128)/((AK128-AC128)*AB128)</f>
        <v>0.85446399470699064</v>
      </c>
      <c r="AI128" s="69">
        <f>SUM(AI127,AI123,AI119,AI115,AI111,AI107,AI103,AI99,AI95,AI91,AI87,AI83,AI79,AI75,AI71,AI67,AI63,AI59,AI55,AI51,AI47,AI43,AI39,AI35,AI31,AI27,AI23,AI19,AI15,AI11,AI7)</f>
        <v>17580</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8.6605346985210482E-2</v>
      </c>
      <c r="AK128" s="71">
        <f>AM128/AI128</f>
        <v>0.17020984016496019</v>
      </c>
      <c r="AL128" s="158">
        <f>AN128/AI128</f>
        <v>0.19330762509670085</v>
      </c>
      <c r="AM128" s="69">
        <f>SUM(AM127,AM123,AM119,AM115,AM111,AM107,AM103,AM99,AM95,AM91,AM87,AM83,AM79,AM75,AM71,AM67,AM63,AM59,AM55,AM51,AM47,AM43,AM39,AM35,AM31,AM27,AM23,AM19,AM15,AM11,AM7)</f>
        <v>2992.2889900999999</v>
      </c>
      <c r="AN128" s="157">
        <f>SUM(AN127,AN123,AN119,AN115,AN111,AN107,AN103,AN99,AN95,AN91,AN87,AN83,AN79,AN75,AN71,AN67,AN63,AN59,AN55,AN51,AN47,AN43,AN39,AN35,AN31,AN27,AN23,AN19,AN15,AN11,AN7)</f>
        <v>3398.3480492000008</v>
      </c>
      <c r="AO128" s="69"/>
      <c r="AP128" s="107">
        <f>SUM(AP127,AP123,AP119,AP115,AP111,AP107,AP103,AP99,AP95,AP91,AP87,AP83,AP79,AP75,AP71,AP67,AP63,AP59,AP55,AP51,AP47,AP43,AP39,AP35,AP31,AP27,AP23,AP19,AP15,AP11,AP7)</f>
        <v>18539.120000000003</v>
      </c>
      <c r="AQ128" s="108"/>
      <c r="AR128" s="109"/>
      <c r="AS128" s="69">
        <f>SUM(AS127,AS123,AS119,AS115,AS111,AS107,AS103,AS99,AS95,AS91,AS87,AS83,AS79,AS75,AS71,AS67,AS63,AS59,AS55,AS51,AS47,AS43,AS39,AS35,AS31,AS27,AS23,AS19,AS15,AS11,AS7)</f>
        <v>0</v>
      </c>
      <c r="AT128" s="69"/>
      <c r="AU128" s="69"/>
      <c r="AV128" s="69"/>
      <c r="AW128" s="69"/>
      <c r="AX128" s="69"/>
    </row>
    <row r="131" spans="34:34" x14ac:dyDescent="0.2">
      <c r="AH131" s="80"/>
    </row>
    <row r="132" spans="34:34" x14ac:dyDescent="0.2">
      <c r="AH132" s="80"/>
    </row>
  </sheetData>
  <protectedRanges>
    <protectedRange sqref="Q1:Q3 U1:U3 W1:W3 Y1:Y3 AM1:AN1048576 O1:O3 S1:S3 AD1:AD3 AH1:AH1048576 AA1:AB3 AA128:AB1048576 O128:O1048576 Q128:Q1048576 S128:S1048576 U128:U1048576 W128:W1048576 Y128:Y1048576 AD128:AD1048576 M1:M1048576" name="Range1_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_1"/>
    <protectedRange sqref="O4:O127" name="Range1_1_1_1_1_5_1_1"/>
    <protectedRange sqref="Q4:Q127" name="Range1_1_1_1_1_7_1_1"/>
    <protectedRange sqref="S4:S127" name="Range1_1_1_1_1_8_1_1"/>
    <protectedRange sqref="U4:U127" name="Range1_1_1_1_1_10_1_1"/>
    <protectedRange sqref="W4:W127" name="Range1_1_1_1_1_12_1_1"/>
    <protectedRange sqref="Y4:Y127" name="Range1_1_1_1_1_16_1_1"/>
    <protectedRange sqref="AD4:AD127" name="Range1_1_1_1_1_18_1_1"/>
    <protectedRange sqref="AB4:AB6" name="Range1_1_1_1_1_2_1_31_1_1"/>
    <protectedRange sqref="AB8:AB10" name="Range1_1_1_1_1_2_1_1_2_1_1"/>
    <protectedRange sqref="AB12:AB14" name="Range1_1_1_1_1_2_1_2_1_1_1"/>
    <protectedRange sqref="AB16:AB18" name="Range1_1_1_1_1_2_1_3_1_1_1"/>
    <protectedRange sqref="AB20:AB22" name="Range1_1_1_1_1_2_1_4_1_1_1"/>
    <protectedRange sqref="AB24:AB26" name="Range1_1_1_1_1_2_1_5_1_1_1"/>
    <protectedRange sqref="AB28:AB30" name="Range1_1_1_1_1_2_1_6_1_1_1"/>
    <protectedRange sqref="AB32:AB34" name="Range1_1_1_1_1_2_1_7_1_1_1"/>
    <protectedRange sqref="AB36:AB38" name="Range1_1_1_1_1_2_1_8_1_1_1"/>
    <protectedRange sqref="AB40:AB42" name="Range1_1_1_1_1_2_1_9_1_1_1"/>
    <protectedRange sqref="AB44:AB46" name="Range1_1_1_1_1_2_1_10_1_1_1"/>
    <protectedRange sqref="AB48:AB50" name="Range1_1_1_1_1_2_1_11_1_1_1"/>
    <protectedRange sqref="AB52:AB54" name="Range1_1_1_1_1_2_1_12_1_1_1"/>
    <protectedRange sqref="AB56:AB58" name="Range1_1_1_1_1_2_1_13_1_1_1"/>
    <protectedRange sqref="AB60:AB62" name="Range1_1_1_1_1_2_1_14_1_1_1"/>
    <protectedRange sqref="AB64:AB66" name="Range1_1_1_1_1_2_1_15_1_1_1"/>
    <protectedRange sqref="AB68:AB70" name="Range1_1_1_1_1_2_1_16_1_1_1"/>
    <protectedRange sqref="AB72:AB74" name="Range1_1_1_1_1_2_1_17_1_1_1"/>
    <protectedRange sqref="AB76:AB78" name="Range1_1_1_1_1_2_1_18_1_1_1"/>
    <protectedRange sqref="AB80:AB82" name="Range1_1_1_1_1_2_1_19_1_1_1"/>
    <protectedRange sqref="AB84:AB86" name="Range1_1_1_1_1_2_1_20_1_1_1"/>
    <protectedRange sqref="AB88:AB90" name="Range1_1_1_1_1_2_1_21_1_1_1"/>
    <protectedRange sqref="AB92:AB94" name="Range1_1_1_1_1_2_1_22_1_1_1"/>
    <protectedRange sqref="AB96:AB98" name="Range1_1_1_1_1_2_1_23_1_1_1"/>
    <protectedRange sqref="AB100:AB102" name="Range1_1_1_1_1_2_1_24_1_1_1"/>
    <protectedRange sqref="AB104:AB106" name="Range1_1_1_1_1_2_1_25_1_1_1"/>
    <protectedRange sqref="AB108:AB110" name="Range1_1_1_1_1_2_1_26_1_1_1"/>
    <protectedRange sqref="AB112:AB114" name="Range1_1_1_1_1_2_1_27_1_1_1"/>
    <protectedRange sqref="AB116:AB118" name="Range1_1_1_1_1_2_1_28_1_1_1"/>
    <protectedRange sqref="AB120:AB122" name="Range1_1_1_1_1_2_1_29_1_1_1"/>
    <protectedRange sqref="AB124:AB126" name="Range1_1_1_1_1_2_1_30_1_1_1"/>
  </protectedRanges>
  <mergeCells count="36">
    <mergeCell ref="A36:A39"/>
    <mergeCell ref="A100:A103"/>
    <mergeCell ref="A40:A43"/>
    <mergeCell ref="A44:A47"/>
    <mergeCell ref="A88:A91"/>
    <mergeCell ref="A92:A95"/>
    <mergeCell ref="A96:A99"/>
    <mergeCell ref="A48:A51"/>
    <mergeCell ref="A52:A55"/>
    <mergeCell ref="A56:A59"/>
    <mergeCell ref="A60:A63"/>
    <mergeCell ref="A64:A67"/>
    <mergeCell ref="A68:A71"/>
    <mergeCell ref="A84:A87"/>
    <mergeCell ref="A124:A127"/>
    <mergeCell ref="A104:A107"/>
    <mergeCell ref="A108:A111"/>
    <mergeCell ref="A112:A115"/>
    <mergeCell ref="A116:A119"/>
    <mergeCell ref="A120:A123"/>
    <mergeCell ref="AW1:AX1"/>
    <mergeCell ref="A72:A75"/>
    <mergeCell ref="A76:A79"/>
    <mergeCell ref="A80:A83"/>
    <mergeCell ref="C1:C2"/>
    <mergeCell ref="A20:A23"/>
    <mergeCell ref="A4:A7"/>
    <mergeCell ref="A8:A11"/>
    <mergeCell ref="A12:A15"/>
    <mergeCell ref="A16:A19"/>
    <mergeCell ref="B1:B2"/>
    <mergeCell ref="A24:A27"/>
    <mergeCell ref="A28:A31"/>
    <mergeCell ref="A32:A35"/>
    <mergeCell ref="A1:A2"/>
    <mergeCell ref="AU1:AV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32"/>
  <sheetViews>
    <sheetView zoomScale="110" zoomScaleNormal="110" workbookViewId="0">
      <pane xSplit="3" ySplit="2" topLeftCell="D84" activePane="bottomRight" state="frozen"/>
      <selection pane="topRight" activeCell="D1" sqref="D1"/>
      <selection pane="bottomLeft" activeCell="A3" sqref="A3"/>
      <selection pane="bottomRight" activeCell="T110" sqref="T110"/>
    </sheetView>
  </sheetViews>
  <sheetFormatPr defaultColWidth="9.140625" defaultRowHeight="12.75" x14ac:dyDescent="0.2"/>
  <cols>
    <col min="1" max="1" width="3.28515625" style="79" bestFit="1" customWidth="1"/>
    <col min="2" max="2" width="5.85546875" style="22" customWidth="1"/>
    <col min="3" max="3" width="10.8554687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2.1406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8.42578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2.28515625" style="82" customWidth="1"/>
    <col min="39" max="39" width="11.7109375" style="32" bestFit="1" customWidth="1"/>
    <col min="40" max="40" width="11.7109375" style="173" customWidth="1"/>
    <col min="41" max="41" width="11.85546875" style="32" customWidth="1"/>
    <col min="42" max="42" width="12" style="110" customWidth="1"/>
    <col min="43" max="43" width="11.5703125" style="111" customWidth="1"/>
    <col min="44" max="44" width="11.5703125" style="112" customWidth="1"/>
    <col min="45" max="45" width="12.140625" style="83" customWidth="1"/>
    <col min="46" max="46" width="14.85546875" style="32" customWidth="1"/>
    <col min="47" max="47" width="6.42578125" style="32" bestFit="1" customWidth="1"/>
    <col min="48" max="48" width="10.42578125" style="32" customWidth="1"/>
    <col min="49" max="49" width="6.42578125" style="32" bestFit="1" customWidth="1"/>
    <col min="50" max="50" width="11.140625" style="32" customWidth="1"/>
    <col min="51" max="16384" width="9.140625" style="32"/>
  </cols>
  <sheetData>
    <row r="1" spans="1:50" s="22" customFormat="1" ht="66" customHeight="1" x14ac:dyDescent="0.2">
      <c r="A1" s="185" t="s">
        <v>47</v>
      </c>
      <c r="B1" s="187" t="s">
        <v>46</v>
      </c>
      <c r="C1" s="189" t="s">
        <v>45</v>
      </c>
      <c r="D1" s="169" t="s">
        <v>0</v>
      </c>
      <c r="E1" s="169" t="s">
        <v>1</v>
      </c>
      <c r="F1" s="169" t="s">
        <v>2</v>
      </c>
      <c r="G1" s="2" t="s">
        <v>48</v>
      </c>
      <c r="H1" s="169" t="s">
        <v>3</v>
      </c>
      <c r="I1" s="169" t="s">
        <v>4</v>
      </c>
      <c r="J1" s="124" t="s">
        <v>49</v>
      </c>
      <c r="K1" s="169" t="s">
        <v>5</v>
      </c>
      <c r="L1" s="169" t="s">
        <v>6</v>
      </c>
      <c r="M1" s="169" t="s">
        <v>7</v>
      </c>
      <c r="N1" s="169" t="s">
        <v>8</v>
      </c>
      <c r="O1" s="169"/>
      <c r="P1" s="1" t="s">
        <v>9</v>
      </c>
      <c r="Q1" s="1"/>
      <c r="R1" s="1" t="s">
        <v>10</v>
      </c>
      <c r="S1" s="1"/>
      <c r="T1" s="169" t="s">
        <v>11</v>
      </c>
      <c r="U1" s="169"/>
      <c r="V1" s="169" t="s">
        <v>12</v>
      </c>
      <c r="W1" s="169"/>
      <c r="X1" s="169" t="s">
        <v>13</v>
      </c>
      <c r="Y1" s="169"/>
      <c r="Z1" s="169" t="s">
        <v>14</v>
      </c>
      <c r="AA1" s="169" t="s">
        <v>15</v>
      </c>
      <c r="AB1" s="169" t="s">
        <v>16</v>
      </c>
      <c r="AC1" s="169" t="s">
        <v>17</v>
      </c>
      <c r="AD1" s="169" t="s">
        <v>18</v>
      </c>
      <c r="AE1" s="114" t="s">
        <v>43</v>
      </c>
      <c r="AF1" s="3" t="s">
        <v>44</v>
      </c>
      <c r="AG1" s="169" t="s">
        <v>19</v>
      </c>
      <c r="AH1" s="169" t="s">
        <v>20</v>
      </c>
      <c r="AI1" s="169" t="s">
        <v>21</v>
      </c>
      <c r="AJ1" s="2" t="s">
        <v>22</v>
      </c>
      <c r="AK1" s="3" t="s">
        <v>23</v>
      </c>
      <c r="AL1" s="149" t="s">
        <v>59</v>
      </c>
      <c r="AM1" s="169" t="s">
        <v>24</v>
      </c>
      <c r="AN1" s="148" t="s">
        <v>58</v>
      </c>
      <c r="AO1" s="169" t="s">
        <v>25</v>
      </c>
      <c r="AP1" s="93" t="s">
        <v>40</v>
      </c>
      <c r="AQ1" s="94" t="s">
        <v>41</v>
      </c>
      <c r="AR1" s="95" t="s">
        <v>41</v>
      </c>
      <c r="AS1" s="4" t="s">
        <v>26</v>
      </c>
      <c r="AT1" s="169" t="s">
        <v>27</v>
      </c>
      <c r="AU1" s="181" t="s">
        <v>28</v>
      </c>
      <c r="AV1" s="181"/>
      <c r="AW1" s="181" t="s">
        <v>29</v>
      </c>
      <c r="AX1" s="181"/>
    </row>
    <row r="2" spans="1:50"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9"/>
      <c r="AM2" s="5" t="s">
        <v>30</v>
      </c>
      <c r="AN2" s="171"/>
      <c r="AO2" s="5" t="s">
        <v>34</v>
      </c>
      <c r="AP2" s="96" t="s">
        <v>42</v>
      </c>
      <c r="AQ2" s="97" t="s">
        <v>42</v>
      </c>
      <c r="AR2" s="98" t="s">
        <v>42</v>
      </c>
      <c r="AS2" s="10" t="s">
        <v>35</v>
      </c>
      <c r="AT2" s="5" t="s">
        <v>32</v>
      </c>
      <c r="AU2" s="5" t="s">
        <v>36</v>
      </c>
      <c r="AV2" s="5" t="s">
        <v>37</v>
      </c>
      <c r="AW2" s="5" t="s">
        <v>36</v>
      </c>
      <c r="AX2" s="5" t="s">
        <v>37</v>
      </c>
    </row>
    <row r="3" spans="1:50" s="22" customFormat="1" ht="13.5" thickBot="1" x14ac:dyDescent="0.25">
      <c r="A3" s="84"/>
      <c r="B3" s="85"/>
      <c r="C3" s="91"/>
      <c r="D3" s="170"/>
      <c r="E3" s="170"/>
      <c r="F3" s="170"/>
      <c r="G3" s="88"/>
      <c r="H3" s="170"/>
      <c r="I3" s="170"/>
      <c r="J3" s="88"/>
      <c r="K3" s="170"/>
      <c r="L3" s="170"/>
      <c r="M3" s="170"/>
      <c r="N3" s="170"/>
      <c r="O3" s="6"/>
      <c r="P3" s="170"/>
      <c r="Q3" s="6"/>
      <c r="R3" s="170"/>
      <c r="S3" s="6"/>
      <c r="T3" s="91"/>
      <c r="U3" s="6"/>
      <c r="V3" s="170"/>
      <c r="W3" s="6"/>
      <c r="X3" s="170"/>
      <c r="Y3" s="91"/>
      <c r="Z3" s="86"/>
      <c r="AA3" s="87"/>
      <c r="AB3" s="92"/>
      <c r="AC3" s="86"/>
      <c r="AD3" s="86"/>
      <c r="AE3" s="116"/>
      <c r="AF3" s="119"/>
      <c r="AG3" s="92"/>
      <c r="AH3" s="92"/>
      <c r="AI3" s="170"/>
      <c r="AJ3" s="88"/>
      <c r="AK3" s="89"/>
      <c r="AL3" s="89"/>
      <c r="AM3" s="170"/>
      <c r="AN3" s="172"/>
      <c r="AO3" s="170"/>
      <c r="AP3" s="99"/>
      <c r="AQ3" s="123">
        <f>Юли!AR127</f>
        <v>1583.4999999999998</v>
      </c>
      <c r="AR3" s="100"/>
      <c r="AS3" s="90"/>
      <c r="AT3" s="170"/>
      <c r="AU3" s="170"/>
      <c r="AV3" s="170"/>
      <c r="AW3" s="170"/>
      <c r="AX3" s="170"/>
    </row>
    <row r="4" spans="1:50" x14ac:dyDescent="0.2">
      <c r="A4" s="182">
        <v>1</v>
      </c>
      <c r="B4" s="23">
        <v>1</v>
      </c>
      <c r="C4" s="11" t="s">
        <v>54</v>
      </c>
      <c r="D4" s="12">
        <v>6215</v>
      </c>
      <c r="E4" s="12">
        <v>1</v>
      </c>
      <c r="F4" s="12">
        <v>4177</v>
      </c>
      <c r="G4" s="13">
        <v>0.8</v>
      </c>
      <c r="H4" s="13">
        <v>4.7</v>
      </c>
      <c r="I4" s="12">
        <v>5429</v>
      </c>
      <c r="J4" s="13">
        <v>7.2</v>
      </c>
      <c r="K4" s="12">
        <v>14836</v>
      </c>
      <c r="L4" s="14">
        <v>6.9000000000000006E-2</v>
      </c>
      <c r="M4" s="24">
        <f>ROUND(K4*(1-L4),0)</f>
        <v>13812</v>
      </c>
      <c r="N4" s="15">
        <v>0.504</v>
      </c>
      <c r="O4" s="25">
        <f>M4*N4</f>
        <v>6961.2480000000005</v>
      </c>
      <c r="P4" s="14">
        <v>0.38</v>
      </c>
      <c r="Q4" s="25">
        <f>M4*P4</f>
        <v>5248.56</v>
      </c>
      <c r="R4" s="16">
        <v>0.11600000000000001</v>
      </c>
      <c r="S4" s="25">
        <f>M4*R4</f>
        <v>1602.192</v>
      </c>
      <c r="T4" s="26">
        <v>0.216</v>
      </c>
      <c r="U4" s="25">
        <f>M4*T4</f>
        <v>2983.3919999999998</v>
      </c>
      <c r="V4" s="16">
        <v>0.51200000000000001</v>
      </c>
      <c r="W4" s="25">
        <f>M4*V4</f>
        <v>7071.7440000000006</v>
      </c>
      <c r="X4" s="16">
        <v>0.41</v>
      </c>
      <c r="Y4" s="130">
        <f>X4*M4</f>
        <v>5662.92</v>
      </c>
      <c r="Z4" s="17">
        <v>2.8800000000000002E-3</v>
      </c>
      <c r="AA4" s="19">
        <f>M4*Z4</f>
        <v>39.778560000000006</v>
      </c>
      <c r="AB4" s="27">
        <f>IF(M4&gt;0,(AD4+AM4)/M4,0)</f>
        <v>2.6458411164205042E-3</v>
      </c>
      <c r="AC4" s="17">
        <v>4.6999999999999999E-4</v>
      </c>
      <c r="AD4" s="24">
        <f>AC4*M4</f>
        <v>6.4916399999999994</v>
      </c>
      <c r="AE4" s="117">
        <v>0.21</v>
      </c>
      <c r="AF4" s="30">
        <f>AI4*(1-AJ4)*AE4</f>
        <v>31.320450000000001</v>
      </c>
      <c r="AG4" s="28">
        <f>IF(AND(AE4&gt;0,AC4&gt;0,Z4&gt;0),((Z4-AC4)*AE4)/((AE4-AC4)*Z4),0)</f>
        <v>0.83868260710479003</v>
      </c>
      <c r="AH4" s="60">
        <f t="shared" ref="AH4:AH35" si="0">IF(AND(AB4&gt;0,AK4&gt;0,AC4&gt;0),((AK4*(AB4-AC4))/(AB4*(AK4-AC4))),0)</f>
        <v>0.82428537802686297</v>
      </c>
      <c r="AI4" s="12">
        <v>163</v>
      </c>
      <c r="AJ4" s="14">
        <v>8.5000000000000006E-2</v>
      </c>
      <c r="AK4" s="15">
        <v>0.20150000000000001</v>
      </c>
      <c r="AL4" s="150">
        <v>0.20710000000000001</v>
      </c>
      <c r="AM4" s="30">
        <f>AI4*(1-AJ4)*AK4</f>
        <v>30.052717500000004</v>
      </c>
      <c r="AN4" s="153">
        <f>AI4*(1-AJ4)*AL4</f>
        <v>30.887929500000002</v>
      </c>
      <c r="AO4" s="19">
        <v>1.8</v>
      </c>
      <c r="AP4" s="19">
        <v>1011.98</v>
      </c>
      <c r="AQ4" s="113">
        <f>AQ3+AI4-AP4</f>
        <v>734.51999999999975</v>
      </c>
      <c r="AR4" s="102"/>
      <c r="AS4" s="12"/>
      <c r="AT4" s="31"/>
      <c r="AU4" s="20"/>
      <c r="AV4" s="20"/>
      <c r="AW4" s="20"/>
      <c r="AX4" s="20"/>
    </row>
    <row r="5" spans="1:50" x14ac:dyDescent="0.2">
      <c r="A5" s="183"/>
      <c r="B5" s="33">
        <v>2</v>
      </c>
      <c r="C5" s="46" t="s">
        <v>51</v>
      </c>
      <c r="D5" s="34">
        <v>9042</v>
      </c>
      <c r="E5" s="34">
        <v>0</v>
      </c>
      <c r="F5" s="34">
        <v>27</v>
      </c>
      <c r="G5" s="35">
        <v>1.7</v>
      </c>
      <c r="H5" s="35">
        <v>4.8</v>
      </c>
      <c r="I5" s="34">
        <v>1065</v>
      </c>
      <c r="J5" s="35">
        <v>9.6999999999999993</v>
      </c>
      <c r="K5" s="34">
        <v>12831</v>
      </c>
      <c r="L5" s="36">
        <v>6.8000000000000005E-2</v>
      </c>
      <c r="M5" s="37">
        <f>ROUND(K5*(1-L5),0)</f>
        <v>11958</v>
      </c>
      <c r="N5" s="38">
        <v>0.49099999999999999</v>
      </c>
      <c r="O5" s="25">
        <f>M5*N5</f>
        <v>5871.3779999999997</v>
      </c>
      <c r="P5" s="36">
        <v>0.4</v>
      </c>
      <c r="Q5" s="25">
        <f>M5*P5</f>
        <v>4783.2</v>
      </c>
      <c r="R5" s="39">
        <v>0.109</v>
      </c>
      <c r="S5" s="25">
        <f>M5*R5</f>
        <v>1303.422</v>
      </c>
      <c r="T5" s="28">
        <v>0.185</v>
      </c>
      <c r="U5" s="25">
        <f>M5*T5</f>
        <v>2212.23</v>
      </c>
      <c r="V5" s="39">
        <v>0.55300000000000005</v>
      </c>
      <c r="W5" s="25">
        <f>M5*V5</f>
        <v>6612.7740000000003</v>
      </c>
      <c r="X5" s="39">
        <v>0.4</v>
      </c>
      <c r="Y5" s="25">
        <f>X5*M5</f>
        <v>4783.2</v>
      </c>
      <c r="Z5" s="40">
        <v>2.7799999999999999E-3</v>
      </c>
      <c r="AA5" s="18">
        <f>M5*Z5</f>
        <v>33.24324</v>
      </c>
      <c r="AB5" s="27">
        <f>IF(M5&gt;0,(AD5+AM5)/M5,0)</f>
        <v>2.6650435189831075E-3</v>
      </c>
      <c r="AC5" s="40">
        <v>4.8999999999999998E-4</v>
      </c>
      <c r="AD5" s="37">
        <f>AC5*M5</f>
        <v>5.8594200000000001</v>
      </c>
      <c r="AE5" s="28">
        <v>0.216</v>
      </c>
      <c r="AF5" s="41">
        <f>AI5*(1-AJ5)*AE5</f>
        <v>26.996544</v>
      </c>
      <c r="AG5" s="28">
        <f>IF(AND(AE5&gt;0,AC5&gt;0,Z5&gt;0),((Z5-AC5)*AE5)/((AE5-AC5)*Z5),0)</f>
        <v>0.82561392767832964</v>
      </c>
      <c r="AH5" s="29">
        <f t="shared" si="0"/>
        <v>0.81806433156249847</v>
      </c>
      <c r="AI5" s="34">
        <v>136</v>
      </c>
      <c r="AJ5" s="36">
        <v>8.1000000000000003E-2</v>
      </c>
      <c r="AK5" s="38">
        <v>0.20810000000000001</v>
      </c>
      <c r="AL5" s="151">
        <v>0.22370000000000001</v>
      </c>
      <c r="AM5" s="41">
        <f>AI5*(1-AJ5)*AK5</f>
        <v>26.009170400000002</v>
      </c>
      <c r="AN5" s="174">
        <f>AI5*(1-AJ5)*AL5</f>
        <v>27.958920800000005</v>
      </c>
      <c r="AO5" s="42">
        <v>1.4</v>
      </c>
      <c r="AP5" s="42"/>
      <c r="AQ5" s="113">
        <f>AQ4+AI5-AP5</f>
        <v>870.51999999999975</v>
      </c>
      <c r="AR5" s="103"/>
      <c r="AS5" s="43"/>
      <c r="AT5" s="44"/>
      <c r="AU5" s="45"/>
      <c r="AV5" s="45"/>
      <c r="AW5" s="45"/>
      <c r="AX5" s="45"/>
    </row>
    <row r="6" spans="1:50" x14ac:dyDescent="0.2">
      <c r="A6" s="183"/>
      <c r="B6" s="33">
        <v>3</v>
      </c>
      <c r="C6" s="11" t="s">
        <v>53</v>
      </c>
      <c r="D6" s="43">
        <v>18393</v>
      </c>
      <c r="E6" s="43">
        <v>1</v>
      </c>
      <c r="F6" s="43">
        <v>20074</v>
      </c>
      <c r="G6" s="37">
        <v>2.8</v>
      </c>
      <c r="H6" s="37">
        <v>5.4</v>
      </c>
      <c r="I6" s="43">
        <v>19482</v>
      </c>
      <c r="J6" s="37">
        <v>7</v>
      </c>
      <c r="K6" s="43">
        <v>14855</v>
      </c>
      <c r="L6" s="39">
        <v>6.2E-2</v>
      </c>
      <c r="M6" s="37">
        <f>ROUND(K6*(1-L6),0)</f>
        <v>13934</v>
      </c>
      <c r="N6" s="28">
        <v>0.48199999999999998</v>
      </c>
      <c r="O6" s="25">
        <f>M6*N6</f>
        <v>6716.1880000000001</v>
      </c>
      <c r="P6" s="39">
        <v>0.29699999999999999</v>
      </c>
      <c r="Q6" s="25">
        <f>M6*P6</f>
        <v>4138.3980000000001</v>
      </c>
      <c r="R6" s="39">
        <v>0.221</v>
      </c>
      <c r="S6" s="25">
        <f>M6*R6</f>
        <v>3079.4140000000002</v>
      </c>
      <c r="T6" s="28">
        <v>0.2</v>
      </c>
      <c r="U6" s="25">
        <f>M6*T6</f>
        <v>2786.8</v>
      </c>
      <c r="V6" s="39">
        <v>0.53200000000000003</v>
      </c>
      <c r="W6" s="25">
        <f>M6*V6</f>
        <v>7412.8880000000008</v>
      </c>
      <c r="X6" s="39">
        <v>0.4</v>
      </c>
      <c r="Y6" s="25">
        <f>X6*M6</f>
        <v>5573.6</v>
      </c>
      <c r="Z6" s="47">
        <v>2.96E-3</v>
      </c>
      <c r="AA6" s="18">
        <f>M6*Z6</f>
        <v>41.244639999999997</v>
      </c>
      <c r="AB6" s="27">
        <f>IF(M6&gt;0,(AD6+AM6)/M6,0)</f>
        <v>2.9097168078082388E-3</v>
      </c>
      <c r="AC6" s="47">
        <v>5.1999999999999995E-4</v>
      </c>
      <c r="AD6" s="37">
        <f>AC6*M6</f>
        <v>7.2456799999999992</v>
      </c>
      <c r="AE6" s="28">
        <v>0.2092</v>
      </c>
      <c r="AF6" s="41">
        <f>AI6*(1-AJ6)*AE6</f>
        <v>31.392551999999998</v>
      </c>
      <c r="AG6" s="28">
        <f>IF(AND(AE6&gt;0,AC6&gt;0,Z6&gt;0),((Z6-AC6)*AE6)/((AE6-AC6)*Z6),0)</f>
        <v>0.82637841982292803</v>
      </c>
      <c r="AH6" s="29">
        <f t="shared" si="0"/>
        <v>0.82321757663214579</v>
      </c>
      <c r="AI6" s="43">
        <v>164</v>
      </c>
      <c r="AJ6" s="39">
        <v>8.5000000000000006E-2</v>
      </c>
      <c r="AK6" s="28">
        <v>0.22189999999999999</v>
      </c>
      <c r="AL6" s="152">
        <v>0.2273</v>
      </c>
      <c r="AM6" s="41">
        <f>AI6*(1-AJ6)*AK6</f>
        <v>33.298313999999998</v>
      </c>
      <c r="AN6" s="154">
        <f>AI6*(1-AJ6)*AL6</f>
        <v>34.108637999999999</v>
      </c>
      <c r="AO6" s="18">
        <v>1.58</v>
      </c>
      <c r="AP6" s="18"/>
      <c r="AQ6" s="113">
        <f>AQ5+AI6-AP6</f>
        <v>1034.5199999999998</v>
      </c>
      <c r="AR6" s="104"/>
      <c r="AS6" s="43"/>
      <c r="AT6" s="48"/>
      <c r="AU6" s="41"/>
      <c r="AV6" s="41"/>
      <c r="AW6" s="41"/>
      <c r="AX6" s="41"/>
    </row>
    <row r="7" spans="1:50" s="22" customFormat="1" ht="13.5" thickBot="1" x14ac:dyDescent="0.25">
      <c r="A7" s="184"/>
      <c r="B7" s="49" t="s">
        <v>38</v>
      </c>
      <c r="C7" s="50"/>
      <c r="D7" s="51">
        <f>SUM(D4:D6)</f>
        <v>33650</v>
      </c>
      <c r="E7" s="51"/>
      <c r="F7" s="51">
        <f>SUM(F4:F6)</f>
        <v>24278</v>
      </c>
      <c r="G7" s="52"/>
      <c r="H7" s="52"/>
      <c r="I7" s="51">
        <f>SUM(I4:I6)</f>
        <v>25976</v>
      </c>
      <c r="J7" s="52"/>
      <c r="K7" s="51">
        <f>SUM(K4:K6)</f>
        <v>42522</v>
      </c>
      <c r="L7" s="21">
        <f>IF(K7&gt;0,(K4*L4+K5*L5+K6*L6)/K7,0)</f>
        <v>6.6252810309957208E-2</v>
      </c>
      <c r="M7" s="52">
        <f>M4+M5+M6</f>
        <v>39704</v>
      </c>
      <c r="N7" s="53">
        <f>IF(M7&gt;0,O7/M7,0)</f>
        <v>0.49236384243401166</v>
      </c>
      <c r="O7" s="54">
        <f>O4+O5+O6</f>
        <v>19548.813999999998</v>
      </c>
      <c r="P7" s="21">
        <f>IF(M7&gt;0,Q7/M7,0)</f>
        <v>0.35689497279871046</v>
      </c>
      <c r="Q7" s="54">
        <f>Q4+Q5+Q6</f>
        <v>14170.157999999999</v>
      </c>
      <c r="R7" s="21">
        <f>IF(M7&gt;0,S7/M7,0)</f>
        <v>0.15074118476727785</v>
      </c>
      <c r="S7" s="54">
        <f>S4+S5+S6</f>
        <v>5985.0280000000002</v>
      </c>
      <c r="T7" s="21">
        <f>IF(M7&gt;0,U7/M7,0)</f>
        <v>0.20104830747531735</v>
      </c>
      <c r="U7" s="54">
        <f>U4+U5+U6</f>
        <v>7982.4219999999996</v>
      </c>
      <c r="V7" s="21">
        <f>IF(M7&gt;0,W7/M7,0)</f>
        <v>0.53136726778158383</v>
      </c>
      <c r="W7" s="54">
        <f>W4+W5+W6</f>
        <v>21097.406000000003</v>
      </c>
      <c r="X7" s="21">
        <f>IF(M7&gt;0,Y7/M7,0)</f>
        <v>0.40347874269595002</v>
      </c>
      <c r="Y7" s="54">
        <f>Y4+Y5+Y6</f>
        <v>16019.72</v>
      </c>
      <c r="Z7" s="55">
        <f>IF(M7&gt;0,AA7/M7,0)</f>
        <v>2.8779578883739677E-3</v>
      </c>
      <c r="AA7" s="56">
        <f>SUM(AA4:AA6)</f>
        <v>114.26644000000002</v>
      </c>
      <c r="AB7" s="55">
        <f>IF(M7&gt;0,(AB4*M4+AB5*M5+AB6*M6)/M7,0)</f>
        <v>2.7442308558331655E-3</v>
      </c>
      <c r="AC7" s="55">
        <f>IF(K7&gt;0,(K4*AC4+K5*AC5+K6*AC6)/K7,0)</f>
        <v>4.9350242227552796E-4</v>
      </c>
      <c r="AD7" s="52">
        <f>SUM(AD4:AD6)</f>
        <v>19.59674</v>
      </c>
      <c r="AE7" s="53">
        <f>IF(K7&gt;0,(K4*AE4+K5*AE5+K6*AE6)/K7,0)</f>
        <v>0.21153101923710083</v>
      </c>
      <c r="AF7" s="58">
        <f>SUM(AF4:AF6)</f>
        <v>89.709546000000003</v>
      </c>
      <c r="AG7" s="53">
        <f>IF(AND(AA7&gt;0),((AA4*AG4+AA5*AG5+AA6*AG6)/AA7),0)</f>
        <v>0.83043935544148562</v>
      </c>
      <c r="AH7" s="57">
        <f t="shared" si="0"/>
        <v>0.82209356628605978</v>
      </c>
      <c r="AI7" s="51">
        <f>SUM(AI4:AI6)</f>
        <v>463</v>
      </c>
      <c r="AJ7" s="21">
        <f>IF(AI7&gt;0,(AJ4*AI4+AJ5*AI5+AJ6*AI6)/AI7,0)</f>
        <v>8.3825053995680354E-2</v>
      </c>
      <c r="AK7" s="53">
        <f>IF(K7&gt;0,(AK4*K4+AK5*K5+AK6*K6)/K7,0)</f>
        <v>0.21061825878368842</v>
      </c>
      <c r="AL7" s="155">
        <f>IF(K7&gt;0,(AL4*K4+AL5*K5+AL6*K6)/K7,0)</f>
        <v>0.21916588589436053</v>
      </c>
      <c r="AM7" s="58">
        <f>SUM(AM4:AM6)</f>
        <v>89.360201899999993</v>
      </c>
      <c r="AN7" s="156">
        <f>SUM(AN4:AN6)</f>
        <v>92.955488300000013</v>
      </c>
      <c r="AO7" s="56"/>
      <c r="AP7" s="56">
        <f>SUM(AP4:AP6)</f>
        <v>1011.98</v>
      </c>
      <c r="AQ7" s="105"/>
      <c r="AR7" s="106">
        <f>AQ6</f>
        <v>1034.5199999999998</v>
      </c>
      <c r="AS7" s="51">
        <f>SUM(AS4:AS6)</f>
        <v>0</v>
      </c>
      <c r="AT7" s="59"/>
      <c r="AU7" s="58"/>
      <c r="AV7" s="58"/>
      <c r="AW7" s="58"/>
      <c r="AX7" s="58"/>
    </row>
    <row r="8" spans="1:50" x14ac:dyDescent="0.2">
      <c r="A8" s="182">
        <v>2</v>
      </c>
      <c r="B8" s="23">
        <v>1</v>
      </c>
      <c r="C8" s="11" t="s">
        <v>54</v>
      </c>
      <c r="D8" s="12">
        <v>3789</v>
      </c>
      <c r="E8" s="12">
        <v>0</v>
      </c>
      <c r="F8" s="12">
        <v>17464</v>
      </c>
      <c r="G8" s="13">
        <v>1.3</v>
      </c>
      <c r="H8" s="13">
        <v>3.8</v>
      </c>
      <c r="I8" s="12">
        <v>17348</v>
      </c>
      <c r="J8" s="13">
        <v>6.1</v>
      </c>
      <c r="K8" s="12">
        <v>16450</v>
      </c>
      <c r="L8" s="14">
        <v>7.0999999999999994E-2</v>
      </c>
      <c r="M8" s="24">
        <f>ROUND(K8*(1-L8),0)</f>
        <v>15282</v>
      </c>
      <c r="N8" s="15">
        <v>0.48499999999999999</v>
      </c>
      <c r="O8" s="25">
        <f>M8*N8</f>
        <v>7411.7699999999995</v>
      </c>
      <c r="P8" s="14">
        <v>0.34499999999999997</v>
      </c>
      <c r="Q8" s="25">
        <f>M8*P8</f>
        <v>5272.29</v>
      </c>
      <c r="R8" s="16">
        <v>0.17</v>
      </c>
      <c r="S8" s="25">
        <f>M8*R8</f>
        <v>2597.94</v>
      </c>
      <c r="T8" s="26">
        <v>0.215</v>
      </c>
      <c r="U8" s="25">
        <f>M8*T8</f>
        <v>3285.63</v>
      </c>
      <c r="V8" s="16">
        <v>0.51500000000000001</v>
      </c>
      <c r="W8" s="25">
        <f>M8*V8</f>
        <v>7870.2300000000005</v>
      </c>
      <c r="X8" s="16">
        <v>0.41</v>
      </c>
      <c r="Y8" s="25">
        <f>X8*M8</f>
        <v>6265.62</v>
      </c>
      <c r="Z8" s="17">
        <v>3.1099999999999999E-3</v>
      </c>
      <c r="AA8" s="18">
        <f>M8*Z8</f>
        <v>47.52702</v>
      </c>
      <c r="AB8" s="27">
        <f>IF(M8&gt;0,(AD8+AM8)/M8,0)</f>
        <v>2.8716964402565113E-3</v>
      </c>
      <c r="AC8" s="17">
        <v>6.2E-4</v>
      </c>
      <c r="AD8" s="24">
        <f>AC8*M8</f>
        <v>9.4748400000000004</v>
      </c>
      <c r="AE8" s="117">
        <v>0.2001</v>
      </c>
      <c r="AF8" s="30">
        <f>AI8*(1-AJ8)*AE8</f>
        <v>34.863423000000004</v>
      </c>
      <c r="AG8" s="28">
        <f>IF(AND(AE8&gt;0,AC8&gt;0,Z8&gt;0),((Z8-AC8)*AE8)/((AE8-AC8)*Z8),0)</f>
        <v>0.80313155039114559</v>
      </c>
      <c r="AH8" s="60">
        <f t="shared" si="0"/>
        <v>0.78656897199591647</v>
      </c>
      <c r="AI8" s="12">
        <v>190</v>
      </c>
      <c r="AJ8" s="14">
        <v>8.3000000000000004E-2</v>
      </c>
      <c r="AK8" s="15">
        <v>0.19750000000000001</v>
      </c>
      <c r="AL8" s="150">
        <v>0.20130000000000001</v>
      </c>
      <c r="AM8" s="30">
        <f>AI8*(1-AJ8)*AK8</f>
        <v>34.410425000000004</v>
      </c>
      <c r="AN8" s="153">
        <f t="shared" ref="AN8:AN70" si="1">AI8*(1-AJ8)*AL8</f>
        <v>35.072499000000008</v>
      </c>
      <c r="AO8" s="19">
        <v>1.7</v>
      </c>
      <c r="AP8" s="19">
        <v>508.52</v>
      </c>
      <c r="AQ8" s="101">
        <f>AQ6+AI8-AP8</f>
        <v>715.99999999999977</v>
      </c>
      <c r="AR8" s="102"/>
      <c r="AS8" s="12"/>
      <c r="AT8" s="31"/>
      <c r="AU8" s="20"/>
      <c r="AV8" s="20"/>
      <c r="AW8" s="20"/>
      <c r="AX8" s="20"/>
    </row>
    <row r="9" spans="1:50" x14ac:dyDescent="0.2">
      <c r="A9" s="183"/>
      <c r="B9" s="33">
        <v>2</v>
      </c>
      <c r="C9" s="11" t="s">
        <v>52</v>
      </c>
      <c r="D9" s="34">
        <v>22400</v>
      </c>
      <c r="E9" s="34">
        <v>3</v>
      </c>
      <c r="F9" s="34">
        <v>16571</v>
      </c>
      <c r="G9" s="35">
        <v>0.6</v>
      </c>
      <c r="H9" s="35">
        <v>4.0999999999999996</v>
      </c>
      <c r="I9" s="34">
        <v>16510</v>
      </c>
      <c r="J9" s="35">
        <v>6.3</v>
      </c>
      <c r="K9" s="34">
        <v>16415</v>
      </c>
      <c r="L9" s="36">
        <v>7.2999999999999995E-2</v>
      </c>
      <c r="M9" s="37">
        <f>ROUND(K9*(1-L9),0)</f>
        <v>15217</v>
      </c>
      <c r="N9" s="38">
        <v>0.40200000000000002</v>
      </c>
      <c r="O9" s="25">
        <f>M9*N9</f>
        <v>6117.2340000000004</v>
      </c>
      <c r="P9" s="36">
        <v>0.316</v>
      </c>
      <c r="Q9" s="25">
        <f>M9*P9</f>
        <v>4808.5720000000001</v>
      </c>
      <c r="R9" s="39">
        <v>0.28199999999999997</v>
      </c>
      <c r="S9" s="25">
        <f>M9*R9</f>
        <v>4291.1939999999995</v>
      </c>
      <c r="T9" s="28">
        <v>0.21</v>
      </c>
      <c r="U9" s="25">
        <f>M9*T9</f>
        <v>3195.5699999999997</v>
      </c>
      <c r="V9" s="39">
        <v>0.52100000000000002</v>
      </c>
      <c r="W9" s="25">
        <f>M9*V9</f>
        <v>7928.0570000000007</v>
      </c>
      <c r="X9" s="39">
        <v>0.41</v>
      </c>
      <c r="Y9" s="25">
        <f>X9*M9</f>
        <v>6238.9699999999993</v>
      </c>
      <c r="Z9" s="40">
        <v>2.9499999999999999E-3</v>
      </c>
      <c r="AA9" s="18">
        <f>M9*Z9</f>
        <v>44.890149999999998</v>
      </c>
      <c r="AB9" s="27">
        <f>IF(M9&gt;0,(AD9+AM9)/M9,0)</f>
        <v>2.7722288230268778E-3</v>
      </c>
      <c r="AC9" s="40">
        <v>4.8000000000000001E-4</v>
      </c>
      <c r="AD9" s="37">
        <f>AC9*M9</f>
        <v>7.3041600000000004</v>
      </c>
      <c r="AE9" s="28">
        <v>0.21540000000000001</v>
      </c>
      <c r="AF9" s="41">
        <f>AI9*(1-AJ9)*AE9</f>
        <v>35.948967600000003</v>
      </c>
      <c r="AG9" s="28">
        <f>IF(AND(AE9&gt;0,AC9&gt;0,Z9&gt;0),((Z9-AC9)*AE9)/((AE9-AC9)*Z9),0)</f>
        <v>0.83915812584580141</v>
      </c>
      <c r="AH9" s="29">
        <f t="shared" si="0"/>
        <v>0.82875748615952649</v>
      </c>
      <c r="AI9" s="34">
        <v>182</v>
      </c>
      <c r="AJ9" s="36">
        <v>8.3000000000000004E-2</v>
      </c>
      <c r="AK9" s="38">
        <v>0.20899999999999999</v>
      </c>
      <c r="AL9" s="151">
        <v>0.2253</v>
      </c>
      <c r="AM9" s="41">
        <f>AI9*(1-AJ9)*AK9</f>
        <v>34.880845999999998</v>
      </c>
      <c r="AN9" s="174">
        <f t="shared" si="1"/>
        <v>37.601218199999998</v>
      </c>
      <c r="AO9" s="42">
        <v>1.65</v>
      </c>
      <c r="AP9" s="42"/>
      <c r="AQ9" s="113">
        <f>AQ8+AI9-AP9</f>
        <v>897.99999999999977</v>
      </c>
      <c r="AR9" s="104"/>
      <c r="AS9" s="43"/>
      <c r="AT9" s="44"/>
      <c r="AU9" s="45"/>
      <c r="AV9" s="45"/>
      <c r="AW9" s="45"/>
      <c r="AX9" s="45"/>
    </row>
    <row r="10" spans="1:50" x14ac:dyDescent="0.2">
      <c r="A10" s="183"/>
      <c r="B10" s="33">
        <v>3</v>
      </c>
      <c r="C10" s="11" t="s">
        <v>53</v>
      </c>
      <c r="D10" s="43">
        <v>22411</v>
      </c>
      <c r="E10" s="43">
        <v>2</v>
      </c>
      <c r="F10" s="43">
        <v>17606</v>
      </c>
      <c r="G10" s="37">
        <v>0.5</v>
      </c>
      <c r="H10" s="37">
        <v>4.5</v>
      </c>
      <c r="I10" s="43">
        <v>17784</v>
      </c>
      <c r="J10" s="37">
        <v>5.7</v>
      </c>
      <c r="K10" s="43">
        <v>16438</v>
      </c>
      <c r="L10" s="39">
        <v>7.2999999999999995E-2</v>
      </c>
      <c r="M10" s="37">
        <f>ROUND(K10*(1-L10),0)</f>
        <v>15238</v>
      </c>
      <c r="N10" s="28">
        <v>0.46200000000000002</v>
      </c>
      <c r="O10" s="25">
        <f>M10*N10</f>
        <v>7039.9560000000001</v>
      </c>
      <c r="P10" s="39">
        <v>0.434</v>
      </c>
      <c r="Q10" s="25">
        <f>M10*P10</f>
        <v>6613.2920000000004</v>
      </c>
      <c r="R10" s="39">
        <v>0.104</v>
      </c>
      <c r="S10" s="25">
        <f>M10*R10</f>
        <v>1584.752</v>
      </c>
      <c r="T10" s="28">
        <v>0.223</v>
      </c>
      <c r="U10" s="25">
        <f>M10*T10</f>
        <v>3398.0740000000001</v>
      </c>
      <c r="V10" s="39">
        <v>0.51600000000000001</v>
      </c>
      <c r="W10" s="25">
        <f>M10*V10</f>
        <v>7862.808</v>
      </c>
      <c r="X10" s="39">
        <v>0.4</v>
      </c>
      <c r="Y10" s="25">
        <f>X10*M10</f>
        <v>6095.2000000000007</v>
      </c>
      <c r="Z10" s="47">
        <v>2.8999999999999998E-3</v>
      </c>
      <c r="AA10" s="18">
        <f>M10*Z10</f>
        <v>44.190199999999997</v>
      </c>
      <c r="AB10" s="27">
        <f>IF(M10&gt;0,(AD10+AM10)/M10,0)</f>
        <v>2.9432067200420003E-3</v>
      </c>
      <c r="AC10" s="47">
        <v>4.8000000000000001E-4</v>
      </c>
      <c r="AD10" s="37">
        <f>AC10*M10</f>
        <v>7.3142399999999999</v>
      </c>
      <c r="AE10" s="28">
        <v>0.20599999999999999</v>
      </c>
      <c r="AF10" s="41">
        <f>AI10*(1-AJ10)*AE10</f>
        <v>36.76688</v>
      </c>
      <c r="AG10" s="28">
        <f>IF(AND(AE10&gt;0,AC10&gt;0,Z10&gt;0),((Z10-AC10)*AE10)/((AE10-AC10)*Z10),0)</f>
        <v>0.83643172574864766</v>
      </c>
      <c r="AH10" s="29">
        <f t="shared" si="0"/>
        <v>0.83882716087636533</v>
      </c>
      <c r="AI10" s="43">
        <v>194</v>
      </c>
      <c r="AJ10" s="39">
        <v>0.08</v>
      </c>
      <c r="AK10" s="28">
        <v>0.21029999999999999</v>
      </c>
      <c r="AL10" s="152">
        <v>0.2157</v>
      </c>
      <c r="AM10" s="41">
        <f>AI10*(1-AJ10)*AK10</f>
        <v>37.534344000000004</v>
      </c>
      <c r="AN10" s="154">
        <f t="shared" si="1"/>
        <v>38.498136000000002</v>
      </c>
      <c r="AO10" s="18">
        <v>1.65</v>
      </c>
      <c r="AP10" s="18"/>
      <c r="AQ10" s="113">
        <f>AQ9+AI10-AP10</f>
        <v>1091.9999999999998</v>
      </c>
      <c r="AR10" s="104"/>
      <c r="AS10" s="43"/>
      <c r="AT10" s="48"/>
      <c r="AU10" s="41"/>
      <c r="AV10" s="41"/>
      <c r="AW10" s="41"/>
      <c r="AX10" s="41"/>
    </row>
    <row r="11" spans="1:50" s="22" customFormat="1" ht="13.5" thickBot="1" x14ac:dyDescent="0.25">
      <c r="A11" s="184"/>
      <c r="B11" s="49" t="s">
        <v>38</v>
      </c>
      <c r="C11" s="50"/>
      <c r="D11" s="51">
        <f>SUM(D8:D10)</f>
        <v>48600</v>
      </c>
      <c r="E11" s="51"/>
      <c r="F11" s="51">
        <f>SUM(F8:F10)</f>
        <v>51641</v>
      </c>
      <c r="G11" s="52"/>
      <c r="H11" s="52"/>
      <c r="I11" s="51">
        <f>SUM(I8:I10)</f>
        <v>51642</v>
      </c>
      <c r="J11" s="52"/>
      <c r="K11" s="51">
        <f>SUM(K8:K10)</f>
        <v>49303</v>
      </c>
      <c r="L11" s="21">
        <f>IF(K11&gt;0,(K8*L8+K9*L9+K10*L10)/K11,0)</f>
        <v>7.2332697807435647E-2</v>
      </c>
      <c r="M11" s="52">
        <f>M8+M9+M10</f>
        <v>45737</v>
      </c>
      <c r="N11" s="53">
        <f>IF(M11&gt;0,O11/M11,0)</f>
        <v>0.44972254411089491</v>
      </c>
      <c r="O11" s="54">
        <f>O8+O9+O10</f>
        <v>20568.96</v>
      </c>
      <c r="P11" s="21">
        <f>IF(M11&gt;0,Q11/M11,0)</f>
        <v>0.36500325775630238</v>
      </c>
      <c r="Q11" s="54">
        <f>Q8+Q9+Q10</f>
        <v>16694.154000000002</v>
      </c>
      <c r="R11" s="21">
        <f>IF(M11&gt;0,S11/M11,0)</f>
        <v>0.18527419813280277</v>
      </c>
      <c r="S11" s="54">
        <f>S8+S9+S10</f>
        <v>8473.8860000000004</v>
      </c>
      <c r="T11" s="21">
        <f>IF(M11&gt;0,U11/M11,0)</f>
        <v>0.21600179285917309</v>
      </c>
      <c r="U11" s="54">
        <f>U8+U9+U10</f>
        <v>9879.2739999999994</v>
      </c>
      <c r="V11" s="21">
        <f>IF(M11&gt;0,W11/M11,0)</f>
        <v>0.51732940507685243</v>
      </c>
      <c r="W11" s="54">
        <f>W8+W9+W10</f>
        <v>23661.095000000001</v>
      </c>
      <c r="X11" s="21">
        <f>IF(M11&gt;0,Y11/M11,0)</f>
        <v>0.40666834291711307</v>
      </c>
      <c r="Y11" s="54">
        <f>Y8+Y9+Y10</f>
        <v>18599.79</v>
      </c>
      <c r="Z11" s="55">
        <f>IF(M11&gt;0,AA11/M11,0)</f>
        <v>2.9868021514310077E-3</v>
      </c>
      <c r="AA11" s="56">
        <f>SUM(AA8:AA10)</f>
        <v>136.60737</v>
      </c>
      <c r="AB11" s="55">
        <f>IF(M11&gt;0,(AB8*M8+AB9*M9+AB10*M10)/M11,0)</f>
        <v>2.8624276843693293E-3</v>
      </c>
      <c r="AC11" s="55">
        <f>IF(K11&gt;0,(K8*AC8+K9*AC9+K10*AC10)/K11,0)</f>
        <v>5.267111534795043E-4</v>
      </c>
      <c r="AD11" s="52">
        <f>SUM(AD8:AD10)</f>
        <v>24.093240000000002</v>
      </c>
      <c r="AE11" s="53">
        <f>IF(K11&gt;0,(K8*AE8+K9*AE9+K10*AE10)/K11,0)</f>
        <v>0.20716110581506195</v>
      </c>
      <c r="AF11" s="58">
        <f>SUM(AF8:AF10)</f>
        <v>107.57927060000002</v>
      </c>
      <c r="AG11" s="53">
        <f>IF(AND(AA11&gt;0),((AA8*AG8+AA9*AG9+AA10*AG10)/AA11),0)</f>
        <v>0.82574218834742052</v>
      </c>
      <c r="AH11" s="57">
        <f t="shared" si="0"/>
        <v>0.8180872874268208</v>
      </c>
      <c r="AI11" s="51">
        <f>SUM(AI8:AI10)</f>
        <v>566</v>
      </c>
      <c r="AJ11" s="21">
        <f>IF(AI11&gt;0,(AJ8*AI8+AJ9*AI9+AJ10*AI10)/AI11,0)</f>
        <v>8.1971731448763255E-2</v>
      </c>
      <c r="AK11" s="53">
        <f>IF(K11&gt;0,(AK8*K8+AK9*K9+AK10*K10)/K11,0)</f>
        <v>0.20559644240715574</v>
      </c>
      <c r="AL11" s="155">
        <f>IF(K11&gt;0,(AL8*K8+AL9*K9+AL10*K10)/K11,0)</f>
        <v>0.21409165973673003</v>
      </c>
      <c r="AM11" s="58">
        <f>SUM(AM8:AM10)</f>
        <v>106.825615</v>
      </c>
      <c r="AN11" s="156">
        <f>SUM(AN8:AN10)</f>
        <v>111.1718532</v>
      </c>
      <c r="AO11" s="56"/>
      <c r="AP11" s="56">
        <f>SUM(AP8:AP10)</f>
        <v>508.52</v>
      </c>
      <c r="AQ11" s="105"/>
      <c r="AR11" s="106">
        <f>AQ10</f>
        <v>1091.9999999999998</v>
      </c>
      <c r="AS11" s="51">
        <f>SUM(AS8:AS10)</f>
        <v>0</v>
      </c>
      <c r="AT11" s="59"/>
      <c r="AU11" s="58"/>
      <c r="AV11" s="58"/>
      <c r="AW11" s="58"/>
      <c r="AX11" s="58"/>
    </row>
    <row r="12" spans="1:50" x14ac:dyDescent="0.2">
      <c r="A12" s="182">
        <v>3</v>
      </c>
      <c r="B12" s="23">
        <v>1</v>
      </c>
      <c r="C12" s="11" t="s">
        <v>54</v>
      </c>
      <c r="D12" s="12">
        <v>6798</v>
      </c>
      <c r="E12" s="12">
        <v>1</v>
      </c>
      <c r="F12" s="12">
        <v>18624</v>
      </c>
      <c r="G12" s="13">
        <v>0.5</v>
      </c>
      <c r="H12" s="13">
        <v>4.7</v>
      </c>
      <c r="I12" s="12">
        <v>18446</v>
      </c>
      <c r="J12" s="13">
        <v>4.9000000000000004</v>
      </c>
      <c r="K12" s="12">
        <v>15175</v>
      </c>
      <c r="L12" s="14">
        <v>6.8000000000000005E-2</v>
      </c>
      <c r="M12" s="24">
        <f>ROUND(K12*(1-L12),0)</f>
        <v>14143</v>
      </c>
      <c r="N12" s="15">
        <v>0.39</v>
      </c>
      <c r="O12" s="25">
        <f>M12*N12</f>
        <v>5515.77</v>
      </c>
      <c r="P12" s="14">
        <v>0.503</v>
      </c>
      <c r="Q12" s="25">
        <f>M12*P12</f>
        <v>7113.9290000000001</v>
      </c>
      <c r="R12" s="16">
        <v>0.107</v>
      </c>
      <c r="S12" s="25">
        <f>M12*R12</f>
        <v>1513.3009999999999</v>
      </c>
      <c r="T12" s="26">
        <v>0.20499999999999999</v>
      </c>
      <c r="U12" s="25">
        <f>M12*T12</f>
        <v>2899.3149999999996</v>
      </c>
      <c r="V12" s="16">
        <v>0.52800000000000002</v>
      </c>
      <c r="W12" s="25">
        <f>M12*V12</f>
        <v>7467.5039999999999</v>
      </c>
      <c r="X12" s="16">
        <v>0.4</v>
      </c>
      <c r="Y12" s="25">
        <f>X12*M12</f>
        <v>5657.2000000000007</v>
      </c>
      <c r="Z12" s="17">
        <v>3.0999999999999999E-3</v>
      </c>
      <c r="AA12" s="18">
        <f>M12*Z12</f>
        <v>43.843299999999999</v>
      </c>
      <c r="AB12" s="27">
        <f>IF(M12&gt;0,(AD12+AM12)/M12,0)</f>
        <v>3.1698397228310821E-3</v>
      </c>
      <c r="AC12" s="17">
        <v>5.0000000000000001E-4</v>
      </c>
      <c r="AD12" s="24">
        <f>AC12*M12</f>
        <v>7.0715000000000003</v>
      </c>
      <c r="AE12" s="117">
        <v>0.18890000000000001</v>
      </c>
      <c r="AF12" s="30">
        <f>AI12*(1-AJ12)*AE12</f>
        <v>39.364115400000003</v>
      </c>
      <c r="AG12" s="28">
        <f>IF(AND(AE12&gt;0,AC12&gt;0,Z12&gt;0),((Z12-AC12)*AE12)/((AE12-AC12)*Z12),0)</f>
        <v>0.84093555235942752</v>
      </c>
      <c r="AH12" s="60">
        <f t="shared" si="0"/>
        <v>0.84459387516145257</v>
      </c>
      <c r="AI12" s="12">
        <v>227</v>
      </c>
      <c r="AJ12" s="14">
        <v>8.2000000000000003E-2</v>
      </c>
      <c r="AK12" s="15">
        <v>0.1812</v>
      </c>
      <c r="AL12" s="150">
        <v>0.19059999999999999</v>
      </c>
      <c r="AM12" s="30">
        <f>AI12*(1-AJ12)*AK12</f>
        <v>37.759543199999996</v>
      </c>
      <c r="AN12" s="153">
        <f>AI12*(1-AJ12)*AL12</f>
        <v>39.718371599999998</v>
      </c>
      <c r="AO12" s="19">
        <v>1.7</v>
      </c>
      <c r="AP12" s="19">
        <v>504.26</v>
      </c>
      <c r="AQ12" s="101">
        <f>AQ10+AI12-AP12</f>
        <v>814.73999999999978</v>
      </c>
      <c r="AR12" s="102"/>
      <c r="AS12" s="12"/>
      <c r="AT12" s="31"/>
      <c r="AU12" s="20"/>
      <c r="AV12" s="20"/>
      <c r="AW12" s="20"/>
      <c r="AX12" s="20"/>
    </row>
    <row r="13" spans="1:50" x14ac:dyDescent="0.2">
      <c r="A13" s="183"/>
      <c r="B13" s="33">
        <v>2</v>
      </c>
      <c r="C13" s="11" t="s">
        <v>52</v>
      </c>
      <c r="D13" s="34">
        <v>19800</v>
      </c>
      <c r="E13" s="34">
        <v>4</v>
      </c>
      <c r="F13" s="34">
        <v>18567</v>
      </c>
      <c r="G13" s="35">
        <v>0.3</v>
      </c>
      <c r="H13" s="35">
        <v>3.3</v>
      </c>
      <c r="I13" s="34">
        <v>18237</v>
      </c>
      <c r="J13" s="35">
        <v>3.8</v>
      </c>
      <c r="K13" s="34">
        <v>16641</v>
      </c>
      <c r="L13" s="36">
        <v>7.5999999999999998E-2</v>
      </c>
      <c r="M13" s="37">
        <f>ROUND(K13*(1-L13),0)</f>
        <v>15376</v>
      </c>
      <c r="N13" s="38">
        <v>0.32</v>
      </c>
      <c r="O13" s="25">
        <f>M13*N13</f>
        <v>4920.32</v>
      </c>
      <c r="P13" s="36">
        <v>0.251</v>
      </c>
      <c r="Q13" s="25">
        <f>M13*P13</f>
        <v>3859.3760000000002</v>
      </c>
      <c r="R13" s="39">
        <v>0.42899999999999999</v>
      </c>
      <c r="S13" s="25">
        <f>M13*R13</f>
        <v>6596.3040000000001</v>
      </c>
      <c r="T13" s="28">
        <v>0.217</v>
      </c>
      <c r="U13" s="25">
        <f>M13*T13</f>
        <v>3336.5920000000001</v>
      </c>
      <c r="V13" s="39">
        <v>0.51500000000000001</v>
      </c>
      <c r="W13" s="25">
        <f>M13*V13</f>
        <v>7918.64</v>
      </c>
      <c r="X13" s="39">
        <v>0.4</v>
      </c>
      <c r="Y13" s="25">
        <f>X13*M13</f>
        <v>6150.4000000000005</v>
      </c>
      <c r="Z13" s="40">
        <v>3.1199999999999999E-3</v>
      </c>
      <c r="AA13" s="18">
        <f>M13*Z13</f>
        <v>47.973120000000002</v>
      </c>
      <c r="AB13" s="27">
        <f>IF(M13&gt;0,(AD13+AM13)/M13,0)</f>
        <v>2.7480910119667018E-3</v>
      </c>
      <c r="AC13" s="40">
        <v>5.0000000000000001E-4</v>
      </c>
      <c r="AD13" s="37">
        <f>AC13*M13</f>
        <v>7.6879999999999997</v>
      </c>
      <c r="AE13" s="28">
        <v>0.20780000000000001</v>
      </c>
      <c r="AF13" s="41">
        <f>AI13*(1-AJ13)*AE13</f>
        <v>36.816757200000005</v>
      </c>
      <c r="AG13" s="28">
        <f>IF(AND(AE13&gt;0,AC13&gt;0,Z13&gt;0),((Z13-AC13)*AE13)/((AE13-AC13)*Z13),0)</f>
        <v>0.84176902049550384</v>
      </c>
      <c r="AH13" s="29">
        <f t="shared" si="0"/>
        <v>0.82015740623722289</v>
      </c>
      <c r="AI13" s="34">
        <v>193</v>
      </c>
      <c r="AJ13" s="36">
        <v>8.2000000000000003E-2</v>
      </c>
      <c r="AK13" s="38">
        <v>0.1951</v>
      </c>
      <c r="AL13" s="151">
        <v>0.2044</v>
      </c>
      <c r="AM13" s="41">
        <f>AI13*(1-AJ13)*AK13</f>
        <v>34.566647400000001</v>
      </c>
      <c r="AN13" s="174">
        <f t="shared" si="1"/>
        <v>36.214365600000001</v>
      </c>
      <c r="AO13" s="42">
        <v>1.65</v>
      </c>
      <c r="AP13" s="42"/>
      <c r="AQ13" s="113">
        <f>AQ12+AI13-AP13</f>
        <v>1007.7399999999998</v>
      </c>
      <c r="AR13" s="104"/>
      <c r="AS13" s="43"/>
      <c r="AT13" s="44"/>
      <c r="AU13" s="45"/>
      <c r="AV13" s="45"/>
      <c r="AW13" s="45"/>
      <c r="AX13" s="45"/>
    </row>
    <row r="14" spans="1:50" x14ac:dyDescent="0.2">
      <c r="A14" s="183"/>
      <c r="B14" s="33">
        <v>3</v>
      </c>
      <c r="C14" s="46" t="s">
        <v>57</v>
      </c>
      <c r="D14" s="43">
        <v>22102</v>
      </c>
      <c r="E14" s="43">
        <v>5</v>
      </c>
      <c r="F14" s="43">
        <v>19207</v>
      </c>
      <c r="G14" s="37">
        <v>0.2</v>
      </c>
      <c r="H14" s="37">
        <v>3.6</v>
      </c>
      <c r="I14" s="43">
        <v>19169</v>
      </c>
      <c r="J14" s="37">
        <v>3.1</v>
      </c>
      <c r="K14" s="43">
        <v>16868</v>
      </c>
      <c r="L14" s="39">
        <v>6.6000000000000003E-2</v>
      </c>
      <c r="M14" s="37">
        <f>ROUND(K14*(1-L14),0)</f>
        <v>15755</v>
      </c>
      <c r="N14" s="28">
        <v>0.248</v>
      </c>
      <c r="O14" s="25">
        <f>M14*N14</f>
        <v>3907.24</v>
      </c>
      <c r="P14" s="39">
        <v>0.43</v>
      </c>
      <c r="Q14" s="25">
        <f>M14*P14</f>
        <v>6774.65</v>
      </c>
      <c r="R14" s="39">
        <v>0.32200000000000001</v>
      </c>
      <c r="S14" s="25">
        <f>M14*R14</f>
        <v>5073.1100000000006</v>
      </c>
      <c r="T14" s="28">
        <v>0.22800000000000001</v>
      </c>
      <c r="U14" s="25">
        <f>M14*T14</f>
        <v>3592.1400000000003</v>
      </c>
      <c r="V14" s="39">
        <v>0.51</v>
      </c>
      <c r="W14" s="25">
        <f>M14*V14</f>
        <v>8035.05</v>
      </c>
      <c r="X14" s="39">
        <v>0.41</v>
      </c>
      <c r="Y14" s="25">
        <f>X14*M14</f>
        <v>6459.5499999999993</v>
      </c>
      <c r="Z14" s="47">
        <v>3.0400000000000002E-3</v>
      </c>
      <c r="AA14" s="18">
        <f>M14*Z14</f>
        <v>47.895200000000003</v>
      </c>
      <c r="AB14" s="27">
        <f>IF(M14&gt;0,(AD14+AM14)/M14,0)</f>
        <v>2.9717410853697238E-3</v>
      </c>
      <c r="AC14" s="47">
        <v>5.1999999999999995E-4</v>
      </c>
      <c r="AD14" s="37">
        <f>AC14*M14</f>
        <v>8.1925999999999988</v>
      </c>
      <c r="AE14" s="28">
        <v>0.20119999999999999</v>
      </c>
      <c r="AF14" s="41">
        <f>AI14*(1-AJ14)*AE14</f>
        <v>38.627180799999998</v>
      </c>
      <c r="AG14" s="28">
        <f>IF(AND(AE14&gt;0,AC14&gt;0,Z14&gt;0),((Z14-AC14)*AE14)/((AE14-AC14)*Z14),0)</f>
        <v>0.83109532851462919</v>
      </c>
      <c r="AH14" s="29">
        <f t="shared" si="0"/>
        <v>0.82715618273134506</v>
      </c>
      <c r="AI14" s="43">
        <v>208</v>
      </c>
      <c r="AJ14" s="39">
        <v>7.6999999999999999E-2</v>
      </c>
      <c r="AK14" s="28">
        <v>0.20119999999999999</v>
      </c>
      <c r="AL14" s="152">
        <v>0.21029999999999999</v>
      </c>
      <c r="AM14" s="41">
        <f>AI14*(1-AJ14)*AK14</f>
        <v>38.627180799999998</v>
      </c>
      <c r="AN14" s="154">
        <f t="shared" si="1"/>
        <v>40.374235200000001</v>
      </c>
      <c r="AO14" s="18">
        <v>1.6</v>
      </c>
      <c r="AP14" s="18"/>
      <c r="AQ14" s="113">
        <f>AQ13+AI14-AP14</f>
        <v>1215.7399999999998</v>
      </c>
      <c r="AR14" s="104"/>
      <c r="AS14" s="43"/>
      <c r="AT14" s="48"/>
      <c r="AU14" s="41"/>
      <c r="AV14" s="41"/>
      <c r="AW14" s="41"/>
      <c r="AX14" s="41"/>
    </row>
    <row r="15" spans="1:50" s="22" customFormat="1" ht="13.5" thickBot="1" x14ac:dyDescent="0.25">
      <c r="A15" s="184"/>
      <c r="B15" s="49" t="s">
        <v>38</v>
      </c>
      <c r="C15" s="50"/>
      <c r="D15" s="51">
        <f>SUM(D12:D14)</f>
        <v>48700</v>
      </c>
      <c r="E15" s="51"/>
      <c r="F15" s="51">
        <f>SUM(F12:F14)</f>
        <v>56398</v>
      </c>
      <c r="G15" s="52"/>
      <c r="H15" s="52"/>
      <c r="I15" s="51">
        <f>SUM(I12:I14)</f>
        <v>55852</v>
      </c>
      <c r="J15" s="52"/>
      <c r="K15" s="51">
        <f>SUM(K12:K14)</f>
        <v>48684</v>
      </c>
      <c r="L15" s="21">
        <f>IF(K15&gt;0,(K12*L12+K13*L13+K14*L14)/K15,0)</f>
        <v>7.004157423383453E-2</v>
      </c>
      <c r="M15" s="52">
        <f>M12+M13+M14</f>
        <v>45274</v>
      </c>
      <c r="N15" s="53">
        <f>IF(M15&gt;0,O15/M15,0)</f>
        <v>0.31681163581746696</v>
      </c>
      <c r="O15" s="54">
        <f>O12+O13+O14</f>
        <v>14343.33</v>
      </c>
      <c r="P15" s="21">
        <f>IF(M15&gt;0,Q15/M15,0)</f>
        <v>0.39201208198966297</v>
      </c>
      <c r="Q15" s="54">
        <f>Q12+Q13+Q14</f>
        <v>17747.955000000002</v>
      </c>
      <c r="R15" s="21">
        <f>IF(M15&gt;0,S15/M15,0)</f>
        <v>0.29117628219287006</v>
      </c>
      <c r="S15" s="54">
        <f>S12+S13+S14</f>
        <v>13182.715</v>
      </c>
      <c r="T15" s="21">
        <f>IF(M15&gt;0,U15/M15,0)</f>
        <v>0.21707927287184695</v>
      </c>
      <c r="U15" s="54">
        <f>U12+U13+U14</f>
        <v>9828.0469999999987</v>
      </c>
      <c r="V15" s="21">
        <f>IF(M15&gt;0,W15/M15,0)</f>
        <v>0.5173210672792331</v>
      </c>
      <c r="W15" s="54">
        <f>W12+W13+W14</f>
        <v>23421.194</v>
      </c>
      <c r="X15" s="21">
        <f>IF(M15&gt;0,Y15/M15,0)</f>
        <v>0.40347992225118173</v>
      </c>
      <c r="Y15" s="54">
        <f>Y12+Y13+Y14</f>
        <v>18267.150000000001</v>
      </c>
      <c r="Z15" s="55">
        <f>IF(M15&gt;0,AA15/M15,0)</f>
        <v>3.0859128859831247E-3</v>
      </c>
      <c r="AA15" s="56">
        <f>SUM(AA12:AA14)</f>
        <v>139.71161999999998</v>
      </c>
      <c r="AB15" s="55">
        <f>IF(M15&gt;0,(AB12*M12+AB13*M13+AB14*M14)/M15,0)</f>
        <v>2.9576682290056097E-3</v>
      </c>
      <c r="AC15" s="55">
        <f>IF(K15&gt;0,(K12*AC12+K13*AC13+K14*AC14)/K15,0)</f>
        <v>5.0692958672253724E-4</v>
      </c>
      <c r="AD15" s="52">
        <f>SUM(AD12:AD14)</f>
        <v>22.952099999999998</v>
      </c>
      <c r="AE15" s="53">
        <f>IF(K15&gt;0,(K12*AE12+K13*AE13+K14*AE14)/K15,0)</f>
        <v>0.19962202982499383</v>
      </c>
      <c r="AF15" s="58">
        <f>SUM(AF12:AF14)</f>
        <v>114.80805340000001</v>
      </c>
      <c r="AG15" s="53">
        <f>IF(AND(AA15&gt;0),((AA12*AG12+AA13*AG13+AA14*AG14)/AA15),0)</f>
        <v>0.83784836875806923</v>
      </c>
      <c r="AH15" s="57">
        <f t="shared" si="0"/>
        <v>0.83078846524209227</v>
      </c>
      <c r="AI15" s="51">
        <f>SUM(AI12:AI14)</f>
        <v>628</v>
      </c>
      <c r="AJ15" s="21">
        <f>IF(AI15&gt;0,(AJ12*AI12+AJ13*AI13+AJ14*AI14)/AI15,0)</f>
        <v>8.0343949044585986E-2</v>
      </c>
      <c r="AK15" s="53">
        <f>IF(K15&gt;0,(AK12*K12+AK13*K13+AK14*K14)/K15,0)</f>
        <v>0.19288083764686551</v>
      </c>
      <c r="AL15" s="155">
        <f>IF(K15&gt;0,(AL12*K12+AL13*K13+AL14*K14)/K15,0)</f>
        <v>0.20214271218470134</v>
      </c>
      <c r="AM15" s="58">
        <f>SUM(AM12:AM14)</f>
        <v>110.95337139999998</v>
      </c>
      <c r="AN15" s="156">
        <f>SUM(AN12:AN14)</f>
        <v>116.30697239999999</v>
      </c>
      <c r="AO15" s="56"/>
      <c r="AP15" s="56">
        <f>SUM(AP12:AP14)</f>
        <v>504.26</v>
      </c>
      <c r="AQ15" s="105"/>
      <c r="AR15" s="106">
        <f>AQ14</f>
        <v>1215.7399999999998</v>
      </c>
      <c r="AS15" s="51">
        <f>SUM(AS12:AS14)</f>
        <v>0</v>
      </c>
      <c r="AT15" s="59"/>
      <c r="AU15" s="58"/>
      <c r="AV15" s="58"/>
      <c r="AW15" s="58"/>
      <c r="AX15" s="58"/>
    </row>
    <row r="16" spans="1:50" x14ac:dyDescent="0.2">
      <c r="A16" s="182">
        <v>4</v>
      </c>
      <c r="B16" s="23">
        <v>1</v>
      </c>
      <c r="C16" s="11" t="s">
        <v>53</v>
      </c>
      <c r="D16" s="12">
        <v>9570</v>
      </c>
      <c r="E16" s="12">
        <v>5</v>
      </c>
      <c r="F16" s="12">
        <v>10962</v>
      </c>
      <c r="G16" s="13">
        <v>0.7</v>
      </c>
      <c r="H16" s="13">
        <v>4.5</v>
      </c>
      <c r="I16" s="12">
        <v>10943</v>
      </c>
      <c r="J16" s="13">
        <v>5.5</v>
      </c>
      <c r="K16" s="12">
        <v>16516</v>
      </c>
      <c r="L16" s="14">
        <v>6.4000000000000001E-2</v>
      </c>
      <c r="M16" s="24">
        <f>ROUND(K16*(1-L16),0)</f>
        <v>15459</v>
      </c>
      <c r="N16" s="15">
        <v>0.28000000000000003</v>
      </c>
      <c r="O16" s="25">
        <f>M16*N16</f>
        <v>4328.5200000000004</v>
      </c>
      <c r="P16" s="14">
        <v>0.59399999999999997</v>
      </c>
      <c r="Q16" s="25">
        <f>M16*P16</f>
        <v>9182.6459999999988</v>
      </c>
      <c r="R16" s="16">
        <v>0.126</v>
      </c>
      <c r="S16" s="25">
        <f>M16*R16</f>
        <v>1947.8340000000001</v>
      </c>
      <c r="T16" s="26">
        <v>0.22900000000000001</v>
      </c>
      <c r="U16" s="25">
        <f>M16*T16</f>
        <v>3540.1110000000003</v>
      </c>
      <c r="V16" s="16">
        <v>0.504</v>
      </c>
      <c r="W16" s="25">
        <f>M16*V16</f>
        <v>7791.3360000000002</v>
      </c>
      <c r="X16" s="16">
        <v>0.4</v>
      </c>
      <c r="Y16" s="25">
        <f>X16*M16</f>
        <v>6183.6</v>
      </c>
      <c r="Z16" s="17">
        <v>3.1800000000000001E-3</v>
      </c>
      <c r="AA16" s="18">
        <f>M16*Z16</f>
        <v>49.159620000000004</v>
      </c>
      <c r="AB16" s="27">
        <f>IF(M16&gt;0,(AD16+AM16)/M16,0)</f>
        <v>2.7538796946762405E-3</v>
      </c>
      <c r="AC16" s="17">
        <v>5.9000000000000003E-4</v>
      </c>
      <c r="AD16" s="24">
        <f>AC16*M16</f>
        <v>9.1208100000000005</v>
      </c>
      <c r="AE16" s="117">
        <v>0.2082</v>
      </c>
      <c r="AF16" s="30">
        <f>AI16*(1-AJ16)*AE16</f>
        <v>36.927809400000001</v>
      </c>
      <c r="AG16" s="28">
        <f>IF(AND(AE16&gt;0,AC16&gt;0,Z16&gt;0),((Z16-AC16)*AE16)/((AE16-AC16)*Z16),0)</f>
        <v>0.81678001114208165</v>
      </c>
      <c r="AH16" s="60">
        <f t="shared" si="0"/>
        <v>0.78822260707885317</v>
      </c>
      <c r="AI16" s="12">
        <v>193</v>
      </c>
      <c r="AJ16" s="14">
        <v>8.1000000000000003E-2</v>
      </c>
      <c r="AK16" s="15">
        <v>0.18859999999999999</v>
      </c>
      <c r="AL16" s="150">
        <v>0.2031</v>
      </c>
      <c r="AM16" s="30">
        <f>AI16*(1-AJ16)*AK16</f>
        <v>33.451416200000004</v>
      </c>
      <c r="AN16" s="153">
        <f>AI16*(1-AJ16)*AL16</f>
        <v>36.023237700000003</v>
      </c>
      <c r="AO16" s="19">
        <v>1.6</v>
      </c>
      <c r="AP16" s="19">
        <v>876.78</v>
      </c>
      <c r="AQ16" s="101">
        <f>AQ14+AI16-AP16</f>
        <v>531.95999999999981</v>
      </c>
      <c r="AR16" s="102"/>
      <c r="AS16" s="12"/>
      <c r="AT16" s="31"/>
      <c r="AU16" s="20"/>
      <c r="AV16" s="20"/>
      <c r="AW16" s="20"/>
      <c r="AX16" s="20"/>
    </row>
    <row r="17" spans="1:50" x14ac:dyDescent="0.2">
      <c r="A17" s="183"/>
      <c r="B17" s="33">
        <v>2</v>
      </c>
      <c r="C17" s="11" t="s">
        <v>52</v>
      </c>
      <c r="D17" s="34">
        <v>19500</v>
      </c>
      <c r="E17" s="34">
        <v>5</v>
      </c>
      <c r="F17" s="34">
        <v>19058</v>
      </c>
      <c r="G17" s="35">
        <v>0.4</v>
      </c>
      <c r="H17" s="35">
        <v>3.6</v>
      </c>
      <c r="I17" s="34">
        <v>19457</v>
      </c>
      <c r="J17" s="35">
        <v>3.3</v>
      </c>
      <c r="K17" s="34">
        <v>16371</v>
      </c>
      <c r="L17" s="36">
        <v>0.06</v>
      </c>
      <c r="M17" s="37">
        <f>ROUND(K17*(1-L17),0)</f>
        <v>15389</v>
      </c>
      <c r="N17" s="38">
        <v>0.33400000000000002</v>
      </c>
      <c r="O17" s="25">
        <f>M17*N17</f>
        <v>5139.9260000000004</v>
      </c>
      <c r="P17" s="36">
        <v>0.23799999999999999</v>
      </c>
      <c r="Q17" s="25">
        <f>M17*P17</f>
        <v>3662.5819999999999</v>
      </c>
      <c r="R17" s="39">
        <v>0.42799999999999999</v>
      </c>
      <c r="S17" s="25">
        <f>M17*R17</f>
        <v>6586.4920000000002</v>
      </c>
      <c r="T17" s="28">
        <v>0.214</v>
      </c>
      <c r="U17" s="25">
        <f>M17*T17</f>
        <v>3293.2460000000001</v>
      </c>
      <c r="V17" s="39">
        <v>0.52</v>
      </c>
      <c r="W17" s="25">
        <f>M17*V17</f>
        <v>8002.2800000000007</v>
      </c>
      <c r="X17" s="39">
        <v>0.4</v>
      </c>
      <c r="Y17" s="25">
        <f>X17*M17</f>
        <v>6155.6</v>
      </c>
      <c r="Z17" s="40">
        <v>3.0100000000000001E-3</v>
      </c>
      <c r="AA17" s="18">
        <f>M17*Z17</f>
        <v>46.320889999999999</v>
      </c>
      <c r="AB17" s="27">
        <f>IF(M17&gt;0,(AD17+AM17)/M17,0)</f>
        <v>2.7624693222431606E-3</v>
      </c>
      <c r="AC17" s="40">
        <v>5.4000000000000001E-4</v>
      </c>
      <c r="AD17" s="37">
        <f>AC17*M17</f>
        <v>8.31006</v>
      </c>
      <c r="AE17" s="28">
        <v>0.20319999999999999</v>
      </c>
      <c r="AF17" s="41">
        <f>AI17*(1-AJ17)*AE17</f>
        <v>35.2600768</v>
      </c>
      <c r="AG17" s="28">
        <f>IF(AND(AE17&gt;0,AC17&gt;0,Z17&gt;0),((Z17-AC17)*AE17)/((AE17-AC17)*Z17),0)</f>
        <v>0.82278454036398951</v>
      </c>
      <c r="AH17" s="29">
        <f t="shared" si="0"/>
        <v>0.80673294333084089</v>
      </c>
      <c r="AI17" s="34">
        <v>188</v>
      </c>
      <c r="AJ17" s="36">
        <v>7.6999999999999999E-2</v>
      </c>
      <c r="AK17" s="38">
        <v>0.1971</v>
      </c>
      <c r="AL17" s="151">
        <v>0.2089</v>
      </c>
      <c r="AM17" s="41">
        <f>AI17*(1-AJ17)*AK17</f>
        <v>34.201580399999997</v>
      </c>
      <c r="AN17" s="174">
        <f t="shared" si="1"/>
        <v>36.249163600000003</v>
      </c>
      <c r="AO17" s="42">
        <v>1.65</v>
      </c>
      <c r="AP17" s="42"/>
      <c r="AQ17" s="113">
        <f>AQ16+AI17-AP17</f>
        <v>719.95999999999981</v>
      </c>
      <c r="AR17" s="104"/>
      <c r="AS17" s="43"/>
      <c r="AT17" s="44"/>
      <c r="AU17" s="45"/>
      <c r="AV17" s="45"/>
      <c r="AW17" s="45"/>
      <c r="AX17" s="45"/>
    </row>
    <row r="18" spans="1:50" x14ac:dyDescent="0.2">
      <c r="A18" s="183"/>
      <c r="B18" s="33">
        <v>3</v>
      </c>
      <c r="C18" s="46" t="s">
        <v>57</v>
      </c>
      <c r="D18" s="43">
        <v>21630</v>
      </c>
      <c r="E18" s="43">
        <v>4</v>
      </c>
      <c r="F18" s="43">
        <v>18935</v>
      </c>
      <c r="G18" s="37">
        <v>0.4</v>
      </c>
      <c r="H18" s="37">
        <v>3.3</v>
      </c>
      <c r="I18" s="43">
        <v>18750</v>
      </c>
      <c r="J18" s="37">
        <v>5.9</v>
      </c>
      <c r="K18" s="43">
        <v>16744</v>
      </c>
      <c r="L18" s="39">
        <v>6.0999999999999999E-2</v>
      </c>
      <c r="M18" s="37">
        <f>ROUND(K18*(1-L18),0)</f>
        <v>15723</v>
      </c>
      <c r="N18" s="28">
        <v>0.26</v>
      </c>
      <c r="O18" s="25">
        <f>M18*N18</f>
        <v>4087.98</v>
      </c>
      <c r="P18" s="39">
        <v>0.315</v>
      </c>
      <c r="Q18" s="25">
        <f>M18*P18</f>
        <v>4952.7449999999999</v>
      </c>
      <c r="R18" s="39">
        <v>0.42499999999999999</v>
      </c>
      <c r="S18" s="25">
        <f>M18*R18</f>
        <v>6682.2749999999996</v>
      </c>
      <c r="T18" s="28">
        <v>0.21199999999999999</v>
      </c>
      <c r="U18" s="25">
        <f>M18*T18</f>
        <v>3333.2759999999998</v>
      </c>
      <c r="V18" s="39">
        <v>0.53200000000000003</v>
      </c>
      <c r="W18" s="25">
        <f>M18*V18</f>
        <v>8364.6360000000004</v>
      </c>
      <c r="X18" s="39">
        <v>0.4</v>
      </c>
      <c r="Y18" s="25">
        <f>X18*M18</f>
        <v>6289.2000000000007</v>
      </c>
      <c r="Z18" s="47">
        <v>3.2399999999999998E-3</v>
      </c>
      <c r="AA18" s="18">
        <f>M18*Z18</f>
        <v>50.942519999999995</v>
      </c>
      <c r="AB18" s="27">
        <f>IF(M18&gt;0,(AD18+AM18)/M18,0)</f>
        <v>3.1100684602175157E-3</v>
      </c>
      <c r="AC18" s="47">
        <v>6.4000000000000005E-4</v>
      </c>
      <c r="AD18" s="37">
        <f>AC18*M18</f>
        <v>10.062720000000001</v>
      </c>
      <c r="AE18" s="28">
        <v>0.2021</v>
      </c>
      <c r="AF18" s="41">
        <f>AI18*(1-AJ18)*AE18</f>
        <v>40.292272799999999</v>
      </c>
      <c r="AG18" s="28">
        <f>IF(AND(AE18&gt;0,AC18&gt;0,Z18&gt;0),((Z18-AC18)*AE18)/((AE18-AC18)*Z18),0)</f>
        <v>0.8050184272097638</v>
      </c>
      <c r="AH18" s="29">
        <f t="shared" si="0"/>
        <v>0.79683468590860729</v>
      </c>
      <c r="AI18" s="43">
        <v>216</v>
      </c>
      <c r="AJ18" s="39">
        <v>7.6999999999999999E-2</v>
      </c>
      <c r="AK18" s="28">
        <v>0.1948</v>
      </c>
      <c r="AL18" s="152">
        <v>0.21929999999999999</v>
      </c>
      <c r="AM18" s="41">
        <f>AI18*(1-AJ18)*AK18</f>
        <v>38.836886399999997</v>
      </c>
      <c r="AN18" s="154">
        <f t="shared" si="1"/>
        <v>43.721402399999995</v>
      </c>
      <c r="AO18" s="18">
        <v>1.6</v>
      </c>
      <c r="AP18" s="18"/>
      <c r="AQ18" s="113">
        <f>AQ17+AI18-AP18</f>
        <v>935.95999999999981</v>
      </c>
      <c r="AR18" s="104"/>
      <c r="AS18" s="43"/>
      <c r="AT18" s="48"/>
      <c r="AU18" s="41"/>
      <c r="AV18" s="41"/>
      <c r="AW18" s="41"/>
      <c r="AX18" s="41"/>
    </row>
    <row r="19" spans="1:50" s="22" customFormat="1" ht="13.5" thickBot="1" x14ac:dyDescent="0.25">
      <c r="A19" s="184"/>
      <c r="B19" s="49" t="s">
        <v>38</v>
      </c>
      <c r="C19" s="50"/>
      <c r="D19" s="51">
        <f>SUM(D16:D18)</f>
        <v>50700</v>
      </c>
      <c r="E19" s="51"/>
      <c r="F19" s="51">
        <f>SUM(F16:F18)</f>
        <v>48955</v>
      </c>
      <c r="G19" s="52"/>
      <c r="H19" s="52"/>
      <c r="I19" s="51">
        <f>SUM(I16:I18)</f>
        <v>49150</v>
      </c>
      <c r="J19" s="52"/>
      <c r="K19" s="51">
        <f>SUM(K16:K18)</f>
        <v>49631</v>
      </c>
      <c r="L19" s="21">
        <f>IF(K19&gt;0,(K16*L16+K17*L17+K18*L18)/K19,0)</f>
        <v>6.1668473333199011E-2</v>
      </c>
      <c r="M19" s="52">
        <f>M16+M17+M18</f>
        <v>46571</v>
      </c>
      <c r="N19" s="53">
        <f>IF(M19&gt;0,O19/M19,0)</f>
        <v>0.29109158059736745</v>
      </c>
      <c r="O19" s="54">
        <f>O16+O17+O18</f>
        <v>13556.425999999999</v>
      </c>
      <c r="P19" s="21">
        <f>IF(M19&gt;0,Q19/M19,0)</f>
        <v>0.38216858130596287</v>
      </c>
      <c r="Q19" s="54">
        <f>Q16+Q17+Q18</f>
        <v>17797.972999999998</v>
      </c>
      <c r="R19" s="21">
        <f>IF(M19&gt;0,S19/M19,0)</f>
        <v>0.32673983809666962</v>
      </c>
      <c r="S19" s="54">
        <f>S16+S17+S18</f>
        <v>15216.601000000001</v>
      </c>
      <c r="T19" s="21">
        <f>IF(M19&gt;0,U19/M19,0)</f>
        <v>0.21830394451482682</v>
      </c>
      <c r="U19" s="54">
        <f>U16+U17+U18</f>
        <v>10166.633</v>
      </c>
      <c r="V19" s="21">
        <f>IF(M19&gt;0,W19/M19,0)</f>
        <v>0.51874024607588409</v>
      </c>
      <c r="W19" s="54">
        <f>W16+W17+W18</f>
        <v>24158.252</v>
      </c>
      <c r="X19" s="21">
        <f>IF(M19&gt;0,Y19/M19,0)</f>
        <v>0.4</v>
      </c>
      <c r="Y19" s="54">
        <f>Y16+Y17+Y18</f>
        <v>18628.400000000001</v>
      </c>
      <c r="Z19" s="55">
        <f>IF(M19&gt;0,AA19/M19,0)</f>
        <v>3.1440817246784483E-3</v>
      </c>
      <c r="AA19" s="56">
        <f>SUM(AA16:AA18)</f>
        <v>146.42303000000001</v>
      </c>
      <c r="AB19" s="55">
        <f>IF(M19&gt;0,(AB16*M16+AB17*M17+AB18*M18)/M19,0)</f>
        <v>2.8769722144682316E-3</v>
      </c>
      <c r="AC19" s="55">
        <f>IF(K19&gt;0,(K16*AC16+K17*AC17+K18*AC18)/K19,0)</f>
        <v>5.9037577320626233E-4</v>
      </c>
      <c r="AD19" s="52">
        <f>SUM(AD16:AD18)</f>
        <v>27.493589999999998</v>
      </c>
      <c r="AE19" s="53">
        <f>IF(K19&gt;0,(K16*AE16+K17*AE17+K18*AE18)/K19,0)</f>
        <v>0.20449277266224739</v>
      </c>
      <c r="AF19" s="58">
        <f>SUM(AF16:AF18)</f>
        <v>112.48015900000001</v>
      </c>
      <c r="AG19" s="53">
        <f>IF(AND(AA19&gt;0),((AA16*AG16+AA17*AG17+AA18*AG18)/AA19),0)</f>
        <v>0.81458753098978587</v>
      </c>
      <c r="AH19" s="57">
        <f t="shared" si="0"/>
        <v>0.79722509553353149</v>
      </c>
      <c r="AI19" s="51">
        <f>SUM(AI16:AI18)</f>
        <v>597</v>
      </c>
      <c r="AJ19" s="21">
        <f>IF(AI19&gt;0,(AJ16*AI16+AJ17*AI17+AJ18*AI18)/AI19,0)</f>
        <v>7.8293132328308201E-2</v>
      </c>
      <c r="AK19" s="53">
        <f>IF(K19&gt;0,(AK16*K16+AK17*K17+AK18*K18)/K19,0)</f>
        <v>0.19349545445386956</v>
      </c>
      <c r="AL19" s="155">
        <f>IF(K19&gt;0,(AL16*K16+AL17*K17+AL18*K18)/K19,0)</f>
        <v>0.21047854566702259</v>
      </c>
      <c r="AM19" s="58">
        <f>SUM(AM16:AM18)</f>
        <v>106.48988299999999</v>
      </c>
      <c r="AN19" s="156">
        <f>SUM(AN16:AN18)</f>
        <v>115.9938037</v>
      </c>
      <c r="AO19" s="56"/>
      <c r="AP19" s="56">
        <f>SUM(AP16:AP18)</f>
        <v>876.78</v>
      </c>
      <c r="AQ19" s="105"/>
      <c r="AR19" s="106">
        <f>AQ18</f>
        <v>935.95999999999981</v>
      </c>
      <c r="AS19" s="51">
        <f>SUM(AS16:AS18)</f>
        <v>0</v>
      </c>
      <c r="AT19" s="59"/>
      <c r="AU19" s="58"/>
      <c r="AV19" s="58"/>
      <c r="AW19" s="58"/>
      <c r="AX19" s="58"/>
    </row>
    <row r="20" spans="1:50" x14ac:dyDescent="0.2">
      <c r="A20" s="182">
        <v>5</v>
      </c>
      <c r="B20" s="23">
        <v>1</v>
      </c>
      <c r="C20" s="11" t="s">
        <v>53</v>
      </c>
      <c r="D20" s="12">
        <v>17541</v>
      </c>
      <c r="E20" s="12">
        <v>3</v>
      </c>
      <c r="F20" s="12">
        <v>16466</v>
      </c>
      <c r="G20" s="13">
        <v>0.5</v>
      </c>
      <c r="H20" s="13">
        <v>3.7</v>
      </c>
      <c r="I20" s="12">
        <v>16751</v>
      </c>
      <c r="J20" s="13">
        <v>2.5</v>
      </c>
      <c r="K20" s="12">
        <v>16792</v>
      </c>
      <c r="L20" s="14">
        <v>6.0999999999999999E-2</v>
      </c>
      <c r="M20" s="24">
        <f>ROUND(K20*(1-L20),0)</f>
        <v>15768</v>
      </c>
      <c r="N20" s="15">
        <v>0.28999999999999998</v>
      </c>
      <c r="O20" s="25">
        <f>M20*N20</f>
        <v>4572.7199999999993</v>
      </c>
      <c r="P20" s="14">
        <v>0.60499999999999998</v>
      </c>
      <c r="Q20" s="25">
        <f>M20*P20</f>
        <v>9539.64</v>
      </c>
      <c r="R20" s="16">
        <v>0.105</v>
      </c>
      <c r="S20" s="25">
        <f>M20*R20</f>
        <v>1655.6399999999999</v>
      </c>
      <c r="T20" s="26">
        <v>0.216</v>
      </c>
      <c r="U20" s="25">
        <f>M20*T20</f>
        <v>3405.8879999999999</v>
      </c>
      <c r="V20" s="16">
        <v>0.52700000000000002</v>
      </c>
      <c r="W20" s="25">
        <f>M20*V20</f>
        <v>8309.7360000000008</v>
      </c>
      <c r="X20" s="16">
        <v>0.4</v>
      </c>
      <c r="Y20" s="25">
        <f>X20*M20</f>
        <v>6307.2000000000007</v>
      </c>
      <c r="Z20" s="17">
        <v>3.1700000000000001E-3</v>
      </c>
      <c r="AA20" s="18">
        <f>M20*Z20</f>
        <v>49.984560000000002</v>
      </c>
      <c r="AB20" s="27">
        <f>IF(M20&gt;0,(AD20+AM20)/M20,0)</f>
        <v>2.8465395738203961E-3</v>
      </c>
      <c r="AC20" s="17">
        <v>5.6999999999999998E-4</v>
      </c>
      <c r="AD20" s="24">
        <f>AC20*M20</f>
        <v>8.9877599999999997</v>
      </c>
      <c r="AE20" s="117">
        <v>0.16689999999999999</v>
      </c>
      <c r="AF20" s="30">
        <f>AI20*(1-AJ20)*AE20</f>
        <v>40.867134</v>
      </c>
      <c r="AG20" s="28">
        <f>IF(AND(AE20&gt;0,AC20&gt;0,Z20&gt;0),((Z20-AC20)*AE20)/((AE20-AC20)*Z20),0)</f>
        <v>0.8229999994310272</v>
      </c>
      <c r="AH20" s="60">
        <f t="shared" si="0"/>
        <v>0.80287856487997145</v>
      </c>
      <c r="AI20" s="12">
        <v>265</v>
      </c>
      <c r="AJ20" s="14">
        <v>7.5999999999999998E-2</v>
      </c>
      <c r="AK20" s="15">
        <v>0.14660000000000001</v>
      </c>
      <c r="AL20" s="150">
        <v>0.17130000000000001</v>
      </c>
      <c r="AM20" s="30">
        <f>AI20*(1-AJ20)*AK20</f>
        <v>35.896476000000007</v>
      </c>
      <c r="AN20" s="153">
        <f>AI20*(1-AJ20)*AL20</f>
        <v>41.944518000000002</v>
      </c>
      <c r="AO20" s="19">
        <v>1.65</v>
      </c>
      <c r="AP20" s="19"/>
      <c r="AQ20" s="101">
        <f>AQ18+AI20-AP20</f>
        <v>1200.9599999999998</v>
      </c>
      <c r="AR20" s="102"/>
      <c r="AS20" s="12"/>
      <c r="AT20" s="31"/>
      <c r="AU20" s="20"/>
      <c r="AV20" s="20"/>
      <c r="AW20" s="20"/>
      <c r="AX20" s="20"/>
    </row>
    <row r="21" spans="1:50" x14ac:dyDescent="0.2">
      <c r="A21" s="183"/>
      <c r="B21" s="33">
        <v>2</v>
      </c>
      <c r="C21" s="11" t="s">
        <v>60</v>
      </c>
      <c r="D21" s="34">
        <v>19900</v>
      </c>
      <c r="E21" s="34">
        <v>3</v>
      </c>
      <c r="F21" s="34">
        <v>17875</v>
      </c>
      <c r="G21" s="35">
        <v>0.4</v>
      </c>
      <c r="H21" s="35">
        <v>4.5</v>
      </c>
      <c r="I21" s="34">
        <v>17802</v>
      </c>
      <c r="J21" s="35">
        <v>2.2999999999999998</v>
      </c>
      <c r="K21" s="34">
        <v>16836</v>
      </c>
      <c r="L21" s="36">
        <v>6.6000000000000003E-2</v>
      </c>
      <c r="M21" s="37">
        <f>ROUND(K21*(1-L21),0)</f>
        <v>15725</v>
      </c>
      <c r="N21" s="38">
        <v>0.496</v>
      </c>
      <c r="O21" s="25">
        <f>M21*N21</f>
        <v>7799.6</v>
      </c>
      <c r="P21" s="36">
        <v>0.41199999999999998</v>
      </c>
      <c r="Q21" s="25">
        <f>M21*P21</f>
        <v>6478.7</v>
      </c>
      <c r="R21" s="39">
        <v>9.1999999999999998E-2</v>
      </c>
      <c r="S21" s="25">
        <f>M21*R21</f>
        <v>1446.7</v>
      </c>
      <c r="T21" s="28">
        <v>0.214</v>
      </c>
      <c r="U21" s="25">
        <f>M21*T21</f>
        <v>3365.15</v>
      </c>
      <c r="V21" s="39">
        <v>0.51400000000000001</v>
      </c>
      <c r="W21" s="25">
        <f>M21*V21</f>
        <v>8082.6500000000005</v>
      </c>
      <c r="X21" s="39">
        <v>0.4</v>
      </c>
      <c r="Y21" s="25">
        <f>X21*M21</f>
        <v>6290</v>
      </c>
      <c r="Z21" s="40">
        <v>3.0300000000000001E-3</v>
      </c>
      <c r="AA21" s="18">
        <f>M21*Z21</f>
        <v>47.646750000000004</v>
      </c>
      <c r="AB21" s="27">
        <f>IF(M21&gt;0,(AD21+AM21)/M21,0)</f>
        <v>2.8432130111287761E-3</v>
      </c>
      <c r="AC21" s="40">
        <v>5.1999999999999995E-4</v>
      </c>
      <c r="AD21" s="37">
        <f>AC21*M21</f>
        <v>8.1769999999999996</v>
      </c>
      <c r="AE21" s="28">
        <v>0.21210000000000001</v>
      </c>
      <c r="AF21" s="41">
        <f>AI21*(1-AJ21)*AE21</f>
        <v>38.762123400000007</v>
      </c>
      <c r="AG21" s="28">
        <f>IF(AND(AE21&gt;0,AC21&gt;0,Z21&gt;0),((Z21-AC21)*AE21)/((AE21-AC21)*Z21),0)</f>
        <v>0.83041875413555155</v>
      </c>
      <c r="AH21" s="29">
        <f t="shared" si="0"/>
        <v>0.81923940948699814</v>
      </c>
      <c r="AI21" s="34">
        <v>198</v>
      </c>
      <c r="AJ21" s="36">
        <v>7.6999999999999999E-2</v>
      </c>
      <c r="AK21" s="38">
        <v>0.19989999999999999</v>
      </c>
      <c r="AL21" s="151">
        <v>0.21809999999999999</v>
      </c>
      <c r="AM21" s="41">
        <f>AI21*(1-AJ21)*AK21</f>
        <v>36.532524600000002</v>
      </c>
      <c r="AN21" s="174">
        <f t="shared" si="1"/>
        <v>39.858647400000002</v>
      </c>
      <c r="AO21" s="42">
        <v>1.7</v>
      </c>
      <c r="AP21" s="42"/>
      <c r="AQ21" s="121">
        <f>AQ20+AI21-AP21</f>
        <v>1398.9599999999998</v>
      </c>
      <c r="AR21" s="104"/>
      <c r="AS21" s="43"/>
      <c r="AT21" s="44"/>
      <c r="AU21" s="45"/>
      <c r="AV21" s="45"/>
      <c r="AW21" s="45"/>
      <c r="AX21" s="45"/>
    </row>
    <row r="22" spans="1:50" x14ac:dyDescent="0.2">
      <c r="A22" s="183"/>
      <c r="B22" s="33">
        <v>3</v>
      </c>
      <c r="C22" s="46" t="s">
        <v>57</v>
      </c>
      <c r="D22" s="43">
        <v>14239</v>
      </c>
      <c r="E22" s="43">
        <v>5</v>
      </c>
      <c r="F22" s="43">
        <v>17915</v>
      </c>
      <c r="G22" s="37">
        <v>0.8</v>
      </c>
      <c r="H22" s="37">
        <v>4.0999999999999996</v>
      </c>
      <c r="I22" s="43">
        <v>18023</v>
      </c>
      <c r="J22" s="37">
        <v>2</v>
      </c>
      <c r="K22" s="43">
        <v>16845</v>
      </c>
      <c r="L22" s="39">
        <v>6.8000000000000005E-2</v>
      </c>
      <c r="M22" s="37">
        <f>ROUND(K22*(1-L22),0)</f>
        <v>15700</v>
      </c>
      <c r="N22" s="28">
        <v>0.38500000000000001</v>
      </c>
      <c r="O22" s="25">
        <f>M22*N22</f>
        <v>6044.5</v>
      </c>
      <c r="P22" s="39">
        <v>0.35899999999999999</v>
      </c>
      <c r="Q22" s="25">
        <f>M22*P22</f>
        <v>5636.3</v>
      </c>
      <c r="R22" s="39">
        <v>0.25600000000000001</v>
      </c>
      <c r="S22" s="25">
        <f>M22*R22</f>
        <v>4019.2000000000003</v>
      </c>
      <c r="T22" s="28">
        <v>0.20899999999999999</v>
      </c>
      <c r="U22" s="25">
        <f>M22*T22</f>
        <v>3281.2999999999997</v>
      </c>
      <c r="V22" s="39">
        <v>0.51200000000000001</v>
      </c>
      <c r="W22" s="25">
        <f>M22*V22</f>
        <v>8038.4000000000005</v>
      </c>
      <c r="X22" s="39">
        <v>0.4</v>
      </c>
      <c r="Y22" s="25">
        <f>X22*M22</f>
        <v>6280</v>
      </c>
      <c r="Z22" s="47">
        <v>2.7699999999999999E-3</v>
      </c>
      <c r="AA22" s="18">
        <f>M22*Z22</f>
        <v>43.488999999999997</v>
      </c>
      <c r="AB22" s="27">
        <f>IF(M22&gt;0,(AD22+AM22)/M22,0)</f>
        <v>2.7153558216560505E-3</v>
      </c>
      <c r="AC22" s="47">
        <v>4.8999999999999998E-4</v>
      </c>
      <c r="AD22" s="37">
        <f>AC22*M22</f>
        <v>7.6929999999999996</v>
      </c>
      <c r="AE22" s="28">
        <v>0.20569999999999999</v>
      </c>
      <c r="AF22" s="41">
        <f>AI22*(1-AJ22)*AE22</f>
        <v>36.078134399999996</v>
      </c>
      <c r="AG22" s="28">
        <f>IF(AND(AE22&gt;0,AC22&gt;0,Z22&gt;0),((Z22-AC22)*AE22)/((AE22-AC22)*Z22),0)</f>
        <v>0.8250701007702419</v>
      </c>
      <c r="AH22" s="29">
        <f t="shared" si="0"/>
        <v>0.82156574843967212</v>
      </c>
      <c r="AI22" s="43">
        <v>189</v>
      </c>
      <c r="AJ22" s="39">
        <v>7.1999999999999995E-2</v>
      </c>
      <c r="AK22" s="28">
        <v>0.19919999999999999</v>
      </c>
      <c r="AL22" s="152">
        <v>0.2094</v>
      </c>
      <c r="AM22" s="41">
        <f>AI22*(1-AJ22)*AK22</f>
        <v>34.938086399999996</v>
      </c>
      <c r="AN22" s="154">
        <f t="shared" si="1"/>
        <v>36.7270848</v>
      </c>
      <c r="AO22" s="18">
        <v>1.65</v>
      </c>
      <c r="AP22" s="18"/>
      <c r="AQ22" s="121">
        <f>AQ21+AI22-AP22</f>
        <v>1587.9599999999998</v>
      </c>
      <c r="AR22" s="104"/>
      <c r="AS22" s="43"/>
      <c r="AT22" s="48"/>
      <c r="AU22" s="41"/>
      <c r="AV22" s="41"/>
      <c r="AW22" s="41"/>
      <c r="AX22" s="41"/>
    </row>
    <row r="23" spans="1:50" s="22" customFormat="1" ht="13.5" thickBot="1" x14ac:dyDescent="0.25">
      <c r="A23" s="184"/>
      <c r="B23" s="49" t="s">
        <v>38</v>
      </c>
      <c r="C23" s="50"/>
      <c r="D23" s="51">
        <f>SUM(D20:D22)</f>
        <v>51680</v>
      </c>
      <c r="E23" s="51"/>
      <c r="F23" s="51">
        <f>SUM(F20:F22)</f>
        <v>52256</v>
      </c>
      <c r="G23" s="52"/>
      <c r="H23" s="52"/>
      <c r="I23" s="51">
        <f>SUM(I20:I22)</f>
        <v>52576</v>
      </c>
      <c r="J23" s="52"/>
      <c r="K23" s="51">
        <f>SUM(K20:K22)</f>
        <v>50473</v>
      </c>
      <c r="L23" s="21">
        <f>IF(K23&gt;0,(K20*L20+K21*L21+K22*L22)/K23,0)</f>
        <v>6.5004021952330959E-2</v>
      </c>
      <c r="M23" s="52">
        <f>M20+M21+M22</f>
        <v>47193</v>
      </c>
      <c r="N23" s="53">
        <f>IF(M23&gt;0,O23/M23,0)</f>
        <v>0.39024473968597034</v>
      </c>
      <c r="O23" s="54">
        <f>O20+O21+O22</f>
        <v>18416.82</v>
      </c>
      <c r="P23" s="21">
        <f>IF(M23&gt;0,Q23/M23,0)</f>
        <v>0.45885279596550332</v>
      </c>
      <c r="Q23" s="54">
        <f>Q20+Q21+Q22</f>
        <v>21654.639999999999</v>
      </c>
      <c r="R23" s="21">
        <f>IF(M23&gt;0,S23/M23,0)</f>
        <v>0.15090246434852628</v>
      </c>
      <c r="S23" s="54">
        <f>S20+S21+S22</f>
        <v>7121.5400000000009</v>
      </c>
      <c r="T23" s="21">
        <f>IF(M23&gt;0,U23/M23,0)</f>
        <v>0.213004852414553</v>
      </c>
      <c r="U23" s="54">
        <f>U20+U21+U22</f>
        <v>10052.338</v>
      </c>
      <c r="V23" s="21">
        <f>IF(M23&gt;0,W23/M23,0)</f>
        <v>0.51767817261034488</v>
      </c>
      <c r="W23" s="54">
        <f>W20+W21+W22</f>
        <v>24430.786000000004</v>
      </c>
      <c r="X23" s="21">
        <f>IF(M23&gt;0,Y23/M23,0)</f>
        <v>0.4</v>
      </c>
      <c r="Y23" s="54">
        <f>Y20+Y21+Y22</f>
        <v>18877.2</v>
      </c>
      <c r="Z23" s="55">
        <f>IF(M23&gt;0,AA23/M23,0)</f>
        <v>2.9902805500815802E-3</v>
      </c>
      <c r="AA23" s="56">
        <f>SUM(AA20:AA22)</f>
        <v>141.12031000000002</v>
      </c>
      <c r="AB23" s="55">
        <f>IF(M23&gt;0,(AB20*M20+AB21*M21+AB22*M22)/M23,0)</f>
        <v>2.8017893967325663E-3</v>
      </c>
      <c r="AC23" s="55">
        <f>IF(K23&gt;0,(K20*AC20+K21*AC21+K22*AC22)/K23,0)</f>
        <v>5.2662235254492492E-4</v>
      </c>
      <c r="AD23" s="52">
        <f>SUM(AD20:AD22)</f>
        <v>24.857759999999999</v>
      </c>
      <c r="AE23" s="53">
        <f>IF(K23&gt;0,(K20*AE20+K21*AE21+K22*AE22)/K23,0)</f>
        <v>0.19492633487210986</v>
      </c>
      <c r="AF23" s="58">
        <f>SUM(AF20:AF22)</f>
        <v>115.7073918</v>
      </c>
      <c r="AG23" s="53">
        <f>IF(AND(AA23&gt;0),((AA20*AG20+AA21*AG21+AA22*AG22)/AA23),0)</f>
        <v>0.82614275179501284</v>
      </c>
      <c r="AH23" s="57">
        <f t="shared" si="0"/>
        <v>0.81439804897995749</v>
      </c>
      <c r="AI23" s="51">
        <f>SUM(AI20:AI22)</f>
        <v>652</v>
      </c>
      <c r="AJ23" s="21">
        <f>IF(AI23&gt;0,(AJ20*AI20+AJ21*AI21+AJ22*AI22)/AI23,0)</f>
        <v>7.5144171779141108E-2</v>
      </c>
      <c r="AK23" s="53">
        <f>IF(K23&gt;0,(AK20*K20+AK21*K21+AK22*K22)/K23,0)</f>
        <v>0.18193385770610029</v>
      </c>
      <c r="AL23" s="155">
        <f>IF(K23&gt;0,(AL20*K20+AL21*K21+AL22*K22)/K23,0)</f>
        <v>0.19962641808491671</v>
      </c>
      <c r="AM23" s="58">
        <f>SUM(AM20:AM22)</f>
        <v>107.367087</v>
      </c>
      <c r="AN23" s="156">
        <f>SUM(AN20:AN22)</f>
        <v>118.53025020000001</v>
      </c>
      <c r="AO23" s="56"/>
      <c r="AP23" s="56">
        <f>SUM(AP20:AP22)</f>
        <v>0</v>
      </c>
      <c r="AQ23" s="105"/>
      <c r="AR23" s="106">
        <f>AQ22</f>
        <v>1587.9599999999998</v>
      </c>
      <c r="AS23" s="51">
        <f>SUM(AS20:AS22)</f>
        <v>0</v>
      </c>
      <c r="AT23" s="59"/>
      <c r="AU23" s="58"/>
      <c r="AV23" s="58"/>
      <c r="AW23" s="58"/>
      <c r="AX23" s="58"/>
    </row>
    <row r="24" spans="1:50" x14ac:dyDescent="0.2">
      <c r="A24" s="182">
        <v>6</v>
      </c>
      <c r="B24" s="23">
        <v>1</v>
      </c>
      <c r="C24" s="11" t="s">
        <v>53</v>
      </c>
      <c r="D24" s="12">
        <v>18815</v>
      </c>
      <c r="E24" s="12">
        <v>3</v>
      </c>
      <c r="F24" s="12">
        <v>15153</v>
      </c>
      <c r="G24" s="13">
        <v>0.6</v>
      </c>
      <c r="H24" s="13">
        <v>4</v>
      </c>
      <c r="I24" s="12">
        <v>14889</v>
      </c>
      <c r="J24" s="13">
        <v>1.8</v>
      </c>
      <c r="K24" s="12">
        <v>16843</v>
      </c>
      <c r="L24" s="14">
        <v>7.9000000000000001E-2</v>
      </c>
      <c r="M24" s="24">
        <f>ROUND(K24*(1-L24),0)</f>
        <v>15512</v>
      </c>
      <c r="N24" s="15">
        <v>0.40699999999999997</v>
      </c>
      <c r="O24" s="25">
        <f>M24*N24</f>
        <v>6313.384</v>
      </c>
      <c r="P24" s="14">
        <v>0.38600000000000001</v>
      </c>
      <c r="Q24" s="25">
        <f>M24*P24</f>
        <v>5987.6320000000005</v>
      </c>
      <c r="R24" s="16">
        <v>0.20699999999999999</v>
      </c>
      <c r="S24" s="25">
        <f>M24*R24</f>
        <v>3210.9839999999999</v>
      </c>
      <c r="T24" s="26">
        <v>0.21199999999999999</v>
      </c>
      <c r="U24" s="25">
        <f>M24*T24</f>
        <v>3288.5439999999999</v>
      </c>
      <c r="V24" s="16">
        <v>0.52400000000000002</v>
      </c>
      <c r="W24" s="25">
        <f>M24*V24</f>
        <v>8128.2880000000005</v>
      </c>
      <c r="X24" s="16">
        <v>0.4</v>
      </c>
      <c r="Y24" s="25">
        <f>X24*M24</f>
        <v>6204.8</v>
      </c>
      <c r="Z24" s="17">
        <v>2.5699999999999998E-3</v>
      </c>
      <c r="AA24" s="18">
        <f>M24*Z24</f>
        <v>39.865839999999999</v>
      </c>
      <c r="AB24" s="27">
        <f>IF(M24&gt;0,(AD24+AM24)/M24,0)</f>
        <v>2.5191611139762766E-3</v>
      </c>
      <c r="AC24" s="17">
        <v>4.6000000000000001E-4</v>
      </c>
      <c r="AD24" s="24">
        <f>AC24*M24</f>
        <v>7.1355200000000005</v>
      </c>
      <c r="AE24" s="117">
        <v>0.2069</v>
      </c>
      <c r="AF24" s="30">
        <f>AI24*(1-AJ24)*AE24</f>
        <v>32.846616400000002</v>
      </c>
      <c r="AG24" s="28">
        <f>IF(AND(AE24&gt;0,AC24&gt;0,Z24&gt;0),((Z24-AC24)*AE24)/((AE24-AC24)*Z24),0)</f>
        <v>0.82284109269084127</v>
      </c>
      <c r="AH24" s="60">
        <f t="shared" si="0"/>
        <v>0.81927261985140831</v>
      </c>
      <c r="AI24" s="12">
        <v>172</v>
      </c>
      <c r="AJ24" s="14">
        <v>7.6999999999999999E-2</v>
      </c>
      <c r="AK24" s="15">
        <v>0.20119999999999999</v>
      </c>
      <c r="AL24" s="150">
        <v>0.21340000000000001</v>
      </c>
      <c r="AM24" s="30">
        <f>AI24*(1-AJ24)*AK24</f>
        <v>31.9417072</v>
      </c>
      <c r="AN24" s="153">
        <f>AI24*(1-AJ24)*AL24</f>
        <v>33.878530400000002</v>
      </c>
      <c r="AO24" s="19">
        <v>1.6</v>
      </c>
      <c r="AP24" s="19"/>
      <c r="AQ24" s="101">
        <f>AQ22+AI24-AP24</f>
        <v>1759.9599999999998</v>
      </c>
      <c r="AR24" s="102"/>
      <c r="AS24" s="12"/>
      <c r="AT24" s="31"/>
      <c r="AU24" s="20"/>
      <c r="AV24" s="20"/>
      <c r="AW24" s="20"/>
      <c r="AX24" s="20"/>
    </row>
    <row r="25" spans="1:50" x14ac:dyDescent="0.2">
      <c r="A25" s="183"/>
      <c r="B25" s="33">
        <v>2</v>
      </c>
      <c r="C25" s="11" t="s">
        <v>60</v>
      </c>
      <c r="D25" s="34">
        <v>18705</v>
      </c>
      <c r="E25" s="34">
        <v>4</v>
      </c>
      <c r="F25" s="34">
        <v>16753</v>
      </c>
      <c r="G25" s="35">
        <v>0.6</v>
      </c>
      <c r="H25" s="35">
        <v>5.2</v>
      </c>
      <c r="I25" s="34">
        <v>16964</v>
      </c>
      <c r="J25" s="35">
        <v>2.1</v>
      </c>
      <c r="K25" s="34">
        <v>16834</v>
      </c>
      <c r="L25" s="36">
        <v>0.08</v>
      </c>
      <c r="M25" s="37">
        <f>ROUND(K25*(1-L25),0)</f>
        <v>15487</v>
      </c>
      <c r="N25" s="38">
        <v>0.48599999999999999</v>
      </c>
      <c r="O25" s="25">
        <f>M25*N25</f>
        <v>7526.6819999999998</v>
      </c>
      <c r="P25" s="36">
        <v>0.34499999999999997</v>
      </c>
      <c r="Q25" s="25">
        <f>M25*P25</f>
        <v>5343.0149999999994</v>
      </c>
      <c r="R25" s="39">
        <v>0.16900000000000001</v>
      </c>
      <c r="S25" s="25">
        <f>M25*R25</f>
        <v>2617.3030000000003</v>
      </c>
      <c r="T25" s="28">
        <v>0.216</v>
      </c>
      <c r="U25" s="25">
        <f>M25*T25</f>
        <v>3345.192</v>
      </c>
      <c r="V25" s="39">
        <v>0.52600000000000002</v>
      </c>
      <c r="W25" s="25">
        <f>M25*V25</f>
        <v>8146.1620000000003</v>
      </c>
      <c r="X25" s="39">
        <v>0.4</v>
      </c>
      <c r="Y25" s="25">
        <f>X25*M25</f>
        <v>6194.8</v>
      </c>
      <c r="Z25" s="40">
        <v>2.7299999999999998E-3</v>
      </c>
      <c r="AA25" s="18">
        <f>M25*Z25</f>
        <v>42.279509999999995</v>
      </c>
      <c r="AB25" s="27">
        <f>IF(M25&gt;0,(AD25+AM25)/M25,0)</f>
        <v>2.7377079486020531E-3</v>
      </c>
      <c r="AC25" s="40">
        <v>4.6999999999999999E-4</v>
      </c>
      <c r="AD25" s="37">
        <f>AC25*M25</f>
        <v>7.2788899999999996</v>
      </c>
      <c r="AE25" s="28">
        <v>0.20760000000000001</v>
      </c>
      <c r="AF25" s="41">
        <f>AI25*(1-AJ25)*AE25</f>
        <v>35.103084000000003</v>
      </c>
      <c r="AG25" s="28">
        <f>IF(AND(AE25&gt;0,AC25&gt;0,Z25&gt;0),((Z25-AC25)*AE25)/((AE25-AC25)*Z25),0)</f>
        <v>0.82971728218674579</v>
      </c>
      <c r="AH25" s="29">
        <f t="shared" si="0"/>
        <v>0.83020219056434696</v>
      </c>
      <c r="AI25" s="34">
        <v>185</v>
      </c>
      <c r="AJ25" s="36">
        <v>8.5999999999999993E-2</v>
      </c>
      <c r="AK25" s="38">
        <v>0.2077</v>
      </c>
      <c r="AL25" s="151">
        <v>0.2215</v>
      </c>
      <c r="AM25" s="41">
        <f>AI25*(1-AJ25)*AK25</f>
        <v>35.119993000000001</v>
      </c>
      <c r="AN25" s="174">
        <f t="shared" si="1"/>
        <v>37.453434999999999</v>
      </c>
      <c r="AO25" s="42">
        <v>1.7</v>
      </c>
      <c r="AP25" s="42"/>
      <c r="AQ25" s="121">
        <f>AQ24+AI25-AP25</f>
        <v>1944.9599999999998</v>
      </c>
      <c r="AR25" s="104"/>
      <c r="AS25" s="43"/>
      <c r="AT25" s="44"/>
      <c r="AU25" s="45"/>
      <c r="AV25" s="45"/>
      <c r="AW25" s="45"/>
      <c r="AX25" s="45"/>
    </row>
    <row r="26" spans="1:50" x14ac:dyDescent="0.2">
      <c r="A26" s="183"/>
      <c r="B26" s="33">
        <v>3</v>
      </c>
      <c r="C26" s="11" t="s">
        <v>54</v>
      </c>
      <c r="D26" s="43">
        <v>17630</v>
      </c>
      <c r="E26" s="43">
        <v>1</v>
      </c>
      <c r="F26" s="43">
        <v>15943</v>
      </c>
      <c r="G26" s="37">
        <v>0.5</v>
      </c>
      <c r="H26" s="37">
        <v>3.6</v>
      </c>
      <c r="I26" s="43">
        <v>15889</v>
      </c>
      <c r="J26" s="37">
        <v>1.6</v>
      </c>
      <c r="K26" s="43">
        <v>16601</v>
      </c>
      <c r="L26" s="39">
        <v>7.0999999999999994E-2</v>
      </c>
      <c r="M26" s="37">
        <f>ROUND(K26*(1-L26),0)</f>
        <v>15422</v>
      </c>
      <c r="N26" s="28">
        <v>0.52200000000000002</v>
      </c>
      <c r="O26" s="25">
        <f>M26*N26</f>
        <v>8050.2840000000006</v>
      </c>
      <c r="P26" s="39">
        <v>0.378</v>
      </c>
      <c r="Q26" s="25">
        <f>M26*P26</f>
        <v>5829.5159999999996</v>
      </c>
      <c r="R26" s="39">
        <v>0.1</v>
      </c>
      <c r="S26" s="25">
        <f>M26*R26</f>
        <v>1542.2</v>
      </c>
      <c r="T26" s="28">
        <v>0.22500000000000001</v>
      </c>
      <c r="U26" s="25">
        <f>M26*T26</f>
        <v>3469.9500000000003</v>
      </c>
      <c r="V26" s="39">
        <v>0.51100000000000001</v>
      </c>
      <c r="W26" s="25">
        <f>M26*V26</f>
        <v>7880.6419999999998</v>
      </c>
      <c r="X26" s="39">
        <v>0.4</v>
      </c>
      <c r="Y26" s="25">
        <f>X26*M26</f>
        <v>6168.8</v>
      </c>
      <c r="Z26" s="47">
        <v>2.9099999999999998E-3</v>
      </c>
      <c r="AA26" s="18">
        <f>M26*Z26</f>
        <v>44.878019999999999</v>
      </c>
      <c r="AB26" s="27">
        <f>IF(M26&gt;0,(AD26+AM26)/M26,0)</f>
        <v>2.9961975100505772E-3</v>
      </c>
      <c r="AC26" s="47">
        <v>4.2999999999999999E-4</v>
      </c>
      <c r="AD26" s="37">
        <f>AC26*M26</f>
        <v>6.6314599999999997</v>
      </c>
      <c r="AE26" s="28">
        <v>0.21890000000000001</v>
      </c>
      <c r="AF26" s="41">
        <f>AI26*(1-AJ26)*AE26</f>
        <v>38.180538000000006</v>
      </c>
      <c r="AG26" s="28">
        <f>IF(AND(AE26&gt;0,AC26&gt;0,Z26&gt;0),((Z26-AC26)*AE26)/((AE26-AC26)*Z26),0)</f>
        <v>0.85391107195511684</v>
      </c>
      <c r="AH26" s="29">
        <f t="shared" si="0"/>
        <v>0.85811097453584151</v>
      </c>
      <c r="AI26" s="43">
        <v>190</v>
      </c>
      <c r="AJ26" s="39">
        <v>8.2000000000000003E-2</v>
      </c>
      <c r="AK26" s="28">
        <v>0.22689999999999999</v>
      </c>
      <c r="AL26" s="152">
        <v>0.22470000000000001</v>
      </c>
      <c r="AM26" s="41">
        <f>AI26*(1-AJ26)*AK26</f>
        <v>39.575898000000002</v>
      </c>
      <c r="AN26" s="154">
        <f t="shared" si="1"/>
        <v>39.192174000000009</v>
      </c>
      <c r="AO26" s="18">
        <v>1.65</v>
      </c>
      <c r="AP26" s="18"/>
      <c r="AQ26" s="121">
        <f>AQ25+AI26-AP26</f>
        <v>2134.96</v>
      </c>
      <c r="AR26" s="104"/>
      <c r="AS26" s="43"/>
      <c r="AT26" s="48"/>
      <c r="AU26" s="41"/>
      <c r="AV26" s="41"/>
      <c r="AW26" s="41"/>
      <c r="AX26" s="41"/>
    </row>
    <row r="27" spans="1:50" s="22" customFormat="1" ht="13.5" thickBot="1" x14ac:dyDescent="0.25">
      <c r="A27" s="184"/>
      <c r="B27" s="49" t="s">
        <v>38</v>
      </c>
      <c r="C27" s="50"/>
      <c r="D27" s="51">
        <f>SUM(D24:D26)</f>
        <v>55150</v>
      </c>
      <c r="E27" s="51"/>
      <c r="F27" s="51">
        <f>SUM(F24:F26)</f>
        <v>47849</v>
      </c>
      <c r="G27" s="52"/>
      <c r="H27" s="52"/>
      <c r="I27" s="51">
        <f>SUM(I24:I26)</f>
        <v>47742</v>
      </c>
      <c r="J27" s="52"/>
      <c r="K27" s="51">
        <f>SUM(K24:K26)</f>
        <v>50278</v>
      </c>
      <c r="L27" s="21">
        <f>IF(K27&gt;0,(K24*L24+K25*L25+K26*L26)/K27,0)</f>
        <v>7.669334500179005E-2</v>
      </c>
      <c r="M27" s="52">
        <f>M24+M25+M26</f>
        <v>46421</v>
      </c>
      <c r="N27" s="53">
        <f>IF(M27&gt;0,O27/M27,0)</f>
        <v>0.47156136231446971</v>
      </c>
      <c r="O27" s="54">
        <f>O24+O25+O26</f>
        <v>21890.35</v>
      </c>
      <c r="P27" s="21">
        <f>IF(M27&gt;0,Q27/M27,0)</f>
        <v>0.36966379440339503</v>
      </c>
      <c r="Q27" s="54">
        <f>Q24+Q25+Q26</f>
        <v>17160.163</v>
      </c>
      <c r="R27" s="21">
        <f>IF(M27&gt;0,S27/M27,0)</f>
        <v>0.15877484328213523</v>
      </c>
      <c r="S27" s="54">
        <f>S24+S25+S26</f>
        <v>7370.4870000000001</v>
      </c>
      <c r="T27" s="21">
        <f>IF(M27&gt;0,U27/M27,0)</f>
        <v>0.21765334654574436</v>
      </c>
      <c r="U27" s="54">
        <f>U24+U25+U26</f>
        <v>10103.686</v>
      </c>
      <c r="V27" s="21">
        <f>IF(M27&gt;0,W27/M27,0)</f>
        <v>0.52034837681221857</v>
      </c>
      <c r="W27" s="54">
        <f>W24+W25+W26</f>
        <v>24155.092000000001</v>
      </c>
      <c r="X27" s="21">
        <f>IF(M27&gt;0,Y27/M27,0)</f>
        <v>0.4</v>
      </c>
      <c r="Y27" s="54">
        <f>Y24+Y25+Y26</f>
        <v>18568.400000000001</v>
      </c>
      <c r="Z27" s="55">
        <f>IF(M27&gt;0,AA27/M27,0)</f>
        <v>2.7363342021929729E-3</v>
      </c>
      <c r="AA27" s="56">
        <f>SUM(AA24:AA26)</f>
        <v>127.02337</v>
      </c>
      <c r="AB27" s="55">
        <f>IF(M27&gt;0,(AB24*M24+AB25*M25+AB26*M26)/M27,0)</f>
        <v>2.7505540208095473E-3</v>
      </c>
      <c r="AC27" s="55">
        <f>IF(K27&gt;0,(K24*AC24+K25*AC25+K26*AC26)/K27,0)</f>
        <v>4.5344265881697756E-4</v>
      </c>
      <c r="AD27" s="52">
        <f>SUM(AD24:AD26)</f>
        <v>21.045870000000001</v>
      </c>
      <c r="AE27" s="53">
        <f>IF(K27&gt;0,(K24*AE24+K25*AE25+K26*AE26)/K27,0)</f>
        <v>0.21109658299852815</v>
      </c>
      <c r="AF27" s="58">
        <f>SUM(AF24:AF26)</f>
        <v>106.13023840000002</v>
      </c>
      <c r="AG27" s="53">
        <f>IF(AND(AA27&gt;0),((AA24*AG24+AA25*AG25+AA26*AG26)/AA27),0)</f>
        <v>0.83610700646226566</v>
      </c>
      <c r="AH27" s="57">
        <f t="shared" si="0"/>
        <v>0.83693624462640448</v>
      </c>
      <c r="AI27" s="51">
        <f>SUM(AI24:AI26)</f>
        <v>547</v>
      </c>
      <c r="AJ27" s="21">
        <f>IF(AI27&gt;0,(AJ24*AI24+AJ25*AI25+AJ26*AI26)/AI27,0)</f>
        <v>8.1780621572212053E-2</v>
      </c>
      <c r="AK27" s="53">
        <f>IF(K27&gt;0,(AK24*K24+AK25*K25+AK26*K26)/K27,0)</f>
        <v>0.21186205298540117</v>
      </c>
      <c r="AL27" s="155">
        <f>IF(K27&gt;0,(AL24*K24+AL25*K25+AL26*K26)/K27,0)</f>
        <v>0.21984311030669476</v>
      </c>
      <c r="AM27" s="58">
        <f>SUM(AM24:AM26)</f>
        <v>106.63759820000001</v>
      </c>
      <c r="AN27" s="156">
        <f>SUM(AN24:AN26)</f>
        <v>110.52413940000001</v>
      </c>
      <c r="AO27" s="56"/>
      <c r="AP27" s="56">
        <f>SUM(AP24:AP26)</f>
        <v>0</v>
      </c>
      <c r="AQ27" s="105"/>
      <c r="AR27" s="106">
        <f>AQ26</f>
        <v>2134.96</v>
      </c>
      <c r="AS27" s="51">
        <f>SUM(AS24:AS26)</f>
        <v>0</v>
      </c>
      <c r="AT27" s="59"/>
      <c r="AU27" s="58"/>
      <c r="AV27" s="58"/>
      <c r="AW27" s="58"/>
      <c r="AX27" s="58"/>
    </row>
    <row r="28" spans="1:50" x14ac:dyDescent="0.2">
      <c r="A28" s="182">
        <v>7</v>
      </c>
      <c r="B28" s="23">
        <v>1</v>
      </c>
      <c r="C28" s="11" t="s">
        <v>52</v>
      </c>
      <c r="D28" s="12">
        <v>6279</v>
      </c>
      <c r="E28" s="12">
        <v>1</v>
      </c>
      <c r="F28" s="12">
        <v>7263</v>
      </c>
      <c r="G28" s="13">
        <v>0.3</v>
      </c>
      <c r="H28" s="13">
        <v>4.0999999999999996</v>
      </c>
      <c r="I28" s="12">
        <v>7236</v>
      </c>
      <c r="J28" s="13">
        <v>4.5999999999999996</v>
      </c>
      <c r="K28" s="12">
        <v>15324</v>
      </c>
      <c r="L28" s="14">
        <v>6.6000000000000003E-2</v>
      </c>
      <c r="M28" s="24">
        <f>ROUND(K28*(1-L28),0)</f>
        <v>14313</v>
      </c>
      <c r="N28" s="15">
        <v>0.308</v>
      </c>
      <c r="O28" s="25">
        <f>M28*N28</f>
        <v>4408.4039999999995</v>
      </c>
      <c r="P28" s="14">
        <v>0.38600000000000001</v>
      </c>
      <c r="Q28" s="25">
        <f>M28*P28</f>
        <v>5524.8180000000002</v>
      </c>
      <c r="R28" s="16">
        <v>0.30599999999999999</v>
      </c>
      <c r="S28" s="25">
        <f>M28*R28</f>
        <v>4379.7780000000002</v>
      </c>
      <c r="T28" s="26">
        <v>0.221</v>
      </c>
      <c r="U28" s="25">
        <f>M28*T28</f>
        <v>3163.1730000000002</v>
      </c>
      <c r="V28" s="16">
        <v>0.51900000000000002</v>
      </c>
      <c r="W28" s="25">
        <f>M28*V28</f>
        <v>7428.4470000000001</v>
      </c>
      <c r="X28" s="16">
        <v>0.4</v>
      </c>
      <c r="Y28" s="25">
        <f>X28*M28</f>
        <v>5725.2000000000007</v>
      </c>
      <c r="Z28" s="17">
        <v>3.0400000000000002E-3</v>
      </c>
      <c r="AA28" s="18">
        <f>M28*Z28</f>
        <v>43.511520000000004</v>
      </c>
      <c r="AB28" s="27">
        <f>IF(M28&gt;0,(AD28+AM28)/M28,0)</f>
        <v>2.6304009921050793E-3</v>
      </c>
      <c r="AC28" s="17">
        <v>4.0999999999999999E-4</v>
      </c>
      <c r="AD28" s="24">
        <f>AC28*M28</f>
        <v>5.8683300000000003</v>
      </c>
      <c r="AE28" s="117">
        <v>0.21609999999999999</v>
      </c>
      <c r="AF28" s="30">
        <f>AI28*(1-AJ28)*AE28</f>
        <v>30.908134700000002</v>
      </c>
      <c r="AG28" s="28">
        <f>IF(AND(AE28&gt;0,AC28&gt;0,Z28&gt;0),((Z28-AC28)*AE28)/((AE28-AC28)*Z28),0)</f>
        <v>0.86677608702548248</v>
      </c>
      <c r="AH28" s="60">
        <f t="shared" si="0"/>
        <v>0.84569068446390372</v>
      </c>
      <c r="AI28" s="12">
        <v>157</v>
      </c>
      <c r="AJ28" s="14">
        <v>8.8999999999999996E-2</v>
      </c>
      <c r="AK28" s="15">
        <v>0.22220000000000001</v>
      </c>
      <c r="AL28" s="150">
        <v>0.23089999999999999</v>
      </c>
      <c r="AM28" s="30">
        <f>AI28*(1-AJ28)*AK28</f>
        <v>31.780599400000003</v>
      </c>
      <c r="AN28" s="153">
        <f>AI28*(1-AJ28)*AL28</f>
        <v>33.024934300000005</v>
      </c>
      <c r="AO28" s="19">
        <v>1.65</v>
      </c>
      <c r="AP28" s="19">
        <v>838.64</v>
      </c>
      <c r="AQ28" s="101">
        <f>AQ26+AI28-AP28</f>
        <v>1453.3200000000002</v>
      </c>
      <c r="AR28" s="102"/>
      <c r="AS28" s="12"/>
      <c r="AT28" s="31"/>
      <c r="AU28" s="20"/>
      <c r="AV28" s="20"/>
      <c r="AW28" s="20"/>
      <c r="AX28" s="20"/>
    </row>
    <row r="29" spans="1:50" x14ac:dyDescent="0.2">
      <c r="A29" s="183"/>
      <c r="B29" s="33">
        <v>2</v>
      </c>
      <c r="C29" s="11" t="s">
        <v>60</v>
      </c>
      <c r="D29" s="34">
        <v>18991</v>
      </c>
      <c r="E29" s="34">
        <v>5</v>
      </c>
      <c r="F29" s="34">
        <v>16173</v>
      </c>
      <c r="G29" s="35">
        <v>0.5</v>
      </c>
      <c r="H29" s="35">
        <v>5.3</v>
      </c>
      <c r="I29" s="34">
        <v>16466</v>
      </c>
      <c r="J29" s="35">
        <v>3.8</v>
      </c>
      <c r="K29" s="34">
        <v>15426</v>
      </c>
      <c r="L29" s="36">
        <v>6.9000000000000006E-2</v>
      </c>
      <c r="M29" s="37">
        <f>ROUND(K29*(1-L29),0)</f>
        <v>14362</v>
      </c>
      <c r="N29" s="38">
        <v>0.44900000000000001</v>
      </c>
      <c r="O29" s="25">
        <f>M29*N29</f>
        <v>6448.5380000000005</v>
      </c>
      <c r="P29" s="36">
        <v>0.47399999999999998</v>
      </c>
      <c r="Q29" s="25">
        <f>M29*P29</f>
        <v>6807.5879999999997</v>
      </c>
      <c r="R29" s="39">
        <v>7.6999999999999999E-2</v>
      </c>
      <c r="S29" s="25">
        <f>M29*R29</f>
        <v>1105.874</v>
      </c>
      <c r="T29" s="28">
        <v>0.22</v>
      </c>
      <c r="U29" s="25">
        <f>M29*T29</f>
        <v>3159.64</v>
      </c>
      <c r="V29" s="39">
        <v>0.52600000000000002</v>
      </c>
      <c r="W29" s="25">
        <f>M29*V29</f>
        <v>7554.4120000000003</v>
      </c>
      <c r="X29" s="39">
        <v>0.4</v>
      </c>
      <c r="Y29" s="25">
        <f>X29*M29</f>
        <v>5744.8</v>
      </c>
      <c r="Z29" s="40">
        <v>2.97E-3</v>
      </c>
      <c r="AA29" s="18">
        <f>M29*Z29</f>
        <v>42.655140000000003</v>
      </c>
      <c r="AB29" s="27">
        <f>IF(M29&gt;0,(AD29+AM29)/M29,0)</f>
        <v>2.8506744186046506E-3</v>
      </c>
      <c r="AC29" s="40">
        <v>4.0999999999999999E-4</v>
      </c>
      <c r="AD29" s="37">
        <f>AC29*M29</f>
        <v>5.88842</v>
      </c>
      <c r="AE29" s="28">
        <v>0.21160000000000001</v>
      </c>
      <c r="AF29" s="41">
        <f>AI29*(1-AJ29)*AE29</f>
        <v>34.164936000000004</v>
      </c>
      <c r="AG29" s="28">
        <f>IF(AND(AE29&gt;0,AC29&gt;0,Z29&gt;0),((Z29-AC29)*AE29)/((AE29-AC29)*Z29),0)</f>
        <v>0.86362623982776432</v>
      </c>
      <c r="AH29" s="29">
        <f t="shared" si="0"/>
        <v>0.85779435641556045</v>
      </c>
      <c r="AI29" s="34">
        <v>180</v>
      </c>
      <c r="AJ29" s="36">
        <v>0.10299999999999999</v>
      </c>
      <c r="AK29" s="38">
        <v>0.21709999999999999</v>
      </c>
      <c r="AL29" s="151">
        <v>0.19639999999999999</v>
      </c>
      <c r="AM29" s="41">
        <f>AI29*(1-AJ29)*AK29</f>
        <v>35.052965999999998</v>
      </c>
      <c r="AN29" s="174">
        <f t="shared" si="1"/>
        <v>31.710744000000002</v>
      </c>
      <c r="AO29" s="42">
        <v>1.6</v>
      </c>
      <c r="AP29" s="42"/>
      <c r="AQ29" s="121">
        <f>AQ28+AI29-AP29</f>
        <v>1633.3200000000002</v>
      </c>
      <c r="AR29" s="104"/>
      <c r="AS29" s="43"/>
      <c r="AT29" s="44"/>
      <c r="AU29" s="45"/>
      <c r="AV29" s="45"/>
      <c r="AW29" s="45"/>
      <c r="AX29" s="45"/>
    </row>
    <row r="30" spans="1:50" x14ac:dyDescent="0.2">
      <c r="A30" s="183"/>
      <c r="B30" s="33">
        <v>3</v>
      </c>
      <c r="C30" s="11" t="s">
        <v>54</v>
      </c>
      <c r="D30" s="43">
        <v>20400</v>
      </c>
      <c r="E30" s="43">
        <v>1</v>
      </c>
      <c r="F30" s="43">
        <v>16999</v>
      </c>
      <c r="G30" s="37">
        <v>0.6</v>
      </c>
      <c r="H30" s="37">
        <v>4.5</v>
      </c>
      <c r="I30" s="43">
        <v>17183</v>
      </c>
      <c r="J30" s="37">
        <v>2.4</v>
      </c>
      <c r="K30" s="43">
        <v>15294</v>
      </c>
      <c r="L30" s="39">
        <v>6.5000000000000002E-2</v>
      </c>
      <c r="M30" s="37">
        <f>ROUND(K30*(1-L30),0)</f>
        <v>14300</v>
      </c>
      <c r="N30" s="28">
        <v>0.42499999999999999</v>
      </c>
      <c r="O30" s="25">
        <f>M30*N30</f>
        <v>6077.5</v>
      </c>
      <c r="P30" s="39">
        <v>0.48199999999999998</v>
      </c>
      <c r="Q30" s="25">
        <f>M30*P30</f>
        <v>6892.5999999999995</v>
      </c>
      <c r="R30" s="39">
        <v>9.2999999999999999E-2</v>
      </c>
      <c r="S30" s="25">
        <f>M30*R30</f>
        <v>1329.9</v>
      </c>
      <c r="T30" s="28">
        <v>0.215</v>
      </c>
      <c r="U30" s="25">
        <f>M30*T30</f>
        <v>3074.5</v>
      </c>
      <c r="V30" s="39">
        <v>0.52500000000000002</v>
      </c>
      <c r="W30" s="25">
        <f>M30*V30</f>
        <v>7507.5</v>
      </c>
      <c r="X30" s="39">
        <v>0.4</v>
      </c>
      <c r="Y30" s="25">
        <f>X30*M30</f>
        <v>5720</v>
      </c>
      <c r="Z30" s="47">
        <v>2.99E-3</v>
      </c>
      <c r="AA30" s="18">
        <f>M30*Z30</f>
        <v>42.756999999999998</v>
      </c>
      <c r="AB30" s="27">
        <f>IF(M30&gt;0,(AD30+AM30)/M30,0)</f>
        <v>3.5216076363636362E-3</v>
      </c>
      <c r="AC30" s="47">
        <v>3.8000000000000002E-4</v>
      </c>
      <c r="AD30" s="37">
        <f>AC30*M30</f>
        <v>5.4340000000000002</v>
      </c>
      <c r="AE30" s="28">
        <v>0.2145</v>
      </c>
      <c r="AF30" s="41">
        <f>AI30*(1-AJ30)*AE30</f>
        <v>41.752210499999997</v>
      </c>
      <c r="AG30" s="28">
        <f>IF(AND(AE30&gt;0,AC30&gt;0,Z30&gt;0),((Z30-AC30)*AE30)/((AE30-AC30)*Z30),0)</f>
        <v>0.8744588568783046</v>
      </c>
      <c r="AH30" s="29">
        <f t="shared" si="0"/>
        <v>0.89356594558034708</v>
      </c>
      <c r="AI30" s="175">
        <v>217</v>
      </c>
      <c r="AJ30" s="39">
        <v>0.10299999999999999</v>
      </c>
      <c r="AK30" s="28">
        <v>0.23080000000000001</v>
      </c>
      <c r="AL30" s="152">
        <v>0.2112</v>
      </c>
      <c r="AM30" s="41">
        <f>AI30*(1-AJ30)*AK30</f>
        <v>44.924989199999999</v>
      </c>
      <c r="AN30" s="154">
        <f t="shared" si="1"/>
        <v>41.109868800000001</v>
      </c>
      <c r="AO30" s="18">
        <v>1.68</v>
      </c>
      <c r="AP30" s="18"/>
      <c r="AQ30" s="121">
        <f>AQ29+AI30-AP30</f>
        <v>1850.3200000000002</v>
      </c>
      <c r="AR30" s="104"/>
      <c r="AS30" s="43"/>
      <c r="AT30" s="48"/>
      <c r="AU30" s="41"/>
      <c r="AV30" s="41"/>
      <c r="AW30" s="41"/>
      <c r="AX30" s="41"/>
    </row>
    <row r="31" spans="1:50" s="22" customFormat="1" ht="13.5" thickBot="1" x14ac:dyDescent="0.25">
      <c r="A31" s="184"/>
      <c r="B31" s="49" t="s">
        <v>38</v>
      </c>
      <c r="C31" s="50"/>
      <c r="D31" s="51">
        <f>SUM(D28:D30)</f>
        <v>45670</v>
      </c>
      <c r="E31" s="51"/>
      <c r="F31" s="51">
        <f>SUM(F28:F30)</f>
        <v>40435</v>
      </c>
      <c r="G31" s="52"/>
      <c r="H31" s="52"/>
      <c r="I31" s="51">
        <f>SUM(I28:I30)</f>
        <v>40885</v>
      </c>
      <c r="J31" s="52"/>
      <c r="K31" s="51">
        <f>SUM(K28:K30)</f>
        <v>46044</v>
      </c>
      <c r="L31" s="21">
        <f>IF(K31&gt;0,(K28*L28+K29*L29+K30*L30)/K31,0)</f>
        <v>6.6672921553296849E-2</v>
      </c>
      <c r="M31" s="52">
        <f>M28+M29+M30</f>
        <v>42975</v>
      </c>
      <c r="N31" s="53">
        <f>IF(M31&gt;0,O31/M31,0)</f>
        <v>0.39405333333333331</v>
      </c>
      <c r="O31" s="54">
        <f>O28+O29+O30</f>
        <v>16934.441999999999</v>
      </c>
      <c r="P31" s="21">
        <f>IF(M31&gt;0,Q31/M31,0)</f>
        <v>0.44735325189063402</v>
      </c>
      <c r="Q31" s="54">
        <f>Q28+Q29+Q30</f>
        <v>19225.005999999998</v>
      </c>
      <c r="R31" s="21">
        <f>IF(M31&gt;0,S31/M31,0)</f>
        <v>0.15859341477603256</v>
      </c>
      <c r="S31" s="54">
        <f>S28+S29+S30</f>
        <v>6815.5519999999997</v>
      </c>
      <c r="T31" s="21">
        <v>0.215</v>
      </c>
      <c r="U31" s="54">
        <f>U28+U29+U30</f>
        <v>9397.3130000000001</v>
      </c>
      <c r="V31" s="21">
        <f>IF(M31&gt;0,W31/M31,0)</f>
        <v>0.52333586969168122</v>
      </c>
      <c r="W31" s="54">
        <f>W28+W29+W30</f>
        <v>22490.359</v>
      </c>
      <c r="X31" s="21">
        <f>IF(M31&gt;0,Y31/M31,0)</f>
        <v>0.4</v>
      </c>
      <c r="Y31" s="54">
        <f>Y28+Y29+Y30</f>
        <v>17190</v>
      </c>
      <c r="Z31" s="55">
        <f>IF(M31&gt;0,AA31/M31,0)</f>
        <v>2.9999688190808613E-3</v>
      </c>
      <c r="AA31" s="56">
        <f>SUM(AA28:AA30)</f>
        <v>128.92366000000001</v>
      </c>
      <c r="AB31" s="55">
        <f>IF(M31&gt;0,(AB28*M28+AB29*M29+AB30*M30)/M31,0)</f>
        <v>3.0005655520651542E-3</v>
      </c>
      <c r="AC31" s="55">
        <f>IF(K31&gt;0,(K28*AC28+K29*AC29+K30*AC30)/K31,0)</f>
        <v>4.0003518373729472E-4</v>
      </c>
      <c r="AD31" s="52">
        <f>SUM(AD28:AD30)</f>
        <v>17.190750000000001</v>
      </c>
      <c r="AE31" s="53">
        <f>IF(K31&gt;0,(K28*AE28+K29*AE29+K30*AE30)/K31,0)</f>
        <v>0.21406091998957522</v>
      </c>
      <c r="AF31" s="58">
        <f>SUM(AF28:AF30)</f>
        <v>106.82528120000001</v>
      </c>
      <c r="AG31" s="53">
        <f>IF(AND(AA31&gt;0),((AA28*AG28+AA29*AG29+AA30*AG30)/AA31),0)</f>
        <v>0.86828190075587008</v>
      </c>
      <c r="AH31" s="57">
        <f t="shared" si="0"/>
        <v>0.86823515497949921</v>
      </c>
      <c r="AI31" s="51">
        <f>SUM(AI28:AI30)</f>
        <v>554</v>
      </c>
      <c r="AJ31" s="21">
        <f>IF(AI31&gt;0,(AJ28*AI28+AJ29*AI29+AJ30*AI30)/AI31,0)</f>
        <v>9.9032490974729243E-2</v>
      </c>
      <c r="AK31" s="53">
        <f>IF(K31&gt;0,(AK28*K28+AK29*K29+AK30*K30)/K31,0)</f>
        <v>0.22334794109981757</v>
      </c>
      <c r="AL31" s="155">
        <f>IF(L31&gt;0,(AL28*K28+AL29*K29+AL30*K30)/K31,0)</f>
        <v>0.2127979932238728</v>
      </c>
      <c r="AM31" s="58">
        <f>SUM(AM28:AM30)</f>
        <v>111.7585546</v>
      </c>
      <c r="AN31" s="156">
        <f>SUM(AN28:AN30)</f>
        <v>105.8455471</v>
      </c>
      <c r="AO31" s="56"/>
      <c r="AP31" s="56">
        <f>SUM(AP28:AP30)</f>
        <v>838.64</v>
      </c>
      <c r="AQ31" s="105"/>
      <c r="AR31" s="106">
        <f>AQ30</f>
        <v>1850.3200000000002</v>
      </c>
      <c r="AS31" s="51">
        <f>SUM(AS28:AS30)</f>
        <v>0</v>
      </c>
      <c r="AT31" s="59"/>
      <c r="AU31" s="58"/>
      <c r="AV31" s="58"/>
      <c r="AW31" s="58"/>
      <c r="AX31" s="58"/>
    </row>
    <row r="32" spans="1:50" x14ac:dyDescent="0.2">
      <c r="A32" s="182">
        <v>8</v>
      </c>
      <c r="B32" s="23">
        <v>1</v>
      </c>
      <c r="C32" s="11" t="s">
        <v>52</v>
      </c>
      <c r="D32" s="12">
        <v>5569</v>
      </c>
      <c r="E32" s="12">
        <v>0</v>
      </c>
      <c r="F32" s="12">
        <v>11758</v>
      </c>
      <c r="G32" s="13">
        <v>0.6</v>
      </c>
      <c r="H32" s="13">
        <v>4.2</v>
      </c>
      <c r="I32" s="12">
        <v>11518</v>
      </c>
      <c r="J32" s="13">
        <v>4.0999999999999996</v>
      </c>
      <c r="K32" s="12">
        <v>15378</v>
      </c>
      <c r="L32" s="14">
        <v>6.4000000000000001E-2</v>
      </c>
      <c r="M32" s="24">
        <f>ROUND(K32*(1-L32),0)</f>
        <v>14394</v>
      </c>
      <c r="N32" s="15">
        <v>0.42699999999999999</v>
      </c>
      <c r="O32" s="25">
        <f>M32*N32</f>
        <v>6146.2380000000003</v>
      </c>
      <c r="P32" s="14">
        <v>0.311</v>
      </c>
      <c r="Q32" s="25">
        <f>M32*P32</f>
        <v>4476.5339999999997</v>
      </c>
      <c r="R32" s="16">
        <v>0.26200000000000001</v>
      </c>
      <c r="S32" s="25">
        <f>M32*R32</f>
        <v>3771.2280000000001</v>
      </c>
      <c r="T32" s="26">
        <v>0.221</v>
      </c>
      <c r="U32" s="25">
        <f>M32*T32</f>
        <v>3181.0740000000001</v>
      </c>
      <c r="V32" s="16">
        <v>0.498</v>
      </c>
      <c r="W32" s="25">
        <f>M32*V32</f>
        <v>7168.2119999999995</v>
      </c>
      <c r="X32" s="16">
        <v>0.41</v>
      </c>
      <c r="Y32" s="25">
        <f>X32*M32</f>
        <v>5901.54</v>
      </c>
      <c r="Z32" s="17">
        <v>2.9299999999999999E-3</v>
      </c>
      <c r="AA32" s="18">
        <f>M32*Z32</f>
        <v>42.174419999999998</v>
      </c>
      <c r="AB32" s="27">
        <f>IF(M32&gt;0,(AD32+AM32)/M32,0)</f>
        <v>3.2682361747950537E-3</v>
      </c>
      <c r="AC32" s="17">
        <v>3.8999999999999999E-4</v>
      </c>
      <c r="AD32" s="24">
        <f>AC32*M32</f>
        <v>5.6136600000000003</v>
      </c>
      <c r="AE32" s="117">
        <v>0.21590000000000001</v>
      </c>
      <c r="AF32" s="30">
        <f>AI32*(1-AJ32)*AE32</f>
        <v>39.877809500000005</v>
      </c>
      <c r="AG32" s="28">
        <f>IF(AND(AE32&gt;0,AC32&gt;0,Z32&gt;0),((Z32-AC32)*AE32)/((AE32-AC32)*Z32),0)</f>
        <v>0.86846298240399034</v>
      </c>
      <c r="AH32" s="60">
        <f t="shared" si="0"/>
        <v>0.88220350354217414</v>
      </c>
      <c r="AI32" s="12">
        <v>205</v>
      </c>
      <c r="AJ32" s="14">
        <v>9.9000000000000005E-2</v>
      </c>
      <c r="AK32" s="15">
        <v>0.2243</v>
      </c>
      <c r="AL32" s="150">
        <v>0.21609999999999999</v>
      </c>
      <c r="AM32" s="30">
        <f>AI32*(1-AJ32)*AK32</f>
        <v>41.429331500000004</v>
      </c>
      <c r="AN32" s="174">
        <f t="shared" si="1"/>
        <v>39.914750499999997</v>
      </c>
      <c r="AO32" s="19">
        <v>1.68</v>
      </c>
      <c r="AP32" s="19">
        <v>1007.52</v>
      </c>
      <c r="AQ32" s="101">
        <f>AQ30+AI32-AP32</f>
        <v>1047.8000000000002</v>
      </c>
      <c r="AR32" s="102"/>
      <c r="AS32" s="12"/>
      <c r="AT32" s="31"/>
      <c r="AU32" s="20"/>
      <c r="AV32" s="20"/>
      <c r="AW32" s="20"/>
      <c r="AX32" s="20"/>
    </row>
    <row r="33" spans="1:50" x14ac:dyDescent="0.2">
      <c r="A33" s="183"/>
      <c r="B33" s="33">
        <v>2</v>
      </c>
      <c r="C33" s="11" t="s">
        <v>53</v>
      </c>
      <c r="D33" s="34">
        <v>18731</v>
      </c>
      <c r="E33" s="34">
        <v>5</v>
      </c>
      <c r="F33" s="34">
        <v>16686</v>
      </c>
      <c r="G33" s="35">
        <v>0.6</v>
      </c>
      <c r="H33" s="35">
        <v>4.3</v>
      </c>
      <c r="I33" s="34">
        <v>16283</v>
      </c>
      <c r="J33" s="35">
        <v>3.1</v>
      </c>
      <c r="K33" s="34">
        <v>15394</v>
      </c>
      <c r="L33" s="36">
        <v>6.7000000000000004E-2</v>
      </c>
      <c r="M33" s="37">
        <f>ROUND(K33*(1-L33),0)</f>
        <v>14363</v>
      </c>
      <c r="N33" s="38">
        <v>0.34699999999999998</v>
      </c>
      <c r="O33" s="25">
        <f>M33*N33</f>
        <v>4983.9609999999993</v>
      </c>
      <c r="P33" s="36">
        <v>0.38</v>
      </c>
      <c r="Q33" s="25">
        <f>M33*P33</f>
        <v>5457.9400000000005</v>
      </c>
      <c r="R33" s="39">
        <v>0.27300000000000002</v>
      </c>
      <c r="S33" s="25">
        <f>M33*R33</f>
        <v>3921.0990000000002</v>
      </c>
      <c r="T33" s="28">
        <v>0.217</v>
      </c>
      <c r="U33" s="25">
        <f>M33*T33</f>
        <v>3116.7710000000002</v>
      </c>
      <c r="V33" s="39">
        <v>0.51</v>
      </c>
      <c r="W33" s="25">
        <f>M33*V33</f>
        <v>7325.13</v>
      </c>
      <c r="X33" s="39">
        <v>0.4</v>
      </c>
      <c r="Y33" s="25">
        <f>X33*M33</f>
        <v>5745.2000000000007</v>
      </c>
      <c r="Z33" s="40">
        <v>2.9399999999999999E-3</v>
      </c>
      <c r="AA33" s="18">
        <f>M33*Z33</f>
        <v>42.227219999999996</v>
      </c>
      <c r="AB33" s="27">
        <f>IF(M33&gt;0,(AD33+AM33)/M33,0)</f>
        <v>2.819909907400961E-3</v>
      </c>
      <c r="AC33" s="40">
        <v>3.8999999999999999E-4</v>
      </c>
      <c r="AD33" s="37">
        <f>AC33*M33</f>
        <v>5.6015699999999997</v>
      </c>
      <c r="AE33" s="28">
        <v>0.21529999999999999</v>
      </c>
      <c r="AF33" s="41">
        <f>AI33*(1-AJ33)*AE33</f>
        <v>33.233708</v>
      </c>
      <c r="AG33" s="28">
        <f>IF(AND(AE33&gt;0,AC33&gt;0,Z33&gt;0),((Z33-AC33)*AE33)/((AE33-AC33)*Z33),0)</f>
        <v>0.86892092465854232</v>
      </c>
      <c r="AH33" s="29">
        <f t="shared" si="0"/>
        <v>0.86318662023650361</v>
      </c>
      <c r="AI33" s="34">
        <v>170</v>
      </c>
      <c r="AJ33" s="36">
        <v>9.1999999999999998E-2</v>
      </c>
      <c r="AK33" s="38">
        <v>0.2261</v>
      </c>
      <c r="AL33" s="151">
        <v>0.21929999999999999</v>
      </c>
      <c r="AM33" s="41">
        <f>AI33*(1-AJ33)*AK33</f>
        <v>34.900796</v>
      </c>
      <c r="AN33" s="174">
        <f t="shared" si="1"/>
        <v>33.851148000000002</v>
      </c>
      <c r="AO33" s="42">
        <v>1.55</v>
      </c>
      <c r="AP33" s="42"/>
      <c r="AQ33" s="121">
        <f>AQ32+AI33-AP33</f>
        <v>1217.8000000000002</v>
      </c>
      <c r="AR33" s="104"/>
      <c r="AS33" s="43"/>
      <c r="AT33" s="44"/>
      <c r="AU33" s="45"/>
      <c r="AV33" s="45"/>
      <c r="AW33" s="45"/>
      <c r="AX33" s="45"/>
    </row>
    <row r="34" spans="1:50" x14ac:dyDescent="0.2">
      <c r="A34" s="183"/>
      <c r="B34" s="33">
        <v>3</v>
      </c>
      <c r="C34" s="11" t="s">
        <v>54</v>
      </c>
      <c r="D34" s="43">
        <v>20650</v>
      </c>
      <c r="E34" s="43">
        <v>1</v>
      </c>
      <c r="F34" s="43">
        <v>16894</v>
      </c>
      <c r="G34" s="37">
        <v>0.6</v>
      </c>
      <c r="H34" s="37">
        <v>4.5</v>
      </c>
      <c r="I34" s="43">
        <v>17140</v>
      </c>
      <c r="J34" s="37">
        <v>2.2000000000000002</v>
      </c>
      <c r="K34" s="43">
        <v>15748</v>
      </c>
      <c r="L34" s="39">
        <v>6.2E-2</v>
      </c>
      <c r="M34" s="37">
        <f>ROUND(K34*(1-L34),0)</f>
        <v>14772</v>
      </c>
      <c r="N34" s="28">
        <v>0.39800000000000002</v>
      </c>
      <c r="O34" s="25">
        <f>M34*N34</f>
        <v>5879.2560000000003</v>
      </c>
      <c r="P34" s="39">
        <v>0.34</v>
      </c>
      <c r="Q34" s="25">
        <f>M34*P34</f>
        <v>5022.4800000000005</v>
      </c>
      <c r="R34" s="39">
        <v>0.26200000000000001</v>
      </c>
      <c r="S34" s="25">
        <f>M34*R34</f>
        <v>3870.2640000000001</v>
      </c>
      <c r="T34" s="28">
        <v>0.223</v>
      </c>
      <c r="U34" s="25">
        <f>M34*T34</f>
        <v>3294.1559999999999</v>
      </c>
      <c r="V34" s="39">
        <v>0.50800000000000001</v>
      </c>
      <c r="W34" s="25">
        <f>M34*V34</f>
        <v>7504.1760000000004</v>
      </c>
      <c r="X34" s="39">
        <v>0.4</v>
      </c>
      <c r="Y34" s="25">
        <f>X34*M34</f>
        <v>5908.8</v>
      </c>
      <c r="Z34" s="47">
        <v>2.8800000000000002E-3</v>
      </c>
      <c r="AA34" s="18">
        <f>M34*Z34</f>
        <v>42.54336</v>
      </c>
      <c r="AB34" s="27">
        <f>IF(M34&gt;0,(AD34+AM34)/M34,0)</f>
        <v>3.3268663417275928E-3</v>
      </c>
      <c r="AC34" s="47">
        <v>3.8000000000000002E-4</v>
      </c>
      <c r="AD34" s="37">
        <f>AC34*M34</f>
        <v>5.6133600000000001</v>
      </c>
      <c r="AE34" s="28">
        <v>0.2122</v>
      </c>
      <c r="AF34" s="41">
        <f>AI34*(1-AJ34)*AE34</f>
        <v>41.460060400000003</v>
      </c>
      <c r="AG34" s="28">
        <f>IF(AND(AE34&gt;0,AC34&gt;0,Z34&gt;0),((Z34-AC34)*AE34)/((AE34-AC34)*Z34),0)</f>
        <v>0.86961282640396986</v>
      </c>
      <c r="AH34" s="29">
        <f t="shared" si="0"/>
        <v>0.88729173315425014</v>
      </c>
      <c r="AI34" s="43">
        <v>214</v>
      </c>
      <c r="AJ34" s="39">
        <v>8.6999999999999994E-2</v>
      </c>
      <c r="AK34" s="28">
        <v>0.2228</v>
      </c>
      <c r="AL34" s="152">
        <v>0.22059999999999999</v>
      </c>
      <c r="AM34" s="41">
        <f>AI34*(1-AJ34)*AK34</f>
        <v>43.531109600000001</v>
      </c>
      <c r="AN34" s="154">
        <f t="shared" si="1"/>
        <v>43.101269199999997</v>
      </c>
      <c r="AO34" s="18">
        <v>1.7</v>
      </c>
      <c r="AP34" s="18"/>
      <c r="AQ34" s="121">
        <f>AQ33+AI34-AP34</f>
        <v>1431.8000000000002</v>
      </c>
      <c r="AR34" s="104"/>
      <c r="AS34" s="43"/>
      <c r="AT34" s="48"/>
      <c r="AU34" s="41"/>
      <c r="AV34" s="41"/>
      <c r="AW34" s="41"/>
      <c r="AX34" s="41"/>
    </row>
    <row r="35" spans="1:50" s="22" customFormat="1" ht="13.5" thickBot="1" x14ac:dyDescent="0.25">
      <c r="A35" s="184"/>
      <c r="B35" s="49" t="s">
        <v>38</v>
      </c>
      <c r="C35" s="50"/>
      <c r="D35" s="51">
        <f>SUM(D32:D34)</f>
        <v>44950</v>
      </c>
      <c r="E35" s="51"/>
      <c r="F35" s="51">
        <f>SUM(F32:F34)</f>
        <v>45338</v>
      </c>
      <c r="G35" s="52"/>
      <c r="H35" s="52"/>
      <c r="I35" s="51">
        <f>SUM(I32:I34)</f>
        <v>44941</v>
      </c>
      <c r="J35" s="52"/>
      <c r="K35" s="51">
        <f>SUM(K32:K34)</f>
        <v>46520</v>
      </c>
      <c r="L35" s="21">
        <f>IF(K35&gt;0,(K32*L32+K33*L33+K34*L34)/K35,0)</f>
        <v>6.4315692175408432E-2</v>
      </c>
      <c r="M35" s="52">
        <f>M32+M33+M34</f>
        <v>43529</v>
      </c>
      <c r="N35" s="53">
        <f>IF(M35&gt;0,O35/M35,0)</f>
        <v>0.39076144639206051</v>
      </c>
      <c r="O35" s="54">
        <f>O32+O33+O34</f>
        <v>17009.455000000002</v>
      </c>
      <c r="P35" s="21">
        <f>IF(M35&gt;0,Q35/M35,0)</f>
        <v>0.34360895035493583</v>
      </c>
      <c r="Q35" s="54">
        <f>Q32+Q33+Q34</f>
        <v>14956.954000000002</v>
      </c>
      <c r="R35" s="21">
        <f>IF(M35&gt;0,S35/M35,0)</f>
        <v>0.26562960325300378</v>
      </c>
      <c r="S35" s="54">
        <f>S32+S33+S34</f>
        <v>11562.591</v>
      </c>
      <c r="T35" s="21">
        <f>IF(M35&gt;0,U35/M35,0)</f>
        <v>0.22035886420547221</v>
      </c>
      <c r="U35" s="54">
        <f>U32+U33+U34</f>
        <v>9592.0010000000002</v>
      </c>
      <c r="V35" s="21">
        <f>IF(M35&gt;0,W35/M35,0)</f>
        <v>0.505353166854281</v>
      </c>
      <c r="W35" s="54">
        <f>W32+W33+W34</f>
        <v>21997.518</v>
      </c>
      <c r="X35" s="21">
        <f>IF(M35&gt;0,Y35/M35,0)</f>
        <v>0.40330676100990148</v>
      </c>
      <c r="Y35" s="54">
        <f>Y32+Y33+Y34</f>
        <v>17555.54</v>
      </c>
      <c r="Z35" s="55">
        <f>IF(M35&gt;0,AA35/M35,0)</f>
        <v>2.9163316409749822E-3</v>
      </c>
      <c r="AA35" s="56">
        <f>SUM(AA32:AA34)</f>
        <v>126.94499999999999</v>
      </c>
      <c r="AB35" s="55">
        <f>IF(M35&gt;0,(AB32*M32+AB33*M33+AB34*M34)/M35,0)</f>
        <v>3.1402014082565649E-3</v>
      </c>
      <c r="AC35" s="55">
        <f>IF(K35&gt;0,(K32*AC32+K33*AC33+K34*AC34)/K35,0)</f>
        <v>3.8661478933791921E-4</v>
      </c>
      <c r="AD35" s="52">
        <f>SUM(AD32:AD34)</f>
        <v>16.828589999999998</v>
      </c>
      <c r="AE35" s="53">
        <f>IF(K35&gt;0,(K32*AE32+K33*AE33+K34*AE34)/K35,0)</f>
        <v>0.2144489251934652</v>
      </c>
      <c r="AF35" s="58">
        <f>SUM(AF32:AF34)</f>
        <v>114.57157790000001</v>
      </c>
      <c r="AG35" s="53">
        <f>IF(AND(AA35&gt;0),((AA32*AG32+AA33*AG33+AA34*AG34)/AA35),0)</f>
        <v>0.8690006629393815</v>
      </c>
      <c r="AH35" s="57">
        <f t="shared" si="0"/>
        <v>0.87839562218772838</v>
      </c>
      <c r="AI35" s="51">
        <f>SUM(AI32:AI34)</f>
        <v>589</v>
      </c>
      <c r="AJ35" s="21">
        <f>IF(AI35&gt;0,(AJ32*AI32+AJ33*AI33+AJ34*AI34)/AI35,0)</f>
        <v>9.2619694397283528E-2</v>
      </c>
      <c r="AK35" s="53">
        <f>IF(K35&gt;0,(AK32*K32+AK33*K33+AK34*K34)/K35,0)</f>
        <v>0.22438785898538263</v>
      </c>
      <c r="AL35" s="155">
        <f>IF(L35&gt;0,(AL32*K32+AL33*K33+AL34*K34)/K35,0)</f>
        <v>0.21868226139294927</v>
      </c>
      <c r="AM35" s="58">
        <f>SUM(AM32:AM34)</f>
        <v>119.86123710000001</v>
      </c>
      <c r="AN35" s="156">
        <f>SUM(AN32:AN34)</f>
        <v>116.86716769999998</v>
      </c>
      <c r="AO35" s="56"/>
      <c r="AP35" s="56">
        <f>SUM(AP32:AP34)</f>
        <v>1007.52</v>
      </c>
      <c r="AQ35" s="105"/>
      <c r="AR35" s="106">
        <f>AQ34</f>
        <v>1431.8000000000002</v>
      </c>
      <c r="AS35" s="51">
        <f>SUM(AS32:AS34)</f>
        <v>0</v>
      </c>
      <c r="AT35" s="59"/>
      <c r="AU35" s="58"/>
      <c r="AV35" s="58"/>
      <c r="AW35" s="58"/>
      <c r="AX35" s="58"/>
    </row>
    <row r="36" spans="1:50" x14ac:dyDescent="0.2">
      <c r="A36" s="182">
        <v>9</v>
      </c>
      <c r="B36" s="23">
        <v>1</v>
      </c>
      <c r="C36" s="11" t="s">
        <v>52</v>
      </c>
      <c r="D36" s="12">
        <v>5987</v>
      </c>
      <c r="E36" s="12">
        <v>1</v>
      </c>
      <c r="F36" s="12">
        <v>10549</v>
      </c>
      <c r="G36" s="13">
        <v>0.6</v>
      </c>
      <c r="H36" s="13">
        <v>4.8</v>
      </c>
      <c r="I36" s="12">
        <v>10539</v>
      </c>
      <c r="J36" s="13">
        <v>4.3</v>
      </c>
      <c r="K36" s="12">
        <v>16716</v>
      </c>
      <c r="L36" s="14">
        <v>6.3E-2</v>
      </c>
      <c r="M36" s="24">
        <f>ROUND(K36*(1-L36),0)</f>
        <v>15663</v>
      </c>
      <c r="N36" s="15">
        <v>0.34399999999999997</v>
      </c>
      <c r="O36" s="25">
        <f>M36*N36</f>
        <v>5388.0719999999992</v>
      </c>
      <c r="P36" s="14">
        <v>0.36599999999999999</v>
      </c>
      <c r="Q36" s="25">
        <f>M36*P36</f>
        <v>5732.6579999999994</v>
      </c>
      <c r="R36" s="16">
        <v>0.28999999999999998</v>
      </c>
      <c r="S36" s="25">
        <f>M36*R36</f>
        <v>4542.2699999999995</v>
      </c>
      <c r="T36" s="26">
        <v>0.219</v>
      </c>
      <c r="U36" s="25">
        <f>M36*T36</f>
        <v>3430.1970000000001</v>
      </c>
      <c r="V36" s="16">
        <v>0.50800000000000001</v>
      </c>
      <c r="W36" s="25">
        <f>M36*V36</f>
        <v>7956.8040000000001</v>
      </c>
      <c r="X36" s="16">
        <v>0.4</v>
      </c>
      <c r="Y36" s="25">
        <f>X36*M36</f>
        <v>6265.2000000000007</v>
      </c>
      <c r="Z36" s="17">
        <v>2.7899999999999999E-3</v>
      </c>
      <c r="AA36" s="18">
        <f>M36*Z36</f>
        <v>43.699770000000001</v>
      </c>
      <c r="AB36" s="27">
        <f>IF(M36&gt;0,(AD36+AM36)/M36,0)</f>
        <v>2.8378711613356324E-3</v>
      </c>
      <c r="AC36" s="17">
        <v>4.0000000000000002E-4</v>
      </c>
      <c r="AD36" s="24">
        <f>AC36*M36</f>
        <v>6.2652000000000001</v>
      </c>
      <c r="AE36" s="117">
        <v>0.21149999999999999</v>
      </c>
      <c r="AF36" s="30">
        <f>AI36*(1-AJ36)*AE36</f>
        <v>36.809460000000001</v>
      </c>
      <c r="AG36" s="28">
        <f>IF(AND(AE36&gt;0,AC36&gt;0,Z36&gt;0),((Z36-AC36)*AE36)/((AE36-AC36)*Z36),0)</f>
        <v>0.85825399978606687</v>
      </c>
      <c r="AH36" s="60">
        <f t="shared" ref="AH36:AH67" si="2">IF(AND(AB36&gt;0,AK36&gt;0,AC36&gt;0),((AK36*(AB36-AC36))/(AB36*(AK36-AC36))),0)</f>
        <v>0.8606183139409791</v>
      </c>
      <c r="AI36" s="12">
        <v>190</v>
      </c>
      <c r="AJ36" s="14">
        <v>8.4000000000000005E-2</v>
      </c>
      <c r="AK36" s="15">
        <v>0.21940000000000001</v>
      </c>
      <c r="AL36" s="150">
        <v>0.21929999999999999</v>
      </c>
      <c r="AM36" s="30">
        <f>AI36*(1-AJ36)*AK36</f>
        <v>38.184376000000007</v>
      </c>
      <c r="AN36" s="153">
        <f>AI36*(1-AJ36)*AL36</f>
        <v>38.166972000000001</v>
      </c>
      <c r="AO36" s="19">
        <v>1.58</v>
      </c>
      <c r="AP36" s="19">
        <v>870.52</v>
      </c>
      <c r="AQ36" s="101">
        <f>AQ34+AI36-AP36</f>
        <v>751.2800000000002</v>
      </c>
      <c r="AR36" s="102"/>
      <c r="AS36" s="12"/>
      <c r="AT36" s="31"/>
      <c r="AU36" s="20"/>
      <c r="AV36" s="20"/>
      <c r="AW36" s="20"/>
      <c r="AX36" s="20"/>
    </row>
    <row r="37" spans="1:50" x14ac:dyDescent="0.2">
      <c r="A37" s="183"/>
      <c r="B37" s="33">
        <v>2</v>
      </c>
      <c r="C37" s="11" t="s">
        <v>53</v>
      </c>
      <c r="D37" s="34">
        <v>22963</v>
      </c>
      <c r="E37" s="34">
        <v>4</v>
      </c>
      <c r="F37" s="34">
        <v>18404</v>
      </c>
      <c r="G37" s="35">
        <v>0.5</v>
      </c>
      <c r="H37" s="35">
        <v>3.6</v>
      </c>
      <c r="I37" s="34">
        <v>18266</v>
      </c>
      <c r="J37" s="35">
        <v>3.9</v>
      </c>
      <c r="K37" s="34">
        <v>16857</v>
      </c>
      <c r="L37" s="36">
        <v>6.0999999999999999E-2</v>
      </c>
      <c r="M37" s="37">
        <f>ROUND(K37*(1-L37),0)</f>
        <v>15829</v>
      </c>
      <c r="N37" s="38">
        <v>0.36599999999999999</v>
      </c>
      <c r="O37" s="25">
        <f>M37*N37</f>
        <v>5793.4139999999998</v>
      </c>
      <c r="P37" s="36">
        <v>0.36699999999999999</v>
      </c>
      <c r="Q37" s="25">
        <f>M37*P37</f>
        <v>5809.2429999999995</v>
      </c>
      <c r="R37" s="39">
        <v>0.26700000000000002</v>
      </c>
      <c r="S37" s="25">
        <f>M37*R37</f>
        <v>4226.3429999999998</v>
      </c>
      <c r="T37" s="28">
        <v>0.22</v>
      </c>
      <c r="U37" s="25">
        <f>M37*T37</f>
        <v>3482.38</v>
      </c>
      <c r="V37" s="39">
        <v>0.51300000000000001</v>
      </c>
      <c r="W37" s="25">
        <f>M37*V37</f>
        <v>8120.277</v>
      </c>
      <c r="X37" s="39">
        <v>0.4</v>
      </c>
      <c r="Y37" s="25">
        <f>X37*M37</f>
        <v>6331.6</v>
      </c>
      <c r="Z37" s="40">
        <v>2.82E-3</v>
      </c>
      <c r="AA37" s="18">
        <f>M37*Z37</f>
        <v>44.637779999999999</v>
      </c>
      <c r="AB37" s="27">
        <f>IF(M37&gt;0,(AD37+AM37)/M37,0)</f>
        <v>2.8002568450312721E-3</v>
      </c>
      <c r="AC37" s="40">
        <v>4.0000000000000002E-4</v>
      </c>
      <c r="AD37" s="37">
        <f>AC37*M37</f>
        <v>6.3315999999999999</v>
      </c>
      <c r="AE37" s="28">
        <v>0.2072</v>
      </c>
      <c r="AF37" s="41">
        <f>AI37*(1-AJ37)*AE37</f>
        <v>37.702526400000004</v>
      </c>
      <c r="AG37" s="28">
        <f>IF(AND(AE37&gt;0,AC37&gt;0,Z37&gt;0),((Z37-AC37)*AE37)/((AE37-AC37)*Z37),0)</f>
        <v>0.85981590463256385</v>
      </c>
      <c r="AH37" s="29">
        <f t="shared" si="2"/>
        <v>0.85880117325481575</v>
      </c>
      <c r="AI37" s="34">
        <v>198</v>
      </c>
      <c r="AJ37" s="36">
        <v>8.1000000000000003E-2</v>
      </c>
      <c r="AK37" s="38">
        <v>0.20880000000000001</v>
      </c>
      <c r="AL37" s="151">
        <v>0.2112</v>
      </c>
      <c r="AM37" s="41">
        <f>AI37*(1-AJ37)*AK37</f>
        <v>37.993665600000007</v>
      </c>
      <c r="AN37" s="174">
        <f t="shared" si="1"/>
        <v>38.430374400000005</v>
      </c>
      <c r="AO37" s="42">
        <v>1.58</v>
      </c>
      <c r="AP37" s="42"/>
      <c r="AQ37" s="121">
        <f>AQ36+AI37-AP37</f>
        <v>949.2800000000002</v>
      </c>
      <c r="AR37" s="104"/>
      <c r="AS37" s="43"/>
      <c r="AT37" s="44"/>
      <c r="AU37" s="45"/>
      <c r="AV37" s="45"/>
      <c r="AW37" s="45"/>
      <c r="AX37" s="45"/>
    </row>
    <row r="38" spans="1:50" x14ac:dyDescent="0.2">
      <c r="A38" s="183"/>
      <c r="B38" s="33">
        <v>3</v>
      </c>
      <c r="C38" s="46" t="s">
        <v>51</v>
      </c>
      <c r="D38" s="43">
        <v>18200</v>
      </c>
      <c r="E38" s="43">
        <v>2</v>
      </c>
      <c r="F38" s="43">
        <v>18136</v>
      </c>
      <c r="G38" s="37">
        <v>0.7</v>
      </c>
      <c r="H38" s="37">
        <v>3.7</v>
      </c>
      <c r="I38" s="43">
        <v>18118</v>
      </c>
      <c r="J38" s="37">
        <v>2.2000000000000002</v>
      </c>
      <c r="K38" s="43">
        <v>16933</v>
      </c>
      <c r="L38" s="39">
        <v>6.2E-2</v>
      </c>
      <c r="M38" s="37">
        <f>ROUND(K38*(1-L38),0)</f>
        <v>15883</v>
      </c>
      <c r="N38" s="28">
        <v>0.34899999999999998</v>
      </c>
      <c r="O38" s="25">
        <f>M38*N38</f>
        <v>5543.1669999999995</v>
      </c>
      <c r="P38" s="39">
        <v>0.52400000000000002</v>
      </c>
      <c r="Q38" s="25">
        <f>M38*P38</f>
        <v>8322.6920000000009</v>
      </c>
      <c r="R38" s="39">
        <v>0.127</v>
      </c>
      <c r="S38" s="25">
        <f>M38*R38</f>
        <v>2017.1410000000001</v>
      </c>
      <c r="T38" s="28">
        <v>0.218</v>
      </c>
      <c r="U38" s="25">
        <f>M38*T38</f>
        <v>3462.4940000000001</v>
      </c>
      <c r="V38" s="39">
        <v>0.52500000000000002</v>
      </c>
      <c r="W38" s="25">
        <f>M38*V38</f>
        <v>8338.5750000000007</v>
      </c>
      <c r="X38" s="39">
        <v>0.4</v>
      </c>
      <c r="Y38" s="25">
        <f>X38*M38</f>
        <v>6353.2000000000007</v>
      </c>
      <c r="Z38" s="47">
        <v>2.8999999999999998E-3</v>
      </c>
      <c r="AA38" s="18">
        <f>M38*Z38</f>
        <v>46.060699999999997</v>
      </c>
      <c r="AB38" s="27">
        <f>IF(M38&gt;0,(AD38+AM38)/M38,0)</f>
        <v>2.883009299250771E-3</v>
      </c>
      <c r="AC38" s="47">
        <v>3.8000000000000002E-4</v>
      </c>
      <c r="AD38" s="37">
        <f>AC38*M38</f>
        <v>6.0355400000000001</v>
      </c>
      <c r="AE38" s="28">
        <v>0.219</v>
      </c>
      <c r="AF38" s="41">
        <f>AI38*(1-AJ38)*AE38</f>
        <v>40.855983000000002</v>
      </c>
      <c r="AG38" s="28">
        <f>IF(AND(AE38&gt;0,AC38&gt;0,Z38&gt;0),((Z38-AC38)*AE38)/((AE38-AC38)*Z38),0)</f>
        <v>0.87047593210073204</v>
      </c>
      <c r="AH38" s="29">
        <f t="shared" si="2"/>
        <v>0.8697442080122324</v>
      </c>
      <c r="AI38" s="43">
        <v>203</v>
      </c>
      <c r="AJ38" s="39">
        <v>8.1000000000000003E-2</v>
      </c>
      <c r="AK38" s="28">
        <v>0.21310000000000001</v>
      </c>
      <c r="AL38" s="152">
        <v>0.21560000000000001</v>
      </c>
      <c r="AM38" s="41">
        <f>AI38*(1-AJ38)*AK38</f>
        <v>39.755296700000002</v>
      </c>
      <c r="AN38" s="154">
        <f t="shared" si="1"/>
        <v>40.221689200000007</v>
      </c>
      <c r="AO38" s="18">
        <v>1.58</v>
      </c>
      <c r="AP38" s="18"/>
      <c r="AQ38" s="121">
        <f>AQ37+AI38-AP38</f>
        <v>1152.2800000000002</v>
      </c>
      <c r="AR38" s="104"/>
      <c r="AS38" s="43"/>
      <c r="AT38" s="48"/>
      <c r="AU38" s="41"/>
      <c r="AV38" s="41"/>
      <c r="AW38" s="41"/>
      <c r="AX38" s="41"/>
    </row>
    <row r="39" spans="1:50" s="22" customFormat="1" ht="13.5" thickBot="1" x14ac:dyDescent="0.25">
      <c r="A39" s="184"/>
      <c r="B39" s="49" t="s">
        <v>38</v>
      </c>
      <c r="C39" s="50"/>
      <c r="D39" s="51">
        <f>SUM(D36:D38)</f>
        <v>47150</v>
      </c>
      <c r="E39" s="51"/>
      <c r="F39" s="51">
        <f>SUM(F36:F38)</f>
        <v>47089</v>
      </c>
      <c r="G39" s="52"/>
      <c r="H39" s="52"/>
      <c r="I39" s="51">
        <f>SUM(I36:I38)</f>
        <v>46923</v>
      </c>
      <c r="J39" s="52"/>
      <c r="K39" s="51">
        <f>SUM(K36:K38)</f>
        <v>50506</v>
      </c>
      <c r="L39" s="21">
        <f>IF(K39&gt;0,(K36*L36+K37*L37+K38*L38)/K39,0)</f>
        <v>6.1997208252484858E-2</v>
      </c>
      <c r="M39" s="52">
        <f>M36+M37+M38</f>
        <v>47375</v>
      </c>
      <c r="N39" s="53">
        <f>IF(M39&gt;0,O39/M39,0)</f>
        <v>0.3530269762532981</v>
      </c>
      <c r="O39" s="54">
        <f>O36+O37+O38</f>
        <v>16724.652999999998</v>
      </c>
      <c r="P39" s="21">
        <f>IF(M39&gt;0,Q39/M39,0)</f>
        <v>0.41930539313984172</v>
      </c>
      <c r="Q39" s="54">
        <f>Q36+Q37+Q38</f>
        <v>19864.593000000001</v>
      </c>
      <c r="R39" s="21">
        <f>IF(M39&gt;0,S39/M39,0)</f>
        <v>0.22766763060686013</v>
      </c>
      <c r="S39" s="54">
        <f>S36+S37+S38</f>
        <v>10785.753999999999</v>
      </c>
      <c r="T39" s="21">
        <f>IF(M39&gt;0,U39/M39,0)</f>
        <v>0.21899886015831135</v>
      </c>
      <c r="U39" s="54">
        <f>U36+U37+U38</f>
        <v>10375.071</v>
      </c>
      <c r="V39" s="21">
        <f>IF(M39&gt;0,W39/M39,0)</f>
        <v>0.51537004749340376</v>
      </c>
      <c r="W39" s="54">
        <f>W36+W37+W38</f>
        <v>24415.656000000003</v>
      </c>
      <c r="X39" s="21">
        <f>IF(M39&gt;0,Y39/M39,0)</f>
        <v>0.4</v>
      </c>
      <c r="Y39" s="54">
        <f>Y36+Y37+Y38</f>
        <v>18950</v>
      </c>
      <c r="Z39" s="55">
        <f>IF(M39&gt;0,AA39/M39,0)</f>
        <v>2.8369023746701843E-3</v>
      </c>
      <c r="AA39" s="56">
        <f>SUM(AA36:AA38)</f>
        <v>134.39824999999999</v>
      </c>
      <c r="AB39" s="55">
        <f>IF(M39&gt;0,(AB36*M36+AB37*M37+AB38*M38)/M39,0)</f>
        <v>2.8404364812664906E-3</v>
      </c>
      <c r="AC39" s="55">
        <f>IF(K39&gt;0,(K36*AC36+K37*AC37+K38*AC38)/K39,0)</f>
        <v>3.9329465806042845E-4</v>
      </c>
      <c r="AD39" s="52">
        <f>SUM(AD36:AD38)</f>
        <v>18.632339999999999</v>
      </c>
      <c r="AE39" s="53">
        <f>IF(K39&gt;0,(K36*AE36+K37*AE37+K38*AE38)/K39,0)</f>
        <v>0.21257932522868569</v>
      </c>
      <c r="AF39" s="58">
        <f>SUM(AF36:AF38)</f>
        <v>115.36796940000002</v>
      </c>
      <c r="AG39" s="53">
        <f>IF(AND(AA39&gt;0),((AA36*AG36+AA37*AG37+AA38*AG38)/AA39),0)</f>
        <v>0.86296143252931301</v>
      </c>
      <c r="AH39" s="57">
        <f t="shared" si="2"/>
        <v>0.86312537548442148</v>
      </c>
      <c r="AI39" s="51">
        <f>SUM(AI36:AI38)</f>
        <v>591</v>
      </c>
      <c r="AJ39" s="21">
        <f>IF(AI39&gt;0,(AJ36*AI36+AJ37*AI37+AJ38*AI38)/AI39,0)</f>
        <v>8.1964467005076147E-2</v>
      </c>
      <c r="AK39" s="53">
        <f>IF(K39&gt;0,(AK36*K36+AK37*K37+AK38*K38)/K39,0)</f>
        <v>0.21374993664119116</v>
      </c>
      <c r="AL39" s="155">
        <f>IF(L39&gt;0,(AL36*K36+AL37*K37+AL38*K38)/K39,0)</f>
        <v>0.21535603690650618</v>
      </c>
      <c r="AM39" s="58">
        <f>SUM(AM36:AM38)</f>
        <v>115.93333830000002</v>
      </c>
      <c r="AN39" s="156">
        <f>SUM(AN36:AN38)</f>
        <v>116.81903560000001</v>
      </c>
      <c r="AO39" s="56"/>
      <c r="AP39" s="56">
        <f>SUM(AP36:AP38)</f>
        <v>870.52</v>
      </c>
      <c r="AQ39" s="105"/>
      <c r="AR39" s="106">
        <f>AQ38</f>
        <v>1152.2800000000002</v>
      </c>
      <c r="AS39" s="51">
        <f>SUM(AS36:AS38)</f>
        <v>0</v>
      </c>
      <c r="AT39" s="59"/>
      <c r="AU39" s="58"/>
      <c r="AV39" s="58"/>
      <c r="AW39" s="58"/>
      <c r="AX39" s="58"/>
    </row>
    <row r="40" spans="1:50" x14ac:dyDescent="0.2">
      <c r="A40" s="182">
        <v>10</v>
      </c>
      <c r="B40" s="23">
        <v>1</v>
      </c>
      <c r="C40" s="11" t="s">
        <v>60</v>
      </c>
      <c r="D40" s="12">
        <v>5456</v>
      </c>
      <c r="E40" s="12">
        <v>1</v>
      </c>
      <c r="F40" s="12">
        <v>11907</v>
      </c>
      <c r="G40" s="13">
        <v>0.5</v>
      </c>
      <c r="H40" s="13">
        <v>3.5</v>
      </c>
      <c r="I40" s="12">
        <v>12423</v>
      </c>
      <c r="J40" s="13">
        <v>4.2</v>
      </c>
      <c r="K40" s="12">
        <v>16880</v>
      </c>
      <c r="L40" s="14">
        <v>6.3E-2</v>
      </c>
      <c r="M40" s="24">
        <f>ROUND(K40*(1-L40),0)</f>
        <v>15817</v>
      </c>
      <c r="N40" s="15">
        <v>0.4</v>
      </c>
      <c r="O40" s="25">
        <f>M40*N40</f>
        <v>6326.8</v>
      </c>
      <c r="P40" s="14">
        <v>0.50800000000000001</v>
      </c>
      <c r="Q40" s="25">
        <f>M40*P40</f>
        <v>8035.0360000000001</v>
      </c>
      <c r="R40" s="16">
        <v>9.1999999999999998E-2</v>
      </c>
      <c r="S40" s="25">
        <f>M40*R40</f>
        <v>1455.164</v>
      </c>
      <c r="T40" s="26">
        <v>0.218</v>
      </c>
      <c r="U40" s="25">
        <f>M40*T40</f>
        <v>3448.1059999999998</v>
      </c>
      <c r="V40" s="16">
        <v>0.51500000000000001</v>
      </c>
      <c r="W40" s="25">
        <f>M40*V40</f>
        <v>8145.7550000000001</v>
      </c>
      <c r="X40" s="16">
        <v>0.4</v>
      </c>
      <c r="Y40" s="25">
        <f>X40*M40</f>
        <v>6326.8</v>
      </c>
      <c r="Z40" s="17">
        <v>2.8999999999999998E-3</v>
      </c>
      <c r="AA40" s="18">
        <f>M40*Z40</f>
        <v>45.869299999999996</v>
      </c>
      <c r="AB40" s="27">
        <f>IF(M40&gt;0,(AD40+AM40)/M40,0)</f>
        <v>3.0171525320857309E-3</v>
      </c>
      <c r="AC40" s="17">
        <v>3.8000000000000002E-4</v>
      </c>
      <c r="AD40" s="24">
        <f>AC40*M40</f>
        <v>6.0104600000000001</v>
      </c>
      <c r="AE40" s="117">
        <v>0.219</v>
      </c>
      <c r="AF40" s="30">
        <f>AI40*(1-AJ40)*AE40</f>
        <v>39.925233000000006</v>
      </c>
      <c r="AG40" s="28">
        <f>IF(AND(AE40&gt;0,AC40&gt;0,Z40&gt;0),((Z40-AC40)*AE40)/((AE40-AC40)*Z40),0)</f>
        <v>0.87047593210073204</v>
      </c>
      <c r="AH40" s="60">
        <f t="shared" si="2"/>
        <v>0.87550751133091997</v>
      </c>
      <c r="AI40" s="12">
        <v>201</v>
      </c>
      <c r="AJ40" s="14">
        <v>9.2999999999999999E-2</v>
      </c>
      <c r="AK40" s="15">
        <v>0.2288</v>
      </c>
      <c r="AL40" s="150">
        <v>0.21920000000000001</v>
      </c>
      <c r="AM40" s="30">
        <f>AI40*(1-AJ40)*AK40</f>
        <v>41.711841600000007</v>
      </c>
      <c r="AN40" s="153">
        <f>AI40*(1-AJ40)*AL40</f>
        <v>39.961694400000006</v>
      </c>
      <c r="AO40" s="19">
        <v>1.6</v>
      </c>
      <c r="AP40" s="19">
        <v>506.1</v>
      </c>
      <c r="AQ40" s="101">
        <f>AQ38+AI40-AP40</f>
        <v>847.18000000000018</v>
      </c>
      <c r="AR40" s="102"/>
      <c r="AS40" s="12"/>
      <c r="AT40" s="31"/>
      <c r="AU40" s="20"/>
      <c r="AV40" s="20"/>
      <c r="AW40" s="20"/>
      <c r="AX40" s="20"/>
    </row>
    <row r="41" spans="1:50" x14ac:dyDescent="0.2">
      <c r="A41" s="183"/>
      <c r="B41" s="33">
        <v>2</v>
      </c>
      <c r="C41" s="11" t="s">
        <v>53</v>
      </c>
      <c r="D41" s="34">
        <v>17683</v>
      </c>
      <c r="E41" s="34">
        <v>6</v>
      </c>
      <c r="F41" s="34">
        <v>16885</v>
      </c>
      <c r="G41" s="35">
        <v>0.5</v>
      </c>
      <c r="H41" s="35">
        <v>4.2</v>
      </c>
      <c r="I41" s="34">
        <v>16618</v>
      </c>
      <c r="J41" s="35">
        <v>4.2</v>
      </c>
      <c r="K41" s="34">
        <v>16929</v>
      </c>
      <c r="L41" s="36">
        <v>6.3E-2</v>
      </c>
      <c r="M41" s="37">
        <f>ROUND(K41*(1-L41),0)</f>
        <v>15862</v>
      </c>
      <c r="N41" s="38">
        <v>0.39700000000000002</v>
      </c>
      <c r="O41" s="25">
        <f>M41*N41</f>
        <v>6297.2139999999999</v>
      </c>
      <c r="P41" s="36">
        <v>0.502</v>
      </c>
      <c r="Q41" s="25">
        <f>M41*P41</f>
        <v>7962.7240000000002</v>
      </c>
      <c r="R41" s="39">
        <v>0.10100000000000001</v>
      </c>
      <c r="S41" s="25">
        <f>M41*R41</f>
        <v>1602.0620000000001</v>
      </c>
      <c r="T41" s="28">
        <v>0.217</v>
      </c>
      <c r="U41" s="25">
        <f>M41*T41</f>
        <v>3442.0540000000001</v>
      </c>
      <c r="V41" s="39">
        <v>0.52100000000000002</v>
      </c>
      <c r="W41" s="25">
        <f>M41*V41</f>
        <v>8264.1020000000008</v>
      </c>
      <c r="X41" s="39">
        <v>0.4</v>
      </c>
      <c r="Y41" s="25">
        <f>X41*M41</f>
        <v>6344.8</v>
      </c>
      <c r="Z41" s="40">
        <v>3.0000000000000001E-3</v>
      </c>
      <c r="AA41" s="18">
        <f>M41*Z41</f>
        <v>47.585999999999999</v>
      </c>
      <c r="AB41" s="27">
        <f>IF(M41&gt;0,(AD41+AM41)/M41,0)</f>
        <v>2.8910365401588704E-3</v>
      </c>
      <c r="AC41" s="40">
        <v>3.8000000000000002E-4</v>
      </c>
      <c r="AD41" s="37">
        <f>AC41*M41</f>
        <v>6.0275600000000003</v>
      </c>
      <c r="AE41" s="28">
        <v>0.2112</v>
      </c>
      <c r="AF41" s="41">
        <f>AI41*(1-AJ41)*AE41</f>
        <v>39.272217600000005</v>
      </c>
      <c r="AG41" s="28">
        <f>IF(AND(AE41&gt;0,AC41&gt;0,Z41&gt;0),((Z41-AC41)*AE41)/((AE41-AC41)*Z41),0)</f>
        <v>0.87490750403187545</v>
      </c>
      <c r="AH41" s="29">
        <f t="shared" si="2"/>
        <v>0.87010285367873896</v>
      </c>
      <c r="AI41" s="34">
        <v>203</v>
      </c>
      <c r="AJ41" s="36">
        <v>8.4000000000000005E-2</v>
      </c>
      <c r="AK41" s="38">
        <v>0.2142</v>
      </c>
      <c r="AL41" s="151">
        <v>0.21210000000000001</v>
      </c>
      <c r="AM41" s="41">
        <f>AI41*(1-AJ41)*AK41</f>
        <v>39.830061600000001</v>
      </c>
      <c r="AN41" s="174">
        <f t="shared" si="1"/>
        <v>39.439570800000006</v>
      </c>
      <c r="AO41" s="42">
        <v>1.6</v>
      </c>
      <c r="AP41" s="42"/>
      <c r="AQ41" s="121">
        <f>AQ40+AI41-AP41</f>
        <v>1050.1800000000003</v>
      </c>
      <c r="AR41" s="104"/>
      <c r="AS41" s="43"/>
      <c r="AT41" s="44"/>
      <c r="AU41" s="45"/>
      <c r="AV41" s="45"/>
      <c r="AW41" s="45"/>
      <c r="AX41" s="45"/>
    </row>
    <row r="42" spans="1:50" x14ac:dyDescent="0.2">
      <c r="A42" s="183"/>
      <c r="B42" s="33">
        <v>3</v>
      </c>
      <c r="C42" s="46" t="s">
        <v>51</v>
      </c>
      <c r="D42" s="43">
        <v>21700</v>
      </c>
      <c r="E42" s="43">
        <v>4</v>
      </c>
      <c r="F42" s="43">
        <v>18328</v>
      </c>
      <c r="G42" s="37">
        <v>0.5</v>
      </c>
      <c r="H42" s="37">
        <v>3.5</v>
      </c>
      <c r="I42" s="43">
        <v>18700</v>
      </c>
      <c r="J42" s="37">
        <v>2.7</v>
      </c>
      <c r="K42" s="43">
        <v>16813</v>
      </c>
      <c r="L42" s="39">
        <v>6.5000000000000002E-2</v>
      </c>
      <c r="M42" s="37">
        <f>ROUND(K42*(1-L42),0)</f>
        <v>15720</v>
      </c>
      <c r="N42" s="28">
        <v>0.317</v>
      </c>
      <c r="O42" s="25">
        <f>M42*N42</f>
        <v>4983.24</v>
      </c>
      <c r="P42" s="39">
        <v>0.53100000000000003</v>
      </c>
      <c r="Q42" s="25">
        <f>M42*P42</f>
        <v>8347.32</v>
      </c>
      <c r="R42" s="39">
        <v>0.152</v>
      </c>
      <c r="S42" s="25">
        <f>M42*R42</f>
        <v>2389.44</v>
      </c>
      <c r="T42" s="28">
        <v>0.215</v>
      </c>
      <c r="U42" s="25">
        <f>M42*T42</f>
        <v>3379.7999999999997</v>
      </c>
      <c r="V42" s="39">
        <v>0.52400000000000002</v>
      </c>
      <c r="W42" s="25">
        <f>M42*V42</f>
        <v>8237.2800000000007</v>
      </c>
      <c r="X42" s="39">
        <v>0.4</v>
      </c>
      <c r="Y42" s="25">
        <f>X42*M42</f>
        <v>6288</v>
      </c>
      <c r="Z42" s="47">
        <v>2.9099999999999998E-3</v>
      </c>
      <c r="AA42" s="18">
        <f>M42*Z42</f>
        <v>45.745199999999997</v>
      </c>
      <c r="AB42" s="27">
        <f>IF(M42&gt;0,(AD42+AM42)/M42,0)</f>
        <v>3.184593893129771E-3</v>
      </c>
      <c r="AC42" s="47">
        <v>4.2000000000000002E-4</v>
      </c>
      <c r="AD42" s="37">
        <f>AC42*M42</f>
        <v>6.6024000000000003</v>
      </c>
      <c r="AE42" s="28">
        <v>0.20810000000000001</v>
      </c>
      <c r="AF42" s="41">
        <f>AI42*(1-AJ42)*AE42</f>
        <v>40.904136000000001</v>
      </c>
      <c r="AG42" s="28">
        <f>IF(AND(AE42&gt;0,AC42&gt;0,Z42&gt;0),((Z42-AC42)*AE42)/((AE42-AC42)*Z42),0)</f>
        <v>0.85740056073578719</v>
      </c>
      <c r="AH42" s="29">
        <f t="shared" si="2"/>
        <v>0.86976725574116165</v>
      </c>
      <c r="AI42" s="43">
        <v>216</v>
      </c>
      <c r="AJ42" s="39">
        <v>0.09</v>
      </c>
      <c r="AK42" s="28">
        <v>0.22109999999999999</v>
      </c>
      <c r="AL42" s="152">
        <v>0.21360000000000001</v>
      </c>
      <c r="AM42" s="41">
        <f>AI42*(1-AJ42)*AK42</f>
        <v>43.459415999999997</v>
      </c>
      <c r="AN42" s="154">
        <f t="shared" si="1"/>
        <v>41.985216000000001</v>
      </c>
      <c r="AO42" s="18">
        <v>1.65</v>
      </c>
      <c r="AP42" s="18"/>
      <c r="AQ42" s="121">
        <f>AQ41+AI42-AP42</f>
        <v>1266.1800000000003</v>
      </c>
      <c r="AR42" s="104"/>
      <c r="AS42" s="43"/>
      <c r="AT42" s="48"/>
      <c r="AU42" s="41"/>
      <c r="AV42" s="41"/>
      <c r="AW42" s="41"/>
      <c r="AX42" s="41"/>
    </row>
    <row r="43" spans="1:50" s="22" customFormat="1" ht="13.5" thickBot="1" x14ac:dyDescent="0.25">
      <c r="A43" s="184"/>
      <c r="B43" s="49" t="s">
        <v>38</v>
      </c>
      <c r="C43" s="50"/>
      <c r="D43" s="51">
        <f>SUM(D40:D42)</f>
        <v>44839</v>
      </c>
      <c r="E43" s="51"/>
      <c r="F43" s="51">
        <f>SUM(F40:F42)</f>
        <v>47120</v>
      </c>
      <c r="G43" s="52"/>
      <c r="H43" s="52"/>
      <c r="I43" s="51">
        <f>SUM(I40:I42)</f>
        <v>47741</v>
      </c>
      <c r="J43" s="52"/>
      <c r="K43" s="51">
        <f>SUM(K40:K42)</f>
        <v>50622</v>
      </c>
      <c r="L43" s="21">
        <f>IF(K43&gt;0,(K40*L40+K41*L41+K42*L42)/K43,0)</f>
        <v>6.3664256647307488E-2</v>
      </c>
      <c r="M43" s="52">
        <f>M40+M41+M42</f>
        <v>47399</v>
      </c>
      <c r="N43" s="53">
        <f>IF(M43&gt;0,O43/M43,0)</f>
        <v>0.37146889174877107</v>
      </c>
      <c r="O43" s="54">
        <f>O40+O41+O42</f>
        <v>17607.254000000001</v>
      </c>
      <c r="P43" s="21">
        <f>IF(M43&gt;0,Q43/M43,0)</f>
        <v>0.51362011856790235</v>
      </c>
      <c r="Q43" s="54">
        <f>Q40+Q41+Q42</f>
        <v>24345.08</v>
      </c>
      <c r="R43" s="21">
        <f>IF(M43&gt;0,S43/M43,0)</f>
        <v>0.11491098968332665</v>
      </c>
      <c r="S43" s="54">
        <f>S40+S41+S42</f>
        <v>5446.6660000000002</v>
      </c>
      <c r="T43" s="21">
        <f>IF(M43&gt;0,U43/M43,0)</f>
        <v>0.21667039389016643</v>
      </c>
      <c r="U43" s="54">
        <f>U40+U41+U42</f>
        <v>10269.959999999999</v>
      </c>
      <c r="V43" s="21">
        <f>IF(M43&gt;0,W43/M43,0)</f>
        <v>0.51999276356041269</v>
      </c>
      <c r="W43" s="54">
        <f>W40+W41+W42</f>
        <v>24647.137000000002</v>
      </c>
      <c r="X43" s="21">
        <f>IF(M43&gt;0,Y43/M43,0)</f>
        <v>0.39999999999999997</v>
      </c>
      <c r="Y43" s="54">
        <f>Y40+Y41+Y42</f>
        <v>18959.599999999999</v>
      </c>
      <c r="Z43" s="55">
        <f>IF(M43&gt;0,AA43/M43,0)</f>
        <v>2.9367813666954993E-3</v>
      </c>
      <c r="AA43" s="56">
        <f>SUM(AA40:AA42)</f>
        <v>139.20049999999998</v>
      </c>
      <c r="AB43" s="55">
        <f>IF(M43&gt;0,(AB40*M40+AB41*M41+AB42*M42)/M43,0)</f>
        <v>3.0304803730036504E-3</v>
      </c>
      <c r="AC43" s="55">
        <f>IF(K43&gt;0,(K40*AC40+K41*AC41+K42*AC42)/K43,0)</f>
        <v>3.9328513294614991E-4</v>
      </c>
      <c r="AD43" s="52">
        <f>SUM(AD40:AD42)</f>
        <v>18.640419999999999</v>
      </c>
      <c r="AE43" s="53">
        <f>IF(K43&gt;0,(K40*AE40+K41*AE41+K42*AE42)/K43,0)</f>
        <v>0.21277132669590296</v>
      </c>
      <c r="AF43" s="58">
        <f>SUM(AF40:AF42)</f>
        <v>120.10158660000002</v>
      </c>
      <c r="AG43" s="53">
        <f>IF(AND(AA43&gt;0),((AA40*AG40+AA41*AG41+AA42*AG42)/AA43),0)</f>
        <v>0.86769393996529942</v>
      </c>
      <c r="AH43" s="57">
        <f t="shared" si="2"/>
        <v>0.87177235802395348</v>
      </c>
      <c r="AI43" s="51">
        <f>SUM(AI40:AI42)</f>
        <v>620</v>
      </c>
      <c r="AJ43" s="21">
        <f>IF(AI43&gt;0,(AJ40*AI40+AJ41*AI41+AJ42*AI42)/AI43,0)</f>
        <v>8.900806451612904E-2</v>
      </c>
      <c r="AK43" s="53">
        <f>IF(K43&gt;0,(AK40*K40+AK41*K41+AK42*K42)/K43,0)</f>
        <v>0.22136008257279444</v>
      </c>
      <c r="AL43" s="155">
        <f>IF(L43&gt;0,(AL40*K40+AL41*K41+AL42*K42)/K43,0)</f>
        <v>0.21496570068349727</v>
      </c>
      <c r="AM43" s="58">
        <f>SUM(AM40:AM42)</f>
        <v>125.00131920000001</v>
      </c>
      <c r="AN43" s="156">
        <f>SUM(AN40:AN42)</f>
        <v>121.38648120000002</v>
      </c>
      <c r="AO43" s="56"/>
      <c r="AP43" s="56">
        <f>SUM(AP40:AP42)</f>
        <v>506.1</v>
      </c>
      <c r="AQ43" s="105"/>
      <c r="AR43" s="106">
        <f>AQ42</f>
        <v>1266.1800000000003</v>
      </c>
      <c r="AS43" s="51">
        <f>SUM(AS40:AS42)</f>
        <v>0</v>
      </c>
      <c r="AT43" s="59"/>
      <c r="AU43" s="58"/>
      <c r="AV43" s="58"/>
      <c r="AW43" s="58"/>
      <c r="AX43" s="58"/>
    </row>
    <row r="44" spans="1:50" x14ac:dyDescent="0.2">
      <c r="A44" s="182">
        <v>11</v>
      </c>
      <c r="B44" s="23">
        <v>1</v>
      </c>
      <c r="C44" s="11" t="s">
        <v>60</v>
      </c>
      <c r="D44" s="12">
        <v>5422</v>
      </c>
      <c r="E44" s="12">
        <v>3</v>
      </c>
      <c r="F44" s="12">
        <v>9098</v>
      </c>
      <c r="G44" s="13">
        <v>0.3</v>
      </c>
      <c r="H44" s="13">
        <v>4.3</v>
      </c>
      <c r="I44" s="12">
        <v>9279</v>
      </c>
      <c r="J44" s="13">
        <v>6.1</v>
      </c>
      <c r="K44" s="12">
        <v>16664</v>
      </c>
      <c r="L44" s="14">
        <v>6.7000000000000004E-2</v>
      </c>
      <c r="M44" s="24">
        <f>ROUND(K44*(1-L44),0)</f>
        <v>15548</v>
      </c>
      <c r="N44" s="15">
        <v>0.47399999999999998</v>
      </c>
      <c r="O44" s="25">
        <f>M44*N44</f>
        <v>7369.7519999999995</v>
      </c>
      <c r="P44" s="14">
        <v>0.36399999999999999</v>
      </c>
      <c r="Q44" s="25">
        <f>M44*P44</f>
        <v>5659.4719999999998</v>
      </c>
      <c r="R44" s="16">
        <v>0.16200000000000001</v>
      </c>
      <c r="S44" s="25">
        <f>M44*R44</f>
        <v>2518.7760000000003</v>
      </c>
      <c r="T44" s="26">
        <v>0.215</v>
      </c>
      <c r="U44" s="25">
        <f>M44*T44</f>
        <v>3342.82</v>
      </c>
      <c r="V44" s="16">
        <v>0.52600000000000002</v>
      </c>
      <c r="W44" s="25">
        <f>M44*V44</f>
        <v>8178.2480000000005</v>
      </c>
      <c r="X44" s="16">
        <v>0.4</v>
      </c>
      <c r="Y44" s="25">
        <f>X44*M44</f>
        <v>6219.2000000000007</v>
      </c>
      <c r="Z44" s="17">
        <v>2.8900000000000002E-3</v>
      </c>
      <c r="AA44" s="18">
        <f>M44*Z44</f>
        <v>44.933720000000001</v>
      </c>
      <c r="AB44" s="27">
        <f>IF(M44&gt;0,(AD44+AM44)/M44,0)</f>
        <v>2.9987363004888089E-3</v>
      </c>
      <c r="AC44" s="17">
        <v>4.6000000000000001E-4</v>
      </c>
      <c r="AD44" s="24">
        <f>AC44*M44</f>
        <v>7.1520800000000007</v>
      </c>
      <c r="AE44" s="117">
        <v>0.2021</v>
      </c>
      <c r="AF44" s="30">
        <f>AI44*(1-AJ44)*AE44</f>
        <v>39.986697599999999</v>
      </c>
      <c r="AG44" s="28">
        <f>IF(AND(AE44&gt;0,AC44&gt;0,Z44&gt;0),((Z44-AC44)*AE44)/((AE44-AC44)*Z44),0)</f>
        <v>0.84274863077779516</v>
      </c>
      <c r="AH44" s="60">
        <f t="shared" si="2"/>
        <v>0.8485586266439944</v>
      </c>
      <c r="AI44" s="12">
        <v>216</v>
      </c>
      <c r="AJ44" s="14">
        <v>8.4000000000000005E-2</v>
      </c>
      <c r="AK44" s="15">
        <v>0.19950000000000001</v>
      </c>
      <c r="AL44" s="150">
        <v>0.20669999999999999</v>
      </c>
      <c r="AM44" s="30">
        <f>AI44*(1-AJ44)*AK44</f>
        <v>39.472272000000004</v>
      </c>
      <c r="AN44" s="153">
        <f>AI44*(1-AJ44)*AL44</f>
        <v>40.896835199999998</v>
      </c>
      <c r="AO44" s="19">
        <v>1.65</v>
      </c>
      <c r="AP44" s="19">
        <v>897.08</v>
      </c>
      <c r="AQ44" s="101">
        <f>AQ42+AI44-AP44+AR44</f>
        <v>721.10000000000025</v>
      </c>
      <c r="AR44" s="102">
        <v>136</v>
      </c>
      <c r="AS44" s="12"/>
      <c r="AT44" s="31"/>
      <c r="AU44" s="20"/>
      <c r="AV44" s="20"/>
      <c r="AW44" s="20"/>
      <c r="AX44" s="20"/>
    </row>
    <row r="45" spans="1:50" x14ac:dyDescent="0.2">
      <c r="A45" s="183"/>
      <c r="B45" s="33">
        <v>2</v>
      </c>
      <c r="C45" s="11" t="s">
        <v>54</v>
      </c>
      <c r="D45" s="34">
        <v>17790</v>
      </c>
      <c r="E45" s="34">
        <v>7</v>
      </c>
      <c r="F45" s="34">
        <v>17000</v>
      </c>
      <c r="G45" s="35">
        <v>0.4</v>
      </c>
      <c r="H45" s="35">
        <v>4.3</v>
      </c>
      <c r="I45" s="34">
        <v>17148</v>
      </c>
      <c r="J45" s="35">
        <v>5.2</v>
      </c>
      <c r="K45" s="34">
        <v>16568</v>
      </c>
      <c r="L45" s="36">
        <v>6.4000000000000001E-2</v>
      </c>
      <c r="M45" s="37">
        <f>ROUND(K45*(1-L45),0)</f>
        <v>15508</v>
      </c>
      <c r="N45" s="38">
        <v>0.47199999999999998</v>
      </c>
      <c r="O45" s="25">
        <f>M45*N45</f>
        <v>7319.7759999999998</v>
      </c>
      <c r="P45" s="36">
        <v>0.45600000000000002</v>
      </c>
      <c r="Q45" s="25">
        <f>M45*P45</f>
        <v>7071.6480000000001</v>
      </c>
      <c r="R45" s="39">
        <v>7.1999999999999995E-2</v>
      </c>
      <c r="S45" s="25">
        <f>M45*R45</f>
        <v>1116.576</v>
      </c>
      <c r="T45" s="28">
        <v>0.224</v>
      </c>
      <c r="U45" s="25">
        <f>M45*T45</f>
        <v>3473.7919999999999</v>
      </c>
      <c r="V45" s="39">
        <v>0.52</v>
      </c>
      <c r="W45" s="25">
        <f>M45*V45</f>
        <v>8064.16</v>
      </c>
      <c r="X45" s="39">
        <v>0.4</v>
      </c>
      <c r="Y45" s="25">
        <f>X45*M45</f>
        <v>6203.2000000000007</v>
      </c>
      <c r="Z45" s="40">
        <v>2.7899999999999999E-3</v>
      </c>
      <c r="AA45" s="18">
        <f>M45*Z45</f>
        <v>43.267319999999998</v>
      </c>
      <c r="AB45" s="27">
        <f>IF(M45&gt;0,(AD45+AM45)/M45,0)</f>
        <v>3.0192298168687129E-3</v>
      </c>
      <c r="AC45" s="40">
        <v>4.2999999999999999E-4</v>
      </c>
      <c r="AD45" s="37">
        <f>AC45*M45</f>
        <v>6.6684399999999995</v>
      </c>
      <c r="AE45" s="28">
        <v>0.21629999999999999</v>
      </c>
      <c r="AF45" s="41">
        <f>AI45*(1-AJ45)*AE45</f>
        <v>38.635505999999999</v>
      </c>
      <c r="AG45" s="28">
        <f>IF(AND(AE45&gt;0,AC45&gt;0,Z45&gt;0),((Z45-AC45)*AE45)/((AE45-AC45)*Z45),0)</f>
        <v>0.84756307435129985</v>
      </c>
      <c r="AH45" s="29">
        <f t="shared" si="2"/>
        <v>0.85922310464975338</v>
      </c>
      <c r="AI45" s="34">
        <v>195</v>
      </c>
      <c r="AJ45" s="36">
        <v>8.4000000000000005E-2</v>
      </c>
      <c r="AK45" s="38">
        <v>0.2248</v>
      </c>
      <c r="AL45" s="151">
        <v>0.22289999999999999</v>
      </c>
      <c r="AM45" s="41">
        <f>AI45*(1-AJ45)*AK45</f>
        <v>40.153776000000001</v>
      </c>
      <c r="AN45" s="174">
        <f t="shared" si="1"/>
        <v>39.814397999999997</v>
      </c>
      <c r="AO45" s="42">
        <v>1.65</v>
      </c>
      <c r="AP45" s="42"/>
      <c r="AQ45" s="121">
        <f>AQ44+AI45-AP45</f>
        <v>916.10000000000025</v>
      </c>
      <c r="AR45" s="104"/>
      <c r="AS45" s="43"/>
      <c r="AT45" s="44"/>
      <c r="AU45" s="45"/>
      <c r="AV45" s="45"/>
      <c r="AW45" s="45"/>
      <c r="AX45" s="45"/>
    </row>
    <row r="46" spans="1:50" x14ac:dyDescent="0.2">
      <c r="A46" s="183"/>
      <c r="B46" s="33">
        <v>3</v>
      </c>
      <c r="C46" s="46" t="s">
        <v>51</v>
      </c>
      <c r="D46" s="43">
        <v>17000</v>
      </c>
      <c r="E46" s="43">
        <v>7</v>
      </c>
      <c r="F46" s="43">
        <v>18473</v>
      </c>
      <c r="G46" s="37">
        <v>0.5</v>
      </c>
      <c r="H46" s="37">
        <v>3.3</v>
      </c>
      <c r="I46" s="43">
        <v>18352</v>
      </c>
      <c r="J46" s="37">
        <v>4.2</v>
      </c>
      <c r="K46" s="43">
        <v>16899</v>
      </c>
      <c r="L46" s="39">
        <v>6.7000000000000004E-2</v>
      </c>
      <c r="M46" s="37">
        <f>ROUND(K46*(1-L46),0)</f>
        <v>15767</v>
      </c>
      <c r="N46" s="28">
        <v>0.44900000000000001</v>
      </c>
      <c r="O46" s="25">
        <f>M46*N46</f>
        <v>7079.3829999999998</v>
      </c>
      <c r="P46" s="39">
        <v>0.47599999999999998</v>
      </c>
      <c r="Q46" s="25">
        <f>M46*P46</f>
        <v>7505.0919999999996</v>
      </c>
      <c r="R46" s="39">
        <v>7.4999999999999997E-2</v>
      </c>
      <c r="S46" s="25">
        <f>M46*R46</f>
        <v>1182.5249999999999</v>
      </c>
      <c r="T46" s="28">
        <v>0.223</v>
      </c>
      <c r="U46" s="25">
        <f>M46*T46</f>
        <v>3516.0410000000002</v>
      </c>
      <c r="V46" s="39">
        <v>0.53100000000000003</v>
      </c>
      <c r="W46" s="25">
        <f>M46*V46</f>
        <v>8372.277</v>
      </c>
      <c r="X46" s="39">
        <v>0.4</v>
      </c>
      <c r="Y46" s="25">
        <f>X46*M46</f>
        <v>6306.8</v>
      </c>
      <c r="Z46" s="47">
        <v>2.7499999999999998E-3</v>
      </c>
      <c r="AA46" s="18">
        <f>M46*Z46</f>
        <v>43.359249999999996</v>
      </c>
      <c r="AB46" s="27">
        <f>IF(M46&gt;0,(AD46+AM46)/M46,0)</f>
        <v>2.8580627259465973E-3</v>
      </c>
      <c r="AC46" s="47">
        <v>4.4999999999999999E-4</v>
      </c>
      <c r="AD46" s="37">
        <f>AC46*M46</f>
        <v>7.0951499999999994</v>
      </c>
      <c r="AE46" s="28">
        <v>0.20930000000000001</v>
      </c>
      <c r="AF46" s="41">
        <f>AI46*(1-AJ46)*AE46</f>
        <v>36.961333500000002</v>
      </c>
      <c r="AG46" s="28">
        <f>IF(AND(AE46&gt;0,AC46&gt;0,Z46&gt;0),((Z46-AC46)*AE46)/((AE46-AC46)*Z46),0)</f>
        <v>0.83816571266894457</v>
      </c>
      <c r="AH46" s="29">
        <f t="shared" si="2"/>
        <v>0.84431786838130907</v>
      </c>
      <c r="AI46" s="43">
        <v>193</v>
      </c>
      <c r="AJ46" s="39">
        <v>8.5000000000000006E-2</v>
      </c>
      <c r="AK46" s="28">
        <v>0.215</v>
      </c>
      <c r="AL46" s="152">
        <v>0.21879999999999999</v>
      </c>
      <c r="AM46" s="41">
        <f>AI46*(1-AJ46)*AK46</f>
        <v>37.967925000000001</v>
      </c>
      <c r="AN46" s="154">
        <f t="shared" si="1"/>
        <v>38.638985999999996</v>
      </c>
      <c r="AO46" s="18">
        <v>1.58</v>
      </c>
      <c r="AP46" s="18"/>
      <c r="AQ46" s="121">
        <f>AQ45+AI46-AP46</f>
        <v>1109.1000000000004</v>
      </c>
      <c r="AR46" s="104"/>
      <c r="AS46" s="43"/>
      <c r="AT46" s="48"/>
      <c r="AU46" s="41"/>
      <c r="AV46" s="41"/>
      <c r="AW46" s="41"/>
      <c r="AX46" s="41"/>
    </row>
    <row r="47" spans="1:50" s="22" customFormat="1" ht="13.5" thickBot="1" x14ac:dyDescent="0.25">
      <c r="A47" s="184"/>
      <c r="B47" s="49" t="s">
        <v>38</v>
      </c>
      <c r="C47" s="50"/>
      <c r="D47" s="51">
        <f>SUM(D44:D46)</f>
        <v>40212</v>
      </c>
      <c r="E47" s="51"/>
      <c r="F47" s="51">
        <f>SUM(F44:F46)</f>
        <v>44571</v>
      </c>
      <c r="G47" s="52"/>
      <c r="H47" s="52"/>
      <c r="I47" s="51">
        <f>SUM(I44:I46)</f>
        <v>44779</v>
      </c>
      <c r="J47" s="52"/>
      <c r="K47" s="51">
        <f>SUM(K44:K46)</f>
        <v>50131</v>
      </c>
      <c r="L47" s="21">
        <f>IF(K47&gt;0,(K44*L44+K45*L45+K46*L46)/K47,0)</f>
        <v>6.6008517683668791E-2</v>
      </c>
      <c r="M47" s="52">
        <f>M44+M45+M46</f>
        <v>46823</v>
      </c>
      <c r="N47" s="53">
        <f>IF(M47&gt;0,O47/M47,0)</f>
        <v>0.46491918501591101</v>
      </c>
      <c r="O47" s="54">
        <f>O44+O45+O46</f>
        <v>21768.911</v>
      </c>
      <c r="P47" s="21">
        <f>IF(M47&gt;0,Q47/M47,0)</f>
        <v>0.432185293552314</v>
      </c>
      <c r="Q47" s="54">
        <f>Q44+Q45+Q46</f>
        <v>20236.212</v>
      </c>
      <c r="R47" s="21">
        <f>IF(M47&gt;0,S47/M47,0)</f>
        <v>0.10289552143177499</v>
      </c>
      <c r="S47" s="54">
        <f>S44+S45+S46</f>
        <v>4817.8770000000004</v>
      </c>
      <c r="T47" s="21">
        <f>IF(M47&gt;0,U47/M47,0)</f>
        <v>0.22067473250325695</v>
      </c>
      <c r="U47" s="54">
        <f>U44+U45+U46</f>
        <v>10332.653</v>
      </c>
      <c r="V47" s="21">
        <f>IF(M47&gt;0,W47/M47,0)</f>
        <v>0.52569645259808206</v>
      </c>
      <c r="W47" s="54">
        <f>W44+W45+W46</f>
        <v>24614.684999999998</v>
      </c>
      <c r="X47" s="21">
        <f>IF(M47&gt;0,Y47/M47,0)</f>
        <v>0.4</v>
      </c>
      <c r="Y47" s="54">
        <f>Y44+Y45+Y46</f>
        <v>18729.2</v>
      </c>
      <c r="Z47" s="55">
        <f>IF(M47&gt;0,AA47/M47,0)</f>
        <v>2.8097364543066446E-3</v>
      </c>
      <c r="AA47" s="56">
        <f>SUM(AA44:AA46)</f>
        <v>131.56029000000001</v>
      </c>
      <c r="AB47" s="55">
        <f>IF(M47&gt;0,(AB44*M44+AB45*M45+AB46*M46)/M47,0)</f>
        <v>2.9581539627960615E-3</v>
      </c>
      <c r="AC47" s="55">
        <f>IF(K47&gt;0,(K44*AC44+K45*AC45+K46*AC46)/K47,0)</f>
        <v>4.4671420877301468E-4</v>
      </c>
      <c r="AD47" s="52">
        <f>SUM(AD44:AD46)</f>
        <v>20.915669999999999</v>
      </c>
      <c r="AE47" s="53">
        <f>IF(K47&gt;0,(K44*AE44+K45*AE45+K46*AE46)/K47,0)</f>
        <v>0.20922011330314577</v>
      </c>
      <c r="AF47" s="58">
        <f>SUM(AF44:AF46)</f>
        <v>115.5835371</v>
      </c>
      <c r="AG47" s="53">
        <f>IF(AND(AA47&gt;0),((AA44*AG44+AA45*AG45+AA46*AG46)/AA47),0)</f>
        <v>0.84282157207874231</v>
      </c>
      <c r="AH47" s="57">
        <f t="shared" si="2"/>
        <v>0.85077241574793117</v>
      </c>
      <c r="AI47" s="51">
        <f>SUM(AI44:AI46)</f>
        <v>604</v>
      </c>
      <c r="AJ47" s="21">
        <f>IF(AI47&gt;0,(AJ44*AI44+AJ45*AI45+AJ46*AI46)/AI47,0)</f>
        <v>8.431953642384106E-2</v>
      </c>
      <c r="AK47" s="53">
        <f>IF(K47&gt;0,(AK44*K44+AK45*K45+AK46*K46)/K47,0)</f>
        <v>0.21308650136641999</v>
      </c>
      <c r="AL47" s="155">
        <f>IF(L47&gt;0,(AL44*K44+AL45*K45+AL46*K46)/K47,0)</f>
        <v>0.21613287586523311</v>
      </c>
      <c r="AM47" s="58">
        <f>SUM(AM44:AM46)</f>
        <v>117.59397300000001</v>
      </c>
      <c r="AN47" s="156">
        <f>SUM(AN44:AN46)</f>
        <v>119.3502192</v>
      </c>
      <c r="AO47" s="56"/>
      <c r="AP47" s="56">
        <f>SUM(AP44:AP46)</f>
        <v>897.08</v>
      </c>
      <c r="AQ47" s="105"/>
      <c r="AR47" s="106">
        <f>AQ46</f>
        <v>1109.1000000000004</v>
      </c>
      <c r="AS47" s="51">
        <f>SUM(AS44:AS46)</f>
        <v>0</v>
      </c>
      <c r="AT47" s="59"/>
      <c r="AU47" s="58"/>
      <c r="AV47" s="58"/>
      <c r="AW47" s="58"/>
      <c r="AX47" s="58"/>
    </row>
    <row r="48" spans="1:50" x14ac:dyDescent="0.2">
      <c r="A48" s="182">
        <v>12</v>
      </c>
      <c r="B48" s="23">
        <v>1</v>
      </c>
      <c r="C48" s="11" t="s">
        <v>60</v>
      </c>
      <c r="D48" s="12">
        <v>6611</v>
      </c>
      <c r="E48" s="12">
        <v>6</v>
      </c>
      <c r="F48" s="12">
        <v>18039</v>
      </c>
      <c r="G48" s="13">
        <v>0.8</v>
      </c>
      <c r="H48" s="13">
        <v>3.7</v>
      </c>
      <c r="I48" s="12">
        <v>18330</v>
      </c>
      <c r="J48" s="13">
        <v>3.5</v>
      </c>
      <c r="K48" s="12">
        <v>16781</v>
      </c>
      <c r="L48" s="14">
        <v>6.8000000000000005E-2</v>
      </c>
      <c r="M48" s="24">
        <f>ROUND(K48*(1-L48),0)</f>
        <v>15640</v>
      </c>
      <c r="N48" s="15">
        <v>0.52400000000000002</v>
      </c>
      <c r="O48" s="25">
        <f>M48*N48</f>
        <v>8195.36</v>
      </c>
      <c r="P48" s="14">
        <v>0.34499999999999997</v>
      </c>
      <c r="Q48" s="25">
        <f>M48*P48</f>
        <v>5395.7999999999993</v>
      </c>
      <c r="R48" s="16">
        <v>0.13100000000000001</v>
      </c>
      <c r="S48" s="25">
        <f>M48*R48</f>
        <v>2048.84</v>
      </c>
      <c r="T48" s="26">
        <v>0.23699999999999999</v>
      </c>
      <c r="U48" s="25">
        <f>M48*T48</f>
        <v>3706.68</v>
      </c>
      <c r="V48" s="16">
        <v>0.51600000000000001</v>
      </c>
      <c r="W48" s="25">
        <f>M48*V48</f>
        <v>8070.24</v>
      </c>
      <c r="X48" s="16">
        <v>0.4</v>
      </c>
      <c r="Y48" s="25">
        <f>X48*M48</f>
        <v>6256</v>
      </c>
      <c r="Z48" s="17">
        <v>2.7100000000000002E-3</v>
      </c>
      <c r="AA48" s="18">
        <f>M48*Z48</f>
        <v>42.384399999999999</v>
      </c>
      <c r="AB48" s="27">
        <f>IF(M48&gt;0,(AD48+AM48)/M48,0)</f>
        <v>2.7737682928388745E-3</v>
      </c>
      <c r="AC48" s="17">
        <v>4.4999999999999999E-4</v>
      </c>
      <c r="AD48" s="24">
        <f>AC48*M48</f>
        <v>7.0379999999999994</v>
      </c>
      <c r="AE48" s="117">
        <v>0.20519999999999999</v>
      </c>
      <c r="AF48" s="30">
        <f>AI48*(1-AJ48)*AE48</f>
        <v>35.563827600000003</v>
      </c>
      <c r="AG48" s="28">
        <f>IF(AND(AE48&gt;0,AC48&gt;0,Z48&gt;0),((Z48-AC48)*AE48)/((AE48-AC48)*Z48),0)</f>
        <v>0.83578119297676501</v>
      </c>
      <c r="AH48" s="60">
        <f t="shared" si="2"/>
        <v>0.83956747577601132</v>
      </c>
      <c r="AI48" s="12">
        <v>189</v>
      </c>
      <c r="AJ48" s="14">
        <v>8.3000000000000004E-2</v>
      </c>
      <c r="AK48" s="15">
        <v>0.2097</v>
      </c>
      <c r="AL48" s="150">
        <v>0.22109999999999999</v>
      </c>
      <c r="AM48" s="30">
        <f>AI48*(1-AJ48)*AK48</f>
        <v>36.343736100000001</v>
      </c>
      <c r="AN48" s="153">
        <f>AI48*(1-AJ48)*AL48</f>
        <v>38.319504300000006</v>
      </c>
      <c r="AO48" s="19">
        <v>1.6</v>
      </c>
      <c r="AP48" s="19"/>
      <c r="AQ48" s="101">
        <f>AQ46+AI48-AP48</f>
        <v>1298.1000000000004</v>
      </c>
      <c r="AR48" s="102"/>
      <c r="AS48" s="12"/>
      <c r="AT48" s="31"/>
      <c r="AU48" s="20"/>
      <c r="AV48" s="20"/>
      <c r="AW48" s="20"/>
      <c r="AX48" s="20"/>
    </row>
    <row r="49" spans="1:50" x14ac:dyDescent="0.2">
      <c r="A49" s="183"/>
      <c r="B49" s="33">
        <v>2</v>
      </c>
      <c r="C49" s="11" t="s">
        <v>54</v>
      </c>
      <c r="D49" s="34">
        <v>18598</v>
      </c>
      <c r="E49" s="34">
        <v>8</v>
      </c>
      <c r="F49" s="34">
        <v>17298</v>
      </c>
      <c r="G49" s="35">
        <v>1.1000000000000001</v>
      </c>
      <c r="H49" s="35">
        <v>4</v>
      </c>
      <c r="I49" s="34">
        <v>17203</v>
      </c>
      <c r="J49" s="35">
        <v>3.4</v>
      </c>
      <c r="K49" s="34">
        <v>16868</v>
      </c>
      <c r="L49" s="36">
        <v>7.1999999999999995E-2</v>
      </c>
      <c r="M49" s="37">
        <f>ROUND(K49*(1-L49),0)</f>
        <v>15654</v>
      </c>
      <c r="N49" s="38">
        <v>0.504</v>
      </c>
      <c r="O49" s="25">
        <f>M49*N49</f>
        <v>7889.616</v>
      </c>
      <c r="P49" s="36">
        <v>0.38400000000000001</v>
      </c>
      <c r="Q49" s="25">
        <f>M49*P49</f>
        <v>6011.1360000000004</v>
      </c>
      <c r="R49" s="39">
        <v>0.112</v>
      </c>
      <c r="S49" s="25">
        <f>M49*R49</f>
        <v>1753.248</v>
      </c>
      <c r="T49" s="28">
        <v>0.23</v>
      </c>
      <c r="U49" s="25">
        <f>M49*T49</f>
        <v>3600.42</v>
      </c>
      <c r="V49" s="39">
        <v>0.51600000000000001</v>
      </c>
      <c r="W49" s="25">
        <f>M49*V49</f>
        <v>8077.4639999999999</v>
      </c>
      <c r="X49" s="39">
        <v>0.41</v>
      </c>
      <c r="Y49" s="25">
        <f>X49*M49</f>
        <v>6418.1399999999994</v>
      </c>
      <c r="Z49" s="40">
        <v>2.7399999999999998E-3</v>
      </c>
      <c r="AA49" s="18">
        <f>M49*Z49</f>
        <v>42.891959999999997</v>
      </c>
      <c r="AB49" s="27">
        <f>IF(M49&gt;0,(AD49+AM49)/M49,0)</f>
        <v>2.8544779609045614E-3</v>
      </c>
      <c r="AC49" s="40">
        <v>4.6000000000000001E-4</v>
      </c>
      <c r="AD49" s="37">
        <f>AC49*M49</f>
        <v>7.2008400000000004</v>
      </c>
      <c r="AE49" s="28">
        <v>0.20449999999999999</v>
      </c>
      <c r="AF49" s="41">
        <f>AI49*(1-AJ49)*AE49</f>
        <v>35.178089999999997</v>
      </c>
      <c r="AG49" s="28">
        <f>IF(AND(AE49&gt;0,AC49&gt;0,Z49&gt;0),((Z49-AC49)*AE49)/((AE49-AC49)*Z49),0)</f>
        <v>0.83399276226072749</v>
      </c>
      <c r="AH49" s="29">
        <f t="shared" si="2"/>
        <v>0.84062430134138011</v>
      </c>
      <c r="AI49" s="34">
        <v>188</v>
      </c>
      <c r="AJ49" s="36">
        <v>8.5000000000000006E-2</v>
      </c>
      <c r="AK49" s="38">
        <v>0.21790000000000001</v>
      </c>
      <c r="AL49" s="151">
        <v>0.22289999999999999</v>
      </c>
      <c r="AM49" s="41">
        <f>AI49*(1-AJ49)*AK49</f>
        <v>37.483158000000003</v>
      </c>
      <c r="AN49" s="174">
        <f t="shared" si="1"/>
        <v>38.343257999999999</v>
      </c>
      <c r="AO49" s="42">
        <v>1.65</v>
      </c>
      <c r="AP49" s="42"/>
      <c r="AQ49" s="121">
        <f>AQ48+AI49-AP49</f>
        <v>1486.1000000000004</v>
      </c>
      <c r="AR49" s="104"/>
      <c r="AS49" s="43"/>
      <c r="AT49" s="44"/>
      <c r="AU49" s="45"/>
      <c r="AV49" s="45"/>
      <c r="AW49" s="45"/>
      <c r="AX49" s="45"/>
    </row>
    <row r="50" spans="1:50" x14ac:dyDescent="0.2">
      <c r="A50" s="183"/>
      <c r="B50" s="33">
        <v>3</v>
      </c>
      <c r="C50" s="11" t="s">
        <v>52</v>
      </c>
      <c r="D50" s="43">
        <v>22000</v>
      </c>
      <c r="E50" s="43">
        <v>4</v>
      </c>
      <c r="F50" s="43">
        <v>17305</v>
      </c>
      <c r="G50" s="37">
        <v>0.4</v>
      </c>
      <c r="H50" s="37">
        <v>3.5</v>
      </c>
      <c r="I50" s="43">
        <v>17397</v>
      </c>
      <c r="J50" s="37">
        <v>2.9</v>
      </c>
      <c r="K50" s="43">
        <v>16685</v>
      </c>
      <c r="L50" s="39">
        <v>7.0000000000000007E-2</v>
      </c>
      <c r="M50" s="37">
        <f>ROUND(K50*(1-L50),0)</f>
        <v>15517</v>
      </c>
      <c r="N50" s="28">
        <v>0.46400000000000002</v>
      </c>
      <c r="O50" s="25">
        <f>M50*N50</f>
        <v>7199.8879999999999</v>
      </c>
      <c r="P50" s="39">
        <v>0.34799999999999998</v>
      </c>
      <c r="Q50" s="25">
        <f>M50*P50</f>
        <v>5399.9159999999993</v>
      </c>
      <c r="R50" s="39">
        <v>0.188</v>
      </c>
      <c r="S50" s="25">
        <f>M50*R50</f>
        <v>2917.1959999999999</v>
      </c>
      <c r="T50" s="28">
        <v>0.22</v>
      </c>
      <c r="U50" s="25">
        <f>M50*T50</f>
        <v>3413.7400000000002</v>
      </c>
      <c r="V50" s="39">
        <v>0.51</v>
      </c>
      <c r="W50" s="25">
        <f>M50*V50</f>
        <v>7913.67</v>
      </c>
      <c r="X50" s="39">
        <v>0.41</v>
      </c>
      <c r="Y50" s="25">
        <f>X50*M50</f>
        <v>6361.9699999999993</v>
      </c>
      <c r="Z50" s="47">
        <v>2.7200000000000002E-3</v>
      </c>
      <c r="AA50" s="18">
        <f>M50*Z50</f>
        <v>42.206240000000001</v>
      </c>
      <c r="AB50" s="27">
        <f>IF(M50&gt;0,(AD50+AM50)/M50,0)</f>
        <v>2.8838802603596055E-3</v>
      </c>
      <c r="AC50" s="47">
        <v>4.4999999999999999E-4</v>
      </c>
      <c r="AD50" s="37">
        <f>AC50*M50</f>
        <v>6.9826499999999996</v>
      </c>
      <c r="AE50" s="28">
        <v>0.20669999999999999</v>
      </c>
      <c r="AF50" s="41">
        <f>AI50*(1-AJ50)*AE50</f>
        <v>37.950119999999998</v>
      </c>
      <c r="AG50" s="28">
        <f>IF(AND(AE50&gt;0,AC50&gt;0,Z50&gt;0),((Z50-AC50)*AE50)/((AE50-AC50)*Z50),0)</f>
        <v>0.83637967914438516</v>
      </c>
      <c r="AH50" s="29">
        <f t="shared" si="2"/>
        <v>0.84581057347148747</v>
      </c>
      <c r="AI50" s="43">
        <v>200</v>
      </c>
      <c r="AJ50" s="39">
        <v>8.2000000000000003E-2</v>
      </c>
      <c r="AK50" s="28">
        <v>0.20569999999999999</v>
      </c>
      <c r="AL50" s="152">
        <v>0.21029999999999999</v>
      </c>
      <c r="AM50" s="41">
        <f>AI50*(1-AJ50)*AK50</f>
        <v>37.76652</v>
      </c>
      <c r="AN50" s="154">
        <f t="shared" si="1"/>
        <v>38.611079999999994</v>
      </c>
      <c r="AO50" s="18">
        <v>1.55</v>
      </c>
      <c r="AP50" s="18"/>
      <c r="AQ50" s="121">
        <f>AQ49+AI50-AP50</f>
        <v>1686.1000000000004</v>
      </c>
      <c r="AR50" s="104"/>
      <c r="AS50" s="43"/>
      <c r="AT50" s="48"/>
      <c r="AU50" s="41"/>
      <c r="AV50" s="41"/>
      <c r="AW50" s="41"/>
      <c r="AX50" s="41"/>
    </row>
    <row r="51" spans="1:50" s="22" customFormat="1" ht="13.5" thickBot="1" x14ac:dyDescent="0.25">
      <c r="A51" s="184"/>
      <c r="B51" s="49" t="s">
        <v>38</v>
      </c>
      <c r="C51" s="50"/>
      <c r="D51" s="51">
        <f>SUM(D48:D50)</f>
        <v>47209</v>
      </c>
      <c r="E51" s="51"/>
      <c r="F51" s="51">
        <f>SUM(F48:F50)</f>
        <v>52642</v>
      </c>
      <c r="G51" s="52"/>
      <c r="H51" s="52"/>
      <c r="I51" s="51">
        <f>SUM(I48:I50)</f>
        <v>52930</v>
      </c>
      <c r="J51" s="52"/>
      <c r="K51" s="51">
        <f>SUM(K48:K50)</f>
        <v>50334</v>
      </c>
      <c r="L51" s="21">
        <f>IF(K51&gt;0,(K48*L48+K49*L49+K50*L50)/K51,0)</f>
        <v>7.0003456907855532E-2</v>
      </c>
      <c r="M51" s="52">
        <f>M48+M49+M50</f>
        <v>46811</v>
      </c>
      <c r="N51" s="53">
        <f>IF(M51&gt;0,O51/M51,0)</f>
        <v>0.49742291341778644</v>
      </c>
      <c r="O51" s="54">
        <f>O48+O49+O50</f>
        <v>23284.864000000001</v>
      </c>
      <c r="P51" s="21">
        <f>IF(M51&gt;0,Q51/M51,0)</f>
        <v>0.35903638033795471</v>
      </c>
      <c r="Q51" s="54">
        <f>Q48+Q49+Q50</f>
        <v>16806.851999999999</v>
      </c>
      <c r="R51" s="21">
        <f>IF(M51&gt;0,S51/M51,0)</f>
        <v>0.14354070624425883</v>
      </c>
      <c r="S51" s="54">
        <f>S48+S49+S50</f>
        <v>6719.2839999999997</v>
      </c>
      <c r="T51" s="21">
        <f>IF(M51&gt;0,U51/M51,0)</f>
        <v>0.22902394736279935</v>
      </c>
      <c r="U51" s="54">
        <f>U48+U49+U50</f>
        <v>10720.84</v>
      </c>
      <c r="V51" s="21">
        <f>IF(M51&gt;0,W51/M51,0)</f>
        <v>0.51401110850013887</v>
      </c>
      <c r="W51" s="54">
        <f>W48+W49+W50</f>
        <v>24061.374</v>
      </c>
      <c r="X51" s="21">
        <f>IF(M51&gt;0,Y51/M51,0)</f>
        <v>0.40665890495823631</v>
      </c>
      <c r="Y51" s="54">
        <f>Y48+Y49+Y50</f>
        <v>19036.11</v>
      </c>
      <c r="Z51" s="55">
        <f>IF(M51&gt;0,AA51/M51,0)</f>
        <v>2.7233470765418381E-3</v>
      </c>
      <c r="AA51" s="56">
        <f>SUM(AA48:AA50)</f>
        <v>127.48259999999999</v>
      </c>
      <c r="AB51" s="55">
        <f>IF(M51&gt;0,(AB48*M48+AB49*M49+AB50*M50)/M51,0)</f>
        <v>2.8372584243019803E-3</v>
      </c>
      <c r="AC51" s="55">
        <f>IF(K51&gt;0,(K48*AC48+K49*AC49+K50*AC50)/K51,0)</f>
        <v>4.5335121389120672E-4</v>
      </c>
      <c r="AD51" s="52">
        <f>SUM(AD48:AD50)</f>
        <v>21.221489999999999</v>
      </c>
      <c r="AE51" s="53">
        <f>IF(K51&gt;0,(K48*AE48+K49*AE49+K50*AE50)/K51,0)</f>
        <v>0.2054626435411451</v>
      </c>
      <c r="AF51" s="58">
        <f>SUM(AF48:AF50)</f>
        <v>108.69203759999999</v>
      </c>
      <c r="AG51" s="53">
        <f>IF(AND(AA51&gt;0),((AA48*AG48+AA49*AG49+AA50*AG50)/AA51),0)</f>
        <v>0.83537761281831358</v>
      </c>
      <c r="AH51" s="57">
        <f t="shared" si="2"/>
        <v>0.84202315504367875</v>
      </c>
      <c r="AI51" s="51">
        <f>SUM(AI48:AI50)</f>
        <v>577</v>
      </c>
      <c r="AJ51" s="21">
        <f>IF(AI51&gt;0,(AJ48*AI48+AJ49*AI49+AJ50*AI50)/AI51,0)</f>
        <v>8.3305025996533805E-2</v>
      </c>
      <c r="AK51" s="53">
        <f>IF(K51&gt;0,(AK48*K48+AK49*K49+AK50*K50)/K51,0)</f>
        <v>0.21112205268804385</v>
      </c>
      <c r="AL51" s="155">
        <f>IF(L51&gt;0,(AL48*K48+AL49*K49+AL50*K50)/K51,0)</f>
        <v>0.21812317320300395</v>
      </c>
      <c r="AM51" s="58">
        <f>SUM(AM48:AM50)</f>
        <v>111.5934141</v>
      </c>
      <c r="AN51" s="156">
        <f>SUM(AN48:AN50)</f>
        <v>115.27384229999998</v>
      </c>
      <c r="AO51" s="56"/>
      <c r="AP51" s="56">
        <f>SUM(AP48:AP50)</f>
        <v>0</v>
      </c>
      <c r="AQ51" s="105"/>
      <c r="AR51" s="106">
        <f>AQ50</f>
        <v>1686.1000000000004</v>
      </c>
      <c r="AS51" s="51">
        <f>SUM(AS48:AS50)</f>
        <v>0</v>
      </c>
      <c r="AT51" s="59"/>
      <c r="AU51" s="58"/>
      <c r="AV51" s="58"/>
      <c r="AW51" s="58"/>
      <c r="AX51" s="58"/>
    </row>
    <row r="52" spans="1:50" x14ac:dyDescent="0.2">
      <c r="A52" s="182">
        <v>13</v>
      </c>
      <c r="B52" s="23">
        <v>1</v>
      </c>
      <c r="C52" s="11" t="s">
        <v>53</v>
      </c>
      <c r="D52" s="12">
        <v>17501</v>
      </c>
      <c r="E52" s="12">
        <v>3</v>
      </c>
      <c r="F52" s="12">
        <v>15101</v>
      </c>
      <c r="G52" s="13">
        <v>0.6</v>
      </c>
      <c r="H52" s="13">
        <v>3.5</v>
      </c>
      <c r="I52" s="12">
        <v>15569</v>
      </c>
      <c r="J52" s="13">
        <v>3.1</v>
      </c>
      <c r="K52" s="12">
        <v>16766</v>
      </c>
      <c r="L52" s="14">
        <v>6.3E-2</v>
      </c>
      <c r="M52" s="24">
        <f>ROUND(K52*(1-L52),0)</f>
        <v>15710</v>
      </c>
      <c r="N52" s="15">
        <v>0.436</v>
      </c>
      <c r="O52" s="25">
        <f>M52*N52</f>
        <v>6849.56</v>
      </c>
      <c r="P52" s="14">
        <v>0.44500000000000001</v>
      </c>
      <c r="Q52" s="25">
        <f>M52*P52</f>
        <v>6990.95</v>
      </c>
      <c r="R52" s="16">
        <v>0.11899999999999999</v>
      </c>
      <c r="S52" s="25">
        <f>M52*R52</f>
        <v>1869.49</v>
      </c>
      <c r="T52" s="26">
        <v>0.221</v>
      </c>
      <c r="U52" s="25">
        <f>M52*T52</f>
        <v>3471.91</v>
      </c>
      <c r="V52" s="16">
        <v>0.51700000000000002</v>
      </c>
      <c r="W52" s="25">
        <f>M52*V52</f>
        <v>8122.0700000000006</v>
      </c>
      <c r="X52" s="16">
        <v>0.4</v>
      </c>
      <c r="Y52" s="25">
        <f>X52*M52</f>
        <v>6284</v>
      </c>
      <c r="Z52" s="17">
        <v>2.8600000000000001E-3</v>
      </c>
      <c r="AA52" s="18">
        <f>M52*Z52</f>
        <v>44.930600000000005</v>
      </c>
      <c r="AB52" s="27">
        <f>IF(M52&gt;0,(AD52+AM52)/M52,0)</f>
        <v>2.9317859197963078E-3</v>
      </c>
      <c r="AC52" s="17">
        <v>4.2999999999999999E-4</v>
      </c>
      <c r="AD52" s="24">
        <f>AC52*M52</f>
        <v>6.7553000000000001</v>
      </c>
      <c r="AE52" s="117">
        <v>0.21010000000000001</v>
      </c>
      <c r="AF52" s="30">
        <f>AI52*(1-AJ52)*AE52</f>
        <v>37.844052400000002</v>
      </c>
      <c r="AG52" s="28">
        <f>IF(AND(AE52&gt;0,AC52&gt;0,Z52&gt;0),((Z52-AC52)*AE52)/((AE52-AC52)*Z52),0)</f>
        <v>0.85139284810196258</v>
      </c>
      <c r="AH52" s="60">
        <f t="shared" si="2"/>
        <v>0.85501667433024908</v>
      </c>
      <c r="AI52" s="12">
        <v>196</v>
      </c>
      <c r="AJ52" s="14">
        <v>8.1000000000000003E-2</v>
      </c>
      <c r="AK52" s="15">
        <v>0.21820000000000001</v>
      </c>
      <c r="AL52" s="150">
        <v>0.21879999999999999</v>
      </c>
      <c r="AM52" s="30">
        <f>AI52*(1-AJ52)*AK52</f>
        <v>39.3030568</v>
      </c>
      <c r="AN52" s="153">
        <f>AI52*(1-AJ52)*AL52</f>
        <v>39.4111312</v>
      </c>
      <c r="AO52" s="19">
        <v>1.6</v>
      </c>
      <c r="AP52" s="19"/>
      <c r="AQ52" s="101">
        <f>AQ50+AI52-AP52</f>
        <v>1882.1000000000004</v>
      </c>
      <c r="AR52" s="102"/>
      <c r="AS52" s="12"/>
      <c r="AT52" s="31"/>
      <c r="AU52" s="20"/>
      <c r="AV52" s="20"/>
      <c r="AW52" s="20"/>
      <c r="AX52" s="20"/>
    </row>
    <row r="53" spans="1:50" x14ac:dyDescent="0.2">
      <c r="A53" s="183"/>
      <c r="B53" s="33">
        <v>2</v>
      </c>
      <c r="C53" s="11" t="s">
        <v>54</v>
      </c>
      <c r="D53" s="34">
        <v>19339</v>
      </c>
      <c r="E53" s="34">
        <v>6</v>
      </c>
      <c r="F53" s="34">
        <v>19211</v>
      </c>
      <c r="G53" s="35">
        <v>0.4</v>
      </c>
      <c r="H53" s="35">
        <v>4.7</v>
      </c>
      <c r="I53" s="34">
        <v>19086</v>
      </c>
      <c r="J53" s="35">
        <v>2.4</v>
      </c>
      <c r="K53" s="34">
        <v>16623</v>
      </c>
      <c r="L53" s="36">
        <v>6.3E-2</v>
      </c>
      <c r="M53" s="37">
        <f>ROUND(K53*(1-L53),0)</f>
        <v>15576</v>
      </c>
      <c r="N53" s="38">
        <v>0.36799999999999999</v>
      </c>
      <c r="O53" s="25">
        <f>M53*N53</f>
        <v>5731.9679999999998</v>
      </c>
      <c r="P53" s="36">
        <v>0.45700000000000002</v>
      </c>
      <c r="Q53" s="25">
        <f>M53*P53</f>
        <v>7118.232</v>
      </c>
      <c r="R53" s="39">
        <v>0.17499999999999999</v>
      </c>
      <c r="S53" s="25">
        <f>M53*R53</f>
        <v>2725.7999999999997</v>
      </c>
      <c r="T53" s="28">
        <v>0.221</v>
      </c>
      <c r="U53" s="25">
        <f>M53*T53</f>
        <v>3442.2959999999998</v>
      </c>
      <c r="V53" s="39">
        <v>0.501</v>
      </c>
      <c r="W53" s="25">
        <f>M53*V53</f>
        <v>7803.576</v>
      </c>
      <c r="X53" s="39">
        <v>0.41</v>
      </c>
      <c r="Y53" s="25">
        <f>X53*M53</f>
        <v>6386.16</v>
      </c>
      <c r="Z53" s="40">
        <v>2.8999999999999998E-3</v>
      </c>
      <c r="AA53" s="18">
        <f>M53*Z53</f>
        <v>45.170399999999994</v>
      </c>
      <c r="AB53" s="27">
        <f>IF(M53&gt;0,(AD53+AM53)/M53,0)</f>
        <v>2.9337579352850538E-3</v>
      </c>
      <c r="AC53" s="40">
        <v>4.8000000000000001E-4</v>
      </c>
      <c r="AD53" s="37">
        <f>AC53*M53</f>
        <v>7.4764800000000005</v>
      </c>
      <c r="AE53" s="28">
        <v>0.20119999999999999</v>
      </c>
      <c r="AF53" s="41">
        <f>AI53*(1-AJ53)*AE53</f>
        <v>36.306942399999997</v>
      </c>
      <c r="AG53" s="28">
        <f>IF(AND(AE53&gt;0,AC53&gt;0,Z53&gt;0),((Z53-AC53)*AE53)/((AE53-AC53)*Z53),0)</f>
        <v>0.83647833317299103</v>
      </c>
      <c r="AH53" s="29">
        <f t="shared" si="2"/>
        <v>0.83828712024710006</v>
      </c>
      <c r="AI53" s="34">
        <v>197</v>
      </c>
      <c r="AJ53" s="36">
        <v>8.4000000000000005E-2</v>
      </c>
      <c r="AK53" s="38">
        <v>0.21179999999999999</v>
      </c>
      <c r="AL53" s="151">
        <v>0.2157</v>
      </c>
      <c r="AM53" s="41">
        <f>AI53*(1-AJ53)*AK53</f>
        <v>38.219733599999998</v>
      </c>
      <c r="AN53" s="174">
        <f t="shared" si="1"/>
        <v>38.923496399999998</v>
      </c>
      <c r="AO53" s="42">
        <v>1.65</v>
      </c>
      <c r="AP53" s="42"/>
      <c r="AQ53" s="121">
        <f>AQ52+AI53-AP53</f>
        <v>2079.1000000000004</v>
      </c>
      <c r="AR53" s="104"/>
      <c r="AS53" s="43"/>
      <c r="AT53" s="44"/>
      <c r="AU53" s="45"/>
      <c r="AV53" s="45"/>
      <c r="AW53" s="45"/>
      <c r="AX53" s="45"/>
    </row>
    <row r="54" spans="1:50" x14ac:dyDescent="0.2">
      <c r="A54" s="183"/>
      <c r="B54" s="33">
        <v>3</v>
      </c>
      <c r="C54" s="11" t="s">
        <v>52</v>
      </c>
      <c r="D54" s="43">
        <v>17700</v>
      </c>
      <c r="E54" s="43">
        <v>3</v>
      </c>
      <c r="F54" s="43">
        <v>20199</v>
      </c>
      <c r="G54" s="37">
        <v>0.3</v>
      </c>
      <c r="H54" s="37">
        <v>3.1</v>
      </c>
      <c r="I54" s="43">
        <v>20141</v>
      </c>
      <c r="J54" s="37">
        <v>1.6</v>
      </c>
      <c r="K54" s="43">
        <v>16763</v>
      </c>
      <c r="L54" s="39">
        <v>6.5000000000000002E-2</v>
      </c>
      <c r="M54" s="37">
        <f>ROUND(K54*(1-L54),0)</f>
        <v>15673</v>
      </c>
      <c r="N54" s="28">
        <v>0.26200000000000001</v>
      </c>
      <c r="O54" s="25">
        <f>M54*N54</f>
        <v>4106.326</v>
      </c>
      <c r="P54" s="39">
        <v>0.49099999999999999</v>
      </c>
      <c r="Q54" s="25">
        <f>M54*P54</f>
        <v>7695.4430000000002</v>
      </c>
      <c r="R54" s="39">
        <v>0.247</v>
      </c>
      <c r="S54" s="25">
        <f>M54*R54</f>
        <v>3871.2309999999998</v>
      </c>
      <c r="T54" s="28">
        <v>0.22900000000000001</v>
      </c>
      <c r="U54" s="25">
        <f>M54*T54</f>
        <v>3589.1170000000002</v>
      </c>
      <c r="V54" s="39">
        <v>0.501</v>
      </c>
      <c r="W54" s="25">
        <f>M54*V54</f>
        <v>7852.1729999999998</v>
      </c>
      <c r="X54" s="39">
        <v>0.41</v>
      </c>
      <c r="Y54" s="25">
        <f>X54*M54</f>
        <v>6425.9299999999994</v>
      </c>
      <c r="Z54" s="47">
        <v>3.0200000000000001E-3</v>
      </c>
      <c r="AA54" s="18">
        <f>M54*Z54</f>
        <v>47.332460000000005</v>
      </c>
      <c r="AB54" s="27">
        <f>IF(M54&gt;0,(AD54+AM54)/M54,0)</f>
        <v>3.1674199578893641E-3</v>
      </c>
      <c r="AC54" s="47">
        <v>4.6999999999999999E-4</v>
      </c>
      <c r="AD54" s="37">
        <f>AC54*M54</f>
        <v>7.3663099999999995</v>
      </c>
      <c r="AE54" s="28">
        <v>0.2082</v>
      </c>
      <c r="AF54" s="41">
        <f>AI54*(1-AJ54)*AE54</f>
        <v>41.034970800000004</v>
      </c>
      <c r="AG54" s="28">
        <f>IF(AND(AE54&gt;0,AC54&gt;0,Z54&gt;0),((Z54-AC54)*AE54)/((AE54-AC54)*Z54),0)</f>
        <v>0.84628129420417419</v>
      </c>
      <c r="AH54" s="29">
        <f t="shared" si="2"/>
        <v>0.85348435115646937</v>
      </c>
      <c r="AI54" s="43">
        <v>214</v>
      </c>
      <c r="AJ54" s="39">
        <v>7.9000000000000001E-2</v>
      </c>
      <c r="AK54" s="28">
        <v>0.2145</v>
      </c>
      <c r="AL54" s="152">
        <v>0.21429999999999999</v>
      </c>
      <c r="AM54" s="41">
        <f>AI54*(1-AJ54)*AK54</f>
        <v>42.276663000000006</v>
      </c>
      <c r="AN54" s="154">
        <f t="shared" si="1"/>
        <v>42.237244200000006</v>
      </c>
      <c r="AO54" s="18">
        <v>1.58</v>
      </c>
      <c r="AP54" s="18"/>
      <c r="AQ54" s="121">
        <f>AQ53+AI54-AP54</f>
        <v>2293.1000000000004</v>
      </c>
      <c r="AR54" s="104"/>
      <c r="AS54" s="43"/>
      <c r="AT54" s="48"/>
      <c r="AU54" s="41"/>
      <c r="AV54" s="41"/>
      <c r="AW54" s="41"/>
      <c r="AX54" s="41"/>
    </row>
    <row r="55" spans="1:50" s="22" customFormat="1" ht="13.5" thickBot="1" x14ac:dyDescent="0.25">
      <c r="A55" s="184"/>
      <c r="B55" s="49" t="s">
        <v>38</v>
      </c>
      <c r="C55" s="50"/>
      <c r="D55" s="51">
        <f>SUM(D52:D54)</f>
        <v>54540</v>
      </c>
      <c r="E55" s="51"/>
      <c r="F55" s="51">
        <f>SUM(F52:F54)</f>
        <v>54511</v>
      </c>
      <c r="G55" s="52"/>
      <c r="H55" s="52"/>
      <c r="I55" s="51">
        <f>SUM(I52:I54)</f>
        <v>54796</v>
      </c>
      <c r="J55" s="52"/>
      <c r="K55" s="51">
        <f>SUM(K52:K54)</f>
        <v>50152</v>
      </c>
      <c r="L55" s="21">
        <f>IF(K55&gt;0,(K52*L52+K53*L53+K54*L54)/K55,0)</f>
        <v>6.3668487797096829E-2</v>
      </c>
      <c r="M55" s="52">
        <f>M52+M53+M54</f>
        <v>46959</v>
      </c>
      <c r="N55" s="53">
        <f>IF(M55&gt;0,O55/M55,0)</f>
        <v>0.35537072765604039</v>
      </c>
      <c r="O55" s="54">
        <f>O52+O53+O54</f>
        <v>16687.853999999999</v>
      </c>
      <c r="P55" s="21">
        <f>IF(M55&gt;0,Q55/M55,0)</f>
        <v>0.46433324815264382</v>
      </c>
      <c r="Q55" s="54">
        <f>Q52+Q53+Q54</f>
        <v>21804.625</v>
      </c>
      <c r="R55" s="21">
        <f>IF(M55&gt;0,S55/M55,0)</f>
        <v>0.18029602419131585</v>
      </c>
      <c r="S55" s="54">
        <f>S52+S53+S54</f>
        <v>8466.5210000000006</v>
      </c>
      <c r="T55" s="21">
        <f>IF(M55&gt;0,U55/M55,0)</f>
        <v>0.22367007389424817</v>
      </c>
      <c r="U55" s="54">
        <f>U52+U53+U54</f>
        <v>10503.323</v>
      </c>
      <c r="V55" s="21">
        <f>IF(M55&gt;0,W55/M55,0)</f>
        <v>0.50635275453054795</v>
      </c>
      <c r="W55" s="54">
        <f>W52+W53+W54</f>
        <v>23777.819</v>
      </c>
      <c r="X55" s="21">
        <f>IF(M55&gt;0,Y55/M55,0)</f>
        <v>0.40665452841840755</v>
      </c>
      <c r="Y55" s="54">
        <f>Y52+Y53+Y54</f>
        <v>19096.09</v>
      </c>
      <c r="Z55" s="55">
        <f>IF(M55&gt;0,AA55/M55,0)</f>
        <v>2.9266692220873526E-3</v>
      </c>
      <c r="AA55" s="56">
        <f>SUM(AA52:AA54)</f>
        <v>137.43346</v>
      </c>
      <c r="AB55" s="55">
        <f>IF(M55&gt;0,(AB52*M52+AB53*M53+AB54*M54)/M55,0)</f>
        <v>3.0110850614365726E-3</v>
      </c>
      <c r="AC55" s="55">
        <f>IF(K55&gt;0,(K52*AC52+K53*AC53+K54*AC54)/K55,0)</f>
        <v>4.5994237517945453E-4</v>
      </c>
      <c r="AD55" s="52">
        <f>SUM(AD52:AD54)</f>
        <v>21.598089999999999</v>
      </c>
      <c r="AE55" s="53">
        <f>IF(K55&gt;0,(K52*AE52+K53*AE53+K54*AE54)/K55,0)</f>
        <v>0.20651501036847983</v>
      </c>
      <c r="AF55" s="58">
        <f>SUM(AF52:AF54)</f>
        <v>115.1859656</v>
      </c>
      <c r="AG55" s="53">
        <f>IF(AND(AA55&gt;0),((AA52*AG52+AA53*AG53+AA54*AG54)/AA55),0)</f>
        <v>0.84473044561604294</v>
      </c>
      <c r="AH55" s="57">
        <f t="shared" si="2"/>
        <v>0.84906800709622854</v>
      </c>
      <c r="AI55" s="51">
        <f>SUM(AI52:AI54)</f>
        <v>607</v>
      </c>
      <c r="AJ55" s="21">
        <f>IF(AI55&gt;0,(AJ52*AI52+AJ53*AI53+AJ54*AI54)/AI55,0)</f>
        <v>8.1268533772652404E-2</v>
      </c>
      <c r="AK55" s="53">
        <f>IF(K55&gt;0,(AK52*K52+AK53*K53+AK54*K54)/K55,0)</f>
        <v>0.2148420023129686</v>
      </c>
      <c r="AL55" s="155">
        <f>IF(L55&gt;0,(AL52*K52+AL53*K53+AL54*K54)/K55,0)</f>
        <v>0.21626840006380602</v>
      </c>
      <c r="AM55" s="58">
        <f>SUM(AM52:AM54)</f>
        <v>119.7994534</v>
      </c>
      <c r="AN55" s="156">
        <f>SUM(AN52:AN54)</f>
        <v>120.57187180000001</v>
      </c>
      <c r="AO55" s="56"/>
      <c r="AP55" s="56">
        <f>SUM(AP52:AP54)</f>
        <v>0</v>
      </c>
      <c r="AQ55" s="105"/>
      <c r="AR55" s="106">
        <f>AQ54</f>
        <v>2293.1000000000004</v>
      </c>
      <c r="AS55" s="51">
        <f>SUM(AS52:AS54)</f>
        <v>0</v>
      </c>
      <c r="AT55" s="59"/>
      <c r="AU55" s="58"/>
      <c r="AV55" s="58"/>
      <c r="AW55" s="58"/>
      <c r="AX55" s="58"/>
    </row>
    <row r="56" spans="1:50" x14ac:dyDescent="0.2">
      <c r="A56" s="182">
        <v>14</v>
      </c>
      <c r="B56" s="23">
        <v>1</v>
      </c>
      <c r="C56" s="11" t="s">
        <v>53</v>
      </c>
      <c r="D56" s="12">
        <v>7321</v>
      </c>
      <c r="E56" s="12">
        <v>5</v>
      </c>
      <c r="F56" s="12">
        <v>9654</v>
      </c>
      <c r="G56" s="13">
        <v>0.4</v>
      </c>
      <c r="H56" s="13">
        <v>3.1</v>
      </c>
      <c r="I56" s="12">
        <v>9888</v>
      </c>
      <c r="J56" s="13">
        <v>4.4000000000000004</v>
      </c>
      <c r="K56" s="12">
        <v>15872</v>
      </c>
      <c r="L56" s="14">
        <v>6.3E-2</v>
      </c>
      <c r="M56" s="24">
        <f>ROUND(K56*(1-L56),0)</f>
        <v>14872</v>
      </c>
      <c r="N56" s="15">
        <v>0.41</v>
      </c>
      <c r="O56" s="25">
        <f>M56*N56</f>
        <v>6097.5199999999995</v>
      </c>
      <c r="P56" s="14">
        <v>0.36599999999999999</v>
      </c>
      <c r="Q56" s="25">
        <f>M56*P56</f>
        <v>5443.152</v>
      </c>
      <c r="R56" s="16">
        <v>0.224</v>
      </c>
      <c r="S56" s="25">
        <f>M56*R56</f>
        <v>3331.328</v>
      </c>
      <c r="T56" s="26">
        <v>0.217</v>
      </c>
      <c r="U56" s="25">
        <f>M56*T56</f>
        <v>3227.2240000000002</v>
      </c>
      <c r="V56" s="16">
        <v>0.50700000000000001</v>
      </c>
      <c r="W56" s="25">
        <f>M56*V56</f>
        <v>7540.1040000000003</v>
      </c>
      <c r="X56" s="16">
        <v>0.4</v>
      </c>
      <c r="Y56" s="25">
        <f>X56*M56</f>
        <v>5948.8</v>
      </c>
      <c r="Z56" s="17">
        <v>3.0500000000000002E-3</v>
      </c>
      <c r="AA56" s="18">
        <f>M56*Z56</f>
        <v>45.3596</v>
      </c>
      <c r="AB56" s="27">
        <f>IF(M56&gt;0,(AD56+AM56)/M56,0)</f>
        <v>3.0589416352877893E-3</v>
      </c>
      <c r="AC56" s="17">
        <v>4.4999999999999999E-4</v>
      </c>
      <c r="AD56" s="24">
        <f>AC56*M56</f>
        <v>6.6924000000000001</v>
      </c>
      <c r="AE56" s="117">
        <v>0.20619999999999999</v>
      </c>
      <c r="AF56" s="30">
        <f>AI56*(1-AJ56)*AE56</f>
        <v>37.899560000000001</v>
      </c>
      <c r="AG56" s="28">
        <f>IF(AND(AE56&gt;0,AC56&gt;0,Z56&gt;0),((Z56-AC56)*AE56)/((AE56-AC56)*Z56),0)</f>
        <v>0.85432344680596783</v>
      </c>
      <c r="AH56" s="60">
        <f t="shared" si="2"/>
        <v>0.85471227810821726</v>
      </c>
      <c r="AI56" s="12">
        <v>200</v>
      </c>
      <c r="AJ56" s="14">
        <v>8.1000000000000003E-2</v>
      </c>
      <c r="AK56" s="15">
        <v>0.21110000000000001</v>
      </c>
      <c r="AL56" s="150">
        <v>0.21659999999999999</v>
      </c>
      <c r="AM56" s="30">
        <f>AI56*(1-AJ56)*AK56</f>
        <v>38.800180000000005</v>
      </c>
      <c r="AN56" s="153">
        <f>AI56*(1-AJ56)*AL56</f>
        <v>39.811079999999997</v>
      </c>
      <c r="AO56" s="19">
        <v>1.6</v>
      </c>
      <c r="AP56" s="19">
        <v>1006.14</v>
      </c>
      <c r="AQ56" s="101">
        <f>AQ54+AI56-AP56</f>
        <v>1486.9600000000005</v>
      </c>
      <c r="AR56" s="102"/>
      <c r="AS56" s="12"/>
      <c r="AT56" s="31"/>
      <c r="AU56" s="20"/>
      <c r="AV56" s="20"/>
      <c r="AW56" s="20"/>
      <c r="AX56" s="20"/>
    </row>
    <row r="57" spans="1:50" x14ac:dyDescent="0.2">
      <c r="A57" s="183"/>
      <c r="B57" s="33">
        <v>2</v>
      </c>
      <c r="C57" s="46" t="s">
        <v>51</v>
      </c>
      <c r="D57" s="34">
        <v>18900</v>
      </c>
      <c r="E57" s="34">
        <v>8</v>
      </c>
      <c r="F57" s="34">
        <v>16232</v>
      </c>
      <c r="G57" s="35">
        <v>0.4</v>
      </c>
      <c r="H57" s="35">
        <v>3.5</v>
      </c>
      <c r="I57" s="34">
        <v>16187</v>
      </c>
      <c r="J57" s="35">
        <v>3.7</v>
      </c>
      <c r="K57" s="34">
        <v>16015</v>
      </c>
      <c r="L57" s="36">
        <v>7.0999999999999994E-2</v>
      </c>
      <c r="M57" s="37">
        <f>ROUND(K57*(1-L57),0)</f>
        <v>14878</v>
      </c>
      <c r="N57" s="38">
        <v>0.34100000000000003</v>
      </c>
      <c r="O57" s="25">
        <f>M57*N57</f>
        <v>5073.3980000000001</v>
      </c>
      <c r="P57" s="36">
        <v>0.52600000000000002</v>
      </c>
      <c r="Q57" s="25">
        <f>M57*P57</f>
        <v>7825.8280000000004</v>
      </c>
      <c r="R57" s="39">
        <v>0.13300000000000001</v>
      </c>
      <c r="S57" s="25">
        <f>M57*R57</f>
        <v>1978.7740000000001</v>
      </c>
      <c r="T57" s="28">
        <v>0.214</v>
      </c>
      <c r="U57" s="25">
        <f>M57*T57</f>
        <v>3183.8919999999998</v>
      </c>
      <c r="V57" s="39">
        <v>0.51600000000000001</v>
      </c>
      <c r="W57" s="25">
        <f>M57*V57</f>
        <v>7677.0479999999998</v>
      </c>
      <c r="X57" s="39">
        <v>0.4</v>
      </c>
      <c r="Y57" s="25">
        <f>X57*M57</f>
        <v>5951.2000000000007</v>
      </c>
      <c r="Z57" s="40">
        <v>3.0100000000000001E-3</v>
      </c>
      <c r="AA57" s="18">
        <f>M57*Z57</f>
        <v>44.782780000000002</v>
      </c>
      <c r="AB57" s="27">
        <f>IF(M57&gt;0,(AD57+AM57)/M57,0)</f>
        <v>3.0646159967737596E-3</v>
      </c>
      <c r="AC57" s="40">
        <v>4.2000000000000002E-4</v>
      </c>
      <c r="AD57" s="37">
        <f>AC57*M57</f>
        <v>6.2487599999999999</v>
      </c>
      <c r="AE57" s="28">
        <v>0.20680000000000001</v>
      </c>
      <c r="AF57" s="41">
        <f>AI57*(1-AJ57)*AE57</f>
        <v>38.454046400000003</v>
      </c>
      <c r="AG57" s="28">
        <f>IF(AND(AE57&gt;0,AC57&gt;0,Z57&gt;0),((Z57-AC57)*AE57)/((AE57-AC57)*Z57),0)</f>
        <v>0.86221623241841094</v>
      </c>
      <c r="AH57" s="29">
        <f t="shared" si="2"/>
        <v>0.8646680945273264</v>
      </c>
      <c r="AI57" s="34">
        <v>203</v>
      </c>
      <c r="AJ57" s="36">
        <v>8.4000000000000005E-2</v>
      </c>
      <c r="AK57" s="38">
        <v>0.21160000000000001</v>
      </c>
      <c r="AL57" s="151">
        <v>0.21390000000000001</v>
      </c>
      <c r="AM57" s="41">
        <f>AI57*(1-AJ57)*AK57</f>
        <v>39.3465968</v>
      </c>
      <c r="AN57" s="174">
        <f t="shared" si="1"/>
        <v>39.7742772</v>
      </c>
      <c r="AO57" s="42">
        <v>1.58</v>
      </c>
      <c r="AP57" s="42"/>
      <c r="AQ57" s="121">
        <f>AQ56+AI57-AP57</f>
        <v>1689.9600000000005</v>
      </c>
      <c r="AR57" s="104"/>
      <c r="AS57" s="43"/>
      <c r="AT57" s="44"/>
      <c r="AU57" s="45"/>
      <c r="AV57" s="45"/>
      <c r="AW57" s="45"/>
      <c r="AX57" s="45"/>
    </row>
    <row r="58" spans="1:50" x14ac:dyDescent="0.2">
      <c r="A58" s="183"/>
      <c r="B58" s="33">
        <v>3</v>
      </c>
      <c r="C58" s="46" t="s">
        <v>52</v>
      </c>
      <c r="D58" s="43">
        <v>22000</v>
      </c>
      <c r="E58" s="43">
        <v>2</v>
      </c>
      <c r="F58" s="43">
        <v>16415</v>
      </c>
      <c r="G58" s="37">
        <v>0.5</v>
      </c>
      <c r="H58" s="37">
        <v>3.6</v>
      </c>
      <c r="I58" s="43">
        <v>16830</v>
      </c>
      <c r="J58" s="37">
        <v>2.6</v>
      </c>
      <c r="K58" s="43">
        <v>16057</v>
      </c>
      <c r="L58" s="39">
        <v>6.7000000000000004E-2</v>
      </c>
      <c r="M58" s="37">
        <f>ROUND(K58*(1-L58),0)</f>
        <v>14981</v>
      </c>
      <c r="N58" s="28">
        <v>0.437</v>
      </c>
      <c r="O58" s="25">
        <f>M58*N58</f>
        <v>6546.6970000000001</v>
      </c>
      <c r="P58" s="39">
        <v>0.36699999999999999</v>
      </c>
      <c r="Q58" s="25">
        <f>M58*P58</f>
        <v>5498.027</v>
      </c>
      <c r="R58" s="39">
        <v>0.19600000000000001</v>
      </c>
      <c r="S58" s="25">
        <f>M58*R58</f>
        <v>2936.2760000000003</v>
      </c>
      <c r="T58" s="28">
        <v>0.21</v>
      </c>
      <c r="U58" s="25">
        <f>M58*T58</f>
        <v>3146.0099999999998</v>
      </c>
      <c r="V58" s="39">
        <v>0.51100000000000001</v>
      </c>
      <c r="W58" s="25">
        <f>M58*V58</f>
        <v>7655.2910000000002</v>
      </c>
      <c r="X58" s="39">
        <v>0.4</v>
      </c>
      <c r="Y58" s="25">
        <f>X58*M58</f>
        <v>5992.4000000000005</v>
      </c>
      <c r="Z58" s="47">
        <v>3.0699999999999998E-3</v>
      </c>
      <c r="AA58" s="18">
        <f>M58*Z58</f>
        <v>45.991669999999999</v>
      </c>
      <c r="AB58" s="27">
        <f>IF(M58&gt;0,(AD58+AM58)/M58,0)</f>
        <v>3.5126451638742406E-3</v>
      </c>
      <c r="AC58" s="47">
        <v>4.0000000000000002E-4</v>
      </c>
      <c r="AD58" s="37">
        <f>AC58*M58</f>
        <v>5.9923999999999999</v>
      </c>
      <c r="AE58" s="28">
        <v>0.2064</v>
      </c>
      <c r="AF58" s="41">
        <f>AI58*(1-AJ58)*AE58</f>
        <v>43.295289600000004</v>
      </c>
      <c r="AG58" s="28">
        <f>IF(AND(AE58&gt;0,AC58&gt;0,Z58&gt;0),((Z58-AC58)*AE58)/((AE58-AC58)*Z58),0)</f>
        <v>0.87139559153726942</v>
      </c>
      <c r="AH58" s="29">
        <f t="shared" si="2"/>
        <v>0.88772304502591737</v>
      </c>
      <c r="AI58" s="43">
        <v>229</v>
      </c>
      <c r="AJ58" s="39">
        <v>8.4000000000000005E-2</v>
      </c>
      <c r="AK58" s="28">
        <v>0.2223</v>
      </c>
      <c r="AL58" s="152">
        <v>0.21</v>
      </c>
      <c r="AM58" s="41">
        <f>AI58*(1-AJ58)*AK58</f>
        <v>46.630537199999999</v>
      </c>
      <c r="AN58" s="154">
        <f t="shared" si="1"/>
        <v>44.050440000000002</v>
      </c>
      <c r="AO58" s="18">
        <v>1.58</v>
      </c>
      <c r="AP58" s="18"/>
      <c r="AQ58" s="121">
        <f>AQ57+AI58-AP58</f>
        <v>1918.9600000000005</v>
      </c>
      <c r="AR58" s="104"/>
      <c r="AS58" s="43"/>
      <c r="AT58" s="48"/>
      <c r="AU58" s="41"/>
      <c r="AV58" s="41"/>
      <c r="AW58" s="41"/>
      <c r="AX58" s="41"/>
    </row>
    <row r="59" spans="1:50" s="22" customFormat="1" ht="13.5" thickBot="1" x14ac:dyDescent="0.25">
      <c r="A59" s="184"/>
      <c r="B59" s="49" t="s">
        <v>38</v>
      </c>
      <c r="C59" s="50"/>
      <c r="D59" s="51">
        <f>SUM(D56:D58)</f>
        <v>48221</v>
      </c>
      <c r="E59" s="51"/>
      <c r="F59" s="51">
        <f>SUM(F56:F58)</f>
        <v>42301</v>
      </c>
      <c r="G59" s="52"/>
      <c r="H59" s="52"/>
      <c r="I59" s="51">
        <f>SUM(I56:I58)</f>
        <v>42905</v>
      </c>
      <c r="J59" s="52"/>
      <c r="K59" s="51">
        <f>SUM(K56:K58)</f>
        <v>47944</v>
      </c>
      <c r="L59" s="21">
        <f>IF(K59&gt;0,(K56*L56+K57*L57+K58*L58)/K59,0)</f>
        <v>6.7011930585683291E-2</v>
      </c>
      <c r="M59" s="52">
        <f>M56+M57+M58</f>
        <v>44731</v>
      </c>
      <c r="N59" s="53">
        <f>IF(M59&gt;0,O59/M59,0)</f>
        <v>0.39609253090697721</v>
      </c>
      <c r="O59" s="54">
        <f>O56+O57+O58</f>
        <v>17717.614999999998</v>
      </c>
      <c r="P59" s="21">
        <f>IF(M59&gt;0,Q59/M59,0)</f>
        <v>0.41955259216203522</v>
      </c>
      <c r="Q59" s="54">
        <f>Q56+Q57+Q58</f>
        <v>18767.006999999998</v>
      </c>
      <c r="R59" s="21">
        <f>IF(M59&gt;0,S59/M59,0)</f>
        <v>0.18435487693098748</v>
      </c>
      <c r="S59" s="54">
        <f>S56+S57+S58</f>
        <v>8246.3780000000006</v>
      </c>
      <c r="T59" s="21">
        <f>IF(M59&gt;0,U59/M59,0)</f>
        <v>0.21365777648610584</v>
      </c>
      <c r="U59" s="54">
        <f>U56+U57+U58</f>
        <v>9557.1260000000002</v>
      </c>
      <c r="V59" s="21">
        <f>IF(M59&gt;0,W59/M59,0)</f>
        <v>0.51133314703449506</v>
      </c>
      <c r="W59" s="54">
        <f>W56+W57+W58</f>
        <v>22872.442999999999</v>
      </c>
      <c r="X59" s="21">
        <f>IF(M59&gt;0,Y59/M59,0)</f>
        <v>0.4</v>
      </c>
      <c r="Y59" s="54">
        <f>Y56+Y57+Y58</f>
        <v>17892.400000000001</v>
      </c>
      <c r="Z59" s="55">
        <f>IF(M59&gt;0,AA59/M59,0)</f>
        <v>3.0433938431959941E-3</v>
      </c>
      <c r="AA59" s="56">
        <f>SUM(AA56:AA58)</f>
        <v>136.13405</v>
      </c>
      <c r="AB59" s="55">
        <f>IF(M59&gt;0,(AB56*M56+AB57*M57+AB58*M58)/M59,0)</f>
        <v>3.2127802642462721E-3</v>
      </c>
      <c r="AC59" s="55">
        <f>IF(K59&gt;0,(K56*AC56+K57*AC57+K58*AC58)/K59,0)</f>
        <v>4.2323335558151174E-4</v>
      </c>
      <c r="AD59" s="52">
        <f>SUM(AD56:AD58)</f>
        <v>18.93356</v>
      </c>
      <c r="AE59" s="53">
        <f>IF(K59&gt;0,(K56*AE56+K57*AE57+K58*AE58)/K59,0)</f>
        <v>0.20646740363757718</v>
      </c>
      <c r="AF59" s="58">
        <f>SUM(AF56:AF58)</f>
        <v>119.64889600000001</v>
      </c>
      <c r="AG59" s="53">
        <f>IF(AND(AA59&gt;0),((AA56*AG56+AA57*AG57+AA58*AG58)/AA59),0)</f>
        <v>0.86268753593975511</v>
      </c>
      <c r="AH59" s="57">
        <f t="shared" si="2"/>
        <v>0.86997813318071648</v>
      </c>
      <c r="AI59" s="51">
        <f>SUM(AI56:AI58)</f>
        <v>632</v>
      </c>
      <c r="AJ59" s="21">
        <f>IF(AI59&gt;0,(AJ56*AI56+AJ57*AI57+AJ58*AI58)/AI59,0)</f>
        <v>8.3050632911392405E-2</v>
      </c>
      <c r="AK59" s="53">
        <f>IF(K59&gt;0,(AK56*K56+AK57*K57+AK58*K58)/K59,0)</f>
        <v>0.21501802728182881</v>
      </c>
      <c r="AL59" s="155">
        <f>IF(L59&gt;0,(AL56*K56+AL57*K57+AL58*K58)/K59,0)</f>
        <v>0.2134876877190055</v>
      </c>
      <c r="AM59" s="58">
        <f>SUM(AM56:AM58)</f>
        <v>124.77731399999999</v>
      </c>
      <c r="AN59" s="156">
        <f>SUM(AN56:AN58)</f>
        <v>123.63579720000001</v>
      </c>
      <c r="AO59" s="56"/>
      <c r="AP59" s="56">
        <f>SUM(AP56:AP58)</f>
        <v>1006.14</v>
      </c>
      <c r="AQ59" s="105"/>
      <c r="AR59" s="106">
        <f>AQ58</f>
        <v>1918.9600000000005</v>
      </c>
      <c r="AS59" s="51">
        <f>SUM(AS56:AS58)</f>
        <v>0</v>
      </c>
      <c r="AT59" s="59"/>
      <c r="AU59" s="58"/>
      <c r="AV59" s="58"/>
      <c r="AW59" s="58"/>
      <c r="AX59" s="58"/>
    </row>
    <row r="60" spans="1:50" x14ac:dyDescent="0.2">
      <c r="A60" s="182">
        <v>15</v>
      </c>
      <c r="B60" s="23">
        <v>1</v>
      </c>
      <c r="C60" s="11" t="s">
        <v>53</v>
      </c>
      <c r="D60" s="12">
        <v>5786</v>
      </c>
      <c r="E60" s="12">
        <v>2</v>
      </c>
      <c r="F60" s="12">
        <v>12615</v>
      </c>
      <c r="G60" s="13">
        <v>0.4</v>
      </c>
      <c r="H60" s="13">
        <v>3.2</v>
      </c>
      <c r="I60" s="12">
        <v>12837</v>
      </c>
      <c r="J60" s="13">
        <v>3.8</v>
      </c>
      <c r="K60" s="12">
        <v>16149</v>
      </c>
      <c r="L60" s="14">
        <v>6.7000000000000004E-2</v>
      </c>
      <c r="M60" s="24">
        <f>ROUND(K60*(1-L60),0)</f>
        <v>15067</v>
      </c>
      <c r="N60" s="15">
        <v>0.40500000000000003</v>
      </c>
      <c r="O60" s="25">
        <f>M60*N60</f>
        <v>6102.1350000000002</v>
      </c>
      <c r="P60" s="14">
        <v>0.35099999999999998</v>
      </c>
      <c r="Q60" s="25">
        <f>M60*P60</f>
        <v>5288.5169999999998</v>
      </c>
      <c r="R60" s="16">
        <v>0.24399999999999999</v>
      </c>
      <c r="S60" s="25">
        <f>M60*R60</f>
        <v>3676.348</v>
      </c>
      <c r="T60" s="26">
        <v>0.22</v>
      </c>
      <c r="U60" s="25">
        <f>M60*T60</f>
        <v>3314.7400000000002</v>
      </c>
      <c r="V60" s="16">
        <v>0.52500000000000002</v>
      </c>
      <c r="W60" s="25">
        <f>M60*V60</f>
        <v>7910.1750000000002</v>
      </c>
      <c r="X60" s="16">
        <v>0.39</v>
      </c>
      <c r="Y60" s="25">
        <f>X60*M60</f>
        <v>5876.13</v>
      </c>
      <c r="Z60" s="17">
        <v>3.0200000000000001E-3</v>
      </c>
      <c r="AA60" s="18">
        <f>M60*Z60</f>
        <v>45.502340000000004</v>
      </c>
      <c r="AB60" s="27">
        <f>IF(M60&gt;0,(AD60+AM60)/M60,0)</f>
        <v>3.27115274440831E-3</v>
      </c>
      <c r="AC60" s="17">
        <v>4.0000000000000002E-4</v>
      </c>
      <c r="AD60" s="24">
        <f>AC60*M60</f>
        <v>6.0268000000000006</v>
      </c>
      <c r="AE60" s="117">
        <v>0.2102</v>
      </c>
      <c r="AF60" s="30">
        <f>AI60*(1-AJ60)*AE60</f>
        <v>42.020241200000001</v>
      </c>
      <c r="AG60" s="28">
        <f>IF(AND(AE60&gt;0,AC60&gt;0,Z60&gt;0),((Z60-AC60)*AE60)/((AE60-AC60)*Z60),0)</f>
        <v>0.86920371972045274</v>
      </c>
      <c r="AH60" s="60">
        <f t="shared" si="2"/>
        <v>0.87934435310366144</v>
      </c>
      <c r="AI60" s="12">
        <v>218</v>
      </c>
      <c r="AJ60" s="14">
        <v>8.3000000000000004E-2</v>
      </c>
      <c r="AK60" s="15">
        <v>0.21640000000000001</v>
      </c>
      <c r="AL60" s="150">
        <v>0.20899999999999999</v>
      </c>
      <c r="AM60" s="30">
        <f>AI60*(1-AJ60)*AK60</f>
        <v>43.259658400000006</v>
      </c>
      <c r="AN60" s="153">
        <f>AI60*(1-AJ60)*AL60</f>
        <v>41.780354000000003</v>
      </c>
      <c r="AO60" s="19">
        <v>1.58</v>
      </c>
      <c r="AP60" s="19">
        <v>1003.08</v>
      </c>
      <c r="AQ60" s="101">
        <f>AQ58+AI60-AP60</f>
        <v>1133.8800000000006</v>
      </c>
      <c r="AR60" s="102"/>
      <c r="AS60" s="12"/>
      <c r="AT60" s="31"/>
      <c r="AU60" s="20"/>
      <c r="AV60" s="20"/>
      <c r="AW60" s="20"/>
      <c r="AX60" s="20"/>
    </row>
    <row r="61" spans="1:50" x14ac:dyDescent="0.2">
      <c r="A61" s="183"/>
      <c r="B61" s="33">
        <v>2</v>
      </c>
      <c r="C61" s="46" t="s">
        <v>51</v>
      </c>
      <c r="D61" s="34">
        <v>19000</v>
      </c>
      <c r="E61" s="34">
        <v>8</v>
      </c>
      <c r="F61" s="34">
        <v>16126</v>
      </c>
      <c r="G61" s="35">
        <v>0.4</v>
      </c>
      <c r="H61" s="35">
        <v>4.2</v>
      </c>
      <c r="I61" s="34">
        <v>16139</v>
      </c>
      <c r="J61" s="35">
        <v>4.2</v>
      </c>
      <c r="K61" s="34">
        <v>16123</v>
      </c>
      <c r="L61" s="36">
        <v>7.2999999999999995E-2</v>
      </c>
      <c r="M61" s="37">
        <f>ROUND(K61*(1-L61),0)</f>
        <v>14946</v>
      </c>
      <c r="N61" s="38">
        <v>0.39100000000000001</v>
      </c>
      <c r="O61" s="25">
        <f>M61*N61</f>
        <v>5843.8860000000004</v>
      </c>
      <c r="P61" s="36">
        <v>0.40400000000000003</v>
      </c>
      <c r="Q61" s="25">
        <f>M61*P61</f>
        <v>6038.1840000000002</v>
      </c>
      <c r="R61" s="39">
        <v>0.20499999999999999</v>
      </c>
      <c r="S61" s="25">
        <f>M61*R61</f>
        <v>3063.93</v>
      </c>
      <c r="T61" s="28">
        <v>0.216</v>
      </c>
      <c r="U61" s="25">
        <f>M61*T61</f>
        <v>3228.3359999999998</v>
      </c>
      <c r="V61" s="39">
        <v>0.51600000000000001</v>
      </c>
      <c r="W61" s="25">
        <f>M61*V61</f>
        <v>7712.1360000000004</v>
      </c>
      <c r="X61" s="39">
        <v>0.4</v>
      </c>
      <c r="Y61" s="25">
        <f>X61*M61</f>
        <v>5978.4000000000005</v>
      </c>
      <c r="Z61" s="40">
        <v>2.9099999999999998E-3</v>
      </c>
      <c r="AA61" s="18">
        <f>M61*Z61</f>
        <v>43.49286</v>
      </c>
      <c r="AB61" s="27">
        <f>IF(M61&gt;0,(AD61+AM61)/M61,0)</f>
        <v>3.1680989027164461E-3</v>
      </c>
      <c r="AC61" s="40">
        <v>3.8999999999999999E-4</v>
      </c>
      <c r="AD61" s="37">
        <f>AC61*M61</f>
        <v>5.8289400000000002</v>
      </c>
      <c r="AE61" s="28">
        <v>0.21299999999999999</v>
      </c>
      <c r="AF61" s="41">
        <f>AI61*(1-AJ61)*AE61</f>
        <v>41.077902000000002</v>
      </c>
      <c r="AG61" s="28">
        <f>IF(AND(AE61&gt;0,AC61&gt;0,Z61&gt;0),((Z61-AC61)*AE61)/((AE61-AC61)*Z61),0)</f>
        <v>0.86756788602334167</v>
      </c>
      <c r="AH61" s="29">
        <f t="shared" si="2"/>
        <v>0.87848910048268947</v>
      </c>
      <c r="AI61" s="34">
        <v>211</v>
      </c>
      <c r="AJ61" s="36">
        <v>8.5999999999999993E-2</v>
      </c>
      <c r="AK61" s="38">
        <v>0.21529999999999999</v>
      </c>
      <c r="AL61" s="151">
        <v>0.20669999999999999</v>
      </c>
      <c r="AM61" s="41">
        <f>AI61*(1-AJ61)*AK61</f>
        <v>41.521466199999999</v>
      </c>
      <c r="AN61" s="174">
        <f t="shared" si="1"/>
        <v>39.862921800000002</v>
      </c>
      <c r="AO61" s="42">
        <v>1.55</v>
      </c>
      <c r="AP61" s="42"/>
      <c r="AQ61" s="121">
        <f>AQ60+AI61-AP61</f>
        <v>1344.8800000000006</v>
      </c>
      <c r="AR61" s="104"/>
      <c r="AS61" s="43"/>
      <c r="AT61" s="44"/>
      <c r="AU61" s="45"/>
      <c r="AV61" s="45"/>
      <c r="AW61" s="45"/>
      <c r="AX61" s="45"/>
    </row>
    <row r="62" spans="1:50" x14ac:dyDescent="0.2">
      <c r="A62" s="183"/>
      <c r="B62" s="33">
        <v>3</v>
      </c>
      <c r="C62" s="46" t="s">
        <v>60</v>
      </c>
      <c r="D62" s="43">
        <v>22300</v>
      </c>
      <c r="E62" s="43">
        <v>2</v>
      </c>
      <c r="F62" s="43">
        <v>16332</v>
      </c>
      <c r="G62" s="37">
        <v>0.2</v>
      </c>
      <c r="H62" s="37">
        <v>3.6</v>
      </c>
      <c r="I62" s="43">
        <v>16660</v>
      </c>
      <c r="J62" s="37">
        <v>3.1</v>
      </c>
      <c r="K62" s="43">
        <v>16108</v>
      </c>
      <c r="L62" s="39">
        <v>7.6999999999999999E-2</v>
      </c>
      <c r="M62" s="37">
        <f>ROUND(K62*(1-L62),0)</f>
        <v>14868</v>
      </c>
      <c r="N62" s="28">
        <v>0.38800000000000001</v>
      </c>
      <c r="O62" s="25">
        <f>M62*N62</f>
        <v>5768.7840000000006</v>
      </c>
      <c r="P62" s="39">
        <v>0.47699999999999998</v>
      </c>
      <c r="Q62" s="25">
        <f>M62*P62</f>
        <v>7092.0360000000001</v>
      </c>
      <c r="R62" s="39">
        <v>0.13800000000000001</v>
      </c>
      <c r="S62" s="25">
        <f>M62*R62</f>
        <v>2051.7840000000001</v>
      </c>
      <c r="T62" s="28">
        <v>0.21</v>
      </c>
      <c r="U62" s="25">
        <f>M62*T62</f>
        <v>3122.2799999999997</v>
      </c>
      <c r="V62" s="39">
        <v>0.52500000000000002</v>
      </c>
      <c r="W62" s="25">
        <f>M62*V62</f>
        <v>7805.7000000000007</v>
      </c>
      <c r="X62" s="39">
        <v>0.4</v>
      </c>
      <c r="Y62" s="25">
        <f>X62*M62</f>
        <v>5947.2000000000007</v>
      </c>
      <c r="Z62" s="47">
        <v>3.0200000000000001E-3</v>
      </c>
      <c r="AA62" s="18">
        <f>M62*Z62</f>
        <v>44.901360000000004</v>
      </c>
      <c r="AB62" s="27">
        <f>IF(M62&gt;0,(AD62+AM62)/M62,0)</f>
        <v>3.2932515738498787E-3</v>
      </c>
      <c r="AC62" s="47">
        <v>3.8999999999999999E-4</v>
      </c>
      <c r="AD62" s="37">
        <f>AC62*M62</f>
        <v>5.7985199999999999</v>
      </c>
      <c r="AE62" s="28">
        <v>0.21560000000000001</v>
      </c>
      <c r="AF62" s="41">
        <f>AI62*(1-AJ62)*AE62</f>
        <v>40.746459600000009</v>
      </c>
      <c r="AG62" s="28">
        <f>IF(AND(AE62&gt;0,AC62&gt;0,Z62&gt;0),((Z62-AC62)*AE62)/((AE62-AC62)*Z62),0)</f>
        <v>0.87243908691064409</v>
      </c>
      <c r="AH62" s="29">
        <f t="shared" si="2"/>
        <v>0.88308390022788497</v>
      </c>
      <c r="AI62" s="43">
        <v>207</v>
      </c>
      <c r="AJ62" s="39">
        <v>8.6999999999999994E-2</v>
      </c>
      <c r="AK62" s="28">
        <v>0.22839999999999999</v>
      </c>
      <c r="AL62" s="152">
        <v>0.21879999999999999</v>
      </c>
      <c r="AM62" s="41">
        <f>AI62*(1-AJ62)*AK62</f>
        <v>43.165544400000002</v>
      </c>
      <c r="AN62" s="154">
        <f t="shared" si="1"/>
        <v>41.351230800000003</v>
      </c>
      <c r="AO62" s="18">
        <v>1.6</v>
      </c>
      <c r="AP62" s="18"/>
      <c r="AQ62" s="121">
        <f>AQ61+AI62-AP62</f>
        <v>1551.8800000000006</v>
      </c>
      <c r="AR62" s="104"/>
      <c r="AS62" s="43"/>
      <c r="AT62" s="48"/>
      <c r="AU62" s="41"/>
      <c r="AV62" s="41"/>
      <c r="AW62" s="41"/>
      <c r="AX62" s="41"/>
    </row>
    <row r="63" spans="1:50" s="22" customFormat="1" ht="13.5" thickBot="1" x14ac:dyDescent="0.25">
      <c r="A63" s="184"/>
      <c r="B63" s="49" t="s">
        <v>38</v>
      </c>
      <c r="C63" s="50"/>
      <c r="D63" s="51">
        <f>SUM(D60:D62)</f>
        <v>47086</v>
      </c>
      <c r="E63" s="51"/>
      <c r="F63" s="51">
        <f>SUM(F60:F62)</f>
        <v>45073</v>
      </c>
      <c r="G63" s="52"/>
      <c r="H63" s="52"/>
      <c r="I63" s="51">
        <f>SUM(I60:I62)</f>
        <v>45636</v>
      </c>
      <c r="J63" s="52"/>
      <c r="K63" s="51">
        <f>SUM(K60:K62)</f>
        <v>48380</v>
      </c>
      <c r="L63" s="21">
        <f>IF(K63&gt;0,(K60*L60+K61*L61+K62*L62)/K63,0)</f>
        <v>7.2329020256304263E-2</v>
      </c>
      <c r="M63" s="52">
        <f>M60+M61+M62</f>
        <v>44881</v>
      </c>
      <c r="N63" s="53">
        <f>IF(M63&gt;0,O63/M63,0)</f>
        <v>0.39470611171765335</v>
      </c>
      <c r="O63" s="54">
        <f>O60+O61+O62</f>
        <v>17714.805</v>
      </c>
      <c r="P63" s="21">
        <f>IF(M63&gt;0,Q63/M63,0)</f>
        <v>0.41039052160156864</v>
      </c>
      <c r="Q63" s="54">
        <f>Q60+Q61+Q62</f>
        <v>18418.737000000001</v>
      </c>
      <c r="R63" s="21">
        <f>IF(M63&gt;0,S63/M63,0)</f>
        <v>0.19589719480403733</v>
      </c>
      <c r="S63" s="54">
        <f>S60+S61+S62</f>
        <v>8792.0619999999999</v>
      </c>
      <c r="T63" s="21">
        <f>IF(M63&gt;0,U63/M63,0)</f>
        <v>0.21535518370802789</v>
      </c>
      <c r="U63" s="54">
        <f>U60+U61+U62</f>
        <v>9665.3559999999998</v>
      </c>
      <c r="V63" s="21">
        <f>IF(M63&gt;0,W63/M63,0)</f>
        <v>0.52200287426750747</v>
      </c>
      <c r="W63" s="54">
        <f>W60+W61+W62</f>
        <v>23428.011000000002</v>
      </c>
      <c r="X63" s="21">
        <f>IF(M63&gt;0,Y63/M63,0)</f>
        <v>0.3966429001136339</v>
      </c>
      <c r="Y63" s="54">
        <f>Y60+Y61+Y62</f>
        <v>17801.730000000003</v>
      </c>
      <c r="Z63" s="55">
        <f>IF(M63&gt;0,AA63/M63,0)</f>
        <v>2.9833684632695353E-3</v>
      </c>
      <c r="AA63" s="56">
        <f>SUM(AA60:AA62)</f>
        <v>133.89656000000002</v>
      </c>
      <c r="AB63" s="55">
        <f>IF(M63&gt;0,(AB60*M60+AB61*M61+AB62*M62)/M63,0)</f>
        <v>3.2441551881642566E-3</v>
      </c>
      <c r="AC63" s="55">
        <f>IF(K63&gt;0,(K60*AC60+K61*AC61+K62*AC62)/K63,0)</f>
        <v>3.933379495659363E-4</v>
      </c>
      <c r="AD63" s="52">
        <f>SUM(AD60:AD62)</f>
        <v>17.654260000000001</v>
      </c>
      <c r="AE63" s="53">
        <f>IF(K63&gt;0,(K60*AE60+K61*AE61+K62*AE62)/K63,0)</f>
        <v>0.21293103761885077</v>
      </c>
      <c r="AF63" s="58">
        <f>SUM(AF60:AF62)</f>
        <v>123.84460280000002</v>
      </c>
      <c r="AG63" s="53">
        <f>IF(AND(AA63&gt;0),((AA60*AG60+AA61*AG61+AA62*AG62)/AA63),0)</f>
        <v>0.86975732095537051</v>
      </c>
      <c r="AH63" s="57">
        <f t="shared" si="2"/>
        <v>0.88032862437434889</v>
      </c>
      <c r="AI63" s="51">
        <f>SUM(AI60:AI62)</f>
        <v>636</v>
      </c>
      <c r="AJ63" s="21">
        <f>IF(AI63&gt;0,(AJ60*AI60+AJ61*AI61+AJ62*AI62)/AI63,0)</f>
        <v>8.5297169811320753E-2</v>
      </c>
      <c r="AK63" s="53">
        <f>IF(K63&gt;0,(AK60*K60+AK61*K61+AK62*K62)/K63,0)</f>
        <v>0.22002878668871437</v>
      </c>
      <c r="AL63" s="155">
        <f>IF(L63&gt;0,(AL60*K60+AL61*K61+AL62*K62)/K63,0)</f>
        <v>0.21149639313766019</v>
      </c>
      <c r="AM63" s="58">
        <f>SUM(AM60:AM62)</f>
        <v>127.946669</v>
      </c>
      <c r="AN63" s="156">
        <f>SUM(AN60:AN62)</f>
        <v>122.99450659999999</v>
      </c>
      <c r="AO63" s="56"/>
      <c r="AP63" s="56">
        <f>SUM(AP60:AP62)</f>
        <v>1003.08</v>
      </c>
      <c r="AQ63" s="105"/>
      <c r="AR63" s="106">
        <f>AQ62</f>
        <v>1551.8800000000006</v>
      </c>
      <c r="AS63" s="51">
        <f>SUM(AS60:AS62)</f>
        <v>0</v>
      </c>
      <c r="AT63" s="59"/>
      <c r="AU63" s="58"/>
      <c r="AV63" s="58"/>
      <c r="AW63" s="58"/>
      <c r="AX63" s="58"/>
    </row>
    <row r="64" spans="1:50" x14ac:dyDescent="0.2">
      <c r="A64" s="182">
        <v>16</v>
      </c>
      <c r="B64" s="23">
        <v>1</v>
      </c>
      <c r="C64" s="11" t="s">
        <v>54</v>
      </c>
      <c r="D64" s="12">
        <v>6390</v>
      </c>
      <c r="E64" s="12">
        <v>2</v>
      </c>
      <c r="F64" s="12">
        <v>10705</v>
      </c>
      <c r="G64" s="13">
        <v>0.9</v>
      </c>
      <c r="H64" s="13">
        <v>4.3</v>
      </c>
      <c r="I64" s="12">
        <v>11374</v>
      </c>
      <c r="J64" s="13">
        <v>5.0999999999999996</v>
      </c>
      <c r="K64" s="12">
        <v>15969</v>
      </c>
      <c r="L64" s="14">
        <v>6.8000000000000005E-2</v>
      </c>
      <c r="M64" s="24">
        <f>ROUND(K64*(1-L64),0)</f>
        <v>14883</v>
      </c>
      <c r="N64" s="15">
        <v>0.40500000000000003</v>
      </c>
      <c r="O64" s="25">
        <f>M64*N64</f>
        <v>6027.6150000000007</v>
      </c>
      <c r="P64" s="14">
        <v>0.46400000000000002</v>
      </c>
      <c r="Q64" s="25">
        <f>M64*P64</f>
        <v>6905.7120000000004</v>
      </c>
      <c r="R64" s="16">
        <v>0.13100000000000001</v>
      </c>
      <c r="S64" s="25">
        <f>M64*R64</f>
        <v>1949.673</v>
      </c>
      <c r="T64" s="26">
        <v>0.21299999999999999</v>
      </c>
      <c r="U64" s="25">
        <f>M64*T64</f>
        <v>3170.0789999999997</v>
      </c>
      <c r="V64" s="16">
        <v>0.51200000000000001</v>
      </c>
      <c r="W64" s="25">
        <f>M64*V64</f>
        <v>7620.0960000000005</v>
      </c>
      <c r="X64" s="16">
        <v>0.41</v>
      </c>
      <c r="Y64" s="25">
        <f>X64*M64</f>
        <v>6102.03</v>
      </c>
      <c r="Z64" s="17">
        <v>3.0599999999999998E-3</v>
      </c>
      <c r="AA64" s="18">
        <f>M64*Z64</f>
        <v>45.541979999999995</v>
      </c>
      <c r="AB64" s="27">
        <f>IF(M64&gt;0,(AD64+AM64)/M64,0)</f>
        <v>3.2922092320096757E-3</v>
      </c>
      <c r="AC64" s="17">
        <v>4.0000000000000002E-4</v>
      </c>
      <c r="AD64" s="24">
        <f>AC64*M64</f>
        <v>5.9532000000000007</v>
      </c>
      <c r="AE64" s="117">
        <v>0.21540000000000001</v>
      </c>
      <c r="AF64" s="30">
        <f>AI64*(1-AJ64)*AE64</f>
        <v>41.208174</v>
      </c>
      <c r="AG64" s="28">
        <f>IF(AND(AE64&gt;0,AC64&gt;0,Z64&gt;0),((Z64-AC64)*AE64)/((AE64-AC64)*Z64),0)</f>
        <v>0.8708983128134975</v>
      </c>
      <c r="AH64" s="60">
        <f t="shared" si="2"/>
        <v>0.880065600396568</v>
      </c>
      <c r="AI64" s="12">
        <v>210</v>
      </c>
      <c r="AJ64" s="14">
        <v>8.8999999999999996E-2</v>
      </c>
      <c r="AK64" s="15">
        <v>0.22500000000000001</v>
      </c>
      <c r="AL64" s="150">
        <v>0.2132</v>
      </c>
      <c r="AM64" s="30">
        <f>AI64*(1-AJ64)*AK64</f>
        <v>43.044750000000001</v>
      </c>
      <c r="AN64" s="153">
        <f>AI64*(1-AJ64)*AL64</f>
        <v>40.787292000000001</v>
      </c>
      <c r="AO64" s="19">
        <v>1.65</v>
      </c>
      <c r="AP64" s="19">
        <v>870.16</v>
      </c>
      <c r="AQ64" s="101">
        <f>AQ62+AI64-AP64</f>
        <v>891.7200000000006</v>
      </c>
      <c r="AR64" s="102"/>
      <c r="AS64" s="12"/>
      <c r="AT64" s="31"/>
      <c r="AU64" s="20"/>
      <c r="AV64" s="20"/>
      <c r="AW64" s="20"/>
      <c r="AX64" s="20"/>
    </row>
    <row r="65" spans="1:50" x14ac:dyDescent="0.2">
      <c r="A65" s="183"/>
      <c r="B65" s="33">
        <v>2</v>
      </c>
      <c r="C65" s="46" t="s">
        <v>51</v>
      </c>
      <c r="D65" s="34">
        <v>22000</v>
      </c>
      <c r="E65" s="34">
        <v>5</v>
      </c>
      <c r="F65" s="34">
        <v>17221</v>
      </c>
      <c r="G65" s="35">
        <v>0.5</v>
      </c>
      <c r="H65" s="35">
        <v>4.8</v>
      </c>
      <c r="I65" s="34">
        <v>16477</v>
      </c>
      <c r="J65" s="35">
        <v>4.3</v>
      </c>
      <c r="K65" s="34">
        <v>16003</v>
      </c>
      <c r="L65" s="36">
        <v>6.0999999999999999E-2</v>
      </c>
      <c r="M65" s="37">
        <f>ROUND(K65*(1-L65),0)</f>
        <v>15027</v>
      </c>
      <c r="N65" s="38">
        <v>0.32300000000000001</v>
      </c>
      <c r="O65" s="25">
        <f>M65*N65</f>
        <v>4853.7210000000005</v>
      </c>
      <c r="P65" s="36">
        <v>0.52900000000000003</v>
      </c>
      <c r="Q65" s="25">
        <f>M65*P65</f>
        <v>7949.2830000000004</v>
      </c>
      <c r="R65" s="39">
        <v>0.14799999999999999</v>
      </c>
      <c r="S65" s="25">
        <f>M65*R65</f>
        <v>2223.9960000000001</v>
      </c>
      <c r="T65" s="28">
        <v>0.215</v>
      </c>
      <c r="U65" s="25">
        <f>M65*T65</f>
        <v>3230.8049999999998</v>
      </c>
      <c r="V65" s="39">
        <v>0.52</v>
      </c>
      <c r="W65" s="25">
        <f>M65*V65</f>
        <v>7814.04</v>
      </c>
      <c r="X65" s="39">
        <v>0.4</v>
      </c>
      <c r="Y65" s="25">
        <f>X65*M65</f>
        <v>6010.8</v>
      </c>
      <c r="Z65" s="40">
        <v>2.99E-3</v>
      </c>
      <c r="AA65" s="18">
        <f>M65*Z65</f>
        <v>44.930730000000004</v>
      </c>
      <c r="AB65" s="27">
        <f>IF(M65&gt;0,(AD65+AM65)/M65,0)</f>
        <v>2.9786235176681975E-3</v>
      </c>
      <c r="AC65" s="40">
        <v>4.0999999999999999E-4</v>
      </c>
      <c r="AD65" s="37">
        <f>AC65*M65</f>
        <v>6.1610699999999996</v>
      </c>
      <c r="AE65" s="28">
        <v>0.21390000000000001</v>
      </c>
      <c r="AF65" s="41">
        <f>AI65*(1-AJ65)*AE65</f>
        <v>37.803402600000005</v>
      </c>
      <c r="AG65" s="28">
        <f>IF(AND(AE65&gt;0,AC65&gt;0,Z65&gt;0),((Z65-AC65)*AE65)/((AE65-AC65)*Z65),0)</f>
        <v>0.86453337753164439</v>
      </c>
      <c r="AH65" s="29">
        <f t="shared" si="2"/>
        <v>0.86397445714632204</v>
      </c>
      <c r="AI65" s="34">
        <v>194</v>
      </c>
      <c r="AJ65" s="36">
        <v>8.8999999999999996E-2</v>
      </c>
      <c r="AK65" s="38">
        <v>0.21840000000000001</v>
      </c>
      <c r="AL65" s="151">
        <v>0.21560000000000001</v>
      </c>
      <c r="AM65" s="41">
        <f>AI65*(1-AJ65)*AK65</f>
        <v>38.598705600000002</v>
      </c>
      <c r="AN65" s="174">
        <f t="shared" si="1"/>
        <v>38.103850400000006</v>
      </c>
      <c r="AO65" s="42">
        <v>1.55</v>
      </c>
      <c r="AP65" s="42"/>
      <c r="AQ65" s="121">
        <f>AQ64+AI65-AP65</f>
        <v>1085.7200000000007</v>
      </c>
      <c r="AR65" s="104"/>
      <c r="AS65" s="43"/>
      <c r="AT65" s="44"/>
      <c r="AU65" s="45"/>
      <c r="AV65" s="45"/>
      <c r="AW65" s="45"/>
      <c r="AX65" s="45"/>
    </row>
    <row r="66" spans="1:50" x14ac:dyDescent="0.2">
      <c r="A66" s="183"/>
      <c r="B66" s="33">
        <v>3</v>
      </c>
      <c r="C66" s="46" t="s">
        <v>60</v>
      </c>
      <c r="D66" s="43">
        <v>20300</v>
      </c>
      <c r="E66" s="43">
        <v>1</v>
      </c>
      <c r="F66" s="43">
        <v>16334</v>
      </c>
      <c r="G66" s="37">
        <v>0.6</v>
      </c>
      <c r="H66" s="37">
        <v>4.5999999999999996</v>
      </c>
      <c r="I66" s="43">
        <v>16690</v>
      </c>
      <c r="J66" s="37">
        <v>3.4</v>
      </c>
      <c r="K66" s="43">
        <v>16061</v>
      </c>
      <c r="L66" s="39">
        <v>6.5000000000000002E-2</v>
      </c>
      <c r="M66" s="37">
        <f>ROUND(K66*(1-L66),0)</f>
        <v>15017</v>
      </c>
      <c r="N66" s="28">
        <v>0.34300000000000003</v>
      </c>
      <c r="O66" s="25">
        <f>M66*N66</f>
        <v>5150.8310000000001</v>
      </c>
      <c r="P66" s="39">
        <v>0.53500000000000003</v>
      </c>
      <c r="Q66" s="25">
        <f>M66*P66</f>
        <v>8034.0950000000003</v>
      </c>
      <c r="R66" s="39">
        <v>0.122</v>
      </c>
      <c r="S66" s="25">
        <f>M66*R66</f>
        <v>1832.0740000000001</v>
      </c>
      <c r="T66" s="28">
        <v>0.218</v>
      </c>
      <c r="U66" s="25">
        <f>M66*T66</f>
        <v>3273.7060000000001</v>
      </c>
      <c r="V66" s="39">
        <v>0.52800000000000002</v>
      </c>
      <c r="W66" s="25">
        <f>M66*V66</f>
        <v>7928.9760000000006</v>
      </c>
      <c r="X66" s="39">
        <v>0.4</v>
      </c>
      <c r="Y66" s="25">
        <f>X66*M66</f>
        <v>6006.8</v>
      </c>
      <c r="Z66" s="47">
        <v>3.0000000000000001E-3</v>
      </c>
      <c r="AA66" s="18">
        <f>M66*Z66</f>
        <v>45.051000000000002</v>
      </c>
      <c r="AB66" s="27">
        <f>IF(M66&gt;0,(AD66+AM66)/M66,0)</f>
        <v>2.9656297729240195E-3</v>
      </c>
      <c r="AC66" s="47">
        <v>4.2000000000000002E-4</v>
      </c>
      <c r="AD66" s="37">
        <f>AC66*M66</f>
        <v>6.3071400000000004</v>
      </c>
      <c r="AE66" s="28">
        <v>0.21340000000000001</v>
      </c>
      <c r="AF66" s="41">
        <f>AI66*(1-AJ66)*AE66</f>
        <v>37.4382558</v>
      </c>
      <c r="AG66" s="28">
        <f>IF(AND(AE66&gt;0,AC66&gt;0,Z66&gt;0),((Z66-AC66)*AE66)/((AE66-AC66)*Z66),0)</f>
        <v>0.86169593389050592</v>
      </c>
      <c r="AH66" s="29">
        <f t="shared" si="2"/>
        <v>0.86003517604996571</v>
      </c>
      <c r="AI66" s="43">
        <v>193</v>
      </c>
      <c r="AJ66" s="39">
        <v>9.0999999999999998E-2</v>
      </c>
      <c r="AK66" s="28">
        <v>0.21790000000000001</v>
      </c>
      <c r="AL66" s="152">
        <v>0.221</v>
      </c>
      <c r="AM66" s="41">
        <f>AI66*(1-AJ66)*AK66</f>
        <v>38.227722300000003</v>
      </c>
      <c r="AN66" s="154">
        <f t="shared" si="1"/>
        <v>38.771577000000001</v>
      </c>
      <c r="AO66" s="18">
        <v>1.6</v>
      </c>
      <c r="AP66" s="18"/>
      <c r="AQ66" s="121">
        <f>AQ65+AI66-AP66</f>
        <v>1278.7200000000007</v>
      </c>
      <c r="AR66" s="104"/>
      <c r="AS66" s="43"/>
      <c r="AT66" s="48"/>
      <c r="AU66" s="41"/>
      <c r="AV66" s="41"/>
      <c r="AW66" s="41"/>
      <c r="AX66" s="41"/>
    </row>
    <row r="67" spans="1:50" s="22" customFormat="1" ht="13.5" thickBot="1" x14ac:dyDescent="0.25">
      <c r="A67" s="184"/>
      <c r="B67" s="49" t="s">
        <v>38</v>
      </c>
      <c r="C67" s="50"/>
      <c r="D67" s="51">
        <f>SUM(D64:D66)</f>
        <v>48690</v>
      </c>
      <c r="E67" s="51"/>
      <c r="F67" s="51">
        <f>SUM(F64:F66)</f>
        <v>44260</v>
      </c>
      <c r="G67" s="52"/>
      <c r="H67" s="52"/>
      <c r="I67" s="51">
        <f>SUM(I64:I66)</f>
        <v>44541</v>
      </c>
      <c r="J67" s="52"/>
      <c r="K67" s="51">
        <f>SUM(K64:K66)</f>
        <v>48033</v>
      </c>
      <c r="L67" s="21">
        <f>IF(K67&gt;0,(K64*L64+K65*L65+K66*L66)/K67,0)</f>
        <v>6.4664709678762519E-2</v>
      </c>
      <c r="M67" s="52">
        <f>M64+M65+M66</f>
        <v>44927</v>
      </c>
      <c r="N67" s="53">
        <f>IF(M67&gt;0,O67/M67,0)</f>
        <v>0.35684926658802057</v>
      </c>
      <c r="O67" s="54">
        <f>O64+O65+O66</f>
        <v>16032.167000000001</v>
      </c>
      <c r="P67" s="21">
        <f>IF(M67&gt;0,Q67/M67,0)</f>
        <v>0.50947292274133593</v>
      </c>
      <c r="Q67" s="54">
        <f>Q64+Q65+Q66</f>
        <v>22889.09</v>
      </c>
      <c r="R67" s="21">
        <f>IF(M67&gt;0,S67/M67,0)</f>
        <v>0.13367781067064349</v>
      </c>
      <c r="S67" s="54">
        <f>S64+S65+S66</f>
        <v>6005.7430000000004</v>
      </c>
      <c r="T67" s="21">
        <f>IF(M67&gt;0,U67/M67,0)</f>
        <v>0.21534021857680238</v>
      </c>
      <c r="U67" s="54">
        <f>U64+U65+U66</f>
        <v>9674.59</v>
      </c>
      <c r="V67" s="21">
        <f>IF(M67&gt;0,W67/M67,0)</f>
        <v>0.52002386092995301</v>
      </c>
      <c r="W67" s="54">
        <f>W64+W65+W66</f>
        <v>23363.112000000001</v>
      </c>
      <c r="X67" s="21">
        <f>IF(M67&gt;0,Y67/M67,0)</f>
        <v>0.40331270728069984</v>
      </c>
      <c r="Y67" s="54">
        <f>Y64+Y65+Y66</f>
        <v>18119.63</v>
      </c>
      <c r="Z67" s="55">
        <f>IF(M67&gt;0,AA67/M67,0)</f>
        <v>3.0165314844080395E-3</v>
      </c>
      <c r="AA67" s="56">
        <f>SUM(AA64:AA66)</f>
        <v>135.52370999999999</v>
      </c>
      <c r="AB67" s="55">
        <f>IF(M67&gt;0,(AB64*M64+AB65*M65+AB66*M66)/M67,0)</f>
        <v>3.0781620829345383E-3</v>
      </c>
      <c r="AC67" s="55">
        <f>IF(K67&gt;0,(K64*AC64+K65*AC65+K66*AC66)/K67,0)</f>
        <v>4.100191534986364E-4</v>
      </c>
      <c r="AD67" s="52">
        <f>SUM(AD64:AD66)</f>
        <v>18.421410000000002</v>
      </c>
      <c r="AE67" s="53">
        <f>IF(K67&gt;0,(K64*AE64+K65*AE65+K66*AE66)/K67,0)</f>
        <v>0.21423150125955073</v>
      </c>
      <c r="AF67" s="58">
        <f>SUM(AF64:AF66)</f>
        <v>116.44983240000002</v>
      </c>
      <c r="AG67" s="53">
        <f>IF(AND(AA67&gt;0),((AA64*AG64+AA65*AG65+AA66*AG66)/AA67),0)</f>
        <v>0.8657290508336114</v>
      </c>
      <c r="AH67" s="57">
        <f t="shared" si="2"/>
        <v>0.86841275837920273</v>
      </c>
      <c r="AI67" s="51">
        <f>SUM(AI64:AI66)</f>
        <v>597</v>
      </c>
      <c r="AJ67" s="21">
        <f>IF(AI67&gt;0,(AJ64*AI64+AJ65*AI65+AJ66*AI66)/AI67,0)</f>
        <v>8.964656616415409E-2</v>
      </c>
      <c r="AK67" s="53">
        <f>IF(K67&gt;0,(AK64*K64+AK65*K65+AK66*K66)/K67,0)</f>
        <v>0.2204270418254117</v>
      </c>
      <c r="AL67" s="155">
        <f>IF(L67&gt;0,(AL64*K64+AL65*K65+AL66*K66)/K67,0)</f>
        <v>0.21660771969271128</v>
      </c>
      <c r="AM67" s="58">
        <f>SUM(AM64:AM66)</f>
        <v>119.87117790000002</v>
      </c>
      <c r="AN67" s="156">
        <f>SUM(AN64:AN66)</f>
        <v>117.66271940000001</v>
      </c>
      <c r="AO67" s="56"/>
      <c r="AP67" s="56">
        <f>SUM(AP64:AP66)</f>
        <v>870.16</v>
      </c>
      <c r="AQ67" s="105"/>
      <c r="AR67" s="106">
        <f>AQ66</f>
        <v>1278.7200000000007</v>
      </c>
      <c r="AS67" s="51">
        <f>SUM(AS64:AS66)</f>
        <v>0</v>
      </c>
      <c r="AT67" s="59"/>
      <c r="AU67" s="58"/>
      <c r="AV67" s="58"/>
      <c r="AW67" s="58"/>
      <c r="AX67" s="58"/>
    </row>
    <row r="68" spans="1:50" x14ac:dyDescent="0.2">
      <c r="A68" s="182">
        <v>17</v>
      </c>
      <c r="B68" s="23">
        <v>1</v>
      </c>
      <c r="C68" s="11" t="s">
        <v>54</v>
      </c>
      <c r="D68" s="12">
        <v>5364</v>
      </c>
      <c r="E68" s="12">
        <v>1</v>
      </c>
      <c r="F68" s="12">
        <v>15773</v>
      </c>
      <c r="G68" s="13">
        <v>0.5</v>
      </c>
      <c r="H68" s="13">
        <v>5.2</v>
      </c>
      <c r="I68" s="12">
        <v>16285</v>
      </c>
      <c r="J68" s="13">
        <v>3.4</v>
      </c>
      <c r="K68" s="12">
        <v>16099</v>
      </c>
      <c r="L68" s="14">
        <v>7.1999999999999995E-2</v>
      </c>
      <c r="M68" s="24">
        <f>ROUND(K68*(1-L68),0)</f>
        <v>14940</v>
      </c>
      <c r="N68" s="15">
        <v>0.36299999999999999</v>
      </c>
      <c r="O68" s="25">
        <f>M68*N68</f>
        <v>5423.22</v>
      </c>
      <c r="P68" s="14">
        <v>0.55100000000000005</v>
      </c>
      <c r="Q68" s="25">
        <f>M68*P68</f>
        <v>8231.94</v>
      </c>
      <c r="R68" s="16">
        <v>8.5999999999999993E-2</v>
      </c>
      <c r="S68" s="25">
        <f>M68*R68</f>
        <v>1284.8399999999999</v>
      </c>
      <c r="T68" s="26">
        <v>0.22700000000000001</v>
      </c>
      <c r="U68" s="25">
        <f>M68*T68</f>
        <v>3391.38</v>
      </c>
      <c r="V68" s="16">
        <v>0.50600000000000001</v>
      </c>
      <c r="W68" s="25">
        <f>M68*V68</f>
        <v>7559.64</v>
      </c>
      <c r="X68" s="16">
        <v>0.41</v>
      </c>
      <c r="Y68" s="25">
        <f>X68*M68</f>
        <v>6125.4</v>
      </c>
      <c r="Z68" s="17">
        <v>3.0100000000000001E-3</v>
      </c>
      <c r="AA68" s="18">
        <f>M68*Z68</f>
        <v>44.9694</v>
      </c>
      <c r="AB68" s="27">
        <f>IF(M68&gt;0,(AD68+AM68)/M68,0)</f>
        <v>3.1165699464524763E-3</v>
      </c>
      <c r="AC68" s="17">
        <v>3.8999999999999999E-4</v>
      </c>
      <c r="AD68" s="24">
        <f>AC68*M68</f>
        <v>5.8266</v>
      </c>
      <c r="AE68" s="117">
        <v>0.21759999999999999</v>
      </c>
      <c r="AF68" s="30">
        <f>AI68*(1-AJ68)*AE68</f>
        <v>40.567168000000002</v>
      </c>
      <c r="AG68" s="28">
        <f>IF(AND(AE68&gt;0,AC68&gt;0,Z68&gt;0),((Z68-AC68)*AE68)/((AE68-AC68)*Z68),0)</f>
        <v>0.87199475192875642</v>
      </c>
      <c r="AH68" s="60">
        <f t="shared" ref="AH68:AH99" si="3">IF(AND(AB68&gt;0,AK68&gt;0,AC68&gt;0),((AK68*(AB68-AC68))/(AB68*(AK68-AC68))),0)</f>
        <v>0.87642675825169469</v>
      </c>
      <c r="AI68" s="12">
        <v>206</v>
      </c>
      <c r="AJ68" s="14">
        <v>9.5000000000000001E-2</v>
      </c>
      <c r="AK68" s="15">
        <v>0.2185</v>
      </c>
      <c r="AL68" s="150">
        <v>0.20760000000000001</v>
      </c>
      <c r="AM68" s="30">
        <f>AI68*(1-AJ68)*AK68</f>
        <v>40.734954999999999</v>
      </c>
      <c r="AN68" s="153">
        <f>AI68*(1-AJ68)*AL68</f>
        <v>38.702868000000002</v>
      </c>
      <c r="AO68" s="19">
        <v>1.68</v>
      </c>
      <c r="AP68" s="19">
        <v>506.64</v>
      </c>
      <c r="AQ68" s="101">
        <f>AQ66+AI68-AP68</f>
        <v>978.08000000000072</v>
      </c>
      <c r="AR68" s="102"/>
      <c r="AS68" s="12"/>
      <c r="AT68" s="31"/>
      <c r="AU68" s="20"/>
      <c r="AV68" s="20"/>
      <c r="AW68" s="20"/>
      <c r="AX68" s="20"/>
    </row>
    <row r="69" spans="1:50" x14ac:dyDescent="0.2">
      <c r="A69" s="183"/>
      <c r="B69" s="33">
        <v>2</v>
      </c>
      <c r="C69" s="46" t="s">
        <v>52</v>
      </c>
      <c r="D69" s="34">
        <v>18900</v>
      </c>
      <c r="E69" s="34">
        <v>8</v>
      </c>
      <c r="F69" s="34">
        <v>15448</v>
      </c>
      <c r="G69" s="35">
        <v>0.4</v>
      </c>
      <c r="H69" s="35">
        <v>5.3</v>
      </c>
      <c r="I69" s="34">
        <v>15078</v>
      </c>
      <c r="J69" s="35">
        <v>3.6</v>
      </c>
      <c r="K69" s="34">
        <v>16031</v>
      </c>
      <c r="L69" s="36">
        <v>6.7000000000000004E-2</v>
      </c>
      <c r="M69" s="37">
        <f>ROUND(K69*(1-L69),0)</f>
        <v>14957</v>
      </c>
      <c r="N69" s="38">
        <v>0.38700000000000001</v>
      </c>
      <c r="O69" s="25">
        <f>M69*N69</f>
        <v>5788.3590000000004</v>
      </c>
      <c r="P69" s="36">
        <v>0.316</v>
      </c>
      <c r="Q69" s="25">
        <f>M69*P69</f>
        <v>4726.4120000000003</v>
      </c>
      <c r="R69" s="39">
        <v>0.29599999999999999</v>
      </c>
      <c r="S69" s="25">
        <f>M69*R69</f>
        <v>4427.2719999999999</v>
      </c>
      <c r="T69" s="28">
        <v>0.22800000000000001</v>
      </c>
      <c r="U69" s="25">
        <f>M69*T69</f>
        <v>3410.1959999999999</v>
      </c>
      <c r="V69" s="39">
        <v>0.52</v>
      </c>
      <c r="W69" s="25">
        <f>M69*V69</f>
        <v>7777.64</v>
      </c>
      <c r="X69" s="39">
        <v>0.4</v>
      </c>
      <c r="Y69" s="25">
        <f>X69*M69</f>
        <v>5982.8</v>
      </c>
      <c r="Z69" s="40">
        <v>2.98E-3</v>
      </c>
      <c r="AA69" s="18">
        <f>M69*Z69</f>
        <v>44.571860000000001</v>
      </c>
      <c r="AB69" s="27">
        <f>IF(M69&gt;0,(AD69+AM69)/M69,0)</f>
        <v>3.0441416460520159E-3</v>
      </c>
      <c r="AC69" s="40">
        <v>3.8000000000000002E-4</v>
      </c>
      <c r="AD69" s="37">
        <f>AC69*M69</f>
        <v>5.6836600000000006</v>
      </c>
      <c r="AE69" s="28">
        <v>0.21329999999999999</v>
      </c>
      <c r="AF69" s="41">
        <f>AI69*(1-AJ69)*AE69</f>
        <v>39.186196199999998</v>
      </c>
      <c r="AG69" s="28">
        <f>IF(AND(AE69&gt;0,AC69&gt;0,Z69&gt;0),((Z69-AC69)*AE69)/((AE69-AC69)*Z69),0)</f>
        <v>0.87404034914963169</v>
      </c>
      <c r="AH69" s="29">
        <f t="shared" si="3"/>
        <v>0.87670601962769301</v>
      </c>
      <c r="AI69" s="34">
        <v>201</v>
      </c>
      <c r="AJ69" s="36">
        <v>8.5999999999999993E-2</v>
      </c>
      <c r="AK69" s="38">
        <v>0.21690000000000001</v>
      </c>
      <c r="AL69" s="151">
        <v>0.21929999999999999</v>
      </c>
      <c r="AM69" s="41">
        <f>AI69*(1-AJ69)*AK69</f>
        <v>39.8475666</v>
      </c>
      <c r="AN69" s="174">
        <f t="shared" si="1"/>
        <v>40.288480200000002</v>
      </c>
      <c r="AO69" s="42">
        <v>1.6</v>
      </c>
      <c r="AP69" s="42"/>
      <c r="AQ69" s="121">
        <f>AQ68+AI69-AP69</f>
        <v>1179.0800000000008</v>
      </c>
      <c r="AR69" s="104"/>
      <c r="AS69" s="43"/>
      <c r="AT69" s="44"/>
      <c r="AU69" s="45"/>
      <c r="AV69" s="45"/>
      <c r="AW69" s="45"/>
      <c r="AX69" s="45"/>
    </row>
    <row r="70" spans="1:50" x14ac:dyDescent="0.2">
      <c r="A70" s="183"/>
      <c r="B70" s="33">
        <v>3</v>
      </c>
      <c r="C70" s="46" t="s">
        <v>60</v>
      </c>
      <c r="D70" s="43">
        <v>22139</v>
      </c>
      <c r="E70" s="43">
        <v>4</v>
      </c>
      <c r="F70" s="43">
        <v>14707</v>
      </c>
      <c r="G70" s="37">
        <v>0.9</v>
      </c>
      <c r="H70" s="37">
        <v>4.7</v>
      </c>
      <c r="I70" s="43">
        <v>15425</v>
      </c>
      <c r="J70" s="37">
        <v>3.4</v>
      </c>
      <c r="K70" s="43">
        <v>16034</v>
      </c>
      <c r="L70" s="39">
        <v>6.9000000000000006E-2</v>
      </c>
      <c r="M70" s="37">
        <f>ROUND(K70*(1-L70),0)</f>
        <v>14928</v>
      </c>
      <c r="N70" s="28">
        <v>0.46800000000000003</v>
      </c>
      <c r="O70" s="25">
        <f>M70*N70</f>
        <v>6986.3040000000001</v>
      </c>
      <c r="P70" s="39">
        <v>0.29299999999999998</v>
      </c>
      <c r="Q70" s="25">
        <f>M70*P70</f>
        <v>4373.9039999999995</v>
      </c>
      <c r="R70" s="39">
        <v>0.23899999999999999</v>
      </c>
      <c r="S70" s="25">
        <f>M70*R70</f>
        <v>3567.7919999999999</v>
      </c>
      <c r="T70" s="28">
        <v>0.22800000000000001</v>
      </c>
      <c r="U70" s="25">
        <f>M70*T70</f>
        <v>3403.5840000000003</v>
      </c>
      <c r="V70" s="39">
        <v>0.502</v>
      </c>
      <c r="W70" s="25">
        <f>M70*V70</f>
        <v>7493.8559999999998</v>
      </c>
      <c r="X70" s="39">
        <v>0.4</v>
      </c>
      <c r="Y70" s="25">
        <f>X70*M70</f>
        <v>5971.2000000000007</v>
      </c>
      <c r="Z70" s="47">
        <v>2.8600000000000001E-3</v>
      </c>
      <c r="AA70" s="18">
        <f>M70*Z70</f>
        <v>42.69408</v>
      </c>
      <c r="AB70" s="27">
        <f>IF(M70&gt;0,(AD70+AM70)/M70,0)</f>
        <v>3.0056094587352627E-3</v>
      </c>
      <c r="AC70" s="47">
        <v>3.8000000000000002E-4</v>
      </c>
      <c r="AD70" s="37">
        <f>AC70*M70</f>
        <v>5.6726400000000003</v>
      </c>
      <c r="AE70" s="28">
        <v>0.21240000000000001</v>
      </c>
      <c r="AF70" s="41">
        <f>AI70*(1-AJ70)*AE70</f>
        <v>39.492594000000004</v>
      </c>
      <c r="AG70" s="28">
        <f>IF(AND(AE70&gt;0,AC70&gt;0,Z70&gt;0),((Z70-AC70)*AE70)/((AE70-AC70)*Z70),0)</f>
        <v>0.86868701527695957</v>
      </c>
      <c r="AH70" s="29">
        <f t="shared" si="3"/>
        <v>0.87514732517278038</v>
      </c>
      <c r="AI70" s="43">
        <v>205</v>
      </c>
      <c r="AJ70" s="39">
        <v>9.2999999999999999E-2</v>
      </c>
      <c r="AK70" s="28">
        <v>0.21079999999999999</v>
      </c>
      <c r="AL70" s="152">
        <v>0.20330000000000001</v>
      </c>
      <c r="AM70" s="41">
        <f>AI70*(1-AJ70)*AK70</f>
        <v>39.195098000000002</v>
      </c>
      <c r="AN70" s="154">
        <f t="shared" si="1"/>
        <v>37.800585500000004</v>
      </c>
      <c r="AO70" s="18">
        <v>1.6</v>
      </c>
      <c r="AP70" s="18"/>
      <c r="AQ70" s="121">
        <f>AQ69+AI70-AP70</f>
        <v>1384.0800000000008</v>
      </c>
      <c r="AR70" s="104"/>
      <c r="AS70" s="43"/>
      <c r="AT70" s="48"/>
      <c r="AU70" s="41"/>
      <c r="AV70" s="41"/>
      <c r="AW70" s="41"/>
      <c r="AX70" s="41"/>
    </row>
    <row r="71" spans="1:50" s="22" customFormat="1" ht="13.5" thickBot="1" x14ac:dyDescent="0.25">
      <c r="A71" s="184"/>
      <c r="B71" s="49" t="s">
        <v>38</v>
      </c>
      <c r="C71" s="50"/>
      <c r="D71" s="51">
        <f>SUM(D68:D70)</f>
        <v>46403</v>
      </c>
      <c r="E71" s="51"/>
      <c r="F71" s="51">
        <f>SUM(F68:F70)</f>
        <v>45928</v>
      </c>
      <c r="G71" s="52"/>
      <c r="H71" s="52"/>
      <c r="I71" s="51">
        <f>SUM(I68:I70)</f>
        <v>46788</v>
      </c>
      <c r="J71" s="52"/>
      <c r="K71" s="51">
        <f>SUM(K68:K70)</f>
        <v>48164</v>
      </c>
      <c r="L71" s="21">
        <f>IF(K71&gt;0,(K68*L68+K69*L69+K70*L70)/K71,0)</f>
        <v>6.9337077485258691E-2</v>
      </c>
      <c r="M71" s="52">
        <f>M68+M69+M70</f>
        <v>44825</v>
      </c>
      <c r="N71" s="53">
        <f>IF(M71&gt;0,O71/M71,0)</f>
        <v>0.40597619631901843</v>
      </c>
      <c r="O71" s="54">
        <f>O68+O69+O70</f>
        <v>18197.883000000002</v>
      </c>
      <c r="P71" s="21">
        <f>IF(M71&gt;0,Q71/M71,0)</f>
        <v>0.38666494143892921</v>
      </c>
      <c r="Q71" s="54">
        <f>Q68+Q69+Q70</f>
        <v>17332.256000000001</v>
      </c>
      <c r="R71" s="21">
        <f>IF(M71&gt;0,S71/M71,0)</f>
        <v>0.20702518683770219</v>
      </c>
      <c r="S71" s="54">
        <f>S68+S69+S70</f>
        <v>9279.9040000000005</v>
      </c>
      <c r="T71" s="21">
        <f>IF(M71&gt;0,U71/M71,0)</f>
        <v>0.22766670384829893</v>
      </c>
      <c r="U71" s="54">
        <f>U68+U69+U70</f>
        <v>10205.16</v>
      </c>
      <c r="V71" s="21">
        <f>IF(M71&gt;0,W71/M71,0)</f>
        <v>0.50933934188510877</v>
      </c>
      <c r="W71" s="54">
        <f>W68+W69+W70</f>
        <v>22831.135999999999</v>
      </c>
      <c r="X71" s="21">
        <f>IF(M71&gt;0,Y71/M71,0)</f>
        <v>0.40333296151701065</v>
      </c>
      <c r="Y71" s="54">
        <f>Y68+Y69+Y70</f>
        <v>18079.400000000001</v>
      </c>
      <c r="Z71" s="55">
        <f>IF(M71&gt;0,AA71/M71,0)</f>
        <v>2.9500354712771893E-3</v>
      </c>
      <c r="AA71" s="56">
        <f>SUM(AA68:AA70)</f>
        <v>132.23534000000001</v>
      </c>
      <c r="AB71" s="55">
        <f>IF(M71&gt;0,(AB68*M68+AB69*M69+AB70*M70)/M71,0)</f>
        <v>3.0554494054657001E-3</v>
      </c>
      <c r="AC71" s="55">
        <f>IF(K71&gt;0,(K68*AC68+K69*AC69+K70*AC70)/K71,0)</f>
        <v>3.8334253799518313E-4</v>
      </c>
      <c r="AD71" s="52">
        <f>SUM(AD68:AD70)</f>
        <v>17.1829</v>
      </c>
      <c r="AE71" s="53">
        <f>IF(K71&gt;0,(K68*AE68+K69*AE69+K70*AE70)/K71,0)</f>
        <v>0.2144376775184785</v>
      </c>
      <c r="AF71" s="58">
        <f>SUM(AF68:AF70)</f>
        <v>119.24595819999999</v>
      </c>
      <c r="AG71" s="53">
        <f>IF(AND(AA71&gt;0),((AA68*AG68+AA69*AG69+AA70*AG70)/AA71),0)</f>
        <v>0.87161630014509939</v>
      </c>
      <c r="AH71" s="57">
        <f t="shared" si="3"/>
        <v>0.87609722449027516</v>
      </c>
      <c r="AI71" s="51">
        <f>SUM(AI68:AI70)</f>
        <v>612</v>
      </c>
      <c r="AJ71" s="21">
        <f>IF(AI71&gt;0,(AJ68*AI68+AJ69*AI69+AJ70*AI70)/AI71,0)</f>
        <v>9.1374183006535936E-2</v>
      </c>
      <c r="AK71" s="53">
        <f>IF(K71&gt;0,(AK68*K68+AK69*K69+AK70*K70)/K71,0)</f>
        <v>0.21540409019184451</v>
      </c>
      <c r="AL71" s="155">
        <f>IF(L71&gt;0,(AL68*K68+AL69*K69+AL70*K70)/K71,0)</f>
        <v>0.21006276264429866</v>
      </c>
      <c r="AM71" s="58">
        <f>SUM(AM68:AM70)</f>
        <v>119.77761960000001</v>
      </c>
      <c r="AN71" s="156">
        <f>SUM(AN68:AN70)</f>
        <v>116.79193370000002</v>
      </c>
      <c r="AO71" s="56"/>
      <c r="AP71" s="56">
        <f>SUM(AP68:AP70)</f>
        <v>506.64</v>
      </c>
      <c r="AQ71" s="105"/>
      <c r="AR71" s="106">
        <f>AQ70</f>
        <v>1384.0800000000008</v>
      </c>
      <c r="AS71" s="51">
        <f>SUM(AS68:AS70)</f>
        <v>0</v>
      </c>
      <c r="AT71" s="59"/>
      <c r="AU71" s="58"/>
      <c r="AV71" s="58"/>
      <c r="AW71" s="58"/>
      <c r="AX71" s="58"/>
    </row>
    <row r="72" spans="1:50" x14ac:dyDescent="0.2">
      <c r="A72" s="182">
        <v>18</v>
      </c>
      <c r="B72" s="23">
        <v>1</v>
      </c>
      <c r="C72" s="11" t="s">
        <v>54</v>
      </c>
      <c r="D72" s="12">
        <v>6492</v>
      </c>
      <c r="E72" s="12">
        <v>1</v>
      </c>
      <c r="F72" s="12">
        <v>5897</v>
      </c>
      <c r="G72" s="13">
        <v>1</v>
      </c>
      <c r="H72" s="13">
        <v>4</v>
      </c>
      <c r="I72" s="12">
        <v>6365</v>
      </c>
      <c r="J72" s="125">
        <v>7.6</v>
      </c>
      <c r="K72" s="12">
        <v>15808</v>
      </c>
      <c r="L72" s="14">
        <v>7.0999999999999994E-2</v>
      </c>
      <c r="M72" s="24">
        <f>ROUND(K72*(1-L72),0)</f>
        <v>14686</v>
      </c>
      <c r="N72" s="15">
        <v>0.57899999999999996</v>
      </c>
      <c r="O72" s="25">
        <f>M72*N72</f>
        <v>8503.1939999999995</v>
      </c>
      <c r="P72" s="14">
        <v>0.32300000000000001</v>
      </c>
      <c r="Q72" s="25">
        <f>M72*P72</f>
        <v>4743.5780000000004</v>
      </c>
      <c r="R72" s="16">
        <v>9.8000000000000004E-2</v>
      </c>
      <c r="S72" s="25">
        <f>M72*R72</f>
        <v>1439.2280000000001</v>
      </c>
      <c r="T72" s="26">
        <v>0.224</v>
      </c>
      <c r="U72" s="25">
        <f>M72*T72</f>
        <v>3289.6640000000002</v>
      </c>
      <c r="V72" s="16">
        <v>0.503</v>
      </c>
      <c r="W72" s="25">
        <f>M72*V72</f>
        <v>7387.058</v>
      </c>
      <c r="X72" s="16">
        <v>0.41</v>
      </c>
      <c r="Y72" s="25">
        <f>X72*M72</f>
        <v>6021.2599999999993</v>
      </c>
      <c r="Z72" s="17">
        <v>2.8600000000000001E-3</v>
      </c>
      <c r="AA72" s="18">
        <f>M72*Z72</f>
        <v>42.001960000000004</v>
      </c>
      <c r="AB72" s="27">
        <f>IF(M72&gt;0,(AD72+AM72)/M72,0)</f>
        <v>3.0794852240228791E-3</v>
      </c>
      <c r="AC72" s="17">
        <v>3.8000000000000002E-4</v>
      </c>
      <c r="AD72" s="24">
        <f>AC72*M72</f>
        <v>5.5806800000000001</v>
      </c>
      <c r="AE72" s="117">
        <v>0.20569999999999999</v>
      </c>
      <c r="AF72" s="30">
        <f>AI72*(1-AJ72)*AE72</f>
        <v>38.8328688</v>
      </c>
      <c r="AG72" s="28">
        <f>IF(AND(AE72&gt;0,AC72&gt;0,Z72&gt;0),((Z72-AC72)*AE72)/((AE72-AC72)*Z72),0)</f>
        <v>0.8687377302222421</v>
      </c>
      <c r="AH72" s="60">
        <f t="shared" si="3"/>
        <v>0.87819186170041597</v>
      </c>
      <c r="AI72" s="12">
        <v>207</v>
      </c>
      <c r="AJ72" s="14">
        <v>8.7999999999999995E-2</v>
      </c>
      <c r="AK72" s="15">
        <v>0.21</v>
      </c>
      <c r="AL72" s="150">
        <v>0.20369999999999999</v>
      </c>
      <c r="AM72" s="30">
        <f>AI72*(1-AJ72)*AK72</f>
        <v>39.644640000000003</v>
      </c>
      <c r="AN72" s="153">
        <f t="shared" ref="AN72:AN126" si="4">AI72*(1-AJ72)*AL72</f>
        <v>38.455300800000003</v>
      </c>
      <c r="AO72" s="19">
        <v>1.7</v>
      </c>
      <c r="AP72" s="19">
        <v>828.92</v>
      </c>
      <c r="AQ72" s="101">
        <f>AQ70+AI72-AP72+AR72</f>
        <v>869.16000000000088</v>
      </c>
      <c r="AR72" s="102">
        <v>107</v>
      </c>
      <c r="AS72" s="12"/>
      <c r="AT72" s="31"/>
      <c r="AU72" s="20"/>
      <c r="AV72" s="20"/>
      <c r="AW72" s="20"/>
      <c r="AX72" s="20"/>
    </row>
    <row r="73" spans="1:50" x14ac:dyDescent="0.2">
      <c r="A73" s="183"/>
      <c r="B73" s="33">
        <v>2</v>
      </c>
      <c r="C73" s="46" t="s">
        <v>52</v>
      </c>
      <c r="D73" s="34">
        <v>19400</v>
      </c>
      <c r="E73" s="34">
        <v>1</v>
      </c>
      <c r="F73" s="34">
        <v>16295</v>
      </c>
      <c r="G73" s="35">
        <v>0.6</v>
      </c>
      <c r="H73" s="35">
        <v>3.7</v>
      </c>
      <c r="I73" s="34">
        <v>16032</v>
      </c>
      <c r="J73" s="126">
        <v>5.6</v>
      </c>
      <c r="K73" s="34">
        <v>14742</v>
      </c>
      <c r="L73" s="36">
        <v>6.5000000000000002E-2</v>
      </c>
      <c r="M73" s="37">
        <f>ROUND(K73*(1-L73),0)</f>
        <v>13784</v>
      </c>
      <c r="N73" s="38">
        <v>0.47399999999999998</v>
      </c>
      <c r="O73" s="25">
        <f>M73*N73</f>
        <v>6533.616</v>
      </c>
      <c r="P73" s="36">
        <v>0.20399999999999999</v>
      </c>
      <c r="Q73" s="25">
        <f>M73*P73</f>
        <v>2811.9359999999997</v>
      </c>
      <c r="R73" s="39">
        <v>0.32200000000000001</v>
      </c>
      <c r="S73" s="25">
        <f>M73*R73</f>
        <v>4438.4480000000003</v>
      </c>
      <c r="T73" s="28">
        <v>0.20799999999999999</v>
      </c>
      <c r="U73" s="25">
        <f>M73*T73</f>
        <v>2867.0719999999997</v>
      </c>
      <c r="V73" s="39">
        <v>0.50800000000000001</v>
      </c>
      <c r="W73" s="25">
        <f>M73*V73</f>
        <v>7002.2719999999999</v>
      </c>
      <c r="X73" s="39">
        <v>0.4</v>
      </c>
      <c r="Y73" s="25">
        <f>X73*M73</f>
        <v>5513.6</v>
      </c>
      <c r="Z73" s="40">
        <v>2.8800000000000002E-3</v>
      </c>
      <c r="AA73" s="18">
        <f>M73*Z73</f>
        <v>39.697920000000003</v>
      </c>
      <c r="AB73" s="27">
        <f>IF(M73&gt;0,(AD73+AM73)/M73,0)</f>
        <v>3.0890898868253043E-3</v>
      </c>
      <c r="AC73" s="40">
        <v>4.2000000000000002E-4</v>
      </c>
      <c r="AD73" s="37">
        <f>AC73*M73</f>
        <v>5.7892800000000006</v>
      </c>
      <c r="AE73" s="28">
        <v>0.1956</v>
      </c>
      <c r="AF73" s="41">
        <f>AI73*(1-AJ73)*AE73</f>
        <v>36.529277999999998</v>
      </c>
      <c r="AG73" s="28">
        <f>IF(AND(AE73&gt;0,AC73&gt;0,Z73&gt;0),((Z73-AC73)*AE73)/((AE73-AC73)*Z73),0)</f>
        <v>0.85600471359770469</v>
      </c>
      <c r="AH73" s="29">
        <f t="shared" si="3"/>
        <v>0.86588367062786098</v>
      </c>
      <c r="AI73" s="34">
        <v>205</v>
      </c>
      <c r="AJ73" s="36">
        <v>8.8999999999999996E-2</v>
      </c>
      <c r="AK73" s="38">
        <v>0.19700000000000001</v>
      </c>
      <c r="AL73" s="151">
        <v>0.17530000000000001</v>
      </c>
      <c r="AM73" s="41">
        <f>AI73*(1-AJ73)*AK73</f>
        <v>36.790734999999998</v>
      </c>
      <c r="AN73" s="174">
        <f t="shared" si="4"/>
        <v>32.738151500000001</v>
      </c>
      <c r="AO73" s="42">
        <v>1.63</v>
      </c>
      <c r="AP73" s="42"/>
      <c r="AQ73" s="121">
        <f>AQ72+AI73-AP73</f>
        <v>1074.1600000000008</v>
      </c>
      <c r="AR73" s="104"/>
      <c r="AS73" s="43"/>
      <c r="AT73" s="44"/>
      <c r="AU73" s="45"/>
      <c r="AV73" s="45"/>
      <c r="AW73" s="45"/>
      <c r="AX73" s="45"/>
    </row>
    <row r="74" spans="1:50" x14ac:dyDescent="0.2">
      <c r="A74" s="183"/>
      <c r="B74" s="33">
        <v>3</v>
      </c>
      <c r="C74" s="11" t="s">
        <v>53</v>
      </c>
      <c r="D74" s="43">
        <v>16708</v>
      </c>
      <c r="E74" s="43">
        <v>1</v>
      </c>
      <c r="F74" s="43">
        <v>15159</v>
      </c>
      <c r="G74" s="37">
        <v>0.5</v>
      </c>
      <c r="H74" s="37">
        <v>3.5</v>
      </c>
      <c r="I74" s="43">
        <v>15478</v>
      </c>
      <c r="J74" s="37">
        <v>5.4</v>
      </c>
      <c r="K74" s="43">
        <v>16044</v>
      </c>
      <c r="L74" s="39">
        <v>6.2E-2</v>
      </c>
      <c r="M74" s="37">
        <f>ROUND(K74*(1-L74),0)</f>
        <v>15049</v>
      </c>
      <c r="N74" s="28">
        <v>0.53900000000000003</v>
      </c>
      <c r="O74" s="25">
        <f>M74*N74</f>
        <v>8111.411000000001</v>
      </c>
      <c r="P74" s="39">
        <v>0.316</v>
      </c>
      <c r="Q74" s="25">
        <f>M74*P74</f>
        <v>4755.4840000000004</v>
      </c>
      <c r="R74" s="39">
        <v>0.14499999999999999</v>
      </c>
      <c r="S74" s="25">
        <f>M74*R74</f>
        <v>2182.105</v>
      </c>
      <c r="T74" s="28">
        <v>0.22700000000000001</v>
      </c>
      <c r="U74" s="25">
        <f>M74*T74</f>
        <v>3416.123</v>
      </c>
      <c r="V74" s="39">
        <v>0.50600000000000001</v>
      </c>
      <c r="W74" s="25">
        <f>M74*V74</f>
        <v>7614.7939999999999</v>
      </c>
      <c r="X74" s="39">
        <v>0.4</v>
      </c>
      <c r="Y74" s="25">
        <f>X74*M74</f>
        <v>6019.6</v>
      </c>
      <c r="Z74" s="47">
        <v>2.7699999999999999E-3</v>
      </c>
      <c r="AA74" s="18">
        <f>M74*Z74</f>
        <v>41.68573</v>
      </c>
      <c r="AB74" s="27">
        <f>IF(M74&gt;0,(AD74+AM74)/M74,0)</f>
        <v>2.7943672669280351E-3</v>
      </c>
      <c r="AC74" s="47">
        <v>3.6000000000000002E-4</v>
      </c>
      <c r="AD74" s="37">
        <f>AC74*M74</f>
        <v>5.4176400000000005</v>
      </c>
      <c r="AE74" s="28">
        <v>0.2213</v>
      </c>
      <c r="AF74" s="41">
        <f>AI74*(1-AJ74)*AE74</f>
        <v>38.809381000000002</v>
      </c>
      <c r="AG74" s="28">
        <f>IF(AND(AE74&gt;0,AC74&gt;0,Z74&gt;0),((Z74-AC74)*AE74)/((AE74-AC74)*Z74),0)</f>
        <v>0.87145373933952697</v>
      </c>
      <c r="AH74" s="29">
        <f t="shared" si="3"/>
        <v>0.87267329303052299</v>
      </c>
      <c r="AI74" s="43">
        <v>190</v>
      </c>
      <c r="AJ74" s="39">
        <v>7.6999999999999999E-2</v>
      </c>
      <c r="AK74" s="28">
        <v>0.2089</v>
      </c>
      <c r="AL74" s="152">
        <v>0.21609999999999999</v>
      </c>
      <c r="AM74" s="41">
        <f>AI74*(1-AJ74)*AK74</f>
        <v>36.634793000000002</v>
      </c>
      <c r="AN74" s="154">
        <f t="shared" si="4"/>
        <v>37.897456999999996</v>
      </c>
      <c r="AO74" s="18">
        <v>1.55</v>
      </c>
      <c r="AP74" s="18"/>
      <c r="AQ74" s="121">
        <f>AQ73+AI74-AP74</f>
        <v>1264.1600000000008</v>
      </c>
      <c r="AR74" s="104"/>
      <c r="AS74" s="43"/>
      <c r="AT74" s="48"/>
      <c r="AU74" s="41"/>
      <c r="AV74" s="41"/>
      <c r="AW74" s="41"/>
      <c r="AX74" s="41"/>
    </row>
    <row r="75" spans="1:50" s="22" customFormat="1" ht="13.5" thickBot="1" x14ac:dyDescent="0.25">
      <c r="A75" s="184"/>
      <c r="B75" s="49" t="s">
        <v>38</v>
      </c>
      <c r="C75" s="50"/>
      <c r="D75" s="51">
        <f>SUM(D72:D74)</f>
        <v>42600</v>
      </c>
      <c r="E75" s="51"/>
      <c r="F75" s="51">
        <f>SUM(F72:F74)</f>
        <v>37351</v>
      </c>
      <c r="G75" s="52"/>
      <c r="H75" s="52"/>
      <c r="I75" s="51">
        <f>SUM(I72:I74)</f>
        <v>37875</v>
      </c>
      <c r="J75" s="52"/>
      <c r="K75" s="51">
        <f>SUM(K72:K74)</f>
        <v>46594</v>
      </c>
      <c r="L75" s="21">
        <f>IF(K75&gt;0,(K72*L72+K73*L73+K74*L74)/K75,0)</f>
        <v>6.6002618362879337E-2</v>
      </c>
      <c r="M75" s="52">
        <f>M72+M73+M74</f>
        <v>43519</v>
      </c>
      <c r="N75" s="53">
        <f>IF(M75&gt;0,O75/M75,0)</f>
        <v>0.53191068269031916</v>
      </c>
      <c r="O75" s="54">
        <f>O72+O73+O74</f>
        <v>23148.221000000001</v>
      </c>
      <c r="P75" s="21">
        <f>IF(M75&gt;0,Q75/M75,0)</f>
        <v>0.2828878880488982</v>
      </c>
      <c r="Q75" s="54">
        <f>Q72+Q73+Q74</f>
        <v>12310.998</v>
      </c>
      <c r="R75" s="21">
        <f>IF(M75&gt;0,S75/M75,0)</f>
        <v>0.18520142926078267</v>
      </c>
      <c r="S75" s="54">
        <f>S72+S73+S74</f>
        <v>8059.7810000000009</v>
      </c>
      <c r="T75" s="21">
        <f>IF(M75&gt;0,U75/M75,0)</f>
        <v>0.21996964544222064</v>
      </c>
      <c r="U75" s="54">
        <f>U72+U73+U74</f>
        <v>9572.8590000000004</v>
      </c>
      <c r="V75" s="21">
        <f>IF(M75&gt;0,W75/M75,0)</f>
        <v>0.50562108504331438</v>
      </c>
      <c r="W75" s="54">
        <f>W72+W73+W74</f>
        <v>22004.124</v>
      </c>
      <c r="X75" s="21">
        <f>IF(M75&gt;0,Y75/M75,0)</f>
        <v>0.40337461798294993</v>
      </c>
      <c r="Y75" s="54">
        <f>Y72+Y73+Y74</f>
        <v>17554.46</v>
      </c>
      <c r="Z75" s="55">
        <f>IF(M75&gt;0,AA75/M75,0)</f>
        <v>2.8352124359475174E-3</v>
      </c>
      <c r="AA75" s="56">
        <f>SUM(AA72:AA74)</f>
        <v>123.38561000000001</v>
      </c>
      <c r="AB75" s="55">
        <f>IF(M75&gt;0,(AB72*M72+AB73*M73+AB74*M74)/M75,0)</f>
        <v>2.9839327190422571E-3</v>
      </c>
      <c r="AC75" s="55">
        <f>IF(K75&gt;0,(K72*AC72+K73*AC73+K74*AC74)/K75,0)</f>
        <v>3.857689831308752E-4</v>
      </c>
      <c r="AD75" s="52">
        <f>SUM(AD72:AD74)</f>
        <v>16.787600000000001</v>
      </c>
      <c r="AE75" s="53">
        <f>IF(K75&gt;0,(K72*AE72+K73*AE73+K74*AE74)/K75,0)</f>
        <v>0.20787607846503839</v>
      </c>
      <c r="AF75" s="58">
        <f>SUM(AF72:AF74)</f>
        <v>114.17152780000001</v>
      </c>
      <c r="AG75" s="53">
        <f>IF(AND(AA75&gt;0),((AA72*AG72+AA73*AG73+AA74*AG74)/AA75),0)</f>
        <v>0.86555862811642215</v>
      </c>
      <c r="AH75" s="57">
        <f t="shared" si="3"/>
        <v>0.8723554747588963</v>
      </c>
      <c r="AI75" s="51">
        <f>SUM(AI72:AI74)</f>
        <v>602</v>
      </c>
      <c r="AJ75" s="21">
        <f>IF(AI75&gt;0,(AJ72*AI72+AJ73*AI73+AJ74*AI74)/AI75,0)</f>
        <v>8.4868770764119597E-2</v>
      </c>
      <c r="AK75" s="53">
        <f>IF(K75&gt;0,(AK72*K72+AK73*K73+AK74*K74)/K75,0)</f>
        <v>0.20550812550972225</v>
      </c>
      <c r="AL75" s="155">
        <f>IF(L75&gt;0,(AL72*K72+AL73*K73+AL74*K74)/K75,0)</f>
        <v>0.19898421685195516</v>
      </c>
      <c r="AM75" s="58">
        <f>SUM(AM72:AM74)</f>
        <v>113.070168</v>
      </c>
      <c r="AN75" s="156">
        <f>SUM(AN72:AN74)</f>
        <v>109.09090929999999</v>
      </c>
      <c r="AO75" s="56"/>
      <c r="AP75" s="56">
        <f>SUM(AP72:AP74)</f>
        <v>828.92</v>
      </c>
      <c r="AQ75" s="105"/>
      <c r="AR75" s="106">
        <f>AQ74</f>
        <v>1264.1600000000008</v>
      </c>
      <c r="AS75" s="51">
        <f>SUM(AS72:AS74)</f>
        <v>0</v>
      </c>
      <c r="AT75" s="59"/>
      <c r="AU75" s="58"/>
      <c r="AV75" s="58"/>
      <c r="AW75" s="58"/>
      <c r="AX75" s="58"/>
    </row>
    <row r="76" spans="1:50" x14ac:dyDescent="0.2">
      <c r="A76" s="182">
        <v>19</v>
      </c>
      <c r="B76" s="23">
        <v>1</v>
      </c>
      <c r="C76" s="46" t="s">
        <v>51</v>
      </c>
      <c r="D76" s="12">
        <v>11533</v>
      </c>
      <c r="E76" s="12">
        <v>0</v>
      </c>
      <c r="F76" s="12">
        <v>14924</v>
      </c>
      <c r="G76" s="13">
        <v>1.3</v>
      </c>
      <c r="H76" s="13">
        <v>5.6</v>
      </c>
      <c r="I76" s="12">
        <v>15164</v>
      </c>
      <c r="J76" s="13">
        <v>6</v>
      </c>
      <c r="K76" s="12">
        <v>15974</v>
      </c>
      <c r="L76" s="14">
        <v>5.8000000000000003E-2</v>
      </c>
      <c r="M76" s="24">
        <f>ROUND(K76*(1-L76),0)</f>
        <v>15048</v>
      </c>
      <c r="N76" s="15">
        <v>0.53400000000000003</v>
      </c>
      <c r="O76" s="25">
        <f>M76*N76</f>
        <v>8035.6320000000005</v>
      </c>
      <c r="P76" s="14">
        <v>0.315</v>
      </c>
      <c r="Q76" s="25">
        <f>M76*P76</f>
        <v>4740.12</v>
      </c>
      <c r="R76" s="16">
        <v>0.151</v>
      </c>
      <c r="S76" s="25">
        <f>M76*R76</f>
        <v>2272.248</v>
      </c>
      <c r="T76" s="26">
        <v>0.23300000000000001</v>
      </c>
      <c r="U76" s="25">
        <f>M76*T76</f>
        <v>3506.1840000000002</v>
      </c>
      <c r="V76" s="16">
        <v>0.51400000000000001</v>
      </c>
      <c r="W76" s="25">
        <f>M76*V76</f>
        <v>7734.6720000000005</v>
      </c>
      <c r="X76" s="16">
        <v>0.4</v>
      </c>
      <c r="Y76" s="25">
        <f>X76*M76</f>
        <v>6019.2000000000007</v>
      </c>
      <c r="Z76" s="17">
        <v>2.64E-3</v>
      </c>
      <c r="AA76" s="18">
        <f>M76*Z76</f>
        <v>39.72672</v>
      </c>
      <c r="AB76" s="27">
        <f>IF(M76&gt;0,(AD76+AM76)/M76,0)</f>
        <v>2.683913689526848E-3</v>
      </c>
      <c r="AC76" s="17">
        <v>3.5E-4</v>
      </c>
      <c r="AD76" s="24">
        <f>AC76*M76</f>
        <v>5.2667999999999999</v>
      </c>
      <c r="AE76" s="117">
        <v>0.21840000000000001</v>
      </c>
      <c r="AF76" s="30">
        <f>AI76*(1-AJ76)*AE76</f>
        <v>36.2493768</v>
      </c>
      <c r="AG76" s="28">
        <f>IF(AND(AE76&gt;0,AC76&gt;0,Z76&gt;0),((Z76-AC76)*AE76)/((AE76-AC76)*Z76),0)</f>
        <v>0.86881657668174506</v>
      </c>
      <c r="AH76" s="60">
        <f t="shared" si="3"/>
        <v>0.87103416846012649</v>
      </c>
      <c r="AI76" s="12">
        <v>181</v>
      </c>
      <c r="AJ76" s="14">
        <v>8.3000000000000004E-2</v>
      </c>
      <c r="AK76" s="15">
        <v>0.21160000000000001</v>
      </c>
      <c r="AL76" s="150">
        <v>0.1996</v>
      </c>
      <c r="AM76" s="30">
        <f>AI76*(1-AJ76)*AK76</f>
        <v>35.120733200000004</v>
      </c>
      <c r="AN76" s="153">
        <f>AI76*(1-AJ76)*AL76</f>
        <v>33.129009199999999</v>
      </c>
      <c r="AO76" s="19">
        <v>1.55</v>
      </c>
      <c r="AP76" s="19"/>
      <c r="AQ76" s="101">
        <f>AQ74+AI76-AP76</f>
        <v>1445.1600000000008</v>
      </c>
      <c r="AR76" s="102"/>
      <c r="AS76" s="12"/>
      <c r="AT76" s="31"/>
      <c r="AU76" s="20"/>
      <c r="AV76" s="20"/>
      <c r="AW76" s="20"/>
      <c r="AX76" s="20"/>
    </row>
    <row r="77" spans="1:50" x14ac:dyDescent="0.2">
      <c r="A77" s="183"/>
      <c r="B77" s="33">
        <v>2</v>
      </c>
      <c r="C77" s="11" t="s">
        <v>52</v>
      </c>
      <c r="D77" s="34">
        <v>19900</v>
      </c>
      <c r="E77" s="34">
        <v>1</v>
      </c>
      <c r="F77" s="34">
        <v>15203</v>
      </c>
      <c r="G77" s="35">
        <v>0.6</v>
      </c>
      <c r="H77" s="35">
        <v>5</v>
      </c>
      <c r="I77" s="34">
        <v>15636</v>
      </c>
      <c r="J77" s="35">
        <v>5.4</v>
      </c>
      <c r="K77" s="34">
        <v>16107</v>
      </c>
      <c r="L77" s="36">
        <v>6.2E-2</v>
      </c>
      <c r="M77" s="37">
        <f>ROUND(K77*(1-L77),0)</f>
        <v>15108</v>
      </c>
      <c r="N77" s="38">
        <v>0.45200000000000001</v>
      </c>
      <c r="O77" s="25">
        <f>M77*N77</f>
        <v>6828.8159999999998</v>
      </c>
      <c r="P77" s="36">
        <v>0.372</v>
      </c>
      <c r="Q77" s="25">
        <f>M77*P77</f>
        <v>5620.1760000000004</v>
      </c>
      <c r="R77" s="39">
        <v>0.17599999999999999</v>
      </c>
      <c r="S77" s="25">
        <f>M77*R77</f>
        <v>2659.0079999999998</v>
      </c>
      <c r="T77" s="28">
        <v>0.24</v>
      </c>
      <c r="U77" s="25">
        <f>M77*T77</f>
        <v>3625.92</v>
      </c>
      <c r="V77" s="39">
        <v>0.48599999999999999</v>
      </c>
      <c r="W77" s="25">
        <f>M77*V77</f>
        <v>7342.4879999999994</v>
      </c>
      <c r="X77" s="39">
        <v>0.4</v>
      </c>
      <c r="Y77" s="25">
        <f>X77*M77</f>
        <v>6043.2000000000007</v>
      </c>
      <c r="Z77" s="40">
        <v>2.65E-3</v>
      </c>
      <c r="AA77" s="18">
        <f>M77*Z77</f>
        <v>40.036200000000001</v>
      </c>
      <c r="AB77" s="27">
        <f>IF(M77&gt;0,(AD77+AM77)/M77,0)</f>
        <v>2.5414362192216046E-3</v>
      </c>
      <c r="AC77" s="40">
        <v>3.3E-4</v>
      </c>
      <c r="AD77" s="37">
        <f>AC77*M77</f>
        <v>4.9856400000000001</v>
      </c>
      <c r="AE77" s="28">
        <v>0.21479999999999999</v>
      </c>
      <c r="AF77" s="41">
        <f>AI77*(1-AJ77)*AE77</f>
        <v>34.635855599999999</v>
      </c>
      <c r="AG77" s="28">
        <f>IF(AND(AE77&gt;0,AC77&gt;0,Z77&gt;0),((Z77-AC77)*AE77)/((AE77-AC77)*Z77),0)</f>
        <v>0.8768187660498763</v>
      </c>
      <c r="AH77" s="29">
        <f t="shared" si="3"/>
        <v>0.87154023223542887</v>
      </c>
      <c r="AI77" s="34">
        <v>177</v>
      </c>
      <c r="AJ77" s="36">
        <v>8.8999999999999996E-2</v>
      </c>
      <c r="AK77" s="38">
        <v>0.2072</v>
      </c>
      <c r="AL77" s="151">
        <v>0.20469999999999999</v>
      </c>
      <c r="AM77" s="41">
        <f>AI77*(1-AJ77)*AK77</f>
        <v>33.410378399999999</v>
      </c>
      <c r="AN77" s="174">
        <f t="shared" si="4"/>
        <v>33.007260899999999</v>
      </c>
      <c r="AO77" s="42">
        <v>1.55</v>
      </c>
      <c r="AP77" s="42"/>
      <c r="AQ77" s="121">
        <f>AQ76+AI77-AP77</f>
        <v>1622.1600000000008</v>
      </c>
      <c r="AR77" s="104"/>
      <c r="AS77" s="43"/>
      <c r="AT77" s="44"/>
      <c r="AU77" s="45"/>
      <c r="AV77" s="45"/>
      <c r="AW77" s="45"/>
      <c r="AX77" s="45"/>
    </row>
    <row r="78" spans="1:50" x14ac:dyDescent="0.2">
      <c r="A78" s="183"/>
      <c r="B78" s="33">
        <v>3</v>
      </c>
      <c r="C78" s="11" t="s">
        <v>53</v>
      </c>
      <c r="D78" s="43">
        <v>16166</v>
      </c>
      <c r="E78" s="43">
        <v>0</v>
      </c>
      <c r="F78" s="43">
        <v>16479</v>
      </c>
      <c r="G78" s="37">
        <v>0.9</v>
      </c>
      <c r="H78" s="37">
        <v>4.9000000000000004</v>
      </c>
      <c r="I78" s="43">
        <v>16825</v>
      </c>
      <c r="J78" s="127">
        <v>5</v>
      </c>
      <c r="K78" s="43">
        <v>16272</v>
      </c>
      <c r="L78" s="39">
        <v>6.5000000000000002E-2</v>
      </c>
      <c r="M78" s="37">
        <f>ROUND(K78*(1-L78),0)</f>
        <v>15214</v>
      </c>
      <c r="N78" s="28">
        <v>0.41399999999999998</v>
      </c>
      <c r="O78" s="25">
        <f>M78*N78</f>
        <v>6298.5959999999995</v>
      </c>
      <c r="P78" s="39">
        <v>0.309</v>
      </c>
      <c r="Q78" s="25">
        <f>M78*P78</f>
        <v>4701.1260000000002</v>
      </c>
      <c r="R78" s="39">
        <v>0.27700000000000002</v>
      </c>
      <c r="S78" s="25">
        <f>M78*R78</f>
        <v>4214.2780000000002</v>
      </c>
      <c r="T78" s="28">
        <v>0.23599999999999999</v>
      </c>
      <c r="U78" s="25">
        <f>M78*T78</f>
        <v>3590.5039999999999</v>
      </c>
      <c r="V78" s="39">
        <v>0.497</v>
      </c>
      <c r="W78" s="25">
        <f>M78*V78</f>
        <v>7561.3580000000002</v>
      </c>
      <c r="X78" s="39">
        <v>0.4</v>
      </c>
      <c r="Y78" s="25">
        <f>X78*M78</f>
        <v>6085.6</v>
      </c>
      <c r="Z78" s="47">
        <v>2.8300000000000001E-3</v>
      </c>
      <c r="AA78" s="18">
        <f>M78*Z78</f>
        <v>43.055619999999998</v>
      </c>
      <c r="AB78" s="27">
        <f>IF(M78&gt;0,(AD78+AM78)/M78,0)</f>
        <v>2.6662893650584991E-3</v>
      </c>
      <c r="AC78" s="47">
        <v>3.4000000000000002E-4</v>
      </c>
      <c r="AD78" s="37">
        <f>AC78*M78</f>
        <v>5.1727600000000002</v>
      </c>
      <c r="AE78" s="28">
        <v>0.2225</v>
      </c>
      <c r="AF78" s="41">
        <f>AI78*(1-AJ78)*AE78</f>
        <v>36.322680000000005</v>
      </c>
      <c r="AG78" s="28">
        <f>IF(AND(AE78&gt;0,AC78&gt;0,Z78&gt;0),((Z78-AC78)*AE78)/((AE78-AC78)*Z78),0)</f>
        <v>0.88120521802641849</v>
      </c>
      <c r="AH78" s="29">
        <f t="shared" si="3"/>
        <v>0.8738523904297093</v>
      </c>
      <c r="AI78" s="43">
        <v>179</v>
      </c>
      <c r="AJ78" s="39">
        <v>8.7999999999999995E-2</v>
      </c>
      <c r="AK78" s="28">
        <v>0.21679999999999999</v>
      </c>
      <c r="AL78" s="152">
        <v>0.2152</v>
      </c>
      <c r="AM78" s="41">
        <f>AI78*(1-AJ78)*AK78</f>
        <v>35.392166400000001</v>
      </c>
      <c r="AN78" s="154">
        <f t="shared" si="4"/>
        <v>35.130969600000007</v>
      </c>
      <c r="AO78" s="18">
        <v>1.6</v>
      </c>
      <c r="AP78" s="18"/>
      <c r="AQ78" s="121">
        <f>AQ77+AI78-AP78</f>
        <v>1801.1600000000008</v>
      </c>
      <c r="AR78" s="104"/>
      <c r="AS78" s="43"/>
      <c r="AT78" s="48"/>
      <c r="AU78" s="41"/>
      <c r="AV78" s="41"/>
      <c r="AW78" s="41"/>
      <c r="AX78" s="41"/>
    </row>
    <row r="79" spans="1:50" s="22" customFormat="1" ht="13.5" thickBot="1" x14ac:dyDescent="0.25">
      <c r="A79" s="184"/>
      <c r="B79" s="49" t="s">
        <v>38</v>
      </c>
      <c r="C79" s="50"/>
      <c r="D79" s="51">
        <f>SUM(D76:D78)</f>
        <v>47599</v>
      </c>
      <c r="E79" s="51"/>
      <c r="F79" s="51">
        <f>SUM(F76:F78)</f>
        <v>46606</v>
      </c>
      <c r="G79" s="52"/>
      <c r="H79" s="52"/>
      <c r="I79" s="51">
        <f>SUM(I76:I78)</f>
        <v>47625</v>
      </c>
      <c r="J79" s="52"/>
      <c r="K79" s="51">
        <f>SUM(K76:K78)</f>
        <v>48353</v>
      </c>
      <c r="L79" s="21">
        <f>IF(K79&gt;0,(K76*L76+K77*L77+K78*L78)/K79,0)</f>
        <v>6.1688126900088937E-2</v>
      </c>
      <c r="M79" s="52">
        <f>M76+M77+M78</f>
        <v>45370</v>
      </c>
      <c r="N79" s="53">
        <f>IF(M79&gt;0,O79/M79,0)</f>
        <v>0.46645457350672254</v>
      </c>
      <c r="O79" s="54">
        <f>O76+O77+O78</f>
        <v>21163.044000000002</v>
      </c>
      <c r="P79" s="21">
        <f>IF(M79&gt;0,Q79/M79,0)</f>
        <v>0.33196874586731323</v>
      </c>
      <c r="Q79" s="54">
        <f>Q76+Q77+Q78</f>
        <v>15061.422</v>
      </c>
      <c r="R79" s="21">
        <f>IF(M79&gt;0,S79/M79,0)</f>
        <v>0.20157668062596429</v>
      </c>
      <c r="S79" s="54">
        <f>S76+S77+S78</f>
        <v>9145.5339999999997</v>
      </c>
      <c r="T79" s="21">
        <f>IF(M79&gt;0,U79/M79,0)</f>
        <v>0.23633696275071633</v>
      </c>
      <c r="U79" s="54">
        <f>U76+U77+U78</f>
        <v>10722.608</v>
      </c>
      <c r="V79" s="21">
        <f>IF(M79&gt;0,W79/M79,0)</f>
        <v>0.49897549041216666</v>
      </c>
      <c r="W79" s="54">
        <f>W76+W77+W78</f>
        <v>22638.518</v>
      </c>
      <c r="X79" s="21">
        <f>IF(M79&gt;0,Y79/M79,0)</f>
        <v>0.4</v>
      </c>
      <c r="Y79" s="54">
        <f>Y76+Y77+Y78</f>
        <v>18148</v>
      </c>
      <c r="Z79" s="55">
        <f>IF(M79&gt;0,AA79/M79,0)</f>
        <v>2.7070429799426936E-3</v>
      </c>
      <c r="AA79" s="56">
        <f>SUM(AA76:AA78)</f>
        <v>122.81854000000001</v>
      </c>
      <c r="AB79" s="55">
        <f>IF(M79&gt;0,(AB76*M76+AB77*M77+AB78*M78)/M79,0)</f>
        <v>2.6305593564029096E-3</v>
      </c>
      <c r="AC79" s="55">
        <f>IF(K79&gt;0,(K76*AC76+K77*AC77+K78*AC78)/K79,0)</f>
        <v>3.3997249395073732E-4</v>
      </c>
      <c r="AD79" s="52">
        <f>SUM(AD76:AD78)</f>
        <v>15.4252</v>
      </c>
      <c r="AE79" s="53">
        <f>IF(K79&gt;0,(K76*AE76+K77*AE77+K78*AE78)/K79,0)</f>
        <v>0.21858054722561165</v>
      </c>
      <c r="AF79" s="58">
        <f>SUM(AF76:AF78)</f>
        <v>107.20791240000001</v>
      </c>
      <c r="AG79" s="53">
        <f>IF(AND(AA79&gt;0),((AA76*AG76+AA77*AG77+AA78*AG78)/AA79),0)</f>
        <v>0.87576811582260206</v>
      </c>
      <c r="AH79" s="57">
        <f t="shared" si="3"/>
        <v>0.87215977692206259</v>
      </c>
      <c r="AI79" s="51">
        <f>SUM(AI76:AI78)</f>
        <v>537</v>
      </c>
      <c r="AJ79" s="21">
        <f>IF(AI79&gt;0,(AJ76*AI76+AJ77*AI77+AJ78*AI78)/AI79,0)</f>
        <v>8.6644320297951591E-2</v>
      </c>
      <c r="AK79" s="53">
        <f>IF(K79&gt;0,(AK76*K76+AK77*K77+AK78*K78)/K79,0)</f>
        <v>0.21188423469071205</v>
      </c>
      <c r="AL79" s="155">
        <f>IF(L79&gt;0,(AL76*K76+AL77*K77+AL78*K78)/K79,0)</f>
        <v>0.20654866709407896</v>
      </c>
      <c r="AM79" s="58">
        <f>SUM(AM76:AM78)</f>
        <v>103.92327800000001</v>
      </c>
      <c r="AN79" s="156">
        <f>SUM(AN76:AN78)</f>
        <v>101.2672397</v>
      </c>
      <c r="AO79" s="56"/>
      <c r="AP79" s="56">
        <f>SUM(AP76:AP78)</f>
        <v>0</v>
      </c>
      <c r="AQ79" s="105"/>
      <c r="AR79" s="106">
        <f>AQ78</f>
        <v>1801.1600000000008</v>
      </c>
      <c r="AS79" s="51">
        <f>SUM(AS76:AS78)</f>
        <v>0</v>
      </c>
      <c r="AT79" s="59"/>
      <c r="AU79" s="58"/>
      <c r="AV79" s="58"/>
      <c r="AW79" s="58"/>
      <c r="AX79" s="58"/>
    </row>
    <row r="80" spans="1:50" x14ac:dyDescent="0.2">
      <c r="A80" s="182">
        <v>20</v>
      </c>
      <c r="B80" s="23">
        <v>1</v>
      </c>
      <c r="C80" s="46" t="s">
        <v>51</v>
      </c>
      <c r="D80" s="12">
        <v>14900</v>
      </c>
      <c r="E80" s="12">
        <v>0</v>
      </c>
      <c r="F80" s="12">
        <v>18428</v>
      </c>
      <c r="G80" s="13">
        <v>1</v>
      </c>
      <c r="H80" s="13">
        <v>5.4</v>
      </c>
      <c r="I80" s="12">
        <v>18011</v>
      </c>
      <c r="J80" s="125">
        <v>3.8</v>
      </c>
      <c r="K80" s="12">
        <v>16358</v>
      </c>
      <c r="L80" s="14">
        <v>6.0999999999999999E-2</v>
      </c>
      <c r="M80" s="24">
        <f>ROUND(K80*(1-L80),0)</f>
        <v>15360</v>
      </c>
      <c r="N80" s="15">
        <v>0.51</v>
      </c>
      <c r="O80" s="25">
        <f>M80*N80</f>
        <v>7833.6</v>
      </c>
      <c r="P80" s="14">
        <v>0.33</v>
      </c>
      <c r="Q80" s="25">
        <f>M80*P80</f>
        <v>5068.8</v>
      </c>
      <c r="R80" s="16">
        <v>0.16</v>
      </c>
      <c r="S80" s="25">
        <f>M80*R80</f>
        <v>2457.6</v>
      </c>
      <c r="T80" s="26">
        <v>0.23</v>
      </c>
      <c r="U80" s="25">
        <f>M80*T80</f>
        <v>3532.8</v>
      </c>
      <c r="V80" s="16">
        <v>0.499</v>
      </c>
      <c r="W80" s="25">
        <f>M80*V80</f>
        <v>7664.64</v>
      </c>
      <c r="X80" s="16">
        <v>0.4</v>
      </c>
      <c r="Y80" s="25">
        <f>X80*M80</f>
        <v>6144</v>
      </c>
      <c r="Z80" s="17">
        <v>3.0000000000000001E-3</v>
      </c>
      <c r="AA80" s="18">
        <f>M80*Z80</f>
        <v>46.08</v>
      </c>
      <c r="AB80" s="27">
        <f>IF(M80&gt;0,(AD80+AM80)/M80,0)</f>
        <v>2.914817109375E-3</v>
      </c>
      <c r="AC80" s="17">
        <v>3.4000000000000002E-4</v>
      </c>
      <c r="AD80" s="24">
        <f>AC80*M80</f>
        <v>5.2224000000000004</v>
      </c>
      <c r="AE80" s="117">
        <v>0.21540000000000001</v>
      </c>
      <c r="AF80" s="30">
        <f>AI80*(1-AJ80)*AE80</f>
        <v>39.659663400000007</v>
      </c>
      <c r="AG80" s="28">
        <f>IF(AND(AE80&gt;0,AC80&gt;0,Z80&gt;0),((Z80-AC80)*AE80)/((AE80-AC80)*Z80),0)</f>
        <v>0.88806844601506563</v>
      </c>
      <c r="AH80" s="60">
        <f t="shared" si="3"/>
        <v>0.88475505289442857</v>
      </c>
      <c r="AI80" s="12">
        <v>203</v>
      </c>
      <c r="AJ80" s="14">
        <v>9.2999999999999999E-2</v>
      </c>
      <c r="AK80" s="15">
        <v>0.21479999999999999</v>
      </c>
      <c r="AL80" s="150">
        <v>0.2087</v>
      </c>
      <c r="AM80" s="30">
        <f>AI80*(1-AJ80)*AK80</f>
        <v>39.549190799999998</v>
      </c>
      <c r="AN80" s="153">
        <f>AI80*(1-AJ80)*AL80</f>
        <v>38.4260527</v>
      </c>
      <c r="AO80" s="19">
        <v>1.6</v>
      </c>
      <c r="AP80" s="19"/>
      <c r="AQ80" s="101">
        <f>AQ78+AI80-AP80</f>
        <v>2004.1600000000008</v>
      </c>
      <c r="AR80" s="102"/>
      <c r="AS80" s="12"/>
      <c r="AT80" s="31"/>
      <c r="AU80" s="20"/>
      <c r="AV80" s="20"/>
      <c r="AW80" s="20"/>
      <c r="AX80" s="20"/>
    </row>
    <row r="81" spans="1:50" x14ac:dyDescent="0.2">
      <c r="A81" s="183"/>
      <c r="B81" s="33">
        <v>2</v>
      </c>
      <c r="C81" s="46" t="s">
        <v>60</v>
      </c>
      <c r="D81" s="34">
        <v>19900</v>
      </c>
      <c r="E81" s="34">
        <v>1</v>
      </c>
      <c r="F81" s="34">
        <v>16405</v>
      </c>
      <c r="G81" s="35">
        <v>0.5</v>
      </c>
      <c r="H81" s="35">
        <v>4.5</v>
      </c>
      <c r="I81" s="34">
        <v>16803</v>
      </c>
      <c r="J81" s="35">
        <v>3.5</v>
      </c>
      <c r="K81" s="34">
        <v>16533</v>
      </c>
      <c r="L81" s="36">
        <v>6.0999999999999999E-2</v>
      </c>
      <c r="M81" s="37">
        <f>ROUND(K81*(1-L81),0)</f>
        <v>15524</v>
      </c>
      <c r="N81" s="38">
        <v>0.64500000000000002</v>
      </c>
      <c r="O81" s="25">
        <f>M81*N81</f>
        <v>10012.98</v>
      </c>
      <c r="P81" s="36">
        <v>0.28999999999999998</v>
      </c>
      <c r="Q81" s="25">
        <f>M81*P81</f>
        <v>4501.96</v>
      </c>
      <c r="R81" s="39">
        <v>6.5000000000000002E-2</v>
      </c>
      <c r="S81" s="25">
        <f>M81*R81</f>
        <v>1009.0600000000001</v>
      </c>
      <c r="T81" s="28">
        <v>0.22700000000000001</v>
      </c>
      <c r="U81" s="25">
        <f>M81*T81</f>
        <v>3523.9480000000003</v>
      </c>
      <c r="V81" s="39">
        <v>0.503</v>
      </c>
      <c r="W81" s="25">
        <f>M81*V81</f>
        <v>7808.5720000000001</v>
      </c>
      <c r="X81" s="39">
        <v>0.4</v>
      </c>
      <c r="Y81" s="25">
        <f>X81*M81</f>
        <v>6209.6</v>
      </c>
      <c r="Z81" s="40">
        <v>2.99E-3</v>
      </c>
      <c r="AA81" s="18">
        <f>M81*Z81</f>
        <v>46.416760000000004</v>
      </c>
      <c r="AB81" s="27">
        <f>IF(M81&gt;0,(AD81+AM81)/M81,0)</f>
        <v>2.5976622906467412E-3</v>
      </c>
      <c r="AC81" s="40">
        <v>3.4000000000000002E-4</v>
      </c>
      <c r="AD81" s="37">
        <f>AC81*M81</f>
        <v>5.2781600000000006</v>
      </c>
      <c r="AE81" s="28">
        <v>0.21690000000000001</v>
      </c>
      <c r="AF81" s="41">
        <f>AI81*(1-AJ81)*AE81</f>
        <v>35.292015900000003</v>
      </c>
      <c r="AG81" s="28">
        <f>IF(AND(AE81&gt;0,AC81&gt;0,Z81&gt;0),((Z81-AC81)*AE81)/((AE81-AC81)*Z81),0)</f>
        <v>0.88767910026402519</v>
      </c>
      <c r="AH81" s="29">
        <f t="shared" si="3"/>
        <v>0.87048711426484826</v>
      </c>
      <c r="AI81" s="34">
        <v>179</v>
      </c>
      <c r="AJ81" s="36">
        <v>9.0999999999999998E-2</v>
      </c>
      <c r="AK81" s="38">
        <v>0.21540000000000001</v>
      </c>
      <c r="AL81" s="151">
        <v>0.20860000000000001</v>
      </c>
      <c r="AM81" s="41">
        <f>AI81*(1-AJ81)*AK81</f>
        <v>35.047949400000007</v>
      </c>
      <c r="AN81" s="174">
        <f t="shared" si="4"/>
        <v>33.941514600000005</v>
      </c>
      <c r="AO81" s="42">
        <v>1.6</v>
      </c>
      <c r="AP81" s="42"/>
      <c r="AQ81" s="121">
        <f>AQ80+AI81-AP81</f>
        <v>2183.1600000000008</v>
      </c>
      <c r="AR81" s="104"/>
      <c r="AS81" s="43"/>
      <c r="AT81" s="44"/>
      <c r="AU81" s="45"/>
      <c r="AV81" s="45"/>
      <c r="AW81" s="45"/>
      <c r="AX81" s="45"/>
    </row>
    <row r="82" spans="1:50" x14ac:dyDescent="0.2">
      <c r="A82" s="183"/>
      <c r="B82" s="33">
        <v>3</v>
      </c>
      <c r="C82" s="11" t="s">
        <v>53</v>
      </c>
      <c r="D82" s="43">
        <v>15200</v>
      </c>
      <c r="E82" s="43">
        <v>2</v>
      </c>
      <c r="F82" s="43">
        <v>17239</v>
      </c>
      <c r="G82" s="37">
        <v>0.8</v>
      </c>
      <c r="H82" s="37">
        <v>3.3</v>
      </c>
      <c r="I82" s="43">
        <v>17289</v>
      </c>
      <c r="J82" s="37">
        <v>3.7</v>
      </c>
      <c r="K82" s="43">
        <v>16561</v>
      </c>
      <c r="L82" s="39">
        <v>6.9000000000000006E-2</v>
      </c>
      <c r="M82" s="37">
        <f>ROUND(K82*(1-L82),0)</f>
        <v>15418</v>
      </c>
      <c r="N82" s="28">
        <v>0.54200000000000004</v>
      </c>
      <c r="O82" s="25">
        <f>M82*N82</f>
        <v>8356.5560000000005</v>
      </c>
      <c r="P82" s="39">
        <v>0.36</v>
      </c>
      <c r="Q82" s="25">
        <f>M82*P82</f>
        <v>5550.48</v>
      </c>
      <c r="R82" s="39">
        <v>9.8000000000000004E-2</v>
      </c>
      <c r="S82" s="25">
        <f>M82*R82</f>
        <v>1510.9640000000002</v>
      </c>
      <c r="T82" s="28">
        <v>0.22800000000000001</v>
      </c>
      <c r="U82" s="25">
        <f>M82*T82</f>
        <v>3515.3040000000001</v>
      </c>
      <c r="V82" s="39">
        <v>0.51800000000000002</v>
      </c>
      <c r="W82" s="25">
        <f>M82*V82</f>
        <v>7986.5240000000003</v>
      </c>
      <c r="X82" s="39">
        <v>0.4</v>
      </c>
      <c r="Y82" s="25">
        <f>X82*M82</f>
        <v>6167.2000000000007</v>
      </c>
      <c r="Z82" s="47">
        <v>2.98E-3</v>
      </c>
      <c r="AA82" s="18">
        <f>M82*Z82</f>
        <v>45.945639999999997</v>
      </c>
      <c r="AB82" s="27">
        <f>IF(M82&gt;0,(AD82+AM82)/M82,0)</f>
        <v>2.3249073874691919E-3</v>
      </c>
      <c r="AC82" s="47">
        <v>3.4000000000000002E-4</v>
      </c>
      <c r="AD82" s="37">
        <f>AC82*M82</f>
        <v>5.2421200000000008</v>
      </c>
      <c r="AE82" s="28">
        <v>0.21829999999999999</v>
      </c>
      <c r="AF82" s="41">
        <f>AI82*(1-AJ82)*AE82</f>
        <v>34.1026077</v>
      </c>
      <c r="AG82" s="28">
        <f>IF(AND(AE82&gt;0,AC82&gt;0,Z82&gt;0),((Z82-AC82)*AE82)/((AE82-AC82)*Z82),0)</f>
        <v>0.88728798215545979</v>
      </c>
      <c r="AH82" s="29">
        <f t="shared" si="3"/>
        <v>0.85524195583772611</v>
      </c>
      <c r="AI82" s="43">
        <v>173</v>
      </c>
      <c r="AJ82" s="39">
        <v>9.7000000000000003E-2</v>
      </c>
      <c r="AK82" s="28">
        <v>0.19589999999999999</v>
      </c>
      <c r="AL82" s="152">
        <v>0.1883</v>
      </c>
      <c r="AM82" s="41">
        <f>AI82*(1-AJ82)*AK82</f>
        <v>30.603302099999997</v>
      </c>
      <c r="AN82" s="154">
        <f t="shared" si="4"/>
        <v>29.416037699999997</v>
      </c>
      <c r="AO82" s="18">
        <v>1.55</v>
      </c>
      <c r="AP82" s="18"/>
      <c r="AQ82" s="121">
        <f>AQ81+AI82-AP82</f>
        <v>2356.1600000000008</v>
      </c>
      <c r="AR82" s="104"/>
      <c r="AS82" s="43"/>
      <c r="AT82" s="48"/>
      <c r="AU82" s="41"/>
      <c r="AV82" s="41"/>
      <c r="AW82" s="41"/>
      <c r="AX82" s="41"/>
    </row>
    <row r="83" spans="1:50" s="22" customFormat="1" ht="13.5" thickBot="1" x14ac:dyDescent="0.25">
      <c r="A83" s="184"/>
      <c r="B83" s="49" t="s">
        <v>38</v>
      </c>
      <c r="C83" s="50"/>
      <c r="D83" s="51">
        <f>SUM(D80:D82)</f>
        <v>50000</v>
      </c>
      <c r="E83" s="51"/>
      <c r="F83" s="51">
        <f>SUM(F80:F82)</f>
        <v>52072</v>
      </c>
      <c r="G83" s="52"/>
      <c r="H83" s="52"/>
      <c r="I83" s="51">
        <f>SUM(I80:I82)</f>
        <v>52103</v>
      </c>
      <c r="J83" s="52"/>
      <c r="K83" s="51">
        <f>SUM(K80:K82)</f>
        <v>49452</v>
      </c>
      <c r="L83" s="21">
        <f>IF(K83&gt;0,(K80*L80+K81*L81+K82*L82)/K83,0)</f>
        <v>6.3679123190164208E-2</v>
      </c>
      <c r="M83" s="52">
        <f>M80+M81+M82</f>
        <v>46302</v>
      </c>
      <c r="N83" s="53">
        <f>IF(M83&gt;0,O83/M83,0)</f>
        <v>0.56591801650036722</v>
      </c>
      <c r="O83" s="54">
        <f>O80+O81+O82</f>
        <v>26203.136000000002</v>
      </c>
      <c r="P83" s="21">
        <f>IF(M83&gt;0,Q83/M83,0)</f>
        <v>0.32657854952269882</v>
      </c>
      <c r="Q83" s="54">
        <f>Q80+Q81+Q82</f>
        <v>15121.24</v>
      </c>
      <c r="R83" s="21">
        <f>IF(M83&gt;0,S83/M83,0)</f>
        <v>0.10750343397693404</v>
      </c>
      <c r="S83" s="54">
        <f>S80+S81+S82</f>
        <v>4977.6239999999998</v>
      </c>
      <c r="T83" s="21">
        <f>IF(M83&gt;0,U83/M83,0)</f>
        <v>0.22832819316660186</v>
      </c>
      <c r="U83" s="54">
        <f>U80+U81+U82</f>
        <v>10572.052</v>
      </c>
      <c r="V83" s="21">
        <f>IF(M83&gt;0,W83/M83,0)</f>
        <v>0.50666787611766229</v>
      </c>
      <c r="W83" s="54">
        <f>W80+W81+W82</f>
        <v>23459.736000000001</v>
      </c>
      <c r="X83" s="21">
        <f>IF(M83&gt;0,Y83/M83,0)</f>
        <v>0.40000000000000008</v>
      </c>
      <c r="Y83" s="54">
        <f>Y80+Y81+Y82</f>
        <v>18520.800000000003</v>
      </c>
      <c r="Z83" s="55">
        <f>IF(M83&gt;0,AA83/M83,0)</f>
        <v>2.9899874735432592E-3</v>
      </c>
      <c r="AA83" s="56">
        <f>SUM(AA80:AA82)</f>
        <v>138.44239999999999</v>
      </c>
      <c r="AB83" s="55">
        <f>IF(M83&gt;0,(AB80*M80+AB81*M81+AB82*M82)/M83,0)</f>
        <v>2.6120496371647012E-3</v>
      </c>
      <c r="AC83" s="55">
        <f>IF(K83&gt;0,(K80*AC80+K81*AC81+K82*AC82)/K83,0)</f>
        <v>3.4000000000000002E-4</v>
      </c>
      <c r="AD83" s="52">
        <f>SUM(AD80:AD82)</f>
        <v>15.74268</v>
      </c>
      <c r="AE83" s="53">
        <f>IF(K83&gt;0,(K80*AE80+K81*AE81+K82*AE82)/K83,0)</f>
        <v>0.21687266844617004</v>
      </c>
      <c r="AF83" s="58">
        <f>SUM(AF80:AF82)</f>
        <v>109.05428700000002</v>
      </c>
      <c r="AG83" s="53">
        <f>IF(AND(AA83&gt;0),((AA80*AG80+AA81*AG81+AA82*AG82)/AA83),0)</f>
        <v>0.88767888992668875</v>
      </c>
      <c r="AH83" s="57">
        <f t="shared" si="3"/>
        <v>0.87125360420734599</v>
      </c>
      <c r="AI83" s="51">
        <f>SUM(AI80:AI82)</f>
        <v>555</v>
      </c>
      <c r="AJ83" s="21">
        <f>IF(AI83&gt;0,(AJ80*AI80+AJ81*AI81+AJ82*AI82)/AI83,0)</f>
        <v>9.3601801801801804E-2</v>
      </c>
      <c r="AK83" s="53">
        <f>IF(K83&gt;0,(AK80*K80+AK81*K81+AK82*K82)/K83,0)</f>
        <v>0.2086711659791313</v>
      </c>
      <c r="AL83" s="155">
        <f>IF(L83&gt;0,(AL80*K80+AL81*K81+AL82*K82)/K83,0)</f>
        <v>0.2018348034457656</v>
      </c>
      <c r="AM83" s="58">
        <f>SUM(AM80:AM82)</f>
        <v>105.20044230000001</v>
      </c>
      <c r="AN83" s="156">
        <f>SUM(AN80:AN82)</f>
        <v>101.78360499999999</v>
      </c>
      <c r="AO83" s="56"/>
      <c r="AP83" s="56">
        <f>SUM(AP80:AP82)</f>
        <v>0</v>
      </c>
      <c r="AQ83" s="105"/>
      <c r="AR83" s="106">
        <f>AQ82</f>
        <v>2356.1600000000008</v>
      </c>
      <c r="AS83" s="51">
        <f>SUM(AS80:AS82)</f>
        <v>0</v>
      </c>
      <c r="AT83" s="59"/>
      <c r="AU83" s="58"/>
      <c r="AV83" s="58"/>
      <c r="AW83" s="58"/>
      <c r="AX83" s="58"/>
    </row>
    <row r="84" spans="1:50" x14ac:dyDescent="0.2">
      <c r="A84" s="182">
        <v>21</v>
      </c>
      <c r="B84" s="23">
        <v>1</v>
      </c>
      <c r="C84" s="46" t="s">
        <v>51</v>
      </c>
      <c r="D84" s="12">
        <v>5900</v>
      </c>
      <c r="E84" s="12">
        <v>1</v>
      </c>
      <c r="F84" s="12">
        <v>12361</v>
      </c>
      <c r="G84" s="13">
        <v>0.7</v>
      </c>
      <c r="H84" s="13">
        <v>3.9</v>
      </c>
      <c r="I84" s="12">
        <v>11938</v>
      </c>
      <c r="J84" s="13">
        <v>5.0999999999999996</v>
      </c>
      <c r="K84" s="12">
        <v>16398</v>
      </c>
      <c r="L84" s="14">
        <v>6.9000000000000006E-2</v>
      </c>
      <c r="M84" s="24">
        <f>ROUND(K84*(1-L84),0)</f>
        <v>15267</v>
      </c>
      <c r="N84" s="15">
        <v>0.58899999999999997</v>
      </c>
      <c r="O84" s="25">
        <f>M84*N84</f>
        <v>8992.262999999999</v>
      </c>
      <c r="P84" s="14">
        <v>0.313</v>
      </c>
      <c r="Q84" s="25">
        <f>M84*P84</f>
        <v>4778.5709999999999</v>
      </c>
      <c r="R84" s="16">
        <v>9.8000000000000004E-2</v>
      </c>
      <c r="S84" s="25">
        <f>M84*R84</f>
        <v>1496.1660000000002</v>
      </c>
      <c r="T84" s="26">
        <v>0.23499999999999999</v>
      </c>
      <c r="U84" s="25">
        <f>M84*T84</f>
        <v>3587.7449999999999</v>
      </c>
      <c r="V84" s="16">
        <v>0.499</v>
      </c>
      <c r="W84" s="25">
        <f>M84*V84</f>
        <v>7618.2330000000002</v>
      </c>
      <c r="X84" s="16">
        <v>0.4</v>
      </c>
      <c r="Y84" s="25">
        <f>X84*M84</f>
        <v>6106.8</v>
      </c>
      <c r="Z84" s="17">
        <v>2.98E-3</v>
      </c>
      <c r="AA84" s="18">
        <f>M84*Z84</f>
        <v>45.495660000000001</v>
      </c>
      <c r="AB84" s="27">
        <f>IF(M84&gt;0,(AD84+AM84)/M84,0)</f>
        <v>4.0381278836706625E-3</v>
      </c>
      <c r="AC84" s="17">
        <v>3.4000000000000002E-4</v>
      </c>
      <c r="AD84" s="24">
        <f>AC84*M84</f>
        <v>5.1907800000000002</v>
      </c>
      <c r="AE84" s="117">
        <v>0.21829999999999999</v>
      </c>
      <c r="AF84" s="30">
        <f>AI84*(1-AJ84)*AE84</f>
        <v>58.027632800000006</v>
      </c>
      <c r="AG84" s="28">
        <f>IF(AND(AE84&gt;0,AC84&gt;0,Z84&gt;0),((Z84-AC84)*AE84)/((AE84-AC84)*Z84),0)</f>
        <v>0.88728798215545979</v>
      </c>
      <c r="AH84" s="60">
        <f t="shared" si="3"/>
        <v>0.91727089188134037</v>
      </c>
      <c r="AI84" s="12">
        <v>298</v>
      </c>
      <c r="AJ84" s="14">
        <v>0.108</v>
      </c>
      <c r="AK84" s="15">
        <v>0.21240000000000001</v>
      </c>
      <c r="AL84" s="150">
        <v>0.20699999999999999</v>
      </c>
      <c r="AM84" s="30">
        <f>AI84*(1-AJ84)*AK84</f>
        <v>56.459318400000008</v>
      </c>
      <c r="AN84" s="153">
        <f>AI84*(1-AJ84)*AL84</f>
        <v>55.023912000000003</v>
      </c>
      <c r="AO84" s="19">
        <v>1.6</v>
      </c>
      <c r="AP84" s="19">
        <v>876.38</v>
      </c>
      <c r="AQ84" s="101">
        <f>AQ82+AI84-AP84</f>
        <v>1777.7800000000007</v>
      </c>
      <c r="AR84" s="102"/>
      <c r="AS84" s="12"/>
      <c r="AT84" s="31"/>
      <c r="AU84" s="20"/>
      <c r="AV84" s="20"/>
      <c r="AW84" s="20"/>
      <c r="AX84" s="20"/>
    </row>
    <row r="85" spans="1:50" x14ac:dyDescent="0.2">
      <c r="A85" s="183"/>
      <c r="B85" s="33">
        <v>2</v>
      </c>
      <c r="C85" s="46" t="s">
        <v>60</v>
      </c>
      <c r="D85" s="34">
        <v>19400</v>
      </c>
      <c r="E85" s="34">
        <v>2</v>
      </c>
      <c r="F85" s="34">
        <v>13957</v>
      </c>
      <c r="G85" s="35">
        <v>0.5</v>
      </c>
      <c r="H85" s="35">
        <v>4.8</v>
      </c>
      <c r="I85" s="34">
        <v>14627</v>
      </c>
      <c r="J85" s="35">
        <v>5.5</v>
      </c>
      <c r="K85" s="34">
        <v>16288</v>
      </c>
      <c r="L85" s="36">
        <v>6.9000000000000006E-2</v>
      </c>
      <c r="M85" s="37">
        <f>ROUND(K85*(1-L85),0)</f>
        <v>15164</v>
      </c>
      <c r="N85" s="38">
        <v>0.61399999999999999</v>
      </c>
      <c r="O85" s="25">
        <f>M85*N85</f>
        <v>9310.6959999999999</v>
      </c>
      <c r="P85" s="36">
        <v>0.26700000000000002</v>
      </c>
      <c r="Q85" s="25">
        <f>M85*P85</f>
        <v>4048.788</v>
      </c>
      <c r="R85" s="39">
        <v>0.11899999999999999</v>
      </c>
      <c r="S85" s="25">
        <f>M85*R85</f>
        <v>1804.5159999999998</v>
      </c>
      <c r="T85" s="28">
        <v>0.23200000000000001</v>
      </c>
      <c r="U85" s="25">
        <f>M85*T85</f>
        <v>3518.0480000000002</v>
      </c>
      <c r="V85" s="39">
        <v>0.499</v>
      </c>
      <c r="W85" s="25">
        <f>M85*V85</f>
        <v>7566.8360000000002</v>
      </c>
      <c r="X85" s="39">
        <v>0.4</v>
      </c>
      <c r="Y85" s="25">
        <f>X85*M85</f>
        <v>6065.6</v>
      </c>
      <c r="Z85" s="40">
        <v>2.97E-3</v>
      </c>
      <c r="AA85" s="18">
        <f>M85*Z85</f>
        <v>45.037080000000003</v>
      </c>
      <c r="AB85" s="27">
        <f>IF(M85&gt;0,(AD85+AM85)/M85,0)</f>
        <v>3.5755596940121345E-3</v>
      </c>
      <c r="AC85" s="40">
        <v>3.3E-4</v>
      </c>
      <c r="AD85" s="37">
        <f>AC85*M85</f>
        <v>5.0041200000000003</v>
      </c>
      <c r="AE85" s="28">
        <v>0.22720000000000001</v>
      </c>
      <c r="AF85" s="41">
        <f>AI85*(1-AJ85)*AE85</f>
        <v>52.521369600000007</v>
      </c>
      <c r="AG85" s="28">
        <f>IF(AND(AE85&gt;0,AC85&gt;0,Z85&gt;0),((Z85-AC85)*AE85)/((AE85-AC85)*Z85),0)</f>
        <v>0.89018184667675571</v>
      </c>
      <c r="AH85" s="29">
        <f t="shared" si="3"/>
        <v>0.90911590792428332</v>
      </c>
      <c r="AI85" s="34">
        <v>258</v>
      </c>
      <c r="AJ85" s="36">
        <v>0.104</v>
      </c>
      <c r="AK85" s="38">
        <v>0.21290000000000001</v>
      </c>
      <c r="AL85" s="151">
        <v>0.21310000000000001</v>
      </c>
      <c r="AM85" s="41">
        <f>AI85*(1-AJ85)*AK85</f>
        <v>49.215667200000006</v>
      </c>
      <c r="AN85" s="174">
        <f t="shared" si="4"/>
        <v>49.261900800000006</v>
      </c>
      <c r="AO85" s="42">
        <v>1.6</v>
      </c>
      <c r="AP85" s="42"/>
      <c r="AQ85" s="121">
        <f>AQ84+AI85-AP85</f>
        <v>2035.7800000000007</v>
      </c>
      <c r="AR85" s="104"/>
      <c r="AS85" s="43"/>
      <c r="AT85" s="44"/>
      <c r="AU85" s="45"/>
      <c r="AV85" s="45"/>
      <c r="AW85" s="45"/>
      <c r="AX85" s="45"/>
    </row>
    <row r="86" spans="1:50" x14ac:dyDescent="0.2">
      <c r="A86" s="183"/>
      <c r="B86" s="33">
        <v>3</v>
      </c>
      <c r="C86" s="11" t="s">
        <v>54</v>
      </c>
      <c r="D86" s="43">
        <v>22319</v>
      </c>
      <c r="E86" s="43">
        <v>1</v>
      </c>
      <c r="F86" s="43">
        <v>16719</v>
      </c>
      <c r="G86" s="37">
        <v>0.9</v>
      </c>
      <c r="H86" s="37">
        <v>4.7</v>
      </c>
      <c r="I86" s="43">
        <v>17284</v>
      </c>
      <c r="J86" s="127">
        <v>4.5999999999999996</v>
      </c>
      <c r="K86" s="43">
        <v>16229</v>
      </c>
      <c r="L86" s="39">
        <v>7.3999999999999996E-2</v>
      </c>
      <c r="M86" s="37">
        <f>ROUND(K86*(1-L86),0)</f>
        <v>15028</v>
      </c>
      <c r="N86" s="28">
        <v>0.503</v>
      </c>
      <c r="O86" s="25">
        <f>M86*N86</f>
        <v>7559.0839999999998</v>
      </c>
      <c r="P86" s="39">
        <v>0.38600000000000001</v>
      </c>
      <c r="Q86" s="25">
        <f>M86*P86</f>
        <v>5800.808</v>
      </c>
      <c r="R86" s="39">
        <v>0.111</v>
      </c>
      <c r="S86" s="25">
        <f>M86*R86</f>
        <v>1668.1079999999999</v>
      </c>
      <c r="T86" s="28">
        <v>0.23400000000000001</v>
      </c>
      <c r="U86" s="25">
        <f>M86*T86</f>
        <v>3516.5520000000001</v>
      </c>
      <c r="V86" s="39">
        <v>0.49399999999999999</v>
      </c>
      <c r="W86" s="25">
        <f>M86*V86</f>
        <v>7423.8320000000003</v>
      </c>
      <c r="X86" s="39">
        <v>0.4</v>
      </c>
      <c r="Y86" s="25">
        <f>X86*M86</f>
        <v>6011.2000000000007</v>
      </c>
      <c r="Z86" s="47">
        <v>3.0400000000000002E-3</v>
      </c>
      <c r="AA86" s="18">
        <f>M86*Z86</f>
        <v>45.685120000000005</v>
      </c>
      <c r="AB86" s="27">
        <f>IF(M86&gt;0,(AD86+AM86)/M86,0)</f>
        <v>3.0809121107266435E-3</v>
      </c>
      <c r="AC86" s="47">
        <v>3.5E-4</v>
      </c>
      <c r="AD86" s="37">
        <f>AC86*M86</f>
        <v>5.2598000000000003</v>
      </c>
      <c r="AE86" s="28">
        <v>0.22989999999999999</v>
      </c>
      <c r="AF86" s="41">
        <f>AI86*(1-AJ86)*AE86</f>
        <v>43.419833599999997</v>
      </c>
      <c r="AG86" s="28">
        <f>IF(AND(AE86&gt;0,AC86&gt;0,Z86&gt;0),((Z86-AC86)*AE86)/((AE86-AC86)*Z86),0)</f>
        <v>0.88621759965149205</v>
      </c>
      <c r="AH86" s="29">
        <f t="shared" si="3"/>
        <v>0.88782728117983534</v>
      </c>
      <c r="AI86" s="43">
        <v>208</v>
      </c>
      <c r="AJ86" s="39">
        <v>9.1999999999999998E-2</v>
      </c>
      <c r="AK86" s="28">
        <v>0.21729999999999999</v>
      </c>
      <c r="AL86" s="152">
        <v>0.21990000000000001</v>
      </c>
      <c r="AM86" s="41">
        <f>AI86*(1-AJ86)*AK86</f>
        <v>41.0401472</v>
      </c>
      <c r="AN86" s="154">
        <f t="shared" si="4"/>
        <v>41.531193600000002</v>
      </c>
      <c r="AO86" s="18">
        <v>1.68</v>
      </c>
      <c r="AP86" s="18"/>
      <c r="AQ86" s="121">
        <f>AQ85+AI86-AP86</f>
        <v>2243.7800000000007</v>
      </c>
      <c r="AR86" s="104"/>
      <c r="AS86" s="43"/>
      <c r="AT86" s="48"/>
      <c r="AU86" s="41"/>
      <c r="AV86" s="41"/>
      <c r="AW86" s="41"/>
      <c r="AX86" s="41"/>
    </row>
    <row r="87" spans="1:50" s="22" customFormat="1" ht="13.5" thickBot="1" x14ac:dyDescent="0.25">
      <c r="A87" s="184"/>
      <c r="B87" s="49" t="s">
        <v>38</v>
      </c>
      <c r="C87" s="50"/>
      <c r="D87" s="51">
        <f>SUM(D84:D86)</f>
        <v>47619</v>
      </c>
      <c r="E87" s="51"/>
      <c r="F87" s="51">
        <f>SUM(F84:F86)</f>
        <v>43037</v>
      </c>
      <c r="G87" s="52"/>
      <c r="H87" s="52"/>
      <c r="I87" s="51">
        <f>SUM(I84:I86)</f>
        <v>43849</v>
      </c>
      <c r="J87" s="52"/>
      <c r="K87" s="51">
        <f>SUM(K84:K86)</f>
        <v>48915</v>
      </c>
      <c r="L87" s="21">
        <f>IF(K87&gt;0,(K84*L84+K85*L85+K86*L86)/K87,0)</f>
        <v>7.0658898088520897E-2</v>
      </c>
      <c r="M87" s="52">
        <f>M84+M85+M86</f>
        <v>45459</v>
      </c>
      <c r="N87" s="53">
        <f>IF(M87&gt;0,O87/M87,0)</f>
        <v>0.56890919289909581</v>
      </c>
      <c r="O87" s="54">
        <f>O84+O85+O86</f>
        <v>25862.042999999998</v>
      </c>
      <c r="P87" s="21">
        <f>IF(M87&gt;0,Q87/M87,0)</f>
        <v>0.32178813876240131</v>
      </c>
      <c r="Q87" s="54">
        <f>Q84+Q85+Q86</f>
        <v>14628.167000000001</v>
      </c>
      <c r="R87" s="21">
        <f>IF(M87&gt;0,S87/M87,0)</f>
        <v>0.10930266833850283</v>
      </c>
      <c r="S87" s="54">
        <f>S84+S85+S86</f>
        <v>4968.79</v>
      </c>
      <c r="T87" s="21">
        <f>IF(M87&gt;0,U87/M87,0)</f>
        <v>0.23366869046833408</v>
      </c>
      <c r="U87" s="54">
        <f>U84+U85+U86</f>
        <v>10622.344999999999</v>
      </c>
      <c r="V87" s="21">
        <f>IF(M87&gt;0,W87/M87,0)</f>
        <v>0.49734708198596533</v>
      </c>
      <c r="W87" s="54">
        <f>W84+W85+W86</f>
        <v>22608.900999999998</v>
      </c>
      <c r="X87" s="21">
        <f>IF(M87&gt;0,Y87/M87,0)</f>
        <v>0.4</v>
      </c>
      <c r="Y87" s="54">
        <f>Y84+Y85+Y86</f>
        <v>18183.600000000002</v>
      </c>
      <c r="Z87" s="55">
        <f>IF(M87&gt;0,AA87/M87,0)</f>
        <v>2.9964992630722191E-3</v>
      </c>
      <c r="AA87" s="56">
        <f>SUM(AA84:AA86)</f>
        <v>136.21786</v>
      </c>
      <c r="AB87" s="55">
        <f>IF(M87&gt;0,(AB84*M84+AB85*M85+AB86*M86)/M87,0)</f>
        <v>3.5673867177016651E-3</v>
      </c>
      <c r="AC87" s="55">
        <f>IF(K87&gt;0,(K84*AC84+K85*AC85+K86*AC86)/K87,0)</f>
        <v>3.3998793826024736E-4</v>
      </c>
      <c r="AD87" s="52">
        <f>SUM(AD84:AD86)</f>
        <v>15.454700000000001</v>
      </c>
      <c r="AE87" s="53">
        <f>IF(K87&gt;0,(K84*AE84+K85*AE85+K86*AE86)/K87,0)</f>
        <v>0.22511221711131552</v>
      </c>
      <c r="AF87" s="58">
        <f>SUM(AF84:AF86)</f>
        <v>153.96883600000001</v>
      </c>
      <c r="AG87" s="53">
        <f>IF(AND(AA87&gt;0),((AA84*AG84+AA85*AG85+AA86*AG86)/AA87),0)</f>
        <v>0.88788577935191482</v>
      </c>
      <c r="AH87" s="57">
        <f t="shared" si="3"/>
        <v>0.90613382831846223</v>
      </c>
      <c r="AI87" s="51">
        <f>SUM(AI84:AI86)</f>
        <v>764</v>
      </c>
      <c r="AJ87" s="21">
        <f>IF(AI87&gt;0,(AJ84*AI84+AJ85*AI85+AJ86*AI86)/AI87,0)</f>
        <v>0.10229319371727746</v>
      </c>
      <c r="AK87" s="53">
        <f>IF(K87&gt;0,(AK84*K84+AK85*K85+AK86*K86)/K87,0)</f>
        <v>0.21419221302259023</v>
      </c>
      <c r="AL87" s="155">
        <f>IF(L87&gt;0,(AL84*K84+AL85*K85+AL86*K86)/K87,0)</f>
        <v>0.21331117039762856</v>
      </c>
      <c r="AM87" s="58">
        <f>SUM(AM84:AM86)</f>
        <v>146.71513280000002</v>
      </c>
      <c r="AN87" s="156">
        <f>SUM(AN84:AN86)</f>
        <v>145.8170064</v>
      </c>
      <c r="AO87" s="56"/>
      <c r="AP87" s="56">
        <f>SUM(AP84:AP86)</f>
        <v>876.38</v>
      </c>
      <c r="AQ87" s="105"/>
      <c r="AR87" s="106">
        <f>AQ86</f>
        <v>2243.7800000000007</v>
      </c>
      <c r="AS87" s="51">
        <f>SUM(AS84:AS86)</f>
        <v>0</v>
      </c>
      <c r="AT87" s="59"/>
      <c r="AU87" s="58"/>
      <c r="AV87" s="58"/>
      <c r="AW87" s="58"/>
      <c r="AX87" s="58"/>
    </row>
    <row r="88" spans="1:50" x14ac:dyDescent="0.2">
      <c r="A88" s="182">
        <v>22</v>
      </c>
      <c r="B88" s="23">
        <v>1</v>
      </c>
      <c r="C88" s="11" t="s">
        <v>52</v>
      </c>
      <c r="D88" s="12">
        <v>3700</v>
      </c>
      <c r="E88" s="12">
        <v>1</v>
      </c>
      <c r="F88" s="12">
        <v>15153</v>
      </c>
      <c r="G88" s="13">
        <v>0.5</v>
      </c>
      <c r="H88" s="13">
        <v>4.3</v>
      </c>
      <c r="I88" s="12">
        <v>16231</v>
      </c>
      <c r="J88" s="125">
        <v>4.8</v>
      </c>
      <c r="K88" s="12">
        <v>16226</v>
      </c>
      <c r="L88" s="14">
        <v>7.3999999999999996E-2</v>
      </c>
      <c r="M88" s="24">
        <f>ROUND(K88*(1-L88),0)</f>
        <v>15025</v>
      </c>
      <c r="N88" s="15">
        <v>0.45600000000000002</v>
      </c>
      <c r="O88" s="25">
        <f>M88*N88</f>
        <v>6851.4000000000005</v>
      </c>
      <c r="P88" s="14">
        <v>0.27600000000000002</v>
      </c>
      <c r="Q88" s="25">
        <f>M88*P88</f>
        <v>4146.9000000000005</v>
      </c>
      <c r="R88" s="16">
        <v>0.26800000000000002</v>
      </c>
      <c r="S88" s="25">
        <f>M88*R88</f>
        <v>4026.7000000000003</v>
      </c>
      <c r="T88" s="26">
        <v>0.23300000000000001</v>
      </c>
      <c r="U88" s="25">
        <f>M88*T88</f>
        <v>3500.8250000000003</v>
      </c>
      <c r="V88" s="16">
        <v>0.50700000000000001</v>
      </c>
      <c r="W88" s="25">
        <f>M88*V88</f>
        <v>7617.6750000000002</v>
      </c>
      <c r="X88" s="16">
        <v>0.4</v>
      </c>
      <c r="Y88" s="25">
        <f>X88*M88</f>
        <v>6010</v>
      </c>
      <c r="Z88" s="17">
        <v>3.1199999999999999E-3</v>
      </c>
      <c r="AA88" s="18">
        <f>M88*Z88</f>
        <v>46.878</v>
      </c>
      <c r="AB88" s="27">
        <f>IF(M88&gt;0,(AD88+AM88)/M88,0)</f>
        <v>3.1307496572379368E-3</v>
      </c>
      <c r="AC88" s="17">
        <v>3.6000000000000002E-4</v>
      </c>
      <c r="AD88" s="24">
        <f>AC88*M88</f>
        <v>5.4090000000000007</v>
      </c>
      <c r="AE88" s="117">
        <v>0.22600000000000001</v>
      </c>
      <c r="AF88" s="30">
        <f>AI88*(1-AJ88)*AE88</f>
        <v>42.824288000000003</v>
      </c>
      <c r="AG88" s="28">
        <f>IF(AND(AE88&gt;0,AC88&gt;0,Z88&gt;0),((Z88-AC88)*AE88)/((AE88-AC88)*Z88),0)</f>
        <v>0.88602675466706671</v>
      </c>
      <c r="AH88" s="60">
        <f t="shared" si="3"/>
        <v>0.88646412452578616</v>
      </c>
      <c r="AI88" s="12">
        <v>208</v>
      </c>
      <c r="AJ88" s="14">
        <v>8.8999999999999996E-2</v>
      </c>
      <c r="AK88" s="15">
        <v>0.21970000000000001</v>
      </c>
      <c r="AL88" s="150">
        <v>0.2223</v>
      </c>
      <c r="AM88" s="30">
        <f>AI88*(1-AJ88)*AK88</f>
        <v>41.6305136</v>
      </c>
      <c r="AN88" s="153">
        <f>AI88*(1-AJ88)*AL88</f>
        <v>42.123182399999997</v>
      </c>
      <c r="AO88" s="19">
        <v>1.6</v>
      </c>
      <c r="AP88" s="19">
        <v>1006.64</v>
      </c>
      <c r="AQ88" s="101">
        <f>AQ86+AI88-AP88</f>
        <v>1445.1400000000008</v>
      </c>
      <c r="AR88" s="102"/>
      <c r="AS88" s="12"/>
      <c r="AT88" s="31"/>
      <c r="AU88" s="20"/>
      <c r="AV88" s="20"/>
      <c r="AW88" s="20"/>
      <c r="AX88" s="20"/>
    </row>
    <row r="89" spans="1:50" x14ac:dyDescent="0.2">
      <c r="A89" s="183"/>
      <c r="B89" s="33">
        <v>2</v>
      </c>
      <c r="C89" s="46" t="s">
        <v>60</v>
      </c>
      <c r="D89" s="34">
        <v>18981</v>
      </c>
      <c r="E89" s="34">
        <v>5</v>
      </c>
      <c r="F89" s="34">
        <v>13951</v>
      </c>
      <c r="G89" s="35">
        <v>1.1000000000000001</v>
      </c>
      <c r="H89" s="35">
        <v>5.0999999999999996</v>
      </c>
      <c r="I89" s="34">
        <v>15130</v>
      </c>
      <c r="J89" s="35">
        <v>5.2</v>
      </c>
      <c r="K89" s="34">
        <v>16249</v>
      </c>
      <c r="L89" s="36">
        <v>7.4999999999999997E-2</v>
      </c>
      <c r="M89" s="37">
        <f>ROUND(K89*(1-L89),0)</f>
        <v>15030</v>
      </c>
      <c r="N89" s="38">
        <v>0.498</v>
      </c>
      <c r="O89" s="25">
        <f>M89*N89</f>
        <v>7484.94</v>
      </c>
      <c r="P89" s="36">
        <v>0.42299999999999999</v>
      </c>
      <c r="Q89" s="25">
        <f>M89*P89</f>
        <v>6357.69</v>
      </c>
      <c r="R89" s="39">
        <v>7.9000000000000001E-2</v>
      </c>
      <c r="S89" s="25">
        <f>M89*R89</f>
        <v>1187.3700000000001</v>
      </c>
      <c r="T89" s="28">
        <v>0.223</v>
      </c>
      <c r="U89" s="25">
        <f>M89*T89</f>
        <v>3351.69</v>
      </c>
      <c r="V89" s="39">
        <v>0.501</v>
      </c>
      <c r="W89" s="25">
        <f>M89*V89</f>
        <v>7530.03</v>
      </c>
      <c r="X89" s="39">
        <v>0.4</v>
      </c>
      <c r="Y89" s="25">
        <f>X89*M89</f>
        <v>6012</v>
      </c>
      <c r="Z89" s="40">
        <v>3.0899999999999999E-3</v>
      </c>
      <c r="AA89" s="18">
        <f>M89*Z89</f>
        <v>46.442699999999995</v>
      </c>
      <c r="AB89" s="27">
        <f>IF(M89&gt;0,(AD89+AM89)/M89,0)</f>
        <v>3.1481221556886227E-3</v>
      </c>
      <c r="AC89" s="40">
        <v>3.5E-4</v>
      </c>
      <c r="AD89" s="37">
        <f>AC89*M89</f>
        <v>5.2604999999999995</v>
      </c>
      <c r="AE89" s="28">
        <v>0.21920000000000001</v>
      </c>
      <c r="AF89" s="41">
        <f>AI89*(1-AJ89)*AE89</f>
        <v>41.751024000000001</v>
      </c>
      <c r="AG89" s="28">
        <f>IF(AND(AE89&gt;0,AC89&gt;0,Z89&gt;0),((Z89-AC89)*AE89)/((AE89-AC89)*Z89),0)</f>
        <v>0.88814951352798133</v>
      </c>
      <c r="AH89" s="29">
        <f t="shared" si="3"/>
        <v>0.89023376101421881</v>
      </c>
      <c r="AI89" s="34">
        <v>210</v>
      </c>
      <c r="AJ89" s="36">
        <v>9.2999999999999999E-2</v>
      </c>
      <c r="AK89" s="38">
        <v>0.2208</v>
      </c>
      <c r="AL89" s="151">
        <v>0.21940000000000001</v>
      </c>
      <c r="AM89" s="41">
        <f>AI89*(1-AJ89)*AK89</f>
        <v>42.055776000000002</v>
      </c>
      <c r="AN89" s="174">
        <f t="shared" si="4"/>
        <v>41.789118000000002</v>
      </c>
      <c r="AO89" s="42">
        <v>1.6</v>
      </c>
      <c r="AP89" s="42"/>
      <c r="AQ89" s="121">
        <f>AQ88+AI89-AP89</f>
        <v>1655.1400000000008</v>
      </c>
      <c r="AR89" s="104"/>
      <c r="AS89" s="43"/>
      <c r="AT89" s="44"/>
      <c r="AU89" s="45"/>
      <c r="AV89" s="45"/>
      <c r="AW89" s="45"/>
      <c r="AX89" s="45"/>
    </row>
    <row r="90" spans="1:50" x14ac:dyDescent="0.2">
      <c r="A90" s="183"/>
      <c r="B90" s="33">
        <v>3</v>
      </c>
      <c r="C90" s="11" t="s">
        <v>54</v>
      </c>
      <c r="D90" s="43">
        <v>21308</v>
      </c>
      <c r="E90" s="43">
        <v>2</v>
      </c>
      <c r="F90" s="43">
        <v>16448</v>
      </c>
      <c r="G90" s="37">
        <v>1.2</v>
      </c>
      <c r="H90" s="37">
        <v>4.0999999999999996</v>
      </c>
      <c r="I90" s="43">
        <v>17496</v>
      </c>
      <c r="J90" s="127">
        <v>4.0999999999999996</v>
      </c>
      <c r="K90" s="43">
        <v>16286</v>
      </c>
      <c r="L90" s="39">
        <v>7.0999999999999994E-2</v>
      </c>
      <c r="M90" s="37">
        <f>ROUND(K90*(1-L90),0)</f>
        <v>15130</v>
      </c>
      <c r="N90" s="28">
        <v>0.55600000000000005</v>
      </c>
      <c r="O90" s="25">
        <f>M90*N90</f>
        <v>8412.2800000000007</v>
      </c>
      <c r="P90" s="39">
        <v>0.39600000000000002</v>
      </c>
      <c r="Q90" s="25">
        <f>M90*P90</f>
        <v>5991.4800000000005</v>
      </c>
      <c r="R90" s="39">
        <v>4.8000000000000001E-2</v>
      </c>
      <c r="S90" s="25">
        <f>M90*R90</f>
        <v>726.24</v>
      </c>
      <c r="T90" s="28">
        <v>0.22500000000000001</v>
      </c>
      <c r="U90" s="25">
        <f>M90*T90</f>
        <v>3404.25</v>
      </c>
      <c r="V90" s="39">
        <v>0.51</v>
      </c>
      <c r="W90" s="25">
        <f>M90*V90</f>
        <v>7716.3</v>
      </c>
      <c r="X90" s="39">
        <v>0.4</v>
      </c>
      <c r="Y90" s="25">
        <f>X90*M90</f>
        <v>6052</v>
      </c>
      <c r="Z90" s="47">
        <v>3.13E-3</v>
      </c>
      <c r="AA90" s="18">
        <f>M90*Z90</f>
        <v>47.356899999999996</v>
      </c>
      <c r="AB90" s="27">
        <f>IF(M90&gt;0,(AD90+AM90)/M90,0)</f>
        <v>2.9035488764044943E-3</v>
      </c>
      <c r="AC90" s="47">
        <v>3.4000000000000002E-4</v>
      </c>
      <c r="AD90" s="37">
        <f>AC90*M90</f>
        <v>5.1442000000000005</v>
      </c>
      <c r="AE90" s="28">
        <v>0.22090000000000001</v>
      </c>
      <c r="AF90" s="41">
        <f>AI90*(1-AJ90)*AE90</f>
        <v>39.069478500000002</v>
      </c>
      <c r="AG90" s="28">
        <f>IF(AND(AE90&gt;0,AC90&gt;0,Z90&gt;0),((Z90-AC90)*AE90)/((AE90-AC90)*Z90),0)</f>
        <v>0.89274788195253207</v>
      </c>
      <c r="AH90" s="29">
        <f t="shared" si="3"/>
        <v>0.88427288523589531</v>
      </c>
      <c r="AI90" s="43">
        <v>195</v>
      </c>
      <c r="AJ90" s="39">
        <v>9.2999999999999999E-2</v>
      </c>
      <c r="AK90" s="28">
        <v>0.21929999999999999</v>
      </c>
      <c r="AL90" s="152">
        <v>0.2276</v>
      </c>
      <c r="AM90" s="41">
        <f>AI90*(1-AJ90)*AK90</f>
        <v>38.786494500000003</v>
      </c>
      <c r="AN90" s="154">
        <f t="shared" si="4"/>
        <v>40.254474000000002</v>
      </c>
      <c r="AO90" s="18">
        <v>1.65</v>
      </c>
      <c r="AP90" s="18"/>
      <c r="AQ90" s="121">
        <f>AQ89+AI90-AP90</f>
        <v>1850.1400000000008</v>
      </c>
      <c r="AR90" s="104"/>
      <c r="AS90" s="43"/>
      <c r="AT90" s="48"/>
      <c r="AU90" s="41"/>
      <c r="AV90" s="41"/>
      <c r="AW90" s="41"/>
      <c r="AX90" s="41"/>
    </row>
    <row r="91" spans="1:50" s="22" customFormat="1" ht="13.5" thickBot="1" x14ac:dyDescent="0.25">
      <c r="A91" s="184"/>
      <c r="B91" s="49" t="s">
        <v>38</v>
      </c>
      <c r="C91" s="50"/>
      <c r="D91" s="51">
        <f>SUM(D88:D90)</f>
        <v>43989</v>
      </c>
      <c r="E91" s="51"/>
      <c r="F91" s="51">
        <f>SUM(F88:F90)</f>
        <v>45552</v>
      </c>
      <c r="G91" s="52"/>
      <c r="H91" s="52"/>
      <c r="I91" s="51">
        <f>SUM(I88:I90)</f>
        <v>48857</v>
      </c>
      <c r="J91" s="52"/>
      <c r="K91" s="51">
        <f>SUM(K88:K90)</f>
        <v>48761</v>
      </c>
      <c r="L91" s="21">
        <f>IF(K91&gt;0,(K88*L88+K89*L89+K90*L90)/K91,0)</f>
        <v>7.3331248333709312E-2</v>
      </c>
      <c r="M91" s="52">
        <f>M88+M89+M90</f>
        <v>45185</v>
      </c>
      <c r="N91" s="53">
        <f>IF(M91&gt;0,O91/M91,0)</f>
        <v>0.50345512891446287</v>
      </c>
      <c r="O91" s="54">
        <f>O88+O89+O90</f>
        <v>22748.620000000003</v>
      </c>
      <c r="P91" s="21">
        <f>IF(M91&gt;0,Q91/M91,0)</f>
        <v>0.36507845523957067</v>
      </c>
      <c r="Q91" s="54">
        <f>Q88+Q89+Q90</f>
        <v>16496.07</v>
      </c>
      <c r="R91" s="21">
        <f>IF(M91&gt;0,S91/M91,0)</f>
        <v>0.13146641584596658</v>
      </c>
      <c r="S91" s="54">
        <f>S88+S89+S90</f>
        <v>5940.31</v>
      </c>
      <c r="T91" s="21">
        <f>IF(M91&gt;0,U91/M91,0)</f>
        <v>0.22699490981520415</v>
      </c>
      <c r="U91" s="54">
        <f>U88+U89+U90</f>
        <v>10256.764999999999</v>
      </c>
      <c r="V91" s="21">
        <f>IF(M91&gt;0,W91/M91,0)</f>
        <v>0.50600874183910594</v>
      </c>
      <c r="W91" s="54">
        <f>W88+W89+W90</f>
        <v>22864.005000000001</v>
      </c>
      <c r="X91" s="21">
        <f>IF(M91&gt;0,Y91/M91,0)</f>
        <v>0.4</v>
      </c>
      <c r="Y91" s="54">
        <f>Y88+Y89+Y90</f>
        <v>18074</v>
      </c>
      <c r="Z91" s="55">
        <f>IF(M91&gt;0,AA91/M91,0)</f>
        <v>3.1133694810224627E-3</v>
      </c>
      <c r="AA91" s="56">
        <f>SUM(AA88:AA90)</f>
        <v>140.67759999999998</v>
      </c>
      <c r="AB91" s="55">
        <f>IF(M91&gt;0,(AB88*M88+AB89*M89+AB90*M90)/M91,0)</f>
        <v>3.0604511253734647E-3</v>
      </c>
      <c r="AC91" s="55">
        <f>IF(K91&gt;0,(K88*AC88+K89*AC89+K90*AC90)/K91,0)</f>
        <v>3.4998769508418618E-4</v>
      </c>
      <c r="AD91" s="52">
        <f>SUM(AD88:AD90)</f>
        <v>15.813700000000001</v>
      </c>
      <c r="AE91" s="53">
        <f>IF(K91&gt;0,(K88*AE88+K89*AE89+K90*AE90)/K91,0)</f>
        <v>0.22203060232562907</v>
      </c>
      <c r="AF91" s="58">
        <f>SUM(AF88:AF90)</f>
        <v>123.6447905</v>
      </c>
      <c r="AG91" s="53">
        <f>IF(AND(AA91&gt;0),((AA88*AG88+AA89*AG89+AA90*AG90)/AA91),0)</f>
        <v>0.88899011490135327</v>
      </c>
      <c r="AH91" s="57">
        <f t="shared" si="3"/>
        <v>0.88705339752296286</v>
      </c>
      <c r="AI91" s="51">
        <f>SUM(AI88:AI90)</f>
        <v>613</v>
      </c>
      <c r="AJ91" s="21">
        <f>IF(AI91&gt;0,(AJ88*AI88+AJ89*AI89+AJ90*AI90)/AI91,0)</f>
        <v>9.164274061990213E-2</v>
      </c>
      <c r="AK91" s="53">
        <f>IF(K91&gt;0,(AK88*K88+AK89*K89+AK90*K90)/K91,0)</f>
        <v>0.21993296281864605</v>
      </c>
      <c r="AL91" s="155">
        <f>IF(L91&gt;0,(AL88*K88+AL89*K89+AL90*K90)/K91,0)</f>
        <v>0.22310379196489</v>
      </c>
      <c r="AM91" s="58">
        <f>SUM(AM88:AM90)</f>
        <v>122.47278410000001</v>
      </c>
      <c r="AN91" s="156">
        <f>SUM(AN88:AN90)</f>
        <v>124.16677439999999</v>
      </c>
      <c r="AO91" s="56"/>
      <c r="AP91" s="56">
        <f>SUM(AP88:AP90)</f>
        <v>1006.64</v>
      </c>
      <c r="AQ91" s="105"/>
      <c r="AR91" s="106">
        <f>AQ90</f>
        <v>1850.1400000000008</v>
      </c>
      <c r="AS91" s="51">
        <f>SUM(AS88:AS90)</f>
        <v>0</v>
      </c>
      <c r="AT91" s="59"/>
      <c r="AU91" s="58"/>
      <c r="AV91" s="58"/>
      <c r="AW91" s="58"/>
      <c r="AX91" s="58"/>
    </row>
    <row r="92" spans="1:50" x14ac:dyDescent="0.2">
      <c r="A92" s="182">
        <v>23</v>
      </c>
      <c r="B92" s="23">
        <v>1</v>
      </c>
      <c r="C92" s="11" t="s">
        <v>52</v>
      </c>
      <c r="D92" s="12">
        <v>5780</v>
      </c>
      <c r="E92" s="12">
        <v>1</v>
      </c>
      <c r="F92" s="12">
        <v>13550</v>
      </c>
      <c r="G92" s="13">
        <v>0.7</v>
      </c>
      <c r="H92" s="13">
        <v>5.4</v>
      </c>
      <c r="I92" s="12">
        <v>14097</v>
      </c>
      <c r="J92" s="13">
        <v>5</v>
      </c>
      <c r="K92" s="12">
        <v>16378</v>
      </c>
      <c r="L92" s="14">
        <v>7.3999999999999996E-2</v>
      </c>
      <c r="M92" s="24">
        <f>ROUND(K92*(1-L92),0)</f>
        <v>15166</v>
      </c>
      <c r="N92" s="15">
        <v>0.53500000000000003</v>
      </c>
      <c r="O92" s="25">
        <f>M92*N92</f>
        <v>8113.81</v>
      </c>
      <c r="P92" s="14">
        <v>0.17799999999999999</v>
      </c>
      <c r="Q92" s="25">
        <f>M92*P92</f>
        <v>2699.5479999999998</v>
      </c>
      <c r="R92" s="16">
        <v>0.28699999999999998</v>
      </c>
      <c r="S92" s="25">
        <f>M92*R92</f>
        <v>4352.6419999999998</v>
      </c>
      <c r="T92" s="26">
        <v>0.22900000000000001</v>
      </c>
      <c r="U92" s="25">
        <f>M92*T92</f>
        <v>3473.0140000000001</v>
      </c>
      <c r="V92" s="16">
        <v>0.505</v>
      </c>
      <c r="W92" s="25">
        <f>M92*V92</f>
        <v>7658.83</v>
      </c>
      <c r="X92" s="16">
        <v>0.4</v>
      </c>
      <c r="Y92" s="25">
        <f>X92*M92</f>
        <v>6066.4000000000005</v>
      </c>
      <c r="Z92" s="17">
        <v>3.2000000000000002E-3</v>
      </c>
      <c r="AA92" s="18">
        <f>M92*Z92</f>
        <v>48.531200000000005</v>
      </c>
      <c r="AB92" s="27">
        <f>IF(M92&gt;0,(AD92+AM92)/M92,0)</f>
        <v>3.0916152512198342E-3</v>
      </c>
      <c r="AC92" s="17">
        <v>3.4000000000000002E-4</v>
      </c>
      <c r="AD92" s="24">
        <f>AC92*M92</f>
        <v>5.1564400000000008</v>
      </c>
      <c r="AE92" s="117">
        <v>0.21970000000000001</v>
      </c>
      <c r="AF92" s="30">
        <f>AI92*(1-AJ92)*AE92</f>
        <v>40.229486700000002</v>
      </c>
      <c r="AG92" s="28">
        <f>IF(AND(AE92&gt;0,AC92&gt;0,Z92&gt;0),((Z92-AC92)*AE92)/((AE92-AC92)*Z92),0)</f>
        <v>0.89513527990517872</v>
      </c>
      <c r="AH92" s="60">
        <f t="shared" si="3"/>
        <v>0.89135492198341426</v>
      </c>
      <c r="AI92" s="12">
        <v>201</v>
      </c>
      <c r="AJ92" s="14">
        <v>8.8999999999999996E-2</v>
      </c>
      <c r="AK92" s="15">
        <v>0.22789999999999999</v>
      </c>
      <c r="AL92" s="150">
        <v>0.2326</v>
      </c>
      <c r="AM92" s="30">
        <f>AI92*(1-AJ92)*AK92</f>
        <v>41.730996900000001</v>
      </c>
      <c r="AN92" s="153">
        <f>AI92*(1-AJ92)*AL92</f>
        <v>42.591618600000004</v>
      </c>
      <c r="AO92" s="19">
        <v>1.6</v>
      </c>
      <c r="AP92" s="19">
        <v>851.76</v>
      </c>
      <c r="AQ92" s="101">
        <f>AQ90+AI92-AP92</f>
        <v>1199.3800000000008</v>
      </c>
      <c r="AR92" s="102"/>
      <c r="AS92" s="12"/>
      <c r="AT92" s="31"/>
      <c r="AU92" s="20"/>
      <c r="AV92" s="20"/>
      <c r="AW92" s="20"/>
      <c r="AX92" s="20"/>
    </row>
    <row r="93" spans="1:50" x14ac:dyDescent="0.2">
      <c r="A93" s="183"/>
      <c r="B93" s="33">
        <v>2</v>
      </c>
      <c r="C93" s="11" t="s">
        <v>53</v>
      </c>
      <c r="D93" s="34">
        <v>22512</v>
      </c>
      <c r="E93" s="34">
        <v>4</v>
      </c>
      <c r="F93" s="34">
        <v>15377</v>
      </c>
      <c r="G93" s="35">
        <v>0.7</v>
      </c>
      <c r="H93" s="35">
        <v>4.2</v>
      </c>
      <c r="I93" s="34">
        <v>15875</v>
      </c>
      <c r="J93" s="35">
        <v>5.3</v>
      </c>
      <c r="K93" s="34">
        <v>16310</v>
      </c>
      <c r="L93" s="36">
        <v>6.6000000000000003E-2</v>
      </c>
      <c r="M93" s="37">
        <f>ROUND(K93*(1-L93),0)</f>
        <v>15234</v>
      </c>
      <c r="N93" s="38">
        <v>0.39100000000000001</v>
      </c>
      <c r="O93" s="25">
        <f>M93*N93</f>
        <v>5956.4940000000006</v>
      </c>
      <c r="P93" s="36">
        <v>0.39300000000000002</v>
      </c>
      <c r="Q93" s="25">
        <f>M93*P93</f>
        <v>5986.9620000000004</v>
      </c>
      <c r="R93" s="39">
        <v>0.216</v>
      </c>
      <c r="S93" s="25">
        <f>M93*R93</f>
        <v>3290.5439999999999</v>
      </c>
      <c r="T93" s="28">
        <v>0.23899999999999999</v>
      </c>
      <c r="U93" s="25">
        <f>M93*T93</f>
        <v>3640.9259999999999</v>
      </c>
      <c r="V93" s="39">
        <v>0.502</v>
      </c>
      <c r="W93" s="25">
        <f>M93*V93</f>
        <v>7647.4679999999998</v>
      </c>
      <c r="X93" s="39">
        <v>0.4</v>
      </c>
      <c r="Y93" s="25">
        <f>X93*M93</f>
        <v>6093.6</v>
      </c>
      <c r="Z93" s="40">
        <v>3.1900000000000001E-3</v>
      </c>
      <c r="AA93" s="18">
        <f>M93*Z93</f>
        <v>48.59646</v>
      </c>
      <c r="AB93" s="27">
        <f>IF(M93&gt;0,(AD93+AM93)/M93,0)</f>
        <v>3.0633696730996453E-3</v>
      </c>
      <c r="AC93" s="40">
        <v>3.3E-4</v>
      </c>
      <c r="AD93" s="37">
        <f>AC93*M93</f>
        <v>5.0272199999999998</v>
      </c>
      <c r="AE93" s="28">
        <v>0.21490000000000001</v>
      </c>
      <c r="AF93" s="41">
        <f>AI93*(1-AJ93)*AE93</f>
        <v>39.806356800000003</v>
      </c>
      <c r="AG93" s="28">
        <f>IF(AND(AE93&gt;0,AC93&gt;0,Z93&gt;0),((Z93-AC93)*AE93)/((AE93-AC93)*Z93),0)</f>
        <v>0.8979305845050165</v>
      </c>
      <c r="AH93" s="29">
        <f t="shared" si="3"/>
        <v>0.89358724965759728</v>
      </c>
      <c r="AI93" s="34">
        <v>204</v>
      </c>
      <c r="AJ93" s="36">
        <v>9.1999999999999998E-2</v>
      </c>
      <c r="AK93" s="38">
        <v>0.2248</v>
      </c>
      <c r="AL93" s="151">
        <v>0.23300000000000001</v>
      </c>
      <c r="AM93" s="41">
        <f>AI93*(1-AJ93)*AK93</f>
        <v>41.640153599999998</v>
      </c>
      <c r="AN93" s="174">
        <f t="shared" si="4"/>
        <v>43.159056</v>
      </c>
      <c r="AO93" s="42">
        <v>1.6</v>
      </c>
      <c r="AP93" s="42"/>
      <c r="AQ93" s="121">
        <f>AQ92+AI93-AP93</f>
        <v>1403.3800000000008</v>
      </c>
      <c r="AR93" s="104"/>
      <c r="AS93" s="43"/>
      <c r="AT93" s="44"/>
      <c r="AU93" s="45"/>
      <c r="AV93" s="45"/>
      <c r="AW93" s="45"/>
      <c r="AX93" s="45"/>
    </row>
    <row r="94" spans="1:50" x14ac:dyDescent="0.2">
      <c r="A94" s="183"/>
      <c r="B94" s="33">
        <v>3</v>
      </c>
      <c r="C94" s="11" t="s">
        <v>54</v>
      </c>
      <c r="D94" s="43">
        <v>19379</v>
      </c>
      <c r="E94" s="43">
        <v>2</v>
      </c>
      <c r="F94" s="43">
        <v>17012</v>
      </c>
      <c r="G94" s="37">
        <v>0.5</v>
      </c>
      <c r="H94" s="37">
        <v>5.0999999999999996</v>
      </c>
      <c r="I94" s="43">
        <v>17634</v>
      </c>
      <c r="J94" s="37">
        <v>4.5</v>
      </c>
      <c r="K94" s="43">
        <v>16279</v>
      </c>
      <c r="L94" s="39">
        <v>6.5000000000000002E-2</v>
      </c>
      <c r="M94" s="37">
        <f>ROUND(K94*(1-L94),0)</f>
        <v>15221</v>
      </c>
      <c r="N94" s="28">
        <v>0.495</v>
      </c>
      <c r="O94" s="25">
        <f>M94*N94</f>
        <v>7534.3949999999995</v>
      </c>
      <c r="P94" s="39">
        <v>0.36699999999999999</v>
      </c>
      <c r="Q94" s="25">
        <f>M94*P94</f>
        <v>5586.107</v>
      </c>
      <c r="R94" s="39">
        <v>0.13800000000000001</v>
      </c>
      <c r="S94" s="25">
        <f>M94*R94</f>
        <v>2100.498</v>
      </c>
      <c r="T94" s="28">
        <v>0.23300000000000001</v>
      </c>
      <c r="U94" s="25">
        <f>M94*T94</f>
        <v>3546.4930000000004</v>
      </c>
      <c r="V94" s="39">
        <v>0.51700000000000002</v>
      </c>
      <c r="W94" s="25">
        <f>M94*V94</f>
        <v>7869.2570000000005</v>
      </c>
      <c r="X94" s="39">
        <v>0.4</v>
      </c>
      <c r="Y94" s="25">
        <f>X94*M94</f>
        <v>6088.4000000000005</v>
      </c>
      <c r="Z94" s="47">
        <v>3.16E-3</v>
      </c>
      <c r="AA94" s="18">
        <f>M94*Z94</f>
        <v>48.09836</v>
      </c>
      <c r="AB94" s="27">
        <f>IF(M94&gt;0,(AD94+AM94)/M94,0)</f>
        <v>3.0099219762170686E-3</v>
      </c>
      <c r="AC94" s="47">
        <v>3.2000000000000003E-4</v>
      </c>
      <c r="AD94" s="37">
        <f>AC94*M94</f>
        <v>4.8707200000000004</v>
      </c>
      <c r="AE94" s="28">
        <v>0.20610000000000001</v>
      </c>
      <c r="AF94" s="41">
        <f>AI94*(1-AJ94)*AE94</f>
        <v>39.1392144</v>
      </c>
      <c r="AG94" s="28">
        <f>IF(AND(AE94&gt;0,AC94&gt;0,Z94&gt;0),((Z94-AC94)*AE94)/((AE94-AC94)*Z94),0)</f>
        <v>0.90013176170692299</v>
      </c>
      <c r="AH94" s="29">
        <f t="shared" si="3"/>
        <v>0.8950133575187198</v>
      </c>
      <c r="AI94" s="43">
        <v>208</v>
      </c>
      <c r="AJ94" s="39">
        <v>8.6999999999999994E-2</v>
      </c>
      <c r="AK94" s="28">
        <v>0.21560000000000001</v>
      </c>
      <c r="AL94" s="152">
        <v>0.22639999999999999</v>
      </c>
      <c r="AM94" s="41">
        <f>AI94*(1-AJ94)*AK94</f>
        <v>40.9433024</v>
      </c>
      <c r="AN94" s="154">
        <f t="shared" si="4"/>
        <v>42.994265599999999</v>
      </c>
      <c r="AO94" s="18">
        <v>1.6</v>
      </c>
      <c r="AP94" s="18"/>
      <c r="AQ94" s="121">
        <f>AQ93+AI94-AP94</f>
        <v>1611.3800000000008</v>
      </c>
      <c r="AR94" s="104"/>
      <c r="AS94" s="43"/>
      <c r="AT94" s="48"/>
      <c r="AU94" s="41"/>
      <c r="AV94" s="41"/>
      <c r="AW94" s="41"/>
      <c r="AX94" s="41"/>
    </row>
    <row r="95" spans="1:50" s="22" customFormat="1" ht="13.5" thickBot="1" x14ac:dyDescent="0.25">
      <c r="A95" s="184"/>
      <c r="B95" s="49" t="s">
        <v>38</v>
      </c>
      <c r="C95" s="50"/>
      <c r="D95" s="51">
        <f>SUM(D92:D94)</f>
        <v>47671</v>
      </c>
      <c r="E95" s="51"/>
      <c r="F95" s="51">
        <f>SUM(F92:F94)</f>
        <v>45939</v>
      </c>
      <c r="G95" s="52"/>
      <c r="H95" s="52"/>
      <c r="I95" s="51">
        <f>SUM(I92:I94)</f>
        <v>47606</v>
      </c>
      <c r="J95" s="52"/>
      <c r="K95" s="51">
        <f>SUM(K92:K94)</f>
        <v>48967</v>
      </c>
      <c r="L95" s="21">
        <f>IF(K95&gt;0,(K92*L92+K93*L93+K94*L94)/K95,0)</f>
        <v>6.8343312843343482E-2</v>
      </c>
      <c r="M95" s="52">
        <f>M92+M93+M94</f>
        <v>45621</v>
      </c>
      <c r="N95" s="53">
        <f>IF(M95&gt;0,O95/M95,0)</f>
        <v>0.47356916770785384</v>
      </c>
      <c r="O95" s="54">
        <f>O92+O93+O94</f>
        <v>21604.699000000001</v>
      </c>
      <c r="P95" s="21">
        <f>IF(M95&gt;0,Q95/M95,0)</f>
        <v>0.31285191030446508</v>
      </c>
      <c r="Q95" s="54">
        <f>Q92+Q93+Q94</f>
        <v>14272.617</v>
      </c>
      <c r="R95" s="21">
        <f>IF(M95&gt;0,S95/M95,0)</f>
        <v>0.21357892198768111</v>
      </c>
      <c r="S95" s="54">
        <f>S92+S93+S94</f>
        <v>9743.6839999999993</v>
      </c>
      <c r="T95" s="21">
        <f>IF(M95&gt;0,U95/M95,0)</f>
        <v>0.23367381249863003</v>
      </c>
      <c r="U95" s="54">
        <f>U92+U93+U94</f>
        <v>10660.433000000001</v>
      </c>
      <c r="V95" s="21">
        <f>IF(M95&gt;0,W95/M95,0)</f>
        <v>0.5080019070165056</v>
      </c>
      <c r="W95" s="54">
        <f>W92+W93+W94</f>
        <v>23175.555</v>
      </c>
      <c r="X95" s="21">
        <f>IF(M95&gt;0,Y95/M95,0)</f>
        <v>0.4</v>
      </c>
      <c r="Y95" s="54">
        <f>Y92+Y93+Y94</f>
        <v>18248.400000000001</v>
      </c>
      <c r="Z95" s="55">
        <f>IF(M95&gt;0,AA95/M95,0)</f>
        <v>3.1833151399574757E-3</v>
      </c>
      <c r="AA95" s="56">
        <f>SUM(AA92:AA94)</f>
        <v>145.22602000000001</v>
      </c>
      <c r="AB95" s="55">
        <f>IF(M95&gt;0,(AB92*M92+AB93*M93+AB94*M94)/M95,0)</f>
        <v>3.0549271804651366E-3</v>
      </c>
      <c r="AC95" s="55">
        <f>IF(K95&gt;0,(K92*AC92+K93*AC93+K94*AC94)/K95,0)</f>
        <v>3.3002021769763307E-4</v>
      </c>
      <c r="AD95" s="52">
        <f>SUM(AD92:AD94)</f>
        <v>15.05438</v>
      </c>
      <c r="AE95" s="53">
        <f>IF(K95&gt;0,(K92*AE92+K93*AE93+K94*AE94)/K95,0)</f>
        <v>0.21357991096044276</v>
      </c>
      <c r="AF95" s="58">
        <f>SUM(AF92:AF94)</f>
        <v>119.1750579</v>
      </c>
      <c r="AG95" s="53">
        <f>IF(AND(AA95&gt;0),((AA92*AG92+AA93*AG93+AA94*AG94)/AA95),0)</f>
        <v>0.89772548026051169</v>
      </c>
      <c r="AH95" s="57">
        <f t="shared" si="3"/>
        <v>0.89329447915706606</v>
      </c>
      <c r="AI95" s="51">
        <f>SUM(AI92:AI94)</f>
        <v>613</v>
      </c>
      <c r="AJ95" s="21">
        <f>IF(AI95&gt;0,(AJ92*AI92+AJ93*AI93+AJ94*AI94)/AI95,0)</f>
        <v>8.9319738988580755E-2</v>
      </c>
      <c r="AK95" s="53">
        <f>IF(K95&gt;0,(AK92*K92+AK93*K93+AK94*K94)/K95,0)</f>
        <v>0.22277833234627401</v>
      </c>
      <c r="AL95" s="155">
        <f>IF(L95&gt;0,(AL92*K92+AL93*K93+AL94*K94)/K95,0)</f>
        <v>0.23067205260685769</v>
      </c>
      <c r="AM95" s="58">
        <f>SUM(AM92:AM94)</f>
        <v>124.31445289999999</v>
      </c>
      <c r="AN95" s="156">
        <f>SUM(AN92:AN94)</f>
        <v>128.7449402</v>
      </c>
      <c r="AO95" s="56"/>
      <c r="AP95" s="56">
        <f>SUM(AP92:AP94)</f>
        <v>851.76</v>
      </c>
      <c r="AQ95" s="105"/>
      <c r="AR95" s="106">
        <f>AQ94</f>
        <v>1611.3800000000008</v>
      </c>
      <c r="AS95" s="51">
        <f>SUM(AS92:AS94)</f>
        <v>0</v>
      </c>
      <c r="AT95" s="59"/>
      <c r="AU95" s="58"/>
      <c r="AV95" s="58"/>
      <c r="AW95" s="58"/>
      <c r="AX95" s="58"/>
    </row>
    <row r="96" spans="1:50" x14ac:dyDescent="0.2">
      <c r="A96" s="182">
        <v>24</v>
      </c>
      <c r="B96" s="23">
        <v>1</v>
      </c>
      <c r="C96" s="11" t="s">
        <v>52</v>
      </c>
      <c r="D96" s="12">
        <v>5754</v>
      </c>
      <c r="E96" s="12">
        <v>1</v>
      </c>
      <c r="F96" s="12">
        <v>14913</v>
      </c>
      <c r="G96" s="13">
        <v>0.9</v>
      </c>
      <c r="H96" s="13">
        <v>6.6</v>
      </c>
      <c r="I96" s="12">
        <v>15885</v>
      </c>
      <c r="J96" s="13">
        <v>4.4000000000000004</v>
      </c>
      <c r="K96" s="12">
        <v>16306</v>
      </c>
      <c r="L96" s="14">
        <v>6.4000000000000001E-2</v>
      </c>
      <c r="M96" s="24">
        <f>ROUND(K96*(1-L96),0)</f>
        <v>15262</v>
      </c>
      <c r="N96" s="15">
        <v>0.61699999999999999</v>
      </c>
      <c r="O96" s="25">
        <f>M96*N96</f>
        <v>9416.6540000000005</v>
      </c>
      <c r="P96" s="14">
        <v>0.17599999999999999</v>
      </c>
      <c r="Q96" s="25">
        <f>M96*P96</f>
        <v>2686.1119999999996</v>
      </c>
      <c r="R96" s="16">
        <v>0.20699999999999999</v>
      </c>
      <c r="S96" s="25">
        <f>M96*R96</f>
        <v>3159.2339999999999</v>
      </c>
      <c r="T96" s="26">
        <v>0.23300000000000001</v>
      </c>
      <c r="U96" s="25">
        <f>M96*T96</f>
        <v>3556.0460000000003</v>
      </c>
      <c r="V96" s="16">
        <v>0.49</v>
      </c>
      <c r="W96" s="25">
        <f>M96*V96</f>
        <v>7478.38</v>
      </c>
      <c r="X96" s="16">
        <v>0.4</v>
      </c>
      <c r="Y96" s="25">
        <f>X96*M96</f>
        <v>6104.8</v>
      </c>
      <c r="Z96" s="17">
        <v>3.2399999999999998E-3</v>
      </c>
      <c r="AA96" s="18">
        <f>M96*Z96</f>
        <v>49.448879999999996</v>
      </c>
      <c r="AB96" s="27">
        <f>IF(M96&gt;0,(AD96+AM96)/M96,0)</f>
        <v>3.058836718647622E-3</v>
      </c>
      <c r="AC96" s="17">
        <v>3.3E-4</v>
      </c>
      <c r="AD96" s="24">
        <f>AC96*M96</f>
        <v>5.0364599999999999</v>
      </c>
      <c r="AE96" s="117">
        <v>0.21290000000000001</v>
      </c>
      <c r="AF96" s="30">
        <f>AI96*(1-AJ96)*AE96</f>
        <v>41.298342000000005</v>
      </c>
      <c r="AG96" s="28">
        <f>IF(AND(AE96&gt;0,AC96&gt;0,Z96&gt;0),((Z96-AC96)*AE96)/((AE96-AC96)*Z96),0)</f>
        <v>0.89954246008722183</v>
      </c>
      <c r="AH96" s="60">
        <f t="shared" si="3"/>
        <v>0.89348916803418532</v>
      </c>
      <c r="AI96" s="12">
        <v>212</v>
      </c>
      <c r="AJ96" s="14">
        <v>8.5000000000000006E-2</v>
      </c>
      <c r="AK96" s="15">
        <v>0.2147</v>
      </c>
      <c r="AL96" s="150">
        <v>0.2324</v>
      </c>
      <c r="AM96" s="30">
        <f>AI96*(1-AJ96)*AK96</f>
        <v>41.647506000000007</v>
      </c>
      <c r="AN96" s="153">
        <f>AI96*(1-AJ96)*AL96</f>
        <v>45.080952000000003</v>
      </c>
      <c r="AO96" s="19">
        <v>1.58</v>
      </c>
      <c r="AP96" s="19">
        <v>1152.24</v>
      </c>
      <c r="AQ96" s="101">
        <f>AQ94+AI96-AP96</f>
        <v>671.14000000000078</v>
      </c>
      <c r="AR96" s="102"/>
      <c r="AS96" s="12"/>
      <c r="AT96" s="31"/>
      <c r="AU96" s="20"/>
      <c r="AV96" s="20"/>
      <c r="AW96" s="20"/>
      <c r="AX96" s="20"/>
    </row>
    <row r="97" spans="1:50" x14ac:dyDescent="0.2">
      <c r="A97" s="183"/>
      <c r="B97" s="33">
        <v>2</v>
      </c>
      <c r="C97" s="11" t="s">
        <v>53</v>
      </c>
      <c r="D97" s="34">
        <v>18867</v>
      </c>
      <c r="E97" s="34">
        <v>6</v>
      </c>
      <c r="F97" s="34">
        <v>15355</v>
      </c>
      <c r="G97" s="35">
        <v>0.5</v>
      </c>
      <c r="H97" s="35">
        <v>4.5</v>
      </c>
      <c r="I97" s="34">
        <v>15791</v>
      </c>
      <c r="J97" s="35">
        <v>4.2</v>
      </c>
      <c r="K97" s="34">
        <v>15609</v>
      </c>
      <c r="L97" s="36">
        <v>6.5000000000000002E-2</v>
      </c>
      <c r="M97" s="37">
        <f>ROUND(K97*(1-L97),0)</f>
        <v>14594</v>
      </c>
      <c r="N97" s="38">
        <v>0.52700000000000002</v>
      </c>
      <c r="O97" s="25">
        <f>M97*N97</f>
        <v>7691.0380000000005</v>
      </c>
      <c r="P97" s="36">
        <v>0.32</v>
      </c>
      <c r="Q97" s="25">
        <f>M97*P97</f>
        <v>4670.08</v>
      </c>
      <c r="R97" s="39">
        <v>0.153</v>
      </c>
      <c r="S97" s="25">
        <f>M97*R97</f>
        <v>2232.8820000000001</v>
      </c>
      <c r="T97" s="28">
        <v>0.23499999999999999</v>
      </c>
      <c r="U97" s="25">
        <f>M97*T97</f>
        <v>3429.5899999999997</v>
      </c>
      <c r="V97" s="39">
        <v>0.49199999999999999</v>
      </c>
      <c r="W97" s="25">
        <f>M97*V97</f>
        <v>7180.2479999999996</v>
      </c>
      <c r="X97" s="39">
        <v>0.4</v>
      </c>
      <c r="Y97" s="25">
        <f>X97*M97</f>
        <v>5837.6</v>
      </c>
      <c r="Z97" s="40">
        <v>3.1800000000000001E-3</v>
      </c>
      <c r="AA97" s="18">
        <f>M97*Z97</f>
        <v>46.408920000000002</v>
      </c>
      <c r="AB97" s="27">
        <f>IF(M97&gt;0,(AD97+AM97)/M97,0)</f>
        <v>2.9563332328354122E-3</v>
      </c>
      <c r="AC97" s="40">
        <v>3.2000000000000003E-4</v>
      </c>
      <c r="AD97" s="37">
        <f>AC97*M97</f>
        <v>4.6700800000000005</v>
      </c>
      <c r="AE97" s="28">
        <v>0.20699999999999999</v>
      </c>
      <c r="AF97" s="41">
        <f>AI97*(1-AJ97)*AE97</f>
        <v>37.461204000000002</v>
      </c>
      <c r="AG97" s="28">
        <f>IF(AND(AE97&gt;0,AC97&gt;0,Z97&gt;0),((Z97-AC97)*AE97)/((AE97-AC97)*Z97),0)</f>
        <v>0.90076355390339991</v>
      </c>
      <c r="AH97" s="29">
        <f t="shared" si="3"/>
        <v>0.89310207847581102</v>
      </c>
      <c r="AI97" s="34">
        <v>198</v>
      </c>
      <c r="AJ97" s="36">
        <v>8.5999999999999993E-2</v>
      </c>
      <c r="AK97" s="38">
        <v>0.21260000000000001</v>
      </c>
      <c r="AL97" s="151">
        <v>0.2195</v>
      </c>
      <c r="AM97" s="41">
        <f>AI97*(1-AJ97)*AK97</f>
        <v>38.474647200000007</v>
      </c>
      <c r="AN97" s="174">
        <f t="shared" si="4"/>
        <v>39.723354</v>
      </c>
      <c r="AO97" s="42">
        <v>1.6</v>
      </c>
      <c r="AP97" s="42"/>
      <c r="AQ97" s="121">
        <f>AQ96+AI97-AP97</f>
        <v>869.14000000000078</v>
      </c>
      <c r="AR97" s="104"/>
      <c r="AS97" s="43"/>
      <c r="AT97" s="44"/>
      <c r="AU97" s="45"/>
      <c r="AV97" s="45"/>
      <c r="AW97" s="45"/>
      <c r="AX97" s="45"/>
    </row>
    <row r="98" spans="1:50" x14ac:dyDescent="0.2">
      <c r="A98" s="183"/>
      <c r="B98" s="33">
        <v>3</v>
      </c>
      <c r="C98" s="46" t="s">
        <v>51</v>
      </c>
      <c r="D98" s="43">
        <v>21581</v>
      </c>
      <c r="E98" s="43">
        <v>3</v>
      </c>
      <c r="F98" s="43">
        <v>16760</v>
      </c>
      <c r="G98" s="37">
        <v>1.1000000000000001</v>
      </c>
      <c r="H98" s="37">
        <v>7.8</v>
      </c>
      <c r="I98" s="43">
        <v>17615</v>
      </c>
      <c r="J98" s="37">
        <v>3.8</v>
      </c>
      <c r="K98" s="43">
        <v>16043</v>
      </c>
      <c r="L98" s="39">
        <v>6.6000000000000003E-2</v>
      </c>
      <c r="M98" s="37">
        <f>ROUND(K98*(1-L98),0)</f>
        <v>14984</v>
      </c>
      <c r="N98" s="28">
        <v>0.496</v>
      </c>
      <c r="O98" s="25">
        <f>M98*N98</f>
        <v>7432.0640000000003</v>
      </c>
      <c r="P98" s="39">
        <v>0.41199999999999998</v>
      </c>
      <c r="Q98" s="25">
        <f>M98*P98</f>
        <v>6173.4079999999994</v>
      </c>
      <c r="R98" s="39">
        <v>9.1999999999999998E-2</v>
      </c>
      <c r="S98" s="25">
        <f>M98*R98</f>
        <v>1378.528</v>
      </c>
      <c r="T98" s="28">
        <v>0.23599999999999999</v>
      </c>
      <c r="U98" s="25">
        <f>M98*T98</f>
        <v>3536.2239999999997</v>
      </c>
      <c r="V98" s="39">
        <v>0.497</v>
      </c>
      <c r="W98" s="25">
        <f>M98*V98</f>
        <v>7447.0479999999998</v>
      </c>
      <c r="X98" s="39">
        <v>0.4</v>
      </c>
      <c r="Y98" s="25">
        <f>X98*M98</f>
        <v>5993.6</v>
      </c>
      <c r="Z98" s="47">
        <v>3.13E-3</v>
      </c>
      <c r="AA98" s="18">
        <f>M98*Z98</f>
        <v>46.899920000000002</v>
      </c>
      <c r="AB98" s="27">
        <f>IF(M98&gt;0,(AD98+AM98)/M98,0)</f>
        <v>2.9385367325146824E-3</v>
      </c>
      <c r="AC98" s="47">
        <v>3.1E-4</v>
      </c>
      <c r="AD98" s="37">
        <f>AC98*M98</f>
        <v>4.6450399999999998</v>
      </c>
      <c r="AE98" s="28">
        <v>0.20319999999999999</v>
      </c>
      <c r="AF98" s="41">
        <f>AI98*(1-AJ98)*AE98</f>
        <v>37.556236800000001</v>
      </c>
      <c r="AG98" s="28">
        <f>IF(AND(AE98&gt;0,AC98&gt;0,Z98&gt;0),((Z98-AC98)*AE98)/((AE98-AC98)*Z98),0)</f>
        <v>0.9023350602956608</v>
      </c>
      <c r="AH98" s="29">
        <f t="shared" si="3"/>
        <v>0.89580846435949202</v>
      </c>
      <c r="AI98" s="43">
        <v>204</v>
      </c>
      <c r="AJ98" s="39">
        <v>9.4E-2</v>
      </c>
      <c r="AK98" s="28">
        <v>0.21310000000000001</v>
      </c>
      <c r="AL98" s="152">
        <v>0.22040000000000001</v>
      </c>
      <c r="AM98" s="41">
        <f>AI98*(1-AJ98)*AK98</f>
        <v>39.385994400000001</v>
      </c>
      <c r="AN98" s="154">
        <f t="shared" si="4"/>
        <v>40.735209600000005</v>
      </c>
      <c r="AO98" s="18">
        <v>1.55</v>
      </c>
      <c r="AP98" s="18"/>
      <c r="AQ98" s="121">
        <f>AQ97+AI98-AP98</f>
        <v>1073.1400000000008</v>
      </c>
      <c r="AR98" s="104"/>
      <c r="AS98" s="43"/>
      <c r="AT98" s="48"/>
      <c r="AU98" s="41"/>
      <c r="AV98" s="41"/>
      <c r="AW98" s="41"/>
      <c r="AX98" s="41"/>
    </row>
    <row r="99" spans="1:50" s="22" customFormat="1" ht="13.5" thickBot="1" x14ac:dyDescent="0.25">
      <c r="A99" s="184"/>
      <c r="B99" s="49" t="s">
        <v>38</v>
      </c>
      <c r="C99" s="50"/>
      <c r="D99" s="51">
        <f>SUM(D96:D98)</f>
        <v>46202</v>
      </c>
      <c r="E99" s="51"/>
      <c r="F99" s="51">
        <f>SUM(F96:F98)</f>
        <v>47028</v>
      </c>
      <c r="G99" s="52"/>
      <c r="H99" s="52"/>
      <c r="I99" s="51">
        <f>SUM(I96:I98)</f>
        <v>49291</v>
      </c>
      <c r="J99" s="52"/>
      <c r="K99" s="51">
        <f>SUM(K96:K98)</f>
        <v>47958</v>
      </c>
      <c r="L99" s="21">
        <f>IF(K99&gt;0,(K96*L96+K97*L97+K98*L98)/K99,0)</f>
        <v>6.4994516034863836E-2</v>
      </c>
      <c r="M99" s="52">
        <f>M96+M97+M98</f>
        <v>44840</v>
      </c>
      <c r="N99" s="53">
        <f>IF(M99&gt;0,O99/M99,0)</f>
        <v>0.54727377341659234</v>
      </c>
      <c r="O99" s="54">
        <f>O96+O97+O98</f>
        <v>24539.756000000001</v>
      </c>
      <c r="P99" s="21">
        <f>IF(M99&gt;0,Q99/M99,0)</f>
        <v>0.30173059768064225</v>
      </c>
      <c r="Q99" s="54">
        <f>Q96+Q97+Q98</f>
        <v>13529.599999999999</v>
      </c>
      <c r="R99" s="21">
        <f>IF(M99&gt;0,S99/M99,0)</f>
        <v>0.15099562890276538</v>
      </c>
      <c r="S99" s="54">
        <f>S96+S97+S98</f>
        <v>6770.6440000000002</v>
      </c>
      <c r="T99" s="21">
        <f>IF(M99&gt;0,U99/M99,0)</f>
        <v>0.2346534344335415</v>
      </c>
      <c r="U99" s="54">
        <f>U96+U97+U98</f>
        <v>10521.86</v>
      </c>
      <c r="V99" s="21">
        <f>IF(M99&gt;0,W99/M99,0)</f>
        <v>0.4929900981266726</v>
      </c>
      <c r="W99" s="54">
        <f>W96+W97+W98</f>
        <v>22105.675999999999</v>
      </c>
      <c r="X99" s="21">
        <f>IF(M99&gt;0,Y99/M99,0)</f>
        <v>0.4</v>
      </c>
      <c r="Y99" s="54">
        <f>Y96+Y97+Y98</f>
        <v>17936</v>
      </c>
      <c r="Z99" s="55">
        <f>IF(M99&gt;0,AA99/M99,0)</f>
        <v>3.1837136485281001E-3</v>
      </c>
      <c r="AA99" s="56">
        <f>SUM(AA96:AA98)</f>
        <v>142.75772000000001</v>
      </c>
      <c r="AB99" s="55">
        <f>IF(M99&gt;0,(AB96*M96+AB97*M97+AB98*M98)/M99,0)</f>
        <v>2.9852749241748443E-3</v>
      </c>
      <c r="AC99" s="55">
        <f>IF(K99&gt;0,(K96*AC96+K97*AC97+K98*AC98)/K99,0)</f>
        <v>3.2005483965136163E-4</v>
      </c>
      <c r="AD99" s="52">
        <f>SUM(AD96:AD98)</f>
        <v>14.35158</v>
      </c>
      <c r="AE99" s="53">
        <f>IF(K99&gt;0,(K96*AE96+K97*AE97+K98*AE98)/K99,0)</f>
        <v>0.20773485132824551</v>
      </c>
      <c r="AF99" s="58">
        <f>SUM(AF96:AF98)</f>
        <v>116.31578279999999</v>
      </c>
      <c r="AG99" s="53">
        <f>IF(AND(AA99&gt;0),((AA96*AG96+AA97*AG97+AA98*AG98)/AA99),0)</f>
        <v>0.90085687146613203</v>
      </c>
      <c r="AH99" s="57">
        <f t="shared" si="3"/>
        <v>0.89412931677457741</v>
      </c>
      <c r="AI99" s="51">
        <f>SUM(AI96:AI98)</f>
        <v>614</v>
      </c>
      <c r="AJ99" s="21">
        <f>IF(AI99&gt;0,(AJ96*AI96+AJ97*AI97+AJ98*AI98)/AI99,0)</f>
        <v>8.8312703583061897E-2</v>
      </c>
      <c r="AK99" s="53">
        <f>IF(K99&gt;0,(AK96*K96+AK97*K97+AK98*K98)/K99,0)</f>
        <v>0.21348127319738106</v>
      </c>
      <c r="AL99" s="155">
        <f>IF(L99&gt;0,(AL96*K96+AL97*K97+AL98*K98)/K99,0)</f>
        <v>0.22418714500187664</v>
      </c>
      <c r="AM99" s="58">
        <f>SUM(AM96:AM98)</f>
        <v>119.50814760000002</v>
      </c>
      <c r="AN99" s="156">
        <f>SUM(AN96:AN98)</f>
        <v>125.5395156</v>
      </c>
      <c r="AO99" s="56"/>
      <c r="AP99" s="56">
        <f>SUM(AP96:AP98)</f>
        <v>1152.24</v>
      </c>
      <c r="AQ99" s="105"/>
      <c r="AR99" s="106">
        <f>AQ98</f>
        <v>1073.1400000000008</v>
      </c>
      <c r="AS99" s="51">
        <f>SUM(AS96:AS98)</f>
        <v>0</v>
      </c>
      <c r="AT99" s="59"/>
      <c r="AU99" s="58"/>
      <c r="AV99" s="58"/>
      <c r="AW99" s="58"/>
      <c r="AX99" s="58"/>
    </row>
    <row r="100" spans="1:50" x14ac:dyDescent="0.2">
      <c r="A100" s="191">
        <v>25</v>
      </c>
      <c r="B100" s="33">
        <v>1</v>
      </c>
      <c r="C100" s="46" t="s">
        <v>60</v>
      </c>
      <c r="D100" s="12">
        <v>5698</v>
      </c>
      <c r="E100" s="12">
        <v>1</v>
      </c>
      <c r="F100" s="12">
        <v>7612</v>
      </c>
      <c r="G100" s="13">
        <v>0.6</v>
      </c>
      <c r="H100" s="13">
        <v>5.2</v>
      </c>
      <c r="I100" s="12">
        <v>8286</v>
      </c>
      <c r="J100" s="13">
        <v>7</v>
      </c>
      <c r="K100" s="12">
        <v>15982</v>
      </c>
      <c r="L100" s="14">
        <v>7.9000000000000001E-2</v>
      </c>
      <c r="M100" s="24">
        <f>ROUND(K100*(1-L100),0)</f>
        <v>14719</v>
      </c>
      <c r="N100" s="15">
        <v>0.61099999999999999</v>
      </c>
      <c r="O100" s="25">
        <f>M100*N100</f>
        <v>8993.3089999999993</v>
      </c>
      <c r="P100" s="14">
        <v>0.23799999999999999</v>
      </c>
      <c r="Q100" s="25">
        <f>M100*P100</f>
        <v>3503.1219999999998</v>
      </c>
      <c r="R100" s="16">
        <v>0.151</v>
      </c>
      <c r="S100" s="25">
        <f>M100*R100</f>
        <v>2222.569</v>
      </c>
      <c r="T100" s="26">
        <v>0.23200000000000001</v>
      </c>
      <c r="U100" s="25">
        <f>M100*T100</f>
        <v>3414.808</v>
      </c>
      <c r="V100" s="16">
        <v>0.48799999999999999</v>
      </c>
      <c r="W100" s="25">
        <f>M100*V100</f>
        <v>7182.8719999999994</v>
      </c>
      <c r="X100" s="16">
        <v>0.4</v>
      </c>
      <c r="Y100" s="25">
        <f>X100*M100</f>
        <v>5887.6</v>
      </c>
      <c r="Z100" s="17">
        <v>3.0500000000000002E-3</v>
      </c>
      <c r="AA100" s="18">
        <f>M100*Z100</f>
        <v>44.892950000000006</v>
      </c>
      <c r="AB100" s="27">
        <f>IF(M100&gt;0,(AD100+AM100)/M100,0)</f>
        <v>2.8446949656906043E-3</v>
      </c>
      <c r="AC100" s="17">
        <v>3.1E-4</v>
      </c>
      <c r="AD100" s="24">
        <f>AC100*M100</f>
        <v>4.5628900000000003</v>
      </c>
      <c r="AE100" s="117">
        <v>0.20230000000000001</v>
      </c>
      <c r="AF100" s="30">
        <f>AI100*(1-AJ100)*AE100</f>
        <v>36.146761699999999</v>
      </c>
      <c r="AG100" s="28">
        <f>IF(AND(AE100&gt;0,AC100&gt;0,Z100&gt;0),((Z100-AC100)*AE100)/((AE100-AC100)*Z100),0)</f>
        <v>0.89973939628564636</v>
      </c>
      <c r="AH100" s="60">
        <f t="shared" ref="AH100:AH127" si="5">IF(AND(AB100&gt;0,AK100&gt;0,AC100&gt;0),((AK100*(AB100-AC100))/(AB100*(AK100-AC100))),0)</f>
        <v>0.89235007207590866</v>
      </c>
      <c r="AI100" s="12">
        <v>197</v>
      </c>
      <c r="AJ100" s="14">
        <v>9.2999999999999999E-2</v>
      </c>
      <c r="AK100" s="15">
        <v>0.20880000000000001</v>
      </c>
      <c r="AL100" s="150">
        <v>0.22309999999999999</v>
      </c>
      <c r="AM100" s="30">
        <f>AI100*(1-AJ100)*AK100</f>
        <v>37.308175200000001</v>
      </c>
      <c r="AN100" s="153">
        <f>AI100*(1-AJ100)*AL100</f>
        <v>39.863284899999996</v>
      </c>
      <c r="AO100" s="19">
        <v>1.6</v>
      </c>
      <c r="AP100" s="19">
        <v>1006.86</v>
      </c>
      <c r="AQ100" s="101">
        <f>AQ98+AI100-AP100+AR100</f>
        <v>420.28000000000077</v>
      </c>
      <c r="AR100" s="102">
        <v>157</v>
      </c>
      <c r="AS100" s="12"/>
      <c r="AT100" s="31"/>
      <c r="AU100" s="20"/>
      <c r="AV100" s="20"/>
      <c r="AW100" s="20"/>
      <c r="AX100" s="20"/>
    </row>
    <row r="101" spans="1:50" x14ac:dyDescent="0.2">
      <c r="A101" s="191"/>
      <c r="B101" s="33">
        <v>2</v>
      </c>
      <c r="C101" s="11" t="s">
        <v>53</v>
      </c>
      <c r="D101" s="34">
        <v>18980</v>
      </c>
      <c r="E101" s="34">
        <v>5</v>
      </c>
      <c r="F101" s="34">
        <v>18011</v>
      </c>
      <c r="G101" s="35">
        <v>0.4</v>
      </c>
      <c r="H101" s="35">
        <v>6.1</v>
      </c>
      <c r="I101" s="34">
        <v>18244</v>
      </c>
      <c r="J101" s="35">
        <v>5.7</v>
      </c>
      <c r="K101" s="34">
        <v>15978</v>
      </c>
      <c r="L101" s="36">
        <v>6.6000000000000003E-2</v>
      </c>
      <c r="M101" s="37">
        <f>ROUND(K101*(1-L101),0)</f>
        <v>14923</v>
      </c>
      <c r="N101" s="38">
        <v>0.51200000000000001</v>
      </c>
      <c r="O101" s="25">
        <f>M101*N101</f>
        <v>7640.576</v>
      </c>
      <c r="P101" s="36">
        <v>0.35899999999999999</v>
      </c>
      <c r="Q101" s="25">
        <f>M101*P101</f>
        <v>5357.357</v>
      </c>
      <c r="R101" s="39">
        <v>0.129</v>
      </c>
      <c r="S101" s="25">
        <f>M101*R101</f>
        <v>1925.067</v>
      </c>
      <c r="T101" s="28">
        <v>0.22700000000000001</v>
      </c>
      <c r="U101" s="25">
        <f>M101*T101</f>
        <v>3387.5210000000002</v>
      </c>
      <c r="V101" s="39">
        <v>0.51200000000000001</v>
      </c>
      <c r="W101" s="25">
        <f>M101*V101</f>
        <v>7640.576</v>
      </c>
      <c r="X101" s="39">
        <v>0.4</v>
      </c>
      <c r="Y101" s="25">
        <f>X101*M101</f>
        <v>5969.2000000000007</v>
      </c>
      <c r="Z101" s="40">
        <v>3.0799999999999998E-3</v>
      </c>
      <c r="AA101" s="18">
        <f>M101*Z101</f>
        <v>45.96284</v>
      </c>
      <c r="AB101" s="27">
        <f>IF(M101&gt;0,(AD101+AM101)/M101,0)</f>
        <v>2.6883367285398378E-3</v>
      </c>
      <c r="AC101" s="40">
        <v>3.3E-4</v>
      </c>
      <c r="AD101" s="37">
        <f>AC101*M101</f>
        <v>4.9245900000000002</v>
      </c>
      <c r="AE101" s="28">
        <v>0.19769999999999999</v>
      </c>
      <c r="AF101" s="41">
        <f>AI101*(1-AJ101)*AE101</f>
        <v>35.246944499999998</v>
      </c>
      <c r="AG101" s="28">
        <f>IF(AND(AE101&gt;0,AC101&gt;0,Z101&gt;0),((Z101-AC101)*AE101)/((AE101-AC101)*Z101),0)</f>
        <v>0.89434998805723842</v>
      </c>
      <c r="AH101" s="29">
        <f t="shared" si="5"/>
        <v>0.87871649913716077</v>
      </c>
      <c r="AI101" s="34">
        <v>197</v>
      </c>
      <c r="AJ101" s="36">
        <v>9.5000000000000001E-2</v>
      </c>
      <c r="AK101" s="38">
        <v>0.19739999999999999</v>
      </c>
      <c r="AL101" s="151">
        <v>0.20730000000000001</v>
      </c>
      <c r="AM101" s="41">
        <f>AI101*(1-AJ101)*AK101</f>
        <v>35.193458999999997</v>
      </c>
      <c r="AN101" s="174">
        <f t="shared" si="4"/>
        <v>36.9584805</v>
      </c>
      <c r="AO101" s="42">
        <v>1.6</v>
      </c>
      <c r="AP101" s="42"/>
      <c r="AQ101" s="121">
        <f>AQ100+AI101-AP101</f>
        <v>617.28000000000077</v>
      </c>
      <c r="AR101" s="104"/>
      <c r="AS101" s="43"/>
      <c r="AT101" s="44"/>
      <c r="AU101" s="45"/>
      <c r="AV101" s="45"/>
      <c r="AW101" s="45"/>
      <c r="AX101" s="45"/>
    </row>
    <row r="102" spans="1:50" x14ac:dyDescent="0.2">
      <c r="A102" s="191"/>
      <c r="B102" s="33">
        <v>3</v>
      </c>
      <c r="C102" s="46" t="s">
        <v>51</v>
      </c>
      <c r="D102" s="43">
        <v>12800</v>
      </c>
      <c r="E102" s="43">
        <v>0</v>
      </c>
      <c r="F102" s="43">
        <v>4827</v>
      </c>
      <c r="G102" s="37">
        <v>0.8</v>
      </c>
      <c r="H102" s="37">
        <v>4.5</v>
      </c>
      <c r="I102" s="43">
        <v>4969</v>
      </c>
      <c r="J102" s="37">
        <v>10.5</v>
      </c>
      <c r="K102" s="43">
        <v>15901</v>
      </c>
      <c r="L102" s="39">
        <v>0.08</v>
      </c>
      <c r="M102" s="37">
        <f>ROUND(K102*(1-L102),0)</f>
        <v>14629</v>
      </c>
      <c r="N102" s="28">
        <v>0.501</v>
      </c>
      <c r="O102" s="25">
        <f>M102*N102</f>
        <v>7329.1289999999999</v>
      </c>
      <c r="P102" s="39">
        <v>0.40500000000000003</v>
      </c>
      <c r="Q102" s="25">
        <f>M102*P102</f>
        <v>5924.7450000000008</v>
      </c>
      <c r="R102" s="39">
        <v>9.4E-2</v>
      </c>
      <c r="S102" s="25">
        <f>M102*R102</f>
        <v>1375.126</v>
      </c>
      <c r="T102" s="28">
        <v>0.22600000000000001</v>
      </c>
      <c r="U102" s="25">
        <f>M102*T102</f>
        <v>3306.154</v>
      </c>
      <c r="V102" s="39">
        <v>0.503</v>
      </c>
      <c r="W102" s="25">
        <f>M102*V102</f>
        <v>7358.3869999999997</v>
      </c>
      <c r="X102" s="39">
        <v>0.4</v>
      </c>
      <c r="Y102" s="25">
        <f>X102*M102</f>
        <v>5851.6</v>
      </c>
      <c r="Z102" s="47">
        <v>3.0100000000000001E-3</v>
      </c>
      <c r="AA102" s="18">
        <f>M102*Z102</f>
        <v>44.033290000000001</v>
      </c>
      <c r="AB102" s="27">
        <f>IF(M102&gt;0,(AD102+AM102)/M102,0)</f>
        <v>3.1919572082849137E-3</v>
      </c>
      <c r="AC102" s="47">
        <v>3.4000000000000002E-4</v>
      </c>
      <c r="AD102" s="37">
        <f>AC102*M102</f>
        <v>4.9738600000000002</v>
      </c>
      <c r="AE102" s="28">
        <v>0.2074</v>
      </c>
      <c r="AF102" s="41">
        <f>AI102*(1-AJ102)*AE102</f>
        <v>39.967639200000001</v>
      </c>
      <c r="AG102" s="28">
        <f>IF(AND(AE102&gt;0,AC102&gt;0,Z102&gt;0),((Z102-AC102)*AE102)/((AE102-AC102)*Z102),0)</f>
        <v>0.88849974632996742</v>
      </c>
      <c r="AH102" s="29">
        <f t="shared" si="5"/>
        <v>0.8948876475871369</v>
      </c>
      <c r="AI102" s="43">
        <v>212</v>
      </c>
      <c r="AJ102" s="39">
        <v>9.0999999999999998E-2</v>
      </c>
      <c r="AK102" s="28">
        <v>0.2165</v>
      </c>
      <c r="AL102" s="152">
        <v>0.23069999999999999</v>
      </c>
      <c r="AM102" s="41">
        <f>AI102*(1-AJ102)*AK102</f>
        <v>41.721282000000002</v>
      </c>
      <c r="AN102" s="154">
        <f t="shared" si="4"/>
        <v>44.457735599999999</v>
      </c>
      <c r="AO102" s="18">
        <v>1.5</v>
      </c>
      <c r="AP102" s="18"/>
      <c r="AQ102" s="121">
        <f>AQ101+AI102-AP102</f>
        <v>829.28000000000077</v>
      </c>
      <c r="AR102" s="104"/>
      <c r="AS102" s="43"/>
      <c r="AT102" s="48"/>
      <c r="AU102" s="41"/>
      <c r="AV102" s="41"/>
      <c r="AW102" s="41"/>
      <c r="AX102" s="41"/>
    </row>
    <row r="103" spans="1:50" s="22" customFormat="1" ht="13.5" thickBot="1" x14ac:dyDescent="0.25">
      <c r="A103" s="191"/>
      <c r="B103" s="66" t="s">
        <v>38</v>
      </c>
      <c r="C103" s="50"/>
      <c r="D103" s="51">
        <f>SUM(D100:D102)</f>
        <v>37478</v>
      </c>
      <c r="E103" s="51"/>
      <c r="F103" s="51">
        <f>SUM(F100:F102)</f>
        <v>30450</v>
      </c>
      <c r="G103" s="52"/>
      <c r="H103" s="52"/>
      <c r="I103" s="51">
        <f>SUM(I100:I102)</f>
        <v>31499</v>
      </c>
      <c r="J103" s="52"/>
      <c r="K103" s="51">
        <f>SUM(K100:K102)</f>
        <v>47861</v>
      </c>
      <c r="L103" s="21">
        <f>IF(K103&gt;0,(K100*L100+K101*L101+K102*L102)/K103,0)</f>
        <v>7.4992290173627796E-2</v>
      </c>
      <c r="M103" s="52">
        <f>M100+M101+M102</f>
        <v>44271</v>
      </c>
      <c r="N103" s="53">
        <f>IF(M103&gt;0,O103/M103,0)</f>
        <v>0.54128016082762975</v>
      </c>
      <c r="O103" s="54">
        <f>O100+O101+O102</f>
        <v>23963.013999999999</v>
      </c>
      <c r="P103" s="21">
        <f>IF(M103&gt;0,Q103/M103,0)</f>
        <v>0.33397086128616926</v>
      </c>
      <c r="Q103" s="54">
        <f>Q100+Q101+Q102</f>
        <v>14785.224</v>
      </c>
      <c r="R103" s="21">
        <f>IF(M103&gt;0,S103/M103,0)</f>
        <v>0.12474897788620092</v>
      </c>
      <c r="S103" s="54">
        <f>S100+S101+S102</f>
        <v>5522.7620000000006</v>
      </c>
      <c r="T103" s="21">
        <f>IF(M103&gt;0,U103/M103,0)</f>
        <v>0.22833193286801745</v>
      </c>
      <c r="U103" s="54">
        <f>U100+U101+U102</f>
        <v>10108.483</v>
      </c>
      <c r="V103" s="21">
        <f>IF(M103&gt;0,W103/M103,0)</f>
        <v>0.50104662194212912</v>
      </c>
      <c r="W103" s="54">
        <f>W100+W101+W102</f>
        <v>22181.834999999999</v>
      </c>
      <c r="X103" s="21">
        <f>IF(M103&gt;0,Y103/M103,0)</f>
        <v>0.4</v>
      </c>
      <c r="Y103" s="54">
        <f>Y100+Y101+Y102</f>
        <v>17708.400000000001</v>
      </c>
      <c r="Z103" s="55">
        <f>IF(M103&gt;0,AA103/M103,0)</f>
        <v>3.0468948069842564E-3</v>
      </c>
      <c r="AA103" s="56">
        <f>SUM(AA100:AA102)</f>
        <v>134.88908000000001</v>
      </c>
      <c r="AB103" s="55">
        <f>IF(M103&gt;0,(AB100*M100+AB101*M101+AB102*M102)/M103,0)</f>
        <v>2.9067393146755211E-3</v>
      </c>
      <c r="AC103" s="55">
        <f>IF(K103&gt;0,(K100*AC100+K101*AC101+K102*AC102)/K103,0)</f>
        <v>3.2664382273667495E-4</v>
      </c>
      <c r="AD103" s="52">
        <f>SUM(AD100:AD102)</f>
        <v>14.461340000000002</v>
      </c>
      <c r="AE103" s="53">
        <f>IF(K103&gt;0,(K100*AE100+K101*AE101+K102*AE102)/K103,0)</f>
        <v>0.2024587158646915</v>
      </c>
      <c r="AF103" s="58">
        <f>SUM(AF100:AF102)</f>
        <v>111.3613454</v>
      </c>
      <c r="AG103" s="53">
        <f>IF(AND(AA103&gt;0),((AA100*AG100+AA101*AG101+AA102*AG102)/AA103),0)</f>
        <v>0.89423390040641071</v>
      </c>
      <c r="AH103" s="57">
        <f t="shared" si="5"/>
        <v>0.88902448425883829</v>
      </c>
      <c r="AI103" s="51">
        <f>SUM(AI100:AI102)</f>
        <v>606</v>
      </c>
      <c r="AJ103" s="21">
        <f>IF(AI103&gt;0,(AJ100*AI100+AJ101*AI101+AJ102*AI102)/AI103,0)</f>
        <v>9.295049504950495E-2</v>
      </c>
      <c r="AK103" s="53">
        <f>IF(K103&gt;0,(AK100*K100+AK101*K101+AK102*K102)/K103,0)</f>
        <v>0.20755239756795721</v>
      </c>
      <c r="AL103" s="155">
        <f>IF(L103&gt;0,(AL100*K100+AL101*K101+AL102*K102)/K103,0)</f>
        <v>0.22035027057520734</v>
      </c>
      <c r="AM103" s="58">
        <f>SUM(AM100:AM102)</f>
        <v>114.2229162</v>
      </c>
      <c r="AN103" s="156">
        <f>SUM(AN100:AN102)</f>
        <v>121.27950100000001</v>
      </c>
      <c r="AO103" s="56"/>
      <c r="AP103" s="56">
        <f>SUM(AP100:AP102)</f>
        <v>1006.86</v>
      </c>
      <c r="AQ103" s="122"/>
      <c r="AR103" s="106">
        <f>AQ102</f>
        <v>829.28000000000077</v>
      </c>
      <c r="AS103" s="51">
        <f>SUM(AS100:AS102)</f>
        <v>0</v>
      </c>
      <c r="AT103" s="59"/>
      <c r="AU103" s="58"/>
      <c r="AV103" s="58"/>
      <c r="AW103" s="58"/>
      <c r="AX103" s="58"/>
    </row>
    <row r="104" spans="1:50" x14ac:dyDescent="0.2">
      <c r="A104" s="182">
        <v>26</v>
      </c>
      <c r="B104" s="23">
        <v>1</v>
      </c>
      <c r="C104" s="11" t="s">
        <v>52</v>
      </c>
      <c r="D104" s="12">
        <v>8530</v>
      </c>
      <c r="E104" s="12">
        <v>0</v>
      </c>
      <c r="F104" s="12">
        <v>11843</v>
      </c>
      <c r="G104" s="13">
        <v>1.3</v>
      </c>
      <c r="H104" s="13">
        <v>4.4000000000000004</v>
      </c>
      <c r="I104" s="12">
        <v>12719</v>
      </c>
      <c r="J104" s="13">
        <v>9</v>
      </c>
      <c r="K104" s="12">
        <v>14813</v>
      </c>
      <c r="L104" s="14">
        <v>7.5999999999999998E-2</v>
      </c>
      <c r="M104" s="24">
        <f>ROUND(K104*(1-L104),0)</f>
        <v>13687</v>
      </c>
      <c r="N104" s="15">
        <v>0.45</v>
      </c>
      <c r="O104" s="25">
        <f>M104*N104</f>
        <v>6159.1500000000005</v>
      </c>
      <c r="P104" s="14">
        <v>0.42699999999999999</v>
      </c>
      <c r="Q104" s="25">
        <f>M104*P104</f>
        <v>5844.3490000000002</v>
      </c>
      <c r="R104" s="16">
        <v>0.14699999999999999</v>
      </c>
      <c r="S104" s="25">
        <f>M104*R104</f>
        <v>2011.9889999999998</v>
      </c>
      <c r="T104" s="26">
        <v>0.20300000000000001</v>
      </c>
      <c r="U104" s="25">
        <f>M104*T104</f>
        <v>2778.4610000000002</v>
      </c>
      <c r="V104" s="16">
        <v>0.52500000000000002</v>
      </c>
      <c r="W104" s="25">
        <f>M104*V104</f>
        <v>7185.6750000000002</v>
      </c>
      <c r="X104" s="16">
        <v>0.4</v>
      </c>
      <c r="Y104" s="25">
        <f>X104*M104</f>
        <v>5474.8</v>
      </c>
      <c r="Z104" s="17">
        <v>2.9399999999999999E-3</v>
      </c>
      <c r="AA104" s="18">
        <f>M104*Z104</f>
        <v>40.239779999999996</v>
      </c>
      <c r="AB104" s="27">
        <f>IF(M104&gt;0,(AD104+AM104)/M104,0)</f>
        <v>2.7102205012055234E-3</v>
      </c>
      <c r="AC104" s="17">
        <v>4.6000000000000001E-4</v>
      </c>
      <c r="AD104" s="24">
        <f>AC104*M104</f>
        <v>6.2960200000000004</v>
      </c>
      <c r="AE104" s="117">
        <v>0.1981</v>
      </c>
      <c r="AF104" s="30">
        <f>AI104*(1-AJ104)*AE104</f>
        <v>31.727695999999998</v>
      </c>
      <c r="AG104" s="28">
        <f>IF(AND(AE104&gt;0,AC104&gt;0,Z104&gt;0),((Z104-AC104)*AE104)/((AE104-AC104)*Z104),0)</f>
        <v>0.84550071799616422</v>
      </c>
      <c r="AH104" s="60">
        <f t="shared" si="5"/>
        <v>0.83226296526834809</v>
      </c>
      <c r="AI104" s="12">
        <v>176</v>
      </c>
      <c r="AJ104" s="14">
        <v>0.09</v>
      </c>
      <c r="AK104" s="15">
        <v>0.1923</v>
      </c>
      <c r="AL104" s="150">
        <v>0.2082</v>
      </c>
      <c r="AM104" s="30">
        <f>AI104*(1-AJ104)*AK104</f>
        <v>30.798767999999999</v>
      </c>
      <c r="AN104" s="153">
        <f>AI104*(1-AJ104)*AL104</f>
        <v>33.345312</v>
      </c>
      <c r="AO104" s="19">
        <v>1.58</v>
      </c>
      <c r="AP104" s="19"/>
      <c r="AQ104" s="101">
        <f>AQ102+AI104-AP104</f>
        <v>1005.2800000000008</v>
      </c>
      <c r="AR104" s="102"/>
      <c r="AS104" s="12"/>
      <c r="AT104" s="31"/>
      <c r="AU104" s="20"/>
      <c r="AV104" s="20"/>
      <c r="AW104" s="20"/>
      <c r="AX104" s="20"/>
    </row>
    <row r="105" spans="1:50" x14ac:dyDescent="0.2">
      <c r="A105" s="183"/>
      <c r="B105" s="33">
        <v>2</v>
      </c>
      <c r="C105" s="11" t="s">
        <v>54</v>
      </c>
      <c r="D105" s="34">
        <v>18320</v>
      </c>
      <c r="E105" s="34">
        <v>2</v>
      </c>
      <c r="F105" s="34">
        <v>15965</v>
      </c>
      <c r="G105" s="35">
        <v>1.4</v>
      </c>
      <c r="H105" s="35">
        <v>4.9000000000000004</v>
      </c>
      <c r="I105" s="34">
        <v>16258</v>
      </c>
      <c r="J105" s="35">
        <v>8.4</v>
      </c>
      <c r="K105" s="34">
        <v>15965</v>
      </c>
      <c r="L105" s="36">
        <v>7.0999999999999994E-2</v>
      </c>
      <c r="M105" s="37">
        <f>ROUND(K105*(1-L105),0)</f>
        <v>14831</v>
      </c>
      <c r="N105" s="38">
        <v>0.5</v>
      </c>
      <c r="O105" s="25">
        <f>M105*N105</f>
        <v>7415.5</v>
      </c>
      <c r="P105" s="36">
        <v>0.38100000000000001</v>
      </c>
      <c r="Q105" s="25">
        <f>M105*P105</f>
        <v>5650.6109999999999</v>
      </c>
      <c r="R105" s="39">
        <v>0.11899999999999999</v>
      </c>
      <c r="S105" s="25">
        <f>M105*R105</f>
        <v>1764.8889999999999</v>
      </c>
      <c r="T105" s="28">
        <v>0.219</v>
      </c>
      <c r="U105" s="25">
        <f>M105*T105</f>
        <v>3247.989</v>
      </c>
      <c r="V105" s="39">
        <v>0.502</v>
      </c>
      <c r="W105" s="25">
        <f>M105*V105</f>
        <v>7445.1620000000003</v>
      </c>
      <c r="X105" s="39">
        <v>0.4</v>
      </c>
      <c r="Y105" s="25">
        <f>X105*M105</f>
        <v>5932.4000000000005</v>
      </c>
      <c r="Z105" s="40">
        <v>3.0500000000000002E-3</v>
      </c>
      <c r="AA105" s="18">
        <f>M105*Z105</f>
        <v>45.234550000000006</v>
      </c>
      <c r="AB105" s="27">
        <f>IF(M105&gt;0,(AD105+AM105)/M105,0)</f>
        <v>2.7923448857123598E-3</v>
      </c>
      <c r="AC105" s="40">
        <v>3.5E-4</v>
      </c>
      <c r="AD105" s="37">
        <f>AC105*M105</f>
        <v>5.1908500000000002</v>
      </c>
      <c r="AE105" s="28">
        <v>0.2049</v>
      </c>
      <c r="AF105" s="41">
        <f>AI105*(1-AJ105)*AE105</f>
        <v>35.699727000000003</v>
      </c>
      <c r="AG105" s="28">
        <f>IF(AND(AE105&gt;0,AC105&gt;0,Z105&gt;0),((Z105-AC105)*AE105)/((AE105-AC105)*Z105),0)</f>
        <v>0.8867606220772507</v>
      </c>
      <c r="AH105" s="29">
        <f t="shared" si="5"/>
        <v>0.87613228712179236</v>
      </c>
      <c r="AI105" s="34">
        <v>190</v>
      </c>
      <c r="AJ105" s="36">
        <v>8.3000000000000004E-2</v>
      </c>
      <c r="AK105" s="38">
        <v>0.2079</v>
      </c>
      <c r="AL105" s="151">
        <v>0.22620000000000001</v>
      </c>
      <c r="AM105" s="41">
        <f>AI105*(1-AJ105)*AK105</f>
        <v>36.222417000000007</v>
      </c>
      <c r="AN105" s="174">
        <f t="shared" si="4"/>
        <v>39.410826000000007</v>
      </c>
      <c r="AO105" s="42">
        <v>1.65</v>
      </c>
      <c r="AP105" s="42"/>
      <c r="AQ105" s="121">
        <f>AQ104+AI105-AP105</f>
        <v>1195.2800000000007</v>
      </c>
      <c r="AR105" s="104"/>
      <c r="AS105" s="43"/>
      <c r="AT105" s="44"/>
      <c r="AU105" s="45"/>
      <c r="AV105" s="45"/>
      <c r="AW105" s="45"/>
      <c r="AX105" s="45"/>
    </row>
    <row r="106" spans="1:50" x14ac:dyDescent="0.2">
      <c r="A106" s="183"/>
      <c r="B106" s="33">
        <v>3</v>
      </c>
      <c r="C106" s="46" t="s">
        <v>51</v>
      </c>
      <c r="D106" s="43">
        <v>15700</v>
      </c>
      <c r="E106" s="43">
        <v>2</v>
      </c>
      <c r="F106" s="43">
        <v>14693</v>
      </c>
      <c r="G106" s="37">
        <v>1.3</v>
      </c>
      <c r="H106" s="37">
        <v>5.2</v>
      </c>
      <c r="I106" s="43">
        <v>15827</v>
      </c>
      <c r="J106" s="37">
        <v>8.5</v>
      </c>
      <c r="K106" s="43">
        <v>16144</v>
      </c>
      <c r="L106" s="39">
        <v>6.4000000000000001E-2</v>
      </c>
      <c r="M106" s="37">
        <f>ROUND(K106*(1-L106),0)</f>
        <v>15111</v>
      </c>
      <c r="N106" s="28">
        <v>0.45100000000000001</v>
      </c>
      <c r="O106" s="25">
        <f>M106*N106</f>
        <v>6815.0610000000006</v>
      </c>
      <c r="P106" s="39">
        <v>0.47699999999999998</v>
      </c>
      <c r="Q106" s="25">
        <f>M106*P106</f>
        <v>7207.9470000000001</v>
      </c>
      <c r="R106" s="39">
        <v>7.1999999999999995E-2</v>
      </c>
      <c r="S106" s="25">
        <f>M106*R106</f>
        <v>1087.992</v>
      </c>
      <c r="T106" s="28">
        <v>0.245</v>
      </c>
      <c r="U106" s="25">
        <f>M106*T106</f>
        <v>3702.1949999999997</v>
      </c>
      <c r="V106" s="39">
        <v>0.48899999999999999</v>
      </c>
      <c r="W106" s="25">
        <f>M106*V106</f>
        <v>7389.2789999999995</v>
      </c>
      <c r="X106" s="39">
        <v>0.4</v>
      </c>
      <c r="Y106" s="25">
        <f>X106*M106</f>
        <v>6044.4000000000005</v>
      </c>
      <c r="Z106" s="47">
        <v>3.0599999999999998E-3</v>
      </c>
      <c r="AA106" s="18">
        <f>M106*Z106</f>
        <v>46.239659999999994</v>
      </c>
      <c r="AB106" s="27">
        <f>IF(M106&gt;0,(AD106+AM106)/M106,0)</f>
        <v>2.7783687380054265E-3</v>
      </c>
      <c r="AC106" s="47">
        <v>3.1E-4</v>
      </c>
      <c r="AD106" s="37">
        <f>AC106*M106</f>
        <v>4.6844099999999997</v>
      </c>
      <c r="AE106" s="28">
        <v>0.20430000000000001</v>
      </c>
      <c r="AF106" s="41">
        <f>AI106*(1-AJ106)*AE106</f>
        <v>37.427760000000006</v>
      </c>
      <c r="AG106" s="28">
        <f>IF(AND(AE106&gt;0,AC106&gt;0,Z106&gt;0),((Z106-AC106)*AE106)/((AE106-AC106)*Z106),0)</f>
        <v>0.90005853804828961</v>
      </c>
      <c r="AH106" s="29">
        <f t="shared" si="5"/>
        <v>0.88977850818112958</v>
      </c>
      <c r="AI106" s="43">
        <v>200</v>
      </c>
      <c r="AJ106" s="39">
        <v>8.4000000000000005E-2</v>
      </c>
      <c r="AK106" s="28">
        <v>0.2036</v>
      </c>
      <c r="AL106" s="152">
        <v>0.21679999999999999</v>
      </c>
      <c r="AM106" s="41">
        <f>AI106*(1-AJ106)*AK106</f>
        <v>37.299520000000001</v>
      </c>
      <c r="AN106" s="154">
        <f t="shared" si="4"/>
        <v>39.717760000000006</v>
      </c>
      <c r="AO106" s="18">
        <v>1.55</v>
      </c>
      <c r="AP106" s="18"/>
      <c r="AQ106" s="121">
        <f>AQ105+AI106-AP106</f>
        <v>1395.2800000000007</v>
      </c>
      <c r="AR106" s="104"/>
      <c r="AS106" s="43"/>
      <c r="AT106" s="48"/>
      <c r="AU106" s="41"/>
      <c r="AV106" s="41"/>
      <c r="AW106" s="41"/>
      <c r="AX106" s="41"/>
    </row>
    <row r="107" spans="1:50" s="22" customFormat="1" ht="13.5" thickBot="1" x14ac:dyDescent="0.25">
      <c r="A107" s="184"/>
      <c r="B107" s="49" t="s">
        <v>38</v>
      </c>
      <c r="C107" s="50"/>
      <c r="D107" s="51">
        <f>SUM(D104:D106)</f>
        <v>42550</v>
      </c>
      <c r="E107" s="51"/>
      <c r="F107" s="51">
        <f>SUM(F104:F106)</f>
        <v>42501</v>
      </c>
      <c r="G107" s="52"/>
      <c r="H107" s="52"/>
      <c r="I107" s="51">
        <f>SUM(I104:I106)</f>
        <v>44804</v>
      </c>
      <c r="J107" s="52"/>
      <c r="K107" s="51">
        <f>SUM(K104:K106)</f>
        <v>46922</v>
      </c>
      <c r="L107" s="21">
        <f>IF(K107&gt;0,(K104*L104+K105*L105+K106*L106)/K107,0)</f>
        <v>7.0170048165039856E-2</v>
      </c>
      <c r="M107" s="52">
        <f>M104+M105+M106</f>
        <v>43629</v>
      </c>
      <c r="N107" s="53">
        <f>IF(M107&gt;0,O107/M107,0)</f>
        <v>0.46734307456049884</v>
      </c>
      <c r="O107" s="54">
        <f>O104+O105+O106</f>
        <v>20389.711000000003</v>
      </c>
      <c r="P107" s="21">
        <f>IF(M107&gt;0,Q107/M107,0)</f>
        <v>0.42868062527218131</v>
      </c>
      <c r="Q107" s="54">
        <f>Q104+Q105+Q106</f>
        <v>18702.906999999999</v>
      </c>
      <c r="R107" s="21">
        <f>IF(M107&gt;0,S107/M107,0)</f>
        <v>0.11150542070641087</v>
      </c>
      <c r="S107" s="54">
        <f>S104+S105+S106</f>
        <v>4864.87</v>
      </c>
      <c r="T107" s="21">
        <f>IF(M107&gt;0,U107/M107,0)</f>
        <v>0.22298574342753674</v>
      </c>
      <c r="U107" s="54">
        <f>U104+U105+U106</f>
        <v>9728.6450000000004</v>
      </c>
      <c r="V107" s="21">
        <f>IF(M107&gt;0,W107/M107,0)</f>
        <v>0.50471282862316347</v>
      </c>
      <c r="W107" s="54">
        <f>W104+W105+W106</f>
        <v>22020.115999999998</v>
      </c>
      <c r="X107" s="21">
        <f>IF(M107&gt;0,Y107/M107,0)</f>
        <v>0.40000000000000008</v>
      </c>
      <c r="Y107" s="54">
        <f>Y104+Y105+Y106</f>
        <v>17451.600000000002</v>
      </c>
      <c r="Z107" s="55">
        <f>IF(M107&gt;0,AA107/M107,0)</f>
        <v>3.018955052831832E-3</v>
      </c>
      <c r="AA107" s="56">
        <f>SUM(AA104:AA106)</f>
        <v>131.71399</v>
      </c>
      <c r="AB107" s="55">
        <f>IF(M107&gt;0,(AB104*M104+AB105*M105+AB106*M106)/M107,0)</f>
        <v>2.7617406999931242E-3</v>
      </c>
      <c r="AC107" s="55">
        <f>IF(K107&gt;0,(K104*AC104+K105*AC105+K106*AC106)/K107,0)</f>
        <v>3.7096394015600365E-4</v>
      </c>
      <c r="AD107" s="52">
        <f>SUM(AD104:AD106)</f>
        <v>16.171279999999999</v>
      </c>
      <c r="AE107" s="53">
        <f>IF(K107&gt;0,(K104*AE104+K105*AE105+K106*AE106)/K107,0)</f>
        <v>0.20254684369805209</v>
      </c>
      <c r="AF107" s="58">
        <f>SUM(AF104:AF106)</f>
        <v>104.85518300000001</v>
      </c>
      <c r="AG107" s="53">
        <f>IF(AND(AA107&gt;0),((AA104*AG104+AA105*AG105+AA106*AG106)/AA107),0)</f>
        <v>0.87882374043062672</v>
      </c>
      <c r="AH107" s="57">
        <f t="shared" si="5"/>
        <v>0.86727418721393723</v>
      </c>
      <c r="AI107" s="51">
        <f>SUM(AI104:AI106)</f>
        <v>566</v>
      </c>
      <c r="AJ107" s="21">
        <f>IF(AI107&gt;0,(AJ104*AI104+AJ105*AI105+AJ106*AI106)/AI107,0)</f>
        <v>8.5530035335689036E-2</v>
      </c>
      <c r="AK107" s="53">
        <f>IF(K107&gt;0,(AK104*K104+AK105*K105+AK106*K106)/K107,0)</f>
        <v>0.20149571203273517</v>
      </c>
      <c r="AL107" s="155">
        <f>IF(L107&gt;0,(AL104*K104+AL105*K105+AL106*K106)/K107,0)</f>
        <v>0.21728333830612506</v>
      </c>
      <c r="AM107" s="58">
        <f>SUM(AM104:AM106)</f>
        <v>104.320705</v>
      </c>
      <c r="AN107" s="156">
        <f>SUM(AN104:AN106)</f>
        <v>112.47389800000002</v>
      </c>
      <c r="AO107" s="56"/>
      <c r="AP107" s="56">
        <f>SUM(AP104:AP106)</f>
        <v>0</v>
      </c>
      <c r="AQ107" s="105"/>
      <c r="AR107" s="106">
        <f>AQ106</f>
        <v>1395.2800000000007</v>
      </c>
      <c r="AS107" s="51">
        <f>SUM(AS104:AS106)</f>
        <v>0</v>
      </c>
      <c r="AT107" s="59"/>
      <c r="AU107" s="58"/>
      <c r="AV107" s="58"/>
      <c r="AW107" s="58"/>
      <c r="AX107" s="58"/>
    </row>
    <row r="108" spans="1:50" x14ac:dyDescent="0.2">
      <c r="A108" s="182">
        <v>27</v>
      </c>
      <c r="B108" s="23">
        <v>1</v>
      </c>
      <c r="C108" s="11" t="s">
        <v>53</v>
      </c>
      <c r="D108" s="12">
        <v>14211</v>
      </c>
      <c r="E108" s="12">
        <v>0</v>
      </c>
      <c r="F108" s="12">
        <v>16175</v>
      </c>
      <c r="G108" s="13">
        <v>0.9</v>
      </c>
      <c r="H108" s="13">
        <v>6.1</v>
      </c>
      <c r="I108" s="12">
        <v>17008</v>
      </c>
      <c r="J108" s="13">
        <v>8</v>
      </c>
      <c r="K108" s="12">
        <v>16046</v>
      </c>
      <c r="L108" s="14">
        <v>7.0000000000000007E-2</v>
      </c>
      <c r="M108" s="24">
        <f>ROUND(K108*(1-L108),0)</f>
        <v>14923</v>
      </c>
      <c r="N108" s="15">
        <v>0.51800000000000002</v>
      </c>
      <c r="O108" s="25">
        <f>M108*N108</f>
        <v>7730.1140000000005</v>
      </c>
      <c r="P108" s="14">
        <v>0.40500000000000003</v>
      </c>
      <c r="Q108" s="25">
        <f>M108*P108</f>
        <v>6043.8150000000005</v>
      </c>
      <c r="R108" s="16">
        <v>7.6999999999999999E-2</v>
      </c>
      <c r="S108" s="25">
        <f>M108*R108</f>
        <v>1149.0709999999999</v>
      </c>
      <c r="T108" s="26">
        <v>0.23100000000000001</v>
      </c>
      <c r="U108" s="25">
        <f>M108*T108</f>
        <v>3447.2130000000002</v>
      </c>
      <c r="V108" s="16">
        <v>0.502</v>
      </c>
      <c r="W108" s="25">
        <f>M108*V108</f>
        <v>7491.3460000000005</v>
      </c>
      <c r="X108" s="16">
        <v>0.4</v>
      </c>
      <c r="Y108" s="25">
        <f>X108*M108</f>
        <v>5969.2000000000007</v>
      </c>
      <c r="Z108" s="17">
        <v>3.0300000000000001E-3</v>
      </c>
      <c r="AA108" s="18">
        <f>M108*Z108</f>
        <v>45.21669</v>
      </c>
      <c r="AB108" s="27">
        <f>IF(M108&gt;0,(AD108+AM108)/M108,0)</f>
        <v>2.6995559069892118E-3</v>
      </c>
      <c r="AC108" s="17">
        <v>3.1E-4</v>
      </c>
      <c r="AD108" s="24">
        <f>AC108*M108</f>
        <v>4.6261299999999999</v>
      </c>
      <c r="AE108" s="117">
        <v>0.2036</v>
      </c>
      <c r="AF108" s="30">
        <f>AI108*(1-AJ108)*AE108</f>
        <v>37.754769600000003</v>
      </c>
      <c r="AG108" s="28">
        <f>IF(AND(AE108&gt;0,AC108&gt;0,Z108&gt;0),((Z108-AC108)*AE108)/((AE108-AC108)*Z108),0)</f>
        <v>0.89905866970188575</v>
      </c>
      <c r="AH108" s="60">
        <f t="shared" si="5"/>
        <v>0.88659554665610363</v>
      </c>
      <c r="AI108" s="12">
        <v>204</v>
      </c>
      <c r="AJ108" s="14">
        <v>9.0999999999999998E-2</v>
      </c>
      <c r="AK108" s="15">
        <v>0.1923</v>
      </c>
      <c r="AL108" s="150">
        <v>0.219</v>
      </c>
      <c r="AM108" s="30">
        <f>AI108*(1-AJ108)*AK108</f>
        <v>35.659342800000005</v>
      </c>
      <c r="AN108" s="153">
        <f>AI108*(1-AJ108)*AL108</f>
        <v>40.610484</v>
      </c>
      <c r="AO108" s="19">
        <v>1.65</v>
      </c>
      <c r="AP108" s="19"/>
      <c r="AQ108" s="101">
        <f>AQ106+AI108-AP108</f>
        <v>1599.2800000000007</v>
      </c>
      <c r="AR108" s="102"/>
      <c r="AS108" s="12"/>
      <c r="AT108" s="31"/>
      <c r="AU108" s="20"/>
      <c r="AV108" s="20"/>
      <c r="AW108" s="20"/>
      <c r="AX108" s="20"/>
    </row>
    <row r="109" spans="1:50" x14ac:dyDescent="0.2">
      <c r="A109" s="183"/>
      <c r="B109" s="33">
        <v>2</v>
      </c>
      <c r="C109" s="11" t="s">
        <v>54</v>
      </c>
      <c r="D109" s="34">
        <v>17366</v>
      </c>
      <c r="E109" s="34">
        <v>3</v>
      </c>
      <c r="F109" s="34">
        <v>16532</v>
      </c>
      <c r="G109" s="35">
        <v>1.4</v>
      </c>
      <c r="H109" s="35">
        <v>4.9000000000000004</v>
      </c>
      <c r="I109" s="34">
        <v>17269</v>
      </c>
      <c r="J109" s="35">
        <v>7.5</v>
      </c>
      <c r="K109" s="34">
        <v>16056</v>
      </c>
      <c r="L109" s="36">
        <v>7.0000000000000007E-2</v>
      </c>
      <c r="M109" s="37">
        <f>ROUND(K109*(1-L109),0)</f>
        <v>14932</v>
      </c>
      <c r="N109" s="38">
        <v>0.56799999999999995</v>
      </c>
      <c r="O109" s="25">
        <f>M109*N109</f>
        <v>8481.3759999999984</v>
      </c>
      <c r="P109" s="36">
        <v>0.38600000000000001</v>
      </c>
      <c r="Q109" s="25">
        <f>M109*P109</f>
        <v>5763.7520000000004</v>
      </c>
      <c r="R109" s="39">
        <v>4.5999999999999999E-2</v>
      </c>
      <c r="S109" s="25">
        <f>M109*R109</f>
        <v>686.87199999999996</v>
      </c>
      <c r="T109" s="28">
        <v>0.24299999999999999</v>
      </c>
      <c r="U109" s="25">
        <f>M109*T109</f>
        <v>3628.4760000000001</v>
      </c>
      <c r="V109" s="39">
        <v>0.495</v>
      </c>
      <c r="W109" s="25">
        <f>M109*V109</f>
        <v>7391.34</v>
      </c>
      <c r="X109" s="39">
        <v>0.4</v>
      </c>
      <c r="Y109" s="25">
        <f>X109*M109</f>
        <v>5972.8</v>
      </c>
      <c r="Z109" s="40">
        <v>2.8400000000000001E-3</v>
      </c>
      <c r="AA109" s="18">
        <f>M109*Z109</f>
        <v>42.406880000000001</v>
      </c>
      <c r="AB109" s="27">
        <f>IF(M109&gt;0,(AD109+AM109)/M109,0)</f>
        <v>2.6100139298151624E-3</v>
      </c>
      <c r="AC109" s="40">
        <v>3.4000000000000002E-4</v>
      </c>
      <c r="AD109" s="37">
        <f>AC109*M109</f>
        <v>5.0768800000000001</v>
      </c>
      <c r="AE109" s="28">
        <v>0.20200000000000001</v>
      </c>
      <c r="AF109" s="41">
        <f>AI109*(1-AJ109)*AE109</f>
        <v>34.081440000000001</v>
      </c>
      <c r="AG109" s="28">
        <f>IF(AND(AE109&gt;0,AC109&gt;0,Z109&gt;0),((Z109-AC109)*AE109)/((AE109-AC109)*Z109),0)</f>
        <v>0.88176585048324263</v>
      </c>
      <c r="AH109" s="29">
        <f t="shared" si="5"/>
        <v>0.87120691289216334</v>
      </c>
      <c r="AI109" s="34">
        <v>185</v>
      </c>
      <c r="AJ109" s="36">
        <v>8.7999999999999995E-2</v>
      </c>
      <c r="AK109" s="38">
        <v>0.2009</v>
      </c>
      <c r="AL109" s="151">
        <v>0.21360000000000001</v>
      </c>
      <c r="AM109" s="41">
        <f>AI109*(1-AJ109)*AK109</f>
        <v>33.895848000000001</v>
      </c>
      <c r="AN109" s="174">
        <f t="shared" si="4"/>
        <v>36.038592000000001</v>
      </c>
      <c r="AO109" s="42">
        <v>1.65</v>
      </c>
      <c r="AP109" s="42"/>
      <c r="AQ109" s="121">
        <f>AQ108+AI109-AP109</f>
        <v>1784.2800000000007</v>
      </c>
      <c r="AR109" s="104"/>
      <c r="AS109" s="43"/>
      <c r="AT109" s="44"/>
      <c r="AU109" s="45"/>
      <c r="AV109" s="45"/>
      <c r="AW109" s="45"/>
      <c r="AX109" s="45"/>
    </row>
    <row r="110" spans="1:50" x14ac:dyDescent="0.2">
      <c r="A110" s="183"/>
      <c r="B110" s="33">
        <v>3</v>
      </c>
      <c r="C110" s="11" t="s">
        <v>52</v>
      </c>
      <c r="D110" s="43">
        <v>16800</v>
      </c>
      <c r="E110" s="43">
        <v>3</v>
      </c>
      <c r="F110" s="43">
        <v>14965</v>
      </c>
      <c r="G110" s="37">
        <v>0.5</v>
      </c>
      <c r="H110" s="37">
        <v>4.7</v>
      </c>
      <c r="I110" s="43">
        <v>15535</v>
      </c>
      <c r="J110" s="37">
        <v>7.4</v>
      </c>
      <c r="K110" s="43">
        <v>15970</v>
      </c>
      <c r="L110" s="39">
        <v>6.8000000000000005E-2</v>
      </c>
      <c r="M110" s="37">
        <f>ROUND(K110*(1-L110),0)</f>
        <v>14884</v>
      </c>
      <c r="N110" s="28">
        <v>0.51300000000000001</v>
      </c>
      <c r="O110" s="25">
        <f>M110*N110</f>
        <v>7635.4920000000002</v>
      </c>
      <c r="P110" s="39">
        <v>0.40500000000000003</v>
      </c>
      <c r="Q110" s="25">
        <f>M110*P110</f>
        <v>6028.02</v>
      </c>
      <c r="R110" s="39">
        <v>8.2000000000000003E-2</v>
      </c>
      <c r="S110" s="25">
        <f>M110*R110</f>
        <v>1220.4880000000001</v>
      </c>
      <c r="T110" s="28">
        <v>0.26100000000000001</v>
      </c>
      <c r="U110" s="25">
        <f>M110*T110</f>
        <v>3884.7240000000002</v>
      </c>
      <c r="V110" s="39">
        <v>0.47499999999999998</v>
      </c>
      <c r="W110" s="25">
        <f>M110*V110</f>
        <v>7069.9</v>
      </c>
      <c r="X110" s="39">
        <v>0.4</v>
      </c>
      <c r="Y110" s="25">
        <f>X110*M110</f>
        <v>5953.6</v>
      </c>
      <c r="Z110" s="47">
        <v>2.7499999999999998E-3</v>
      </c>
      <c r="AA110" s="18">
        <f>M110*Z110</f>
        <v>40.930999999999997</v>
      </c>
      <c r="AB110" s="27">
        <f>IF(M110&gt;0,(AD110+AM110)/M110,0)</f>
        <v>2.66775E-3</v>
      </c>
      <c r="AC110" s="47">
        <v>3.3E-4</v>
      </c>
      <c r="AD110" s="37">
        <f>AC110*M110</f>
        <v>4.9117199999999999</v>
      </c>
      <c r="AE110" s="28">
        <v>0.2069</v>
      </c>
      <c r="AF110" s="41">
        <f>AI110*(1-AJ110)*AE110</f>
        <v>34.644370500000001</v>
      </c>
      <c r="AG110" s="28">
        <f>IF(AND(AE110&gt;0,AC110&gt;0,Z110&gt;0),((Z110-AC110)*AE110)/((AE110-AC110)*Z110),0)</f>
        <v>0.88140581885075275</v>
      </c>
      <c r="AH110" s="29">
        <f t="shared" si="5"/>
        <v>0.87769408867795429</v>
      </c>
      <c r="AI110" s="43">
        <v>183</v>
      </c>
      <c r="AJ110" s="39">
        <v>8.5000000000000006E-2</v>
      </c>
      <c r="AK110" s="28">
        <v>0.20780000000000001</v>
      </c>
      <c r="AL110" s="152">
        <v>0.22040000000000001</v>
      </c>
      <c r="AM110" s="41">
        <f>AI110*(1-AJ110)*AK110</f>
        <v>34.795071</v>
      </c>
      <c r="AN110" s="154">
        <f t="shared" si="4"/>
        <v>36.904878000000004</v>
      </c>
      <c r="AO110" s="18">
        <v>1.6</v>
      </c>
      <c r="AP110" s="18"/>
      <c r="AQ110" s="121">
        <f>AQ109+AI110-AP110</f>
        <v>1967.2800000000007</v>
      </c>
      <c r="AR110" s="104"/>
      <c r="AS110" s="43"/>
      <c r="AT110" s="48"/>
      <c r="AU110" s="41"/>
      <c r="AV110" s="41"/>
      <c r="AW110" s="41"/>
      <c r="AX110" s="41"/>
    </row>
    <row r="111" spans="1:50" s="22" customFormat="1" ht="13.5" thickBot="1" x14ac:dyDescent="0.25">
      <c r="A111" s="184"/>
      <c r="B111" s="49" t="s">
        <v>38</v>
      </c>
      <c r="C111" s="50"/>
      <c r="D111" s="51">
        <f>SUM(D108:D110)</f>
        <v>48377</v>
      </c>
      <c r="E111" s="51"/>
      <c r="F111" s="51">
        <f>SUM(F108:F110)</f>
        <v>47672</v>
      </c>
      <c r="G111" s="52"/>
      <c r="H111" s="52"/>
      <c r="I111" s="51">
        <f>SUM(I108:I110)</f>
        <v>49812</v>
      </c>
      <c r="J111" s="52"/>
      <c r="K111" s="51">
        <f>SUM(K108:K110)</f>
        <v>48072</v>
      </c>
      <c r="L111" s="21">
        <f>IF(K111&gt;0,(K108*L108+K109*L109+K110*L110)/K111,0)</f>
        <v>6.9335579963388252E-2</v>
      </c>
      <c r="M111" s="52">
        <f>M108+M109+M110</f>
        <v>44739</v>
      </c>
      <c r="N111" s="53">
        <f>IF(M111&gt;0,O111/M111,0)</f>
        <v>0.53302447529001529</v>
      </c>
      <c r="O111" s="54">
        <f>O108+O109+O110</f>
        <v>23846.981999999996</v>
      </c>
      <c r="P111" s="21">
        <f>IF(M111&gt;0,Q111/M111,0)</f>
        <v>0.3986585976441136</v>
      </c>
      <c r="Q111" s="54">
        <f>Q108+Q109+Q110</f>
        <v>17835.587</v>
      </c>
      <c r="R111" s="21">
        <f>IF(M111&gt;0,S111/M111,0)</f>
        <v>6.8316927065870933E-2</v>
      </c>
      <c r="S111" s="54">
        <f>S108+S109+S110</f>
        <v>3056.4309999999996</v>
      </c>
      <c r="T111" s="21">
        <f>IF(M111&gt;0,U111/M111,0)</f>
        <v>0.24498565010393616</v>
      </c>
      <c r="U111" s="54">
        <f>U108+U109+U110</f>
        <v>10960.413</v>
      </c>
      <c r="V111" s="21">
        <f>IF(M111&gt;0,W111/M111,0)</f>
        <v>0.49068119537763477</v>
      </c>
      <c r="W111" s="54">
        <f>W108+W109+W110</f>
        <v>21952.586000000003</v>
      </c>
      <c r="X111" s="21">
        <f>IF(M111&gt;0,Y111/M111,0)</f>
        <v>0.39999999999999997</v>
      </c>
      <c r="Y111" s="54">
        <f>Y108+Y109+Y110</f>
        <v>17895.599999999999</v>
      </c>
      <c r="Z111" s="55">
        <f>IF(M111&gt;0,AA111/M111,0)</f>
        <v>2.873434140235589E-3</v>
      </c>
      <c r="AA111" s="56">
        <f>SUM(AA108:AA110)</f>
        <v>128.55457000000001</v>
      </c>
      <c r="AB111" s="55">
        <f>IF(M111&gt;0,(AB108*M108+AB109*M109+AB110*M110)/M111,0)</f>
        <v>2.6590892018149713E-3</v>
      </c>
      <c r="AC111" s="55">
        <f>IF(K111&gt;0,(K108*AC108+K109*AC109+K110*AC110)/K111,0)</f>
        <v>3.2666417041105013E-4</v>
      </c>
      <c r="AD111" s="52">
        <f>SUM(AD108:AD110)</f>
        <v>14.614729999999998</v>
      </c>
      <c r="AE111" s="53">
        <f>IF(K111&gt;0,(K108*AE108+K109*AE109+K110*AE110)/K111,0)</f>
        <v>0.20416189465801299</v>
      </c>
      <c r="AF111" s="58">
        <f>SUM(AF108:AF110)</f>
        <v>106.4805801</v>
      </c>
      <c r="AG111" s="53">
        <f>IF(AND(AA111&gt;0),((AA108*AG108+AA109*AG109+AA110*AG110)/AA111),0)</f>
        <v>0.88773364759139639</v>
      </c>
      <c r="AH111" s="57">
        <f t="shared" si="5"/>
        <v>0.87858456340019075</v>
      </c>
      <c r="AI111" s="51">
        <f>SUM(AI108:AI110)</f>
        <v>572</v>
      </c>
      <c r="AJ111" s="21">
        <f>IF(AI111&gt;0,(AJ108*AI108+AJ109*AI109+AJ110*AI110)/AI111,0)</f>
        <v>8.8110139860139852E-2</v>
      </c>
      <c r="AK111" s="53">
        <f>IF(K111&gt;0,(AK108*K108+AK109*K109+AK110*K110)/K111,0)</f>
        <v>0.20032164669662172</v>
      </c>
      <c r="AL111" s="155">
        <f>IF(L111&gt;0,(AL108*K108+AL109*K109+AL110*K110)/K111,0)</f>
        <v>0.21766149941754034</v>
      </c>
      <c r="AM111" s="58">
        <f>SUM(AM108:AM110)</f>
        <v>104.3502618</v>
      </c>
      <c r="AN111" s="156">
        <f>SUM(AN108:AN110)</f>
        <v>113.553954</v>
      </c>
      <c r="AO111" s="56"/>
      <c r="AP111" s="56">
        <f>SUM(AP108:AP110)</f>
        <v>0</v>
      </c>
      <c r="AQ111" s="105"/>
      <c r="AR111" s="106">
        <f>AQ110</f>
        <v>1967.2800000000007</v>
      </c>
      <c r="AS111" s="51">
        <f>SUM(AS108:AS110)</f>
        <v>0</v>
      </c>
      <c r="AT111" s="59"/>
      <c r="AU111" s="58"/>
      <c r="AV111" s="58"/>
      <c r="AW111" s="58"/>
      <c r="AX111" s="58"/>
    </row>
    <row r="112" spans="1:50" x14ac:dyDescent="0.2">
      <c r="A112" s="182">
        <v>28</v>
      </c>
      <c r="B112" s="23">
        <v>1</v>
      </c>
      <c r="C112" s="11" t="s">
        <v>57</v>
      </c>
      <c r="D112" s="12">
        <v>5212</v>
      </c>
      <c r="E112" s="12">
        <v>0</v>
      </c>
      <c r="F112" s="12">
        <v>12516</v>
      </c>
      <c r="G112" s="13">
        <v>0.5</v>
      </c>
      <c r="H112" s="13">
        <v>4.9000000000000004</v>
      </c>
      <c r="I112" s="12">
        <v>13256</v>
      </c>
      <c r="J112" s="13">
        <v>8.5</v>
      </c>
      <c r="K112" s="12">
        <v>15378</v>
      </c>
      <c r="L112" s="14">
        <v>6.7000000000000004E-2</v>
      </c>
      <c r="M112" s="24">
        <f>ROUND(K112*(1-L112),0)</f>
        <v>14348</v>
      </c>
      <c r="N112" s="15">
        <v>0.439</v>
      </c>
      <c r="O112" s="25">
        <f>M112*N112</f>
        <v>6298.7719999999999</v>
      </c>
      <c r="P112" s="14">
        <v>0.45</v>
      </c>
      <c r="Q112" s="25">
        <f>M112*P112</f>
        <v>6456.6</v>
      </c>
      <c r="R112" s="16">
        <v>0.111</v>
      </c>
      <c r="S112" s="25">
        <f>M112*R112</f>
        <v>1592.6279999999999</v>
      </c>
      <c r="T112" s="26">
        <v>0.26300000000000001</v>
      </c>
      <c r="U112" s="25">
        <f>M112*T112</f>
        <v>3773.5240000000003</v>
      </c>
      <c r="V112" s="16">
        <v>0.47899999999999998</v>
      </c>
      <c r="W112" s="25">
        <f>M112*V112</f>
        <v>6872.692</v>
      </c>
      <c r="X112" s="16">
        <v>0.4</v>
      </c>
      <c r="Y112" s="25">
        <f>X112*M112</f>
        <v>5739.2000000000007</v>
      </c>
      <c r="Z112" s="17">
        <v>2.7599999999999999E-3</v>
      </c>
      <c r="AA112" s="18">
        <f>M112*Z112</f>
        <v>39.600479999999997</v>
      </c>
      <c r="AB112" s="27">
        <f>IF(M112&gt;0,(AD112+AM112)/M112,0)</f>
        <v>2.5470630052969053E-3</v>
      </c>
      <c r="AC112" s="17">
        <v>3.2000000000000003E-4</v>
      </c>
      <c r="AD112" s="24">
        <f>AC112*M112</f>
        <v>4.5913600000000008</v>
      </c>
      <c r="AE112" s="117">
        <v>0.20660000000000001</v>
      </c>
      <c r="AF112" s="30">
        <f>AI112*(1-AJ112)*AE112</f>
        <v>31.361880000000003</v>
      </c>
      <c r="AG112" s="28">
        <f>IF(AND(AE112&gt;0,AC112&gt;0,Z112&gt;0),((Z112-AC112)*AE112)/((AE112-AC112)*Z112),0)</f>
        <v>0.88542940087063315</v>
      </c>
      <c r="AH112" s="60">
        <f t="shared" si="5"/>
        <v>0.87569632716197821</v>
      </c>
      <c r="AI112" s="12">
        <v>165</v>
      </c>
      <c r="AJ112" s="14">
        <v>0.08</v>
      </c>
      <c r="AK112" s="15">
        <v>0.21049999999999999</v>
      </c>
      <c r="AL112" s="150">
        <v>0.22539999999999999</v>
      </c>
      <c r="AM112" s="30">
        <f>AI112*(1-AJ112)*AK112</f>
        <v>31.953900000000001</v>
      </c>
      <c r="AN112" s="153">
        <f>AI112*(1-AJ112)*AL112</f>
        <v>34.215719999999997</v>
      </c>
      <c r="AO112" s="19">
        <v>1.6</v>
      </c>
      <c r="AP112" s="19">
        <v>1013.82</v>
      </c>
      <c r="AQ112" s="101">
        <f>AQ110+AI112-AP112</f>
        <v>1118.4600000000005</v>
      </c>
      <c r="AR112" s="102"/>
      <c r="AS112" s="12"/>
      <c r="AT112" s="31"/>
      <c r="AU112" s="20"/>
      <c r="AV112" s="20"/>
      <c r="AW112" s="20"/>
      <c r="AX112" s="20"/>
    </row>
    <row r="113" spans="1:50" x14ac:dyDescent="0.2">
      <c r="A113" s="183"/>
      <c r="B113" s="33">
        <v>2</v>
      </c>
      <c r="C113" s="11" t="s">
        <v>54</v>
      </c>
      <c r="D113" s="34">
        <v>19021</v>
      </c>
      <c r="E113" s="34">
        <v>2</v>
      </c>
      <c r="F113" s="34">
        <v>13622</v>
      </c>
      <c r="G113" s="35">
        <v>0.8</v>
      </c>
      <c r="H113" s="35">
        <v>4.8</v>
      </c>
      <c r="I113" s="34">
        <v>14811</v>
      </c>
      <c r="J113" s="35">
        <v>8.1999999999999993</v>
      </c>
      <c r="K113" s="34">
        <v>14961</v>
      </c>
      <c r="L113" s="36">
        <v>7.4999999999999997E-2</v>
      </c>
      <c r="M113" s="37">
        <f>ROUND(K113*(1-L113),0)</f>
        <v>13839</v>
      </c>
      <c r="N113" s="38">
        <v>0.56499999999999995</v>
      </c>
      <c r="O113" s="25">
        <f>M113*N113</f>
        <v>7819.0349999999989</v>
      </c>
      <c r="P113" s="36">
        <v>0.378</v>
      </c>
      <c r="Q113" s="25">
        <f>M113*P113</f>
        <v>5231.1419999999998</v>
      </c>
      <c r="R113" s="39">
        <v>5.7000000000000002E-2</v>
      </c>
      <c r="S113" s="25">
        <f>M113*R113</f>
        <v>788.82299999999998</v>
      </c>
      <c r="T113" s="28">
        <v>0.24399999999999999</v>
      </c>
      <c r="U113" s="25">
        <f>M113*T113</f>
        <v>3376.7159999999999</v>
      </c>
      <c r="V113" s="39">
        <v>0.497</v>
      </c>
      <c r="W113" s="25">
        <f>M113*V113</f>
        <v>6877.9830000000002</v>
      </c>
      <c r="X113" s="39">
        <v>0.4</v>
      </c>
      <c r="Y113" s="25">
        <f>X113*M113</f>
        <v>5535.6</v>
      </c>
      <c r="Z113" s="40">
        <v>2.7699999999999999E-3</v>
      </c>
      <c r="AA113" s="18">
        <f>M113*Z113</f>
        <v>38.334029999999998</v>
      </c>
      <c r="AB113" s="27">
        <f>IF(M113&gt;0,(AD113+AM113)/M113,0)</f>
        <v>2.7249026230218949E-3</v>
      </c>
      <c r="AC113" s="40">
        <v>3.2000000000000003E-4</v>
      </c>
      <c r="AD113" s="37">
        <f>AC113*M113</f>
        <v>4.4284800000000004</v>
      </c>
      <c r="AE113" s="28">
        <v>0.1968</v>
      </c>
      <c r="AF113" s="41">
        <f>AI113*(1-AJ113)*AE113</f>
        <v>32.699894400000005</v>
      </c>
      <c r="AG113" s="28">
        <f>IF(AND(AE113&gt;0,AC113&gt;0,Z113&gt;0),((Z113-AC113)*AE113)/((AE113-AC113)*Z113),0)</f>
        <v>0.88591704982419828</v>
      </c>
      <c r="AH113" s="29">
        <f t="shared" si="5"/>
        <v>0.88397685542624882</v>
      </c>
      <c r="AI113" s="34">
        <v>181</v>
      </c>
      <c r="AJ113" s="36">
        <v>8.2000000000000003E-2</v>
      </c>
      <c r="AK113" s="38">
        <v>0.20030000000000001</v>
      </c>
      <c r="AL113" s="151">
        <v>0.21179999999999999</v>
      </c>
      <c r="AM113" s="41">
        <f>AI113*(1-AJ113)*AK113</f>
        <v>33.281447400000005</v>
      </c>
      <c r="AN113" s="174">
        <f t="shared" si="4"/>
        <v>35.192264399999999</v>
      </c>
      <c r="AO113" s="42">
        <v>1.6</v>
      </c>
      <c r="AP113" s="42"/>
      <c r="AQ113" s="121">
        <f>AQ112+AI113-AP113</f>
        <v>1299.4600000000005</v>
      </c>
      <c r="AR113" s="104"/>
      <c r="AS113" s="43"/>
      <c r="AT113" s="44"/>
      <c r="AU113" s="45"/>
      <c r="AV113" s="45"/>
      <c r="AW113" s="45"/>
      <c r="AX113" s="45"/>
    </row>
    <row r="114" spans="1:50" x14ac:dyDescent="0.2">
      <c r="A114" s="183"/>
      <c r="B114" s="33">
        <v>3</v>
      </c>
      <c r="C114" s="11" t="s">
        <v>52</v>
      </c>
      <c r="D114" s="43">
        <v>17300</v>
      </c>
      <c r="E114" s="43">
        <v>2</v>
      </c>
      <c r="F114" s="43">
        <v>14466</v>
      </c>
      <c r="G114" s="37">
        <v>0.4</v>
      </c>
      <c r="H114" s="37">
        <v>5.5</v>
      </c>
      <c r="I114" s="43">
        <v>15625</v>
      </c>
      <c r="J114" s="37">
        <v>8</v>
      </c>
      <c r="K114" s="43">
        <v>14820</v>
      </c>
      <c r="L114" s="39">
        <v>7.5999999999999998E-2</v>
      </c>
      <c r="M114" s="37">
        <f>ROUND(K114*(1-L114),0)</f>
        <v>13694</v>
      </c>
      <c r="N114" s="28">
        <v>0.48699999999999999</v>
      </c>
      <c r="O114" s="25">
        <f>M114*N114</f>
        <v>6668.9780000000001</v>
      </c>
      <c r="P114" s="39">
        <v>0.28199999999999997</v>
      </c>
      <c r="Q114" s="25">
        <f>M114*P114</f>
        <v>3861.7079999999996</v>
      </c>
      <c r="R114" s="39">
        <v>0.23100000000000001</v>
      </c>
      <c r="S114" s="25">
        <f>M114*R114</f>
        <v>3163.3140000000003</v>
      </c>
      <c r="T114" s="28">
        <v>0.23499999999999999</v>
      </c>
      <c r="U114" s="25">
        <f>M114*T114</f>
        <v>3218.0899999999997</v>
      </c>
      <c r="V114" s="39">
        <v>0.49399999999999999</v>
      </c>
      <c r="W114" s="25">
        <f>M114*V114</f>
        <v>6764.8360000000002</v>
      </c>
      <c r="X114" s="39">
        <v>0.4</v>
      </c>
      <c r="Y114" s="25">
        <f>X114*M114</f>
        <v>5477.6</v>
      </c>
      <c r="Z114" s="47">
        <v>2.8E-3</v>
      </c>
      <c r="AA114" s="18">
        <f>M114*Z114</f>
        <v>38.343200000000003</v>
      </c>
      <c r="AB114" s="27">
        <f>IF(M114&gt;0,(AD114+AM114)/M114,0)</f>
        <v>2.7219439170439613E-3</v>
      </c>
      <c r="AC114" s="47">
        <v>3.1E-4</v>
      </c>
      <c r="AD114" s="37">
        <f>AC114*M114</f>
        <v>4.2451400000000001</v>
      </c>
      <c r="AE114" s="28">
        <v>0.20680000000000001</v>
      </c>
      <c r="AF114" s="41">
        <f>AI114*(1-AJ114)*AE114</f>
        <v>33.093170000000001</v>
      </c>
      <c r="AG114" s="28">
        <f>IF(AND(AE114&gt;0,AC114&gt;0,Z114&gt;0),((Z114-AC114)*AE114)/((AE114-AC114)*Z114),0)</f>
        <v>0.8906207841265229</v>
      </c>
      <c r="AH114" s="29">
        <f t="shared" si="5"/>
        <v>0.88744369095699782</v>
      </c>
      <c r="AI114" s="43">
        <v>173</v>
      </c>
      <c r="AJ114" s="39">
        <v>7.4999999999999997E-2</v>
      </c>
      <c r="AK114" s="28">
        <v>0.2064</v>
      </c>
      <c r="AL114" s="152">
        <v>0.21679999999999999</v>
      </c>
      <c r="AM114" s="41">
        <f>AI114*(1-AJ114)*AK114</f>
        <v>33.029160000000005</v>
      </c>
      <c r="AN114" s="154">
        <f t="shared" si="4"/>
        <v>34.693420000000003</v>
      </c>
      <c r="AO114" s="18">
        <v>1.58</v>
      </c>
      <c r="AP114" s="18"/>
      <c r="AQ114" s="121">
        <f>AQ113+AI114-AP114</f>
        <v>1472.4600000000005</v>
      </c>
      <c r="AR114" s="104"/>
      <c r="AS114" s="43"/>
      <c r="AT114" s="48"/>
      <c r="AU114" s="41"/>
      <c r="AV114" s="41"/>
      <c r="AW114" s="41"/>
      <c r="AX114" s="41"/>
    </row>
    <row r="115" spans="1:50" s="22" customFormat="1" ht="13.5" thickBot="1" x14ac:dyDescent="0.25">
      <c r="A115" s="184"/>
      <c r="B115" s="49" t="s">
        <v>38</v>
      </c>
      <c r="C115" s="50"/>
      <c r="D115" s="51">
        <f>SUM(D112:D114)</f>
        <v>41533</v>
      </c>
      <c r="E115" s="51"/>
      <c r="F115" s="51">
        <f>SUM(F112:F114)</f>
        <v>40604</v>
      </c>
      <c r="G115" s="52"/>
      <c r="H115" s="52"/>
      <c r="I115" s="51">
        <f>SUM(I112:I114)</f>
        <v>43692</v>
      </c>
      <c r="J115" s="52"/>
      <c r="K115" s="51">
        <f>SUM(K112:K114)</f>
        <v>45159</v>
      </c>
      <c r="L115" s="21">
        <f>IF(K115&gt;0,(K112*L112+K113*L113+K114*L114)/K115,0)</f>
        <v>7.2603932770876234E-2</v>
      </c>
      <c r="M115" s="52">
        <f>M112+M113+M114</f>
        <v>41881</v>
      </c>
      <c r="N115" s="53">
        <f>IF(M115&gt;0,O115/M115,0)</f>
        <v>0.49632971992072777</v>
      </c>
      <c r="O115" s="54">
        <f>O112+O113+O114</f>
        <v>20786.785</v>
      </c>
      <c r="P115" s="21">
        <f>IF(M115&gt;0,Q115/M115,0)</f>
        <v>0.37127695136219291</v>
      </c>
      <c r="Q115" s="54">
        <f>Q112+Q113+Q114</f>
        <v>15549.45</v>
      </c>
      <c r="R115" s="21">
        <f>IF(M115&gt;0,S115/M115,0)</f>
        <v>0.13239332871707934</v>
      </c>
      <c r="S115" s="54">
        <f>S112+S113+S114</f>
        <v>5544.7650000000003</v>
      </c>
      <c r="T115" s="21">
        <f>IF(M115&gt;0,U115/M115,0)</f>
        <v>0.24756643824168478</v>
      </c>
      <c r="U115" s="54">
        <f>U112+U113+U114</f>
        <v>10368.33</v>
      </c>
      <c r="V115" s="21">
        <f>IF(M115&gt;0,W115/M115,0)</f>
        <v>0.48985246293068452</v>
      </c>
      <c r="W115" s="54">
        <f>W112+W113+W114</f>
        <v>20515.510999999999</v>
      </c>
      <c r="X115" s="21">
        <f>IF(M115&gt;0,Y115/M115,0)</f>
        <v>0.4</v>
      </c>
      <c r="Y115" s="54">
        <f>Y112+Y113+Y114</f>
        <v>16752.400000000001</v>
      </c>
      <c r="Z115" s="55">
        <f>IF(M115&gt;0,AA115/M115,0)</f>
        <v>2.7763833241804155E-3</v>
      </c>
      <c r="AA115" s="56">
        <f>SUM(AA112:AA114)</f>
        <v>116.27770999999998</v>
      </c>
      <c r="AB115" s="55">
        <f>IF(M115&gt;0,(AB112*M112+AB113*M113+AB114*M114)/M115,0)</f>
        <v>2.6630091783863808E-3</v>
      </c>
      <c r="AC115" s="55">
        <f>IF(K115&gt;0,(K112*AC112+K113*AC113+K114*AC114)/K115,0)</f>
        <v>3.1671826214043719E-4</v>
      </c>
      <c r="AD115" s="52">
        <f>SUM(AD112:AD114)</f>
        <v>13.264980000000001</v>
      </c>
      <c r="AE115" s="53">
        <f>IF(K115&gt;0,(K112*AE112+K113*AE113+K114*AE114)/K115,0)</f>
        <v>0.20341893310303596</v>
      </c>
      <c r="AF115" s="58">
        <f>SUM(AF112:AF114)</f>
        <v>97.154944400000005</v>
      </c>
      <c r="AG115" s="53">
        <f>IF(AND(AA115&gt;0),((AA112*AG112+AA113*AG113+AA114*AG114)/AA115),0)</f>
        <v>0.88730205381566163</v>
      </c>
      <c r="AH115" s="57">
        <f t="shared" si="5"/>
        <v>0.88242571125995417</v>
      </c>
      <c r="AI115" s="51">
        <f>SUM(AI112:AI114)</f>
        <v>519</v>
      </c>
      <c r="AJ115" s="21">
        <f>IF(AI115&gt;0,(AJ112*AI112+AJ113*AI113+AJ114*AI114)/AI115,0)</f>
        <v>7.903082851637766E-2</v>
      </c>
      <c r="AK115" s="53">
        <f>IF(K115&gt;0,(AK112*K112+AK113*K113+AK114*K114)/K115,0)</f>
        <v>0.20577526738856039</v>
      </c>
      <c r="AL115" s="155">
        <f>IF(L115&gt;0,(AL112*K112+AL113*K113+AL114*K114)/K115,0)</f>
        <v>0.2180720786554175</v>
      </c>
      <c r="AM115" s="58">
        <f>SUM(AM112:AM114)</f>
        <v>98.264507400000014</v>
      </c>
      <c r="AN115" s="156">
        <f>SUM(AN112:AN114)</f>
        <v>104.10140440000001</v>
      </c>
      <c r="AO115" s="56"/>
      <c r="AP115" s="56">
        <f>SUM(AP112:AP114)</f>
        <v>1013.82</v>
      </c>
      <c r="AQ115" s="105"/>
      <c r="AR115" s="106">
        <f>AQ114</f>
        <v>1472.4600000000005</v>
      </c>
      <c r="AS115" s="51">
        <f>SUM(AS112:AS114)</f>
        <v>0</v>
      </c>
      <c r="AT115" s="59"/>
      <c r="AU115" s="58"/>
      <c r="AV115" s="58"/>
      <c r="AW115" s="58"/>
      <c r="AX115" s="58"/>
    </row>
    <row r="116" spans="1:50" x14ac:dyDescent="0.2">
      <c r="A116" s="183">
        <v>29</v>
      </c>
      <c r="B116" s="33">
        <v>1</v>
      </c>
      <c r="C116" s="11" t="s">
        <v>57</v>
      </c>
      <c r="D116" s="12">
        <v>6220</v>
      </c>
      <c r="E116" s="12">
        <v>0</v>
      </c>
      <c r="F116" s="12">
        <v>13808</v>
      </c>
      <c r="G116" s="13">
        <v>0.6</v>
      </c>
      <c r="H116" s="13">
        <v>5.3</v>
      </c>
      <c r="I116" s="12">
        <v>15050</v>
      </c>
      <c r="J116" s="13">
        <v>7.4</v>
      </c>
      <c r="K116" s="12">
        <v>13877</v>
      </c>
      <c r="L116" s="14">
        <v>0.08</v>
      </c>
      <c r="M116" s="24">
        <f>ROUND(K116*(1-L116),0)</f>
        <v>12767</v>
      </c>
      <c r="N116" s="15">
        <v>0.38300000000000001</v>
      </c>
      <c r="O116" s="25">
        <f>M116*N116</f>
        <v>4889.7610000000004</v>
      </c>
      <c r="P116" s="14">
        <v>0.38400000000000001</v>
      </c>
      <c r="Q116" s="25">
        <f>M116*P116</f>
        <v>4902.5280000000002</v>
      </c>
      <c r="R116" s="16">
        <v>0.23300000000000001</v>
      </c>
      <c r="S116" s="25">
        <f>M116*R116</f>
        <v>2974.7110000000002</v>
      </c>
      <c r="T116" s="26">
        <v>0.23599999999999999</v>
      </c>
      <c r="U116" s="25">
        <f>M116*T116</f>
        <v>3013.0119999999997</v>
      </c>
      <c r="V116" s="16">
        <v>0.495</v>
      </c>
      <c r="W116" s="25">
        <f>M116*V116</f>
        <v>6319.665</v>
      </c>
      <c r="X116" s="16">
        <v>0.39</v>
      </c>
      <c r="Y116" s="25">
        <f>X116*M116</f>
        <v>4979.13</v>
      </c>
      <c r="Z116" s="17">
        <v>2.9299999999999999E-3</v>
      </c>
      <c r="AA116" s="18">
        <f>M116*Z116</f>
        <v>37.407309999999995</v>
      </c>
      <c r="AB116" s="27">
        <f>IF(M116&gt;0,(AD116+AM116)/M116,0)</f>
        <v>2.7436188219628734E-3</v>
      </c>
      <c r="AC116" s="17">
        <v>3.1E-4</v>
      </c>
      <c r="AD116" s="24">
        <f>AC116*M116</f>
        <v>3.95777</v>
      </c>
      <c r="AE116" s="117">
        <v>0.2087</v>
      </c>
      <c r="AF116" s="30">
        <f>AI116*(1-AJ116)*AE116</f>
        <v>31.646224500000002</v>
      </c>
      <c r="AG116" s="28">
        <f>IF(AND(AE116&gt;0,AC116&gt;0,Z116&gt;0),((Z116-AC116)*AE116)/((AE116-AC116)*Z116),0)</f>
        <v>0.89552815695564258</v>
      </c>
      <c r="AH116" s="60">
        <f t="shared" si="5"/>
        <v>0.88835456439001803</v>
      </c>
      <c r="AI116" s="12">
        <v>165</v>
      </c>
      <c r="AJ116" s="14">
        <v>8.1000000000000003E-2</v>
      </c>
      <c r="AK116" s="15">
        <v>0.2049</v>
      </c>
      <c r="AL116" s="150">
        <v>0.21229999999999999</v>
      </c>
      <c r="AM116" s="30">
        <f>AI116*(1-AJ116)*AK116</f>
        <v>31.070011500000003</v>
      </c>
      <c r="AN116" s="153">
        <f>AI116*(1-AJ116)*AL116</f>
        <v>32.192110500000005</v>
      </c>
      <c r="AO116" s="19">
        <v>1.56</v>
      </c>
      <c r="AP116" s="19">
        <v>1008.92</v>
      </c>
      <c r="AQ116" s="101">
        <f>AQ114+AI116-AP116</f>
        <v>628.54000000000053</v>
      </c>
      <c r="AR116" s="120"/>
      <c r="AS116" s="12"/>
      <c r="AT116" s="31"/>
      <c r="AU116" s="20"/>
      <c r="AV116" s="20"/>
      <c r="AW116" s="20"/>
      <c r="AX116" s="20"/>
    </row>
    <row r="117" spans="1:50" x14ac:dyDescent="0.2">
      <c r="A117" s="183"/>
      <c r="B117" s="33">
        <v>2</v>
      </c>
      <c r="C117" s="46" t="s">
        <v>51</v>
      </c>
      <c r="D117" s="34">
        <v>19307</v>
      </c>
      <c r="E117" s="34">
        <v>0</v>
      </c>
      <c r="F117" s="34">
        <v>13722</v>
      </c>
      <c r="G117" s="35">
        <v>1</v>
      </c>
      <c r="H117" s="35">
        <v>5.9</v>
      </c>
      <c r="I117" s="34">
        <v>14660</v>
      </c>
      <c r="J117" s="35">
        <v>7</v>
      </c>
      <c r="K117" s="34">
        <v>14056</v>
      </c>
      <c r="L117" s="36">
        <v>6.9000000000000006E-2</v>
      </c>
      <c r="M117" s="37">
        <f>ROUND(K117*(1-L117),0)</f>
        <v>13086</v>
      </c>
      <c r="N117" s="38">
        <v>0.47899999999999998</v>
      </c>
      <c r="O117" s="25">
        <f>M117*N117</f>
        <v>6268.1939999999995</v>
      </c>
      <c r="P117" s="36">
        <v>0.378</v>
      </c>
      <c r="Q117" s="25">
        <f>M117*P117</f>
        <v>4946.5079999999998</v>
      </c>
      <c r="R117" s="39">
        <v>0.14299999999999999</v>
      </c>
      <c r="S117" s="25">
        <f>M117*R117</f>
        <v>1871.2979999999998</v>
      </c>
      <c r="T117" s="28">
        <v>0.23899999999999999</v>
      </c>
      <c r="U117" s="25">
        <f>M117*T117</f>
        <v>3127.5540000000001</v>
      </c>
      <c r="V117" s="39">
        <v>0.51100000000000001</v>
      </c>
      <c r="W117" s="25">
        <f>M117*V117</f>
        <v>6686.9459999999999</v>
      </c>
      <c r="X117" s="39">
        <v>0.4</v>
      </c>
      <c r="Y117" s="25">
        <f>X117*M117</f>
        <v>5234.4000000000005</v>
      </c>
      <c r="Z117" s="40">
        <v>2.9499999999999999E-3</v>
      </c>
      <c r="AA117" s="18">
        <f>M117*Z117</f>
        <v>38.603699999999996</v>
      </c>
      <c r="AB117" s="27">
        <f>IF(M117&gt;0,(AD117+AM117)/M117,0)</f>
        <v>2.8297707473635947E-3</v>
      </c>
      <c r="AC117" s="40">
        <v>3.1E-4</v>
      </c>
      <c r="AD117" s="37">
        <f>AC117*M117</f>
        <v>4.0566599999999999</v>
      </c>
      <c r="AE117" s="28">
        <v>0.20130000000000001</v>
      </c>
      <c r="AF117" s="41">
        <f>AI117*(1-AJ117)*AE117</f>
        <v>34.0390248</v>
      </c>
      <c r="AG117" s="28">
        <f>IF(AND(AE117&gt;0,AC117&gt;0,Z117&gt;0),((Z117-AC117)*AE117)/((AE117-AC117)*Z117),0)</f>
        <v>0.89629554046453108</v>
      </c>
      <c r="AH117" s="29">
        <f t="shared" si="5"/>
        <v>0.89186833153394685</v>
      </c>
      <c r="AI117" s="34">
        <v>184</v>
      </c>
      <c r="AJ117" s="36">
        <v>8.1000000000000003E-2</v>
      </c>
      <c r="AK117" s="38">
        <v>0.19500000000000001</v>
      </c>
      <c r="AL117" s="151">
        <v>0.19969999999999999</v>
      </c>
      <c r="AM117" s="41">
        <f>AI117*(1-AJ117)*AK117</f>
        <v>32.97372</v>
      </c>
      <c r="AN117" s="174">
        <f t="shared" si="4"/>
        <v>33.7684712</v>
      </c>
      <c r="AO117" s="42">
        <v>1.55</v>
      </c>
      <c r="AP117" s="42"/>
      <c r="AQ117" s="121">
        <f>AQ116+AI117-AP117</f>
        <v>812.54000000000053</v>
      </c>
      <c r="AR117" s="104"/>
      <c r="AS117" s="43"/>
      <c r="AT117" s="44"/>
      <c r="AU117" s="45"/>
      <c r="AV117" s="45"/>
      <c r="AW117" s="45"/>
      <c r="AX117" s="45"/>
    </row>
    <row r="118" spans="1:50" x14ac:dyDescent="0.2">
      <c r="A118" s="183"/>
      <c r="B118" s="33">
        <v>3</v>
      </c>
      <c r="C118" s="11" t="s">
        <v>52</v>
      </c>
      <c r="D118" s="43">
        <v>20113</v>
      </c>
      <c r="E118" s="43">
        <v>3</v>
      </c>
      <c r="F118" s="43">
        <v>16532</v>
      </c>
      <c r="G118" s="37">
        <v>0.5</v>
      </c>
      <c r="H118" s="37">
        <v>4</v>
      </c>
      <c r="I118" s="43">
        <v>17478</v>
      </c>
      <c r="J118" s="37">
        <v>5.8</v>
      </c>
      <c r="K118" s="43">
        <v>14025</v>
      </c>
      <c r="L118" s="39">
        <v>8.6999999999999994E-2</v>
      </c>
      <c r="M118" s="37">
        <f>ROUND(K118*(1-L118),0)</f>
        <v>12805</v>
      </c>
      <c r="N118" s="28">
        <v>0.53300000000000003</v>
      </c>
      <c r="O118" s="25">
        <f>M118*N118</f>
        <v>6825.0650000000005</v>
      </c>
      <c r="P118" s="39">
        <v>0.32900000000000001</v>
      </c>
      <c r="Q118" s="25">
        <f>M118*P118</f>
        <v>4212.8450000000003</v>
      </c>
      <c r="R118" s="39">
        <v>0.13800000000000001</v>
      </c>
      <c r="S118" s="25">
        <f>M118*R118</f>
        <v>1767.0900000000001</v>
      </c>
      <c r="T118" s="28">
        <v>0.23499999999999999</v>
      </c>
      <c r="U118" s="25">
        <f>M118*T118</f>
        <v>3009.1749999999997</v>
      </c>
      <c r="V118" s="39">
        <v>0.48599999999999999</v>
      </c>
      <c r="W118" s="25">
        <f>M118*V118</f>
        <v>6223.23</v>
      </c>
      <c r="X118" s="39">
        <v>0.4</v>
      </c>
      <c r="Y118" s="25">
        <f>X118*M118</f>
        <v>5122</v>
      </c>
      <c r="Z118" s="47">
        <v>2.9199999999999999E-3</v>
      </c>
      <c r="AA118" s="18">
        <f>M118*Z118</f>
        <v>37.390599999999999</v>
      </c>
      <c r="AB118" s="27">
        <f>IF(M118&gt;0,(AD118+AM118)/M118,0)</f>
        <v>2.9728315736040609E-3</v>
      </c>
      <c r="AC118" s="47">
        <v>3.1E-4</v>
      </c>
      <c r="AD118" s="37">
        <f>AC118*M118</f>
        <v>3.9695499999999999</v>
      </c>
      <c r="AE118" s="28">
        <v>0.19650000000000001</v>
      </c>
      <c r="AF118" s="41">
        <f>AI118*(1-AJ118)*AE118</f>
        <v>32.827879500000002</v>
      </c>
      <c r="AG118" s="28">
        <f>IF(AND(AE118&gt;0,AC118&gt;0,Z118&gt;0),((Z118-AC118)*AE118)/((AE118-AC118)*Z118),0)</f>
        <v>0.895247966920521</v>
      </c>
      <c r="AH118" s="29">
        <f t="shared" si="5"/>
        <v>0.89708486238955887</v>
      </c>
      <c r="AI118" s="43">
        <v>181</v>
      </c>
      <c r="AJ118" s="39">
        <v>7.6999999999999999E-2</v>
      </c>
      <c r="AK118" s="28">
        <v>0.2041</v>
      </c>
      <c r="AL118" s="152">
        <v>0.215</v>
      </c>
      <c r="AM118" s="41">
        <f>AI118*(1-AJ118)*AK118</f>
        <v>34.097558300000003</v>
      </c>
      <c r="AN118" s="154">
        <f t="shared" si="4"/>
        <v>35.918545000000002</v>
      </c>
      <c r="AO118" s="18">
        <v>1.55</v>
      </c>
      <c r="AP118" s="18"/>
      <c r="AQ118" s="121">
        <f>AQ117+AI118-AP118</f>
        <v>993.54000000000053</v>
      </c>
      <c r="AR118" s="104"/>
      <c r="AS118" s="43"/>
      <c r="AT118" s="48"/>
      <c r="AU118" s="41"/>
      <c r="AV118" s="41"/>
      <c r="AW118" s="41"/>
      <c r="AX118" s="41"/>
    </row>
    <row r="119" spans="1:50" s="22" customFormat="1" ht="13.5" thickBot="1" x14ac:dyDescent="0.25">
      <c r="A119" s="184"/>
      <c r="B119" s="49" t="s">
        <v>38</v>
      </c>
      <c r="C119" s="50"/>
      <c r="D119" s="51">
        <f>SUM(D116:D118)</f>
        <v>45640</v>
      </c>
      <c r="E119" s="51"/>
      <c r="F119" s="51">
        <f>SUM(F116:F118)</f>
        <v>44062</v>
      </c>
      <c r="G119" s="52"/>
      <c r="H119" s="52"/>
      <c r="I119" s="51">
        <f>SUM(I116:I118)</f>
        <v>47188</v>
      </c>
      <c r="J119" s="52"/>
      <c r="K119" s="51">
        <f>SUM(K116:K118)</f>
        <v>41958</v>
      </c>
      <c r="L119" s="21">
        <f>IF(K119&gt;0,(K116*L116+K117*L117+K118*L118)/K119,0)</f>
        <v>7.8654821488154836E-2</v>
      </c>
      <c r="M119" s="52">
        <f>M116+M117+M118</f>
        <v>38658</v>
      </c>
      <c r="N119" s="53">
        <f>IF(M119&gt;0,O119/M119,0)</f>
        <v>0.46518236846189664</v>
      </c>
      <c r="O119" s="54">
        <f>O116+O117+O118</f>
        <v>17983.02</v>
      </c>
      <c r="P119" s="21">
        <f>IF(M119&gt;0,Q119/M119,0)</f>
        <v>0.36375086657354239</v>
      </c>
      <c r="Q119" s="54">
        <f>Q116+Q117+Q118</f>
        <v>14061.881000000001</v>
      </c>
      <c r="R119" s="21">
        <f>IF(M119&gt;0,S119/M119,0)</f>
        <v>0.17106676496456102</v>
      </c>
      <c r="S119" s="54">
        <f>S116+S117+S118</f>
        <v>6613.0990000000002</v>
      </c>
      <c r="T119" s="21">
        <f>IF(M119&gt;0,U119/M119,0)</f>
        <v>0.23668428268404987</v>
      </c>
      <c r="U119" s="54">
        <f>U116+U117+U118</f>
        <v>9149.741</v>
      </c>
      <c r="V119" s="21">
        <f>IF(M119&gt;0,W119/M119,0)</f>
        <v>0.4974349681825237</v>
      </c>
      <c r="W119" s="54">
        <f>W116+W117+W118</f>
        <v>19229.841</v>
      </c>
      <c r="X119" s="21">
        <f>IF(M119&gt;0,Y119/M119,0)</f>
        <v>0.39669744942832014</v>
      </c>
      <c r="Y119" s="54">
        <f>Y116+Y117+Y118</f>
        <v>15335.53</v>
      </c>
      <c r="Z119" s="55">
        <f>IF(M119&gt;0,AA119/M119,0)</f>
        <v>2.9334577577732942E-3</v>
      </c>
      <c r="AA119" s="56">
        <f>SUM(AA116:AA118)</f>
        <v>113.40161000000001</v>
      </c>
      <c r="AB119" s="55">
        <f>IF(M119&gt;0,(AB116*M116+AB117*M117+AB118*M118)/M119,0)</f>
        <v>2.8487058254436344E-3</v>
      </c>
      <c r="AC119" s="55">
        <f>IF(K119&gt;0,(K116*AC116+K117*AC117+K118*AC118)/K119,0)</f>
        <v>3.1E-4</v>
      </c>
      <c r="AD119" s="52">
        <f>SUM(AD116:AD118)</f>
        <v>11.983980000000001</v>
      </c>
      <c r="AE119" s="53">
        <f>IF(K119&gt;0,(K116*AE116+K117*AE117+K118*AE118)/K119,0)</f>
        <v>0.2021429810763144</v>
      </c>
      <c r="AF119" s="58">
        <f>SUM(AF116:AF118)</f>
        <v>98.513128800000004</v>
      </c>
      <c r="AG119" s="53">
        <f>IF(AND(AA119&gt;0),((AA116*AG116+AA117*AG117+AA118*AG118)/AA119),0)</f>
        <v>0.89569700261166851</v>
      </c>
      <c r="AH119" s="57">
        <f t="shared" si="5"/>
        <v>0.89255306791518629</v>
      </c>
      <c r="AI119" s="51">
        <f>SUM(AI116:AI118)</f>
        <v>530</v>
      </c>
      <c r="AJ119" s="21">
        <f>IF(AI119&gt;0,(AJ116*AI116+AJ117*AI117+AJ118*AI118)/AI119,0)</f>
        <v>7.963396226415094E-2</v>
      </c>
      <c r="AK119" s="53">
        <f>IF(K119&gt;0,(AK116*K116+AK117*K117+AK118*K118)/K119,0)</f>
        <v>0.20131607321607325</v>
      </c>
      <c r="AL119" s="155">
        <f>IF(L119&gt;0,(AL116*K116+AL117*K117+AL118*K118)/K119,0)</f>
        <v>0.2089814886314886</v>
      </c>
      <c r="AM119" s="58">
        <f>SUM(AM116:AM118)</f>
        <v>98.14128980000001</v>
      </c>
      <c r="AN119" s="156">
        <f>SUM(AN116:AN118)</f>
        <v>101.8791267</v>
      </c>
      <c r="AO119" s="56"/>
      <c r="AP119" s="56">
        <f>SUM(AP116:AP118)</f>
        <v>1008.92</v>
      </c>
      <c r="AQ119" s="105"/>
      <c r="AR119" s="106">
        <f>AQ118</f>
        <v>993.54000000000053</v>
      </c>
      <c r="AS119" s="51">
        <f>SUM(AS116:AS118)</f>
        <v>0</v>
      </c>
      <c r="AT119" s="59"/>
      <c r="AU119" s="58"/>
      <c r="AV119" s="58"/>
      <c r="AW119" s="58"/>
      <c r="AX119" s="58"/>
    </row>
    <row r="120" spans="1:50" x14ac:dyDescent="0.2">
      <c r="A120" s="182">
        <v>30</v>
      </c>
      <c r="B120" s="23">
        <v>1</v>
      </c>
      <c r="C120" s="11" t="s">
        <v>57</v>
      </c>
      <c r="D120" s="12">
        <v>5600</v>
      </c>
      <c r="E120" s="12">
        <v>1</v>
      </c>
      <c r="F120" s="12">
        <v>16434</v>
      </c>
      <c r="G120" s="13">
        <v>0.9</v>
      </c>
      <c r="H120" s="13">
        <v>4</v>
      </c>
      <c r="I120" s="12">
        <v>16811</v>
      </c>
      <c r="J120" s="13">
        <v>4.9000000000000004</v>
      </c>
      <c r="K120" s="12">
        <v>14053</v>
      </c>
      <c r="L120" s="14">
        <v>7.6999999999999999E-2</v>
      </c>
      <c r="M120" s="37">
        <f>ROUND(K120*(1-L120),0)</f>
        <v>12971</v>
      </c>
      <c r="N120" s="15">
        <v>0.35</v>
      </c>
      <c r="O120" s="25">
        <f>M120*N120</f>
        <v>4539.8499999999995</v>
      </c>
      <c r="P120" s="14">
        <v>0.46100000000000002</v>
      </c>
      <c r="Q120" s="25">
        <f>M120*P120</f>
        <v>5979.6310000000003</v>
      </c>
      <c r="R120" s="16">
        <v>0.189</v>
      </c>
      <c r="S120" s="25">
        <f>M120*R120</f>
        <v>2451.5190000000002</v>
      </c>
      <c r="T120" s="26">
        <v>0.22500000000000001</v>
      </c>
      <c r="U120" s="25">
        <f>M120*T120</f>
        <v>2918.4749999999999</v>
      </c>
      <c r="V120" s="16">
        <v>0.503</v>
      </c>
      <c r="W120" s="25">
        <f>M120*V120</f>
        <v>6524.4130000000005</v>
      </c>
      <c r="X120" s="16">
        <v>0.4</v>
      </c>
      <c r="Y120" s="25">
        <f>X120*M120</f>
        <v>5188.4000000000005</v>
      </c>
      <c r="Z120" s="17">
        <v>2.98E-3</v>
      </c>
      <c r="AA120" s="18">
        <f>M120*Z120</f>
        <v>38.653579999999998</v>
      </c>
      <c r="AB120" s="27">
        <f>IF(M120&gt;0,(AD120+AM120)/M120,0)</f>
        <v>2.8971194819212092E-3</v>
      </c>
      <c r="AC120" s="17">
        <v>3.4000000000000002E-4</v>
      </c>
      <c r="AD120" s="24">
        <f>AC120*M120</f>
        <v>4.4101400000000002</v>
      </c>
      <c r="AE120" s="117">
        <v>0.21049999999999999</v>
      </c>
      <c r="AF120" s="30">
        <f>AI120*(1-AJ120)*AE120</f>
        <v>34.158256000000002</v>
      </c>
      <c r="AG120" s="28">
        <f>IF(AND(AE120&gt;0,AC120&gt;0,Z120&gt;0),((Z120-AC120)*AE120)/((AE120-AC120)*Z120),0)</f>
        <v>0.88733927234730714</v>
      </c>
      <c r="AH120" s="60">
        <f t="shared" si="5"/>
        <v>0.88411268868499293</v>
      </c>
      <c r="AI120" s="12">
        <v>176</v>
      </c>
      <c r="AJ120" s="14">
        <v>7.8E-2</v>
      </c>
      <c r="AK120" s="15">
        <v>0.2044</v>
      </c>
      <c r="AL120" s="150">
        <v>0.20960000000000001</v>
      </c>
      <c r="AM120" s="30">
        <f>AI120*(1-AJ120)*AK120</f>
        <v>33.168396800000004</v>
      </c>
      <c r="AN120" s="153">
        <f>AI120*(1-AJ120)*AL120</f>
        <v>34.012211200000003</v>
      </c>
      <c r="AO120" s="19">
        <v>1.55</v>
      </c>
      <c r="AP120" s="19">
        <v>451.94</v>
      </c>
      <c r="AQ120" s="101">
        <f>AQ118+AI120-AP120</f>
        <v>717.60000000000036</v>
      </c>
      <c r="AR120" s="102"/>
      <c r="AS120" s="12"/>
      <c r="AT120" s="31"/>
      <c r="AU120" s="20"/>
      <c r="AV120" s="20"/>
      <c r="AW120" s="20"/>
      <c r="AX120" s="20"/>
    </row>
    <row r="121" spans="1:50" x14ac:dyDescent="0.2">
      <c r="A121" s="183"/>
      <c r="B121" s="33">
        <v>2</v>
      </c>
      <c r="C121" s="46" t="s">
        <v>51</v>
      </c>
      <c r="D121" s="34">
        <v>22700</v>
      </c>
      <c r="E121" s="34">
        <v>5</v>
      </c>
      <c r="F121" s="34">
        <v>14988</v>
      </c>
      <c r="G121" s="35">
        <v>1.5</v>
      </c>
      <c r="H121" s="35">
        <v>5</v>
      </c>
      <c r="I121" s="34">
        <v>16595</v>
      </c>
      <c r="J121" s="35">
        <v>4.5999999999999996</v>
      </c>
      <c r="K121" s="34">
        <v>14681</v>
      </c>
      <c r="L121" s="36">
        <v>7.6999999999999999E-2</v>
      </c>
      <c r="M121" s="37">
        <f>ROUND(K121*(1-L121),0)</f>
        <v>13551</v>
      </c>
      <c r="N121" s="38">
        <v>0.27900000000000003</v>
      </c>
      <c r="O121" s="25">
        <f>M121*N121</f>
        <v>3780.7290000000003</v>
      </c>
      <c r="P121" s="36">
        <v>0.49399999999999999</v>
      </c>
      <c r="Q121" s="25">
        <f>M121*P121</f>
        <v>6694.1939999999995</v>
      </c>
      <c r="R121" s="39">
        <v>0.22700000000000001</v>
      </c>
      <c r="S121" s="25">
        <f>M121*R121</f>
        <v>3076.0770000000002</v>
      </c>
      <c r="T121" s="28">
        <v>0.22800000000000001</v>
      </c>
      <c r="U121" s="25">
        <f>M121*T121</f>
        <v>3089.6280000000002</v>
      </c>
      <c r="V121" s="39">
        <v>0.52100000000000002</v>
      </c>
      <c r="W121" s="25">
        <f>M121*V121</f>
        <v>7060.0709999999999</v>
      </c>
      <c r="X121" s="39">
        <v>0.4</v>
      </c>
      <c r="Y121" s="25">
        <f>X121*M121</f>
        <v>5420.4000000000005</v>
      </c>
      <c r="Z121" s="40">
        <v>2.9299999999999999E-3</v>
      </c>
      <c r="AA121" s="18">
        <f>M121*Z121</f>
        <v>39.704429999999995</v>
      </c>
      <c r="AB121" s="27">
        <f>IF(M121&gt;0,(AD121+AM121)/M121,0)</f>
        <v>2.8502906796546382E-3</v>
      </c>
      <c r="AC121" s="40">
        <v>3.4000000000000002E-4</v>
      </c>
      <c r="AD121" s="37">
        <f>AC121*M121</f>
        <v>4.6073400000000007</v>
      </c>
      <c r="AE121" s="28">
        <v>0.20499999999999999</v>
      </c>
      <c r="AF121" s="41">
        <f>AI121*(1-AJ121)*AE121</f>
        <v>34.815150000000003</v>
      </c>
      <c r="AG121" s="28">
        <f>IF(AND(AE121&gt;0,AC121&gt;0,Z121&gt;0),((Z121-AC121)*AE121)/((AE121-AC121)*Z121),0)</f>
        <v>0.88542755836784492</v>
      </c>
      <c r="AH121" s="29">
        <f t="shared" si="5"/>
        <v>0.88221143388235002</v>
      </c>
      <c r="AI121" s="34">
        <v>185</v>
      </c>
      <c r="AJ121" s="36">
        <v>8.2000000000000003E-2</v>
      </c>
      <c r="AK121" s="38">
        <v>0.20030000000000001</v>
      </c>
      <c r="AL121" s="151">
        <v>0.20569999999999999</v>
      </c>
      <c r="AM121" s="41">
        <f>AI121*(1-AJ121)*AK121</f>
        <v>34.016949000000004</v>
      </c>
      <c r="AN121" s="174">
        <f t="shared" si="4"/>
        <v>34.934031000000004</v>
      </c>
      <c r="AO121" s="42">
        <v>1.5</v>
      </c>
      <c r="AP121" s="42"/>
      <c r="AQ121" s="121">
        <f>AQ120+AI121-AP121</f>
        <v>902.60000000000036</v>
      </c>
      <c r="AR121" s="104"/>
      <c r="AS121" s="43"/>
      <c r="AT121" s="44"/>
      <c r="AU121" s="45"/>
      <c r="AV121" s="45"/>
      <c r="AW121" s="45"/>
      <c r="AX121" s="45"/>
    </row>
    <row r="122" spans="1:50" x14ac:dyDescent="0.2">
      <c r="A122" s="183"/>
      <c r="B122" s="33">
        <v>3</v>
      </c>
      <c r="C122" s="46" t="s">
        <v>60</v>
      </c>
      <c r="D122" s="43">
        <v>22200</v>
      </c>
      <c r="E122" s="43">
        <v>2</v>
      </c>
      <c r="F122" s="43">
        <v>16845</v>
      </c>
      <c r="G122" s="37">
        <v>2.1</v>
      </c>
      <c r="H122" s="37">
        <v>5.7</v>
      </c>
      <c r="I122" s="43">
        <v>17734</v>
      </c>
      <c r="J122" s="37">
        <v>3.3</v>
      </c>
      <c r="K122" s="43">
        <v>14140</v>
      </c>
      <c r="L122" s="39">
        <v>7.3999999999999996E-2</v>
      </c>
      <c r="M122" s="37">
        <f>ROUND(K122*(1-L122),0)</f>
        <v>13094</v>
      </c>
      <c r="N122" s="28">
        <v>0.38800000000000001</v>
      </c>
      <c r="O122" s="25">
        <f>M122*N122</f>
        <v>5080.4719999999998</v>
      </c>
      <c r="P122" s="39">
        <v>0.48799999999999999</v>
      </c>
      <c r="Q122" s="25">
        <f>M122*P122</f>
        <v>6389.8720000000003</v>
      </c>
      <c r="R122" s="39">
        <v>0.124</v>
      </c>
      <c r="S122" s="25">
        <f>M122*R122</f>
        <v>1623.6559999999999</v>
      </c>
      <c r="T122" s="28">
        <v>0.221</v>
      </c>
      <c r="U122" s="25">
        <f>M122*T122</f>
        <v>2893.7739999999999</v>
      </c>
      <c r="V122" s="39">
        <v>0.50600000000000001</v>
      </c>
      <c r="W122" s="25">
        <f>M122*V122</f>
        <v>6625.5640000000003</v>
      </c>
      <c r="X122" s="39">
        <v>0.41</v>
      </c>
      <c r="Y122" s="25">
        <f>X122*M122</f>
        <v>5368.54</v>
      </c>
      <c r="Z122" s="47">
        <v>3.0400000000000002E-3</v>
      </c>
      <c r="AA122" s="18">
        <f>M122*Z122</f>
        <v>39.805759999999999</v>
      </c>
      <c r="AB122" s="27">
        <f>IF(M122&gt;0,(AD122+AM122)/M122,0)</f>
        <v>2.9209937757751644E-3</v>
      </c>
      <c r="AC122" s="47">
        <v>3.5E-4</v>
      </c>
      <c r="AD122" s="37">
        <f>AC122*M122</f>
        <v>4.5828999999999995</v>
      </c>
      <c r="AE122" s="28">
        <v>0.2122</v>
      </c>
      <c r="AF122" s="41">
        <f>AI122*(1-AJ122)*AE122</f>
        <v>33.904254999999999</v>
      </c>
      <c r="AG122" s="28">
        <f>IF(AND(AE122&gt;0,AC122&gt;0,Z122&gt;0),((Z122-AC122)*AE122)/((AE122-AC122)*Z122),0)</f>
        <v>0.88633032309354931</v>
      </c>
      <c r="AH122" s="29">
        <f t="shared" si="5"/>
        <v>0.88164228797495647</v>
      </c>
      <c r="AI122" s="43">
        <v>175</v>
      </c>
      <c r="AJ122" s="39">
        <v>8.6999999999999994E-2</v>
      </c>
      <c r="AK122" s="28">
        <v>0.2107</v>
      </c>
      <c r="AL122" s="152">
        <v>0.2208</v>
      </c>
      <c r="AM122" s="41">
        <f>AI122*(1-AJ122)*AK122</f>
        <v>33.664592499999998</v>
      </c>
      <c r="AN122" s="154">
        <f t="shared" si="4"/>
        <v>35.278320000000001</v>
      </c>
      <c r="AO122" s="18">
        <v>1.58</v>
      </c>
      <c r="AP122" s="18"/>
      <c r="AQ122" s="121">
        <f>AQ121+AI122-AP122</f>
        <v>1077.6000000000004</v>
      </c>
      <c r="AR122" s="104"/>
      <c r="AS122" s="43"/>
      <c r="AT122" s="48"/>
      <c r="AU122" s="41"/>
      <c r="AV122" s="41"/>
      <c r="AW122" s="41"/>
      <c r="AX122" s="41"/>
    </row>
    <row r="123" spans="1:50" s="22" customFormat="1" ht="13.5" thickBot="1" x14ac:dyDescent="0.25">
      <c r="A123" s="184"/>
      <c r="B123" s="49" t="s">
        <v>38</v>
      </c>
      <c r="C123" s="50"/>
      <c r="D123" s="51">
        <f>SUM(D120:D122)</f>
        <v>50500</v>
      </c>
      <c r="E123" s="51"/>
      <c r="F123" s="51">
        <f>SUM(F120:F122)</f>
        <v>48267</v>
      </c>
      <c r="G123" s="52"/>
      <c r="H123" s="52"/>
      <c r="I123" s="51">
        <f>SUM(I120:I122)</f>
        <v>51140</v>
      </c>
      <c r="J123" s="52"/>
      <c r="K123" s="51">
        <f>SUM(K120:K122)</f>
        <v>42874</v>
      </c>
      <c r="L123" s="21">
        <f>IF(K123&gt;0,(K120*L120+K121*L121+K122*L122)/K123,0)</f>
        <v>7.6010589168260478E-2</v>
      </c>
      <c r="M123" s="52">
        <f>M120+M121+M122</f>
        <v>39616</v>
      </c>
      <c r="N123" s="53">
        <f>IF(M123&gt;0,O123/M123,0)</f>
        <v>0.33827370254442646</v>
      </c>
      <c r="O123" s="54">
        <f>O120+O121+O122</f>
        <v>13401.050999999999</v>
      </c>
      <c r="P123" s="21">
        <f>IF(M123&gt;0,Q123/M123,0)</f>
        <v>0.4812120607835218</v>
      </c>
      <c r="Q123" s="54">
        <f>Q120+Q121+Q122</f>
        <v>19063.697</v>
      </c>
      <c r="R123" s="21">
        <f>IF(M123&gt;0,S123/M123,0)</f>
        <v>0.18051423667205171</v>
      </c>
      <c r="S123" s="54">
        <f>S120+S121+S122</f>
        <v>7151.2520000000004</v>
      </c>
      <c r="T123" s="21">
        <f>IF(M123&gt;0,U123/M123,0)</f>
        <v>0.22470408420840066</v>
      </c>
      <c r="U123" s="54">
        <f>U120+U121+U122</f>
        <v>8901.8770000000004</v>
      </c>
      <c r="V123" s="21">
        <f>IF(M123&gt;0,W123/M123,0)</f>
        <v>0.51014862681744755</v>
      </c>
      <c r="W123" s="54">
        <f>W120+W121+W122</f>
        <v>20210.048000000003</v>
      </c>
      <c r="X123" s="21">
        <f>IF(M123&gt;0,Y123/M123,0)</f>
        <v>0.40330523021001619</v>
      </c>
      <c r="Y123" s="54">
        <f>Y120+Y121+Y122</f>
        <v>15977.34</v>
      </c>
      <c r="Z123" s="55">
        <f>IF(M123&gt;0,AA123/M123,0)</f>
        <v>2.9827284430533119E-3</v>
      </c>
      <c r="AA123" s="56">
        <f>SUM(AA120:AA122)</f>
        <v>118.16377</v>
      </c>
      <c r="AB123" s="55">
        <f>IF(M123&gt;0,(AB120*M120+AB121*M121+AB122*M122)/M123,0)</f>
        <v>2.8889922834208397E-3</v>
      </c>
      <c r="AC123" s="55">
        <f>IF(K123&gt;0,(K120*AC120+K121*AC121+K122*AC122)/K123,0)</f>
        <v>3.4329803610579844E-4</v>
      </c>
      <c r="AD123" s="52">
        <f>SUM(AD120:AD122)</f>
        <v>13.600380000000001</v>
      </c>
      <c r="AE123" s="53">
        <f>IF(K123&gt;0,(K120*AE120+K121*AE121+K122*AE122)/K123,0)</f>
        <v>0.20917734524420395</v>
      </c>
      <c r="AF123" s="58">
        <f>SUM(AF120:AF122)</f>
        <v>102.87766100000002</v>
      </c>
      <c r="AG123" s="53">
        <f>IF(AND(AA123&gt;0),((AA120*AG120+AA121*AG121+AA122*AG122)/AA123),0)</f>
        <v>0.88635702960297991</v>
      </c>
      <c r="AH123" s="57">
        <f t="shared" si="5"/>
        <v>0.88264788906608416</v>
      </c>
      <c r="AI123" s="51">
        <f>SUM(AI120:AI122)</f>
        <v>536</v>
      </c>
      <c r="AJ123" s="21">
        <f>IF(AI123&gt;0,(AJ120*AI120+AJ121*AI121+AJ122*AI122)/AI123,0)</f>
        <v>8.2319029850746267E-2</v>
      </c>
      <c r="AK123" s="53">
        <f>IF(K123&gt;0,(AK120*K120+AK121*K121+AK122*K122)/K123,0)</f>
        <v>0.20507383262583387</v>
      </c>
      <c r="AL123" s="155">
        <f>IF(L123&gt;0,(AL120*K120+AL121*K121+AL122*K122)/K123,0)</f>
        <v>0.21195835471381252</v>
      </c>
      <c r="AM123" s="58">
        <f>SUM(AM120:AM122)</f>
        <v>100.84993830000001</v>
      </c>
      <c r="AN123" s="156">
        <f>SUM(AN120:AN122)</f>
        <v>104.22456220000001</v>
      </c>
      <c r="AO123" s="56"/>
      <c r="AP123" s="56">
        <f>SUM(AP120:AP122)</f>
        <v>451.94</v>
      </c>
      <c r="AQ123" s="105"/>
      <c r="AR123" s="106">
        <f>AQ122</f>
        <v>1077.6000000000004</v>
      </c>
      <c r="AS123" s="51">
        <f>SUM(AS120:AS122)</f>
        <v>0</v>
      </c>
      <c r="AT123" s="59"/>
      <c r="AU123" s="58"/>
      <c r="AV123" s="58"/>
      <c r="AW123" s="58"/>
      <c r="AX123" s="58"/>
    </row>
    <row r="124" spans="1:50" x14ac:dyDescent="0.2">
      <c r="A124" s="182">
        <v>31</v>
      </c>
      <c r="B124" s="23">
        <v>1</v>
      </c>
      <c r="C124" s="11" t="s">
        <v>54</v>
      </c>
      <c r="D124" s="12">
        <v>6933</v>
      </c>
      <c r="E124" s="12">
        <v>1</v>
      </c>
      <c r="F124" s="12">
        <v>5272</v>
      </c>
      <c r="G124" s="13">
        <v>1.6</v>
      </c>
      <c r="H124" s="13">
        <v>5.5</v>
      </c>
      <c r="I124" s="12">
        <v>5495</v>
      </c>
      <c r="J124" s="13">
        <v>7.8</v>
      </c>
      <c r="K124" s="12">
        <v>13738</v>
      </c>
      <c r="L124" s="14">
        <v>6.5000000000000002E-2</v>
      </c>
      <c r="M124" s="24">
        <f>ROUND(K124*(1-L124),0)</f>
        <v>12845</v>
      </c>
      <c r="N124" s="15">
        <v>0.35499999999999998</v>
      </c>
      <c r="O124" s="25">
        <f>M124*N124</f>
        <v>4559.9749999999995</v>
      </c>
      <c r="P124" s="14">
        <v>0.42099999999999999</v>
      </c>
      <c r="Q124" s="25">
        <f>M124*P124</f>
        <v>5407.7449999999999</v>
      </c>
      <c r="R124" s="16">
        <v>0.224</v>
      </c>
      <c r="S124" s="25">
        <f>M124*R124</f>
        <v>2877.28</v>
      </c>
      <c r="T124" s="26">
        <v>0.217</v>
      </c>
      <c r="U124" s="25">
        <f>M124*T124</f>
        <v>2787.3649999999998</v>
      </c>
      <c r="V124" s="16">
        <v>0.51200000000000001</v>
      </c>
      <c r="W124" s="25">
        <f>M124*V124</f>
        <v>6576.64</v>
      </c>
      <c r="X124" s="16">
        <v>0.41</v>
      </c>
      <c r="Y124" s="25">
        <f>X124*M124</f>
        <v>5266.45</v>
      </c>
      <c r="Z124" s="17">
        <v>3.0400000000000002E-3</v>
      </c>
      <c r="AA124" s="18">
        <f>M124*Z124</f>
        <v>39.0488</v>
      </c>
      <c r="AB124" s="27">
        <f>IF(M124&gt;0,(AD124+AM124)/M124,0)</f>
        <v>3.0995616893732974E-3</v>
      </c>
      <c r="AC124" s="17">
        <v>3.6999999999999999E-4</v>
      </c>
      <c r="AD124" s="24">
        <f>AC124*M124</f>
        <v>4.75265</v>
      </c>
      <c r="AE124" s="117">
        <v>0.20380000000000001</v>
      </c>
      <c r="AF124" s="30">
        <f>AI124*(1-AJ124)*AE124</f>
        <v>35.321189400000002</v>
      </c>
      <c r="AG124" s="28">
        <f>IF(AND(AE124&gt;0,AC124&gt;0,Z124&gt;0),((Z124-AC124)*AE124)/((AE124-AC124)*Z124),0)</f>
        <v>0.8798869131241317</v>
      </c>
      <c r="AH124" s="60">
        <f t="shared" si="5"/>
        <v>0.88224187442990232</v>
      </c>
      <c r="AI124" s="12">
        <v>189</v>
      </c>
      <c r="AJ124" s="14">
        <v>8.3000000000000004E-2</v>
      </c>
      <c r="AK124" s="15">
        <v>0.20230000000000001</v>
      </c>
      <c r="AL124" s="150">
        <v>0.20519999999999999</v>
      </c>
      <c r="AM124" s="30">
        <f>AI124*(1-AJ124)*AK124</f>
        <v>35.061219900000005</v>
      </c>
      <c r="AN124" s="153">
        <f>AI124*(1-AJ124)*AL124</f>
        <v>35.563827600000003</v>
      </c>
      <c r="AO124" s="19">
        <v>1.65</v>
      </c>
      <c r="AP124" s="19">
        <v>452.36</v>
      </c>
      <c r="AQ124" s="101">
        <f>AQ122+AI124-AP124+AR124</f>
        <v>925.24000000000035</v>
      </c>
      <c r="AR124" s="102">
        <v>111</v>
      </c>
      <c r="AS124" s="12"/>
      <c r="AT124" s="31"/>
      <c r="AU124" s="20"/>
      <c r="AV124" s="20"/>
      <c r="AW124" s="20"/>
      <c r="AX124" s="20"/>
    </row>
    <row r="125" spans="1:50" x14ac:dyDescent="0.2">
      <c r="A125" s="183"/>
      <c r="B125" s="33">
        <v>2</v>
      </c>
      <c r="C125" s="46" t="s">
        <v>51</v>
      </c>
      <c r="D125" s="34">
        <v>8000</v>
      </c>
      <c r="E125" s="34">
        <v>1</v>
      </c>
      <c r="F125" s="34">
        <v>6137</v>
      </c>
      <c r="G125" s="35">
        <v>2.7</v>
      </c>
      <c r="H125" s="35">
        <v>6.3</v>
      </c>
      <c r="I125" s="34">
        <v>6307</v>
      </c>
      <c r="J125" s="35">
        <v>8.4</v>
      </c>
      <c r="K125" s="34">
        <v>14185</v>
      </c>
      <c r="L125" s="36">
        <v>6.2E-2</v>
      </c>
      <c r="M125" s="37">
        <f>ROUND(K125*(1-L125),0)</f>
        <v>13306</v>
      </c>
      <c r="N125" s="38">
        <v>0.28000000000000003</v>
      </c>
      <c r="O125" s="25">
        <f>M125*N125</f>
        <v>3725.6800000000003</v>
      </c>
      <c r="P125" s="36">
        <v>0.57099999999999995</v>
      </c>
      <c r="Q125" s="25">
        <f>M125*P125</f>
        <v>7597.7259999999997</v>
      </c>
      <c r="R125" s="39">
        <v>0.14899999999999999</v>
      </c>
      <c r="S125" s="25">
        <f>M125*R125</f>
        <v>1982.5939999999998</v>
      </c>
      <c r="T125" s="28">
        <v>0.217</v>
      </c>
      <c r="U125" s="25">
        <f>M125*T125</f>
        <v>2887.402</v>
      </c>
      <c r="V125" s="39">
        <v>0.51700000000000002</v>
      </c>
      <c r="W125" s="25">
        <f>M125*V125</f>
        <v>6879.2020000000002</v>
      </c>
      <c r="X125" s="39">
        <v>0.4</v>
      </c>
      <c r="Y125" s="25">
        <f>X125*M125</f>
        <v>5322.4000000000005</v>
      </c>
      <c r="Z125" s="40">
        <v>3.0100000000000001E-3</v>
      </c>
      <c r="AA125" s="18">
        <f>M125*Z125</f>
        <v>40.05106</v>
      </c>
      <c r="AB125" s="27">
        <f>IF(M125&gt;0,(AD125+AM125)/M125,0)</f>
        <v>2.5915601984067339E-3</v>
      </c>
      <c r="AC125" s="40">
        <v>4.0999999999999999E-4</v>
      </c>
      <c r="AD125" s="37">
        <f>AC125*M125</f>
        <v>5.4554599999999995</v>
      </c>
      <c r="AE125" s="28">
        <v>0.20480000000000001</v>
      </c>
      <c r="AF125" s="41">
        <f>AI125*(1-AJ125)*AE125</f>
        <v>30.146560000000004</v>
      </c>
      <c r="AG125" s="28">
        <f>IF(AND(AE125&gt;0,AC125&gt;0,Z125&gt;0),((Z125-AC125)*AE125)/((AE125-AC125)*Z125),0)</f>
        <v>0.86552010609643237</v>
      </c>
      <c r="AH125" s="29">
        <f t="shared" si="5"/>
        <v>0.84354797074881305</v>
      </c>
      <c r="AI125" s="34">
        <v>160</v>
      </c>
      <c r="AJ125" s="36">
        <v>0.08</v>
      </c>
      <c r="AK125" s="38">
        <v>0.19719999999999999</v>
      </c>
      <c r="AL125" s="151">
        <v>0.20610000000000001</v>
      </c>
      <c r="AM125" s="41">
        <f>AI125*(1-AJ125)*AK125</f>
        <v>29.027840000000001</v>
      </c>
      <c r="AN125" s="174">
        <f t="shared" si="4"/>
        <v>30.337920000000004</v>
      </c>
      <c r="AO125" s="42">
        <v>1.5</v>
      </c>
      <c r="AP125" s="42"/>
      <c r="AQ125" s="121">
        <f>AQ124+AI125-AP125</f>
        <v>1085.2400000000002</v>
      </c>
      <c r="AR125" s="104"/>
      <c r="AS125" s="43"/>
      <c r="AT125" s="44"/>
      <c r="AU125" s="45"/>
      <c r="AV125" s="45"/>
      <c r="AW125" s="45"/>
      <c r="AX125" s="45"/>
    </row>
    <row r="126" spans="1:50" x14ac:dyDescent="0.2">
      <c r="A126" s="183"/>
      <c r="B126" s="33">
        <v>3</v>
      </c>
      <c r="C126" s="46" t="s">
        <v>60</v>
      </c>
      <c r="D126" s="43">
        <v>15200</v>
      </c>
      <c r="E126" s="43">
        <v>0</v>
      </c>
      <c r="F126" s="43"/>
      <c r="G126" s="37">
        <v>1.2</v>
      </c>
      <c r="H126" s="37">
        <v>6.2</v>
      </c>
      <c r="I126" s="43">
        <v>16023</v>
      </c>
      <c r="J126" s="37">
        <v>7.7</v>
      </c>
      <c r="K126" s="43">
        <v>14445</v>
      </c>
      <c r="L126" s="39">
        <v>7.4999999999999997E-2</v>
      </c>
      <c r="M126" s="37">
        <f>ROUND(K126*(1-L126),0)</f>
        <v>13362</v>
      </c>
      <c r="N126" s="28">
        <v>0.373</v>
      </c>
      <c r="O126" s="25">
        <f>M126*N126</f>
        <v>4984.0259999999998</v>
      </c>
      <c r="P126" s="39">
        <v>0.379</v>
      </c>
      <c r="Q126" s="25">
        <f>M126*P126</f>
        <v>5064.1980000000003</v>
      </c>
      <c r="R126" s="39">
        <v>0.248</v>
      </c>
      <c r="S126" s="25">
        <f>M126*R126</f>
        <v>3313.7759999999998</v>
      </c>
      <c r="T126" s="28">
        <v>0.21099999999999999</v>
      </c>
      <c r="U126" s="25">
        <f>M126*T126</f>
        <v>2819.3820000000001</v>
      </c>
      <c r="V126" s="39">
        <v>0.52200000000000002</v>
      </c>
      <c r="W126" s="25">
        <f>M126*V126</f>
        <v>6974.9639999999999</v>
      </c>
      <c r="X126" s="39">
        <v>0.4</v>
      </c>
      <c r="Y126" s="25">
        <f>X126*M126</f>
        <v>5344.8</v>
      </c>
      <c r="Z126" s="47">
        <v>3.0000000000000001E-3</v>
      </c>
      <c r="AA126" s="18">
        <f>M126*Z126</f>
        <v>40.085999999999999</v>
      </c>
      <c r="AB126" s="27">
        <f>IF(M126&gt;0,(AD126+AM126)/M126,0)</f>
        <v>2.9136270019458161E-3</v>
      </c>
      <c r="AC126" s="47">
        <v>4.0000000000000002E-4</v>
      </c>
      <c r="AD126" s="37">
        <f>AC126*M126</f>
        <v>5.3448000000000002</v>
      </c>
      <c r="AE126" s="28">
        <v>0.20749999999999999</v>
      </c>
      <c r="AF126" s="41">
        <f>AI126*(1-AJ126)*AE126</f>
        <v>34.552900000000001</v>
      </c>
      <c r="AG126" s="28">
        <f>IF(AND(AE126&gt;0,AC126&gt;0,Z126&gt;0),((Z126-AC126)*AE126)/((AE126-AC126)*Z126),0)</f>
        <v>0.86834057621117011</v>
      </c>
      <c r="AH126" s="29">
        <f t="shared" si="5"/>
        <v>0.86442835275292684</v>
      </c>
      <c r="AI126" s="43">
        <v>181</v>
      </c>
      <c r="AJ126" s="39">
        <v>0.08</v>
      </c>
      <c r="AK126" s="28">
        <v>0.20169999999999999</v>
      </c>
      <c r="AL126" s="152">
        <v>0.21079999999999999</v>
      </c>
      <c r="AM126" s="41">
        <f>AI126*(1-AJ126)*AK126</f>
        <v>33.587083999999997</v>
      </c>
      <c r="AN126" s="154">
        <f t="shared" si="4"/>
        <v>35.102415999999998</v>
      </c>
      <c r="AO126" s="18">
        <v>1.6</v>
      </c>
      <c r="AP126" s="18"/>
      <c r="AQ126" s="121">
        <f>AQ125+AI126-AP126</f>
        <v>1266.2400000000002</v>
      </c>
      <c r="AR126" s="104"/>
      <c r="AS126" s="43"/>
      <c r="AT126" s="48"/>
      <c r="AU126" s="41"/>
      <c r="AV126" s="41"/>
      <c r="AW126" s="41"/>
      <c r="AX126" s="41"/>
    </row>
    <row r="127" spans="1:50" s="22" customFormat="1" ht="13.5" thickBot="1" x14ac:dyDescent="0.25">
      <c r="A127" s="184"/>
      <c r="B127" s="49" t="s">
        <v>38</v>
      </c>
      <c r="C127" s="50"/>
      <c r="D127" s="51">
        <f>SUM(D124:D126)</f>
        <v>30133</v>
      </c>
      <c r="E127" s="61"/>
      <c r="F127" s="51">
        <f>SUM(F124:F126)</f>
        <v>11409</v>
      </c>
      <c r="G127" s="62"/>
      <c r="H127" s="62"/>
      <c r="I127" s="51">
        <f>SUM(I124:I126)</f>
        <v>27825</v>
      </c>
      <c r="J127" s="52"/>
      <c r="K127" s="51">
        <f>SUM(K124:K126)</f>
        <v>42368</v>
      </c>
      <c r="L127" s="21">
        <f>IF(K127&gt;0,(K124*L124+K125*L125+K126*L126)/K127,0)</f>
        <v>6.7404999055891243E-2</v>
      </c>
      <c r="M127" s="52">
        <f>M124+M125+M126</f>
        <v>39513</v>
      </c>
      <c r="N127" s="53">
        <f>IF(M127&gt;0,O127/M127,0)</f>
        <v>0.33583076455849969</v>
      </c>
      <c r="O127" s="54">
        <f>O124+O125+O126</f>
        <v>13269.680999999999</v>
      </c>
      <c r="P127" s="21">
        <f>IF(M127&gt;0,Q127/M127,0)</f>
        <v>0.45730946777010101</v>
      </c>
      <c r="Q127" s="54">
        <f>Q124+Q125+Q126</f>
        <v>18069.669000000002</v>
      </c>
      <c r="R127" s="21">
        <f>IF(M127&gt;0,S127/M127,0)</f>
        <v>0.20685976767139927</v>
      </c>
      <c r="S127" s="54">
        <f>S124+S125+S126</f>
        <v>8173.65</v>
      </c>
      <c r="T127" s="21">
        <f>IF(M127&gt;0,U127/M127,0)</f>
        <v>0.21497099688710045</v>
      </c>
      <c r="U127" s="54">
        <f>U124+U125+U126</f>
        <v>8494.1489999999994</v>
      </c>
      <c r="V127" s="21">
        <f>IF(M127&gt;0,W127/M127,0)</f>
        <v>0.51706542150684587</v>
      </c>
      <c r="W127" s="54">
        <f>W124+W125+W126</f>
        <v>20430.806</v>
      </c>
      <c r="X127" s="21">
        <f>IF(M127&gt;0,Y127/M127,0)</f>
        <v>0.40325082884114094</v>
      </c>
      <c r="Y127" s="54">
        <f>Y124+Y125+Y126</f>
        <v>15933.650000000001</v>
      </c>
      <c r="Z127" s="55">
        <f>IF(M127&gt;0,AA127/M127,0)</f>
        <v>3.0163708146685904E-3</v>
      </c>
      <c r="AA127" s="56">
        <f>SUM(AA124:AA126)</f>
        <v>119.18586000000001</v>
      </c>
      <c r="AB127" s="55">
        <f>IF(M127&gt;0,(AB124*M124+AB125*M125+AB126*M126)/M127,0)</f>
        <v>2.8656152127148025E-3</v>
      </c>
      <c r="AC127" s="55">
        <f>IF(K127&gt;0,(K124*AC124+K125*AC125+K126*AC126)/K127,0)</f>
        <v>3.9362042107250755E-4</v>
      </c>
      <c r="AD127" s="52">
        <f>SUM(AD124:AD126)</f>
        <v>15.552910000000001</v>
      </c>
      <c r="AE127" s="53">
        <f>IF(K127&gt;0,(K124*AE124+K125*AE125+K126*AE126)/K127,0)</f>
        <v>0.20539628729229609</v>
      </c>
      <c r="AF127" s="58">
        <f>SUM(AF124:AF126)</f>
        <v>100.0206494</v>
      </c>
      <c r="AG127" s="53">
        <f>IF(AND(AA127&gt;0),((AA124*AG124+AA125*AG125+AA126*AG126)/AA127),0)</f>
        <v>0.87117570936415722</v>
      </c>
      <c r="AH127" s="57">
        <f t="shared" si="5"/>
        <v>0.86433798131259953</v>
      </c>
      <c r="AI127" s="51">
        <f>SUM(AI124:AI126)</f>
        <v>530</v>
      </c>
      <c r="AJ127" s="21">
        <f>IF(AI127&gt;0,(AJ124*AI124+AJ125*AI125+AJ126*AI126)/AI127,0)</f>
        <v>8.106981132075472E-2</v>
      </c>
      <c r="AK127" s="53">
        <f>IF(K127&gt;0,(AK124*K124+AK125*K125+AK126*K126)/K127,0)</f>
        <v>0.20038793192975829</v>
      </c>
      <c r="AL127" s="155">
        <f>IF(L127&gt;0,(AL124*K124+AL125*K125+AL126*K126)/K127,0)</f>
        <v>0.20741059526057401</v>
      </c>
      <c r="AM127" s="58">
        <f>SUM(AM124:AM126)</f>
        <v>97.6761439</v>
      </c>
      <c r="AN127" s="156">
        <f>SUM(AN124:AN126)</f>
        <v>101.0041636</v>
      </c>
      <c r="AO127" s="63"/>
      <c r="AP127" s="56">
        <f>SUM(AP124:AP126)</f>
        <v>452.36</v>
      </c>
      <c r="AQ127" s="105"/>
      <c r="AR127" s="106">
        <f>AQ126</f>
        <v>1266.2400000000002</v>
      </c>
      <c r="AS127" s="51">
        <f>SUM(AS124:AS126)</f>
        <v>0</v>
      </c>
      <c r="AT127" s="64"/>
      <c r="AU127" s="65"/>
      <c r="AV127" s="65"/>
      <c r="AW127" s="65"/>
      <c r="AX127" s="65"/>
    </row>
    <row r="128" spans="1:50" s="78" customFormat="1" ht="13.5" thickBot="1" x14ac:dyDescent="0.25">
      <c r="A128" s="67"/>
      <c r="B128" s="68" t="s">
        <v>39</v>
      </c>
      <c r="C128" s="68"/>
      <c r="D128" s="69">
        <f>SUM(D127,D123,D119,D115,D111,D107,D103,D99,D95,D91,D87,D83,D79,D75,D71,D67,D63,D59,D55,D51,D47,D43,D39,D35,D31,D27,D23,D19,D15,D11,D7)</f>
        <v>1425341</v>
      </c>
      <c r="E128" s="69"/>
      <c r="F128" s="69">
        <f>SUM(F127,F123,F119,F115,F111,F107,F103,F99,F95,F91,F87,F83,F79,F75,F71,F67,F63,F59,F55,F51,F47,F43,F39,F35,F31,F27,F23,F19,F15,F11,F7)</f>
        <v>1373195</v>
      </c>
      <c r="G128" s="75"/>
      <c r="H128" s="69"/>
      <c r="I128" s="69">
        <f>SUM(I127,I123,I119,I115,I111,I107,I103,I99,I95,I91,I87,I83,I79,I75,I71,I67,I63,I59,I55,I51,I47,I43,I39,I35,I31,I27,I23,I19,I15,I11,I7)</f>
        <v>1418969</v>
      </c>
      <c r="J128" s="75"/>
      <c r="K128" s="69">
        <f>SUM(K127,K123,K119,K115,K111,K107,K103,K99,K95,K91,K87,K83,K79,K75,K71,K67,K63,K59,K55,K51,K47,K43,K39,K35,K31,K27,K23,K19,K15,K11,K7)</f>
        <v>1481935</v>
      </c>
      <c r="L128" s="70">
        <f>1-M128/K128</f>
        <v>6.8287070620506318E-2</v>
      </c>
      <c r="M128" s="69">
        <f>SUM(M127,M123,M119,M115,M111,M107,M103,M99,M95,M91,M87,M83,M79,M75,M71,M67,M63,M59,M55,M51,M47,M43,M39,M35,M31,M27,M23,M19,M15,M11,M7)</f>
        <v>1380738</v>
      </c>
      <c r="N128" s="71">
        <f>IF(AND(M128&gt;0),(O128/M128),0)</f>
        <v>0.43955795089292821</v>
      </c>
      <c r="O128" s="69">
        <f>SUM(O127,O123,O119,O115,O111,O107,O103,O99,O95,O91,O87,O83,O79,O75,O71,O67,O63,O59,O55,O51,O47,O43,O39,O35,O31,O27,O23,O19,O15,O11,O7)</f>
        <v>606914.36599999992</v>
      </c>
      <c r="P128" s="71">
        <f>Q128/M128</f>
        <v>0.39063166509504343</v>
      </c>
      <c r="Q128" s="69">
        <f>SUM(Q127,Q123,Q119,Q115,Q111,Q107,Q103,Q99,Q95,Q91,Q87,Q83,Q79,Q75,Q71,Q67,Q63,Q59,Q55,Q51,Q47,Q43,Q39,Q35,Q31,Q27,Q23,Q19,Q15,Q11,Q7)</f>
        <v>539359.98400000005</v>
      </c>
      <c r="R128" s="71">
        <f>S128/M128</f>
        <v>0.17006976341637584</v>
      </c>
      <c r="S128" s="69">
        <f>SUM(S127,S123,S119,S115,S111,S107,S103,S99,S95,S91,S87,S83,S79,S75,S71,S67,S63,S59,S55,S51,S47,S43,S39,S35,S31,S27,S23,S19,S15,S11,S7)</f>
        <v>234821.78499999995</v>
      </c>
      <c r="T128" s="71">
        <f>U128/M128</f>
        <v>0.22375450882064515</v>
      </c>
      <c r="U128" s="69">
        <f>SUM(U127,U123,U119,U115,U111,U107,U103,U99,U95,U91,U87,U83,U79,U75,U71,U67,U63,U59,U55,U51,U47,U43,U39,U35,U31,U27,U23,U19,U15,U11,U7)</f>
        <v>308946.35299999994</v>
      </c>
      <c r="V128" s="71">
        <f>W128/M128</f>
        <v>0.51046638319507398</v>
      </c>
      <c r="W128" s="69">
        <f>SUM(W127,W123,W119,W115,W111,W107,W103,W99,W95,W91,W87,W83,W79,W75,W71,W67,W63,W59,W55,W51,W47,W43,W39,W35,W31,W27,W23,W19,W15,W11,W7)</f>
        <v>704820.33299999998</v>
      </c>
      <c r="X128" s="71">
        <f>IF(AND(M128&gt;0),(Y128/M128),0)</f>
        <v>0.40129998594954291</v>
      </c>
      <c r="Y128" s="69">
        <f>SUM(Y127,Y123,Y119,Y115,Y111,Y107,Y103,Y99,Y95,Y91,Y87,Y83,Y79,Y75,Y71,Y67,Y63,Y59,Y55,Y51,Y47,Y43,Y39,Y35,Y31,Y27,Y23,Y19,Y15,Y11,Y7)</f>
        <v>554090.14</v>
      </c>
      <c r="Z128" s="72">
        <f>IF(AND(M128&gt;0),(AA128/M128),0)</f>
        <v>2.95537451710607E-3</v>
      </c>
      <c r="AA128" s="69">
        <f>SUM(AA127,AA123,AA119,AA115,AA111,AA107,AA103,AA99,AA95,AA91,AA87,AA83,AA79,AA75,AA71,AA67,AA63,AA59,AA55,AA51,AA47,AA43,AA39,AA35,AA31,AA27,AA23,AA19,AA15,AA11,AA7)</f>
        <v>4080.5979000000007</v>
      </c>
      <c r="AB128" s="73">
        <f>(AD128+AM128)/M128</f>
        <v>2.9332981454845163E-3</v>
      </c>
      <c r="AC128" s="74">
        <f>AD128/(M128-AI128)</f>
        <v>4.0773178012035145E-4</v>
      </c>
      <c r="AD128" s="75">
        <f>SUM(AD127,AD123,AD119,AD115,AD111,AD107,AD103,AD99,AD95,AD91,AD87,AD83,AD79,AD75,AD71,AD67,AD63,AD59,AD55,AD51,AD47,AD43,AD39,AD35,AD31,AD27,AD23,AD19,AD15,AD11,AD7)</f>
        <v>555.53821999999991</v>
      </c>
      <c r="AE128" s="71">
        <f>AF128/AI128</f>
        <v>0.19127399146963633</v>
      </c>
      <c r="AF128" s="69">
        <f>SUM(AF127,AF123,AF119,AF115,AF111,AF107,AF103,AF99,AF95,AF91,AF87,AF83,AF79,AF75,AF71,AF67,AF63,AF59,AF55,AF51,AF47,AF43,AF39,AF35,AF31,AF27,AF23,AF19,AF15,AF11,AF7)</f>
        <v>3486.7335905000009</v>
      </c>
      <c r="AG128" s="76">
        <f>((Z128-AC128)*AE128)/((AE128-AC128)*Z128)</f>
        <v>0.86387868622150876</v>
      </c>
      <c r="AH128" s="77">
        <f>((AB128-AC128)*AK128)/((AK128-AC128)*AB128)</f>
        <v>0.86283400511571917</v>
      </c>
      <c r="AI128" s="69">
        <f>SUM(AI127,AI123,AI119,AI115,AI111,AI107,AI103,AI99,AI95,AI91,AI87,AI83,AI79,AI75,AI71,AI67,AI63,AI59,AI55,AI51,AI47,AI43,AI39,AI35,AI31,AI27,AI23,AI19,AI15,AI11,AI7)</f>
        <v>18229</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8.6236326732130122E-2</v>
      </c>
      <c r="AK128" s="71">
        <f>AM128/AI128</f>
        <v>0.19170431701135554</v>
      </c>
      <c r="AL128" s="158">
        <f>AN128/AI128</f>
        <v>0.1951620072137803</v>
      </c>
      <c r="AM128" s="69">
        <f>SUM(AM127,AM123,AM119,AM115,AM111,AM107,AM103,AM99,AM95,AM91,AM87,AM83,AM79,AM75,AM71,AM67,AM63,AM59,AM55,AM51,AM47,AM43,AM39,AM35,AM31,AM27,AM23,AM19,AM15,AM11,AM7)</f>
        <v>3494.5779947999999</v>
      </c>
      <c r="AN128" s="157">
        <f>SUM(AN127,AN123,AN119,AN115,AN111,AN107,AN103,AN99,AN95,AN91,AN87,AN83,AN79,AN75,AN71,AN67,AN63,AN59,AN55,AN51,AN47,AN43,AN39,AN35,AN31,AN27,AN23,AN19,AN15,AN11,AN7)</f>
        <v>3557.608229500001</v>
      </c>
      <c r="AO128" s="69"/>
      <c r="AP128" s="107">
        <f>SUM(AP127,AP123,AP119,AP115,AP111,AP107,AP103,AP99,AP95,AP91,AP87,AP83,AP79,AP75,AP71,AP67,AP63,AP59,AP55,AP51,AP47,AP43,AP39,AP35,AP31,AP27,AP23,AP19,AP15,AP11,AP7)</f>
        <v>19057.259999999998</v>
      </c>
      <c r="AQ128" s="108"/>
      <c r="AR128" s="109"/>
      <c r="AS128" s="69">
        <f>SUM(AS127,AS123,AS119,AS115,AS111,AS107,AS103,AS99,AS95,AS91,AS87,AS83,AS79,AS75,AS71,AS67,AS63,AS59,AS55,AS51,AS47,AS43,AS39,AS35,AS31,AS27,AS23,AS19,AS15,AS11,AS7)</f>
        <v>0</v>
      </c>
      <c r="AT128" s="69"/>
      <c r="AU128" s="69"/>
      <c r="AV128" s="69"/>
      <c r="AW128" s="69"/>
      <c r="AX128" s="69"/>
    </row>
    <row r="131" spans="34:34" x14ac:dyDescent="0.2">
      <c r="AH131" s="80"/>
    </row>
    <row r="132" spans="34:34" x14ac:dyDescent="0.2">
      <c r="AH132" s="80"/>
    </row>
  </sheetData>
  <protectedRanges>
    <protectedRange sqref="Q1:Q3 U1:U3 W1:W3 Y1:Y3 O1:O3 S1:S3 AD1:AD3 AH1:AH1048576 AA1:AB3 AA128:AB1048576 O128:O1048576 Q128:Q1048576 S128:S1048576 U128:U1048576 W128:W1048576 Y128:Y1048576 AD128:AD1048576 M1:M1048576 AM1:AN1048576" name="Range1_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_1"/>
    <protectedRange sqref="O4:O127" name="Range1_1_1_1_1_5_1_1"/>
    <protectedRange sqref="Q4:Q127" name="Range1_1_1_1_1_7_1_1"/>
    <protectedRange sqref="S4:S127" name="Range1_1_1_1_1_8_1_1"/>
    <protectedRange sqref="U4:U127" name="Range1_1_1_1_1_10_1_1"/>
    <protectedRange sqref="W4:W127" name="Range1_1_1_1_1_12_1_1"/>
    <protectedRange sqref="Y4:Y127" name="Range1_1_1_1_1_16_1_1"/>
    <protectedRange sqref="AD4:AD127" name="Range1_1_1_1_1_18_1_1"/>
    <protectedRange sqref="AB4:AB6" name="Range1_1_1_1_1_2_1_31_1_1"/>
    <protectedRange sqref="AB8:AB10" name="Range1_1_1_1_1_2_1_1_2_1_1"/>
    <protectedRange sqref="AB12:AB14" name="Range1_1_1_1_1_2_1_2_1_1_1"/>
    <protectedRange sqref="AB16:AB18" name="Range1_1_1_1_1_2_1_3_1_1_1"/>
    <protectedRange sqref="AB20:AB22" name="Range1_1_1_1_1_2_1_4_1_1_1"/>
    <protectedRange sqref="AB24:AB26" name="Range1_1_1_1_1_2_1_5_1_1_1"/>
    <protectedRange sqref="AB28:AB30" name="Range1_1_1_1_1_2_1_6_1_1_1"/>
    <protectedRange sqref="AB32:AB34" name="Range1_1_1_1_1_2_1_7_1_1_1"/>
    <protectedRange sqref="AB36:AB38" name="Range1_1_1_1_1_2_1_8_1_1_1"/>
    <protectedRange sqref="AB40:AB42" name="Range1_1_1_1_1_2_1_9_1_1_1"/>
    <protectedRange sqref="AB44:AB46" name="Range1_1_1_1_1_2_1_10_1_1_1"/>
    <protectedRange sqref="AB48:AB50" name="Range1_1_1_1_1_2_1_11_1_1_1"/>
    <protectedRange sqref="AB52:AB54" name="Range1_1_1_1_1_2_1_12_1_1_1"/>
    <protectedRange sqref="AB56:AB58" name="Range1_1_1_1_1_2_1_13_1_1_1"/>
    <protectedRange sqref="AB60:AB62" name="Range1_1_1_1_1_2_1_14_1_1_1"/>
    <protectedRange sqref="AB64:AB66" name="Range1_1_1_1_1_2_1_15_1_1_1"/>
    <protectedRange sqref="AB68:AB70" name="Range1_1_1_1_1_2_1_16_1_1_1"/>
    <protectedRange sqref="AB72:AB74" name="Range1_1_1_1_1_2_1_17_1_1_1"/>
    <protectedRange sqref="AB76:AB78" name="Range1_1_1_1_1_2_1_18_1_1_1"/>
    <protectedRange sqref="AB80:AB82" name="Range1_1_1_1_1_2_1_19_1_1_1"/>
    <protectedRange sqref="AB84:AB86" name="Range1_1_1_1_1_2_1_20_1_1_1"/>
    <protectedRange sqref="AB88:AB90" name="Range1_1_1_1_1_2_1_21_1_1_1"/>
    <protectedRange sqref="AB92:AB94" name="Range1_1_1_1_1_2_1_22_1_1_1"/>
    <protectedRange sqref="AB96:AB98" name="Range1_1_1_1_1_2_1_23_1_1_1"/>
    <protectedRange sqref="AB100:AB102" name="Range1_1_1_1_1_2_1_24_1_1_1"/>
    <protectedRange sqref="AB104:AB106" name="Range1_1_1_1_1_2_1_25_1_1_1"/>
    <protectedRange sqref="AB108:AB110" name="Range1_1_1_1_1_2_1_26_1_1_1"/>
    <protectedRange sqref="AB112:AB114" name="Range1_1_1_1_1_2_1_27_1_1_1"/>
    <protectedRange sqref="AB116:AB118" name="Range1_1_1_1_1_2_1_28_1_1_1"/>
    <protectedRange sqref="AB120:AB122" name="Range1_1_1_1_1_2_1_29_1_1_1"/>
    <protectedRange sqref="AB124:AB126" name="Range1_1_1_1_1_2_1_30_1_1_1"/>
  </protectedRanges>
  <mergeCells count="36">
    <mergeCell ref="A36:A39"/>
    <mergeCell ref="A100:A103"/>
    <mergeCell ref="A40:A43"/>
    <mergeCell ref="A44:A47"/>
    <mergeCell ref="A88:A91"/>
    <mergeCell ref="A92:A95"/>
    <mergeCell ref="A96:A99"/>
    <mergeCell ref="A48:A51"/>
    <mergeCell ref="A52:A55"/>
    <mergeCell ref="A56:A59"/>
    <mergeCell ref="A60:A63"/>
    <mergeCell ref="A64:A67"/>
    <mergeCell ref="A68:A71"/>
    <mergeCell ref="A84:A87"/>
    <mergeCell ref="A124:A127"/>
    <mergeCell ref="A104:A107"/>
    <mergeCell ref="A108:A111"/>
    <mergeCell ref="A112:A115"/>
    <mergeCell ref="A116:A119"/>
    <mergeCell ref="A120:A123"/>
    <mergeCell ref="AW1:AX1"/>
    <mergeCell ref="A72:A75"/>
    <mergeCell ref="A76:A79"/>
    <mergeCell ref="A80:A83"/>
    <mergeCell ref="C1:C2"/>
    <mergeCell ref="A20:A23"/>
    <mergeCell ref="A4:A7"/>
    <mergeCell ref="A8:A11"/>
    <mergeCell ref="A12:A15"/>
    <mergeCell ref="A16:A19"/>
    <mergeCell ref="B1:B2"/>
    <mergeCell ref="A24:A27"/>
    <mergeCell ref="A28:A31"/>
    <mergeCell ref="A32:A35"/>
    <mergeCell ref="A1:A2"/>
    <mergeCell ref="AU1:AV1"/>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32"/>
  <sheetViews>
    <sheetView zoomScale="110" zoomScaleNormal="110" workbookViewId="0">
      <pane xSplit="3" ySplit="1" topLeftCell="R96" activePane="bottomRight" state="frozen"/>
      <selection pane="topRight" activeCell="D1" sqref="D1"/>
      <selection pane="bottomLeft" activeCell="A2" sqref="A2"/>
      <selection pane="bottomRight" activeCell="V104" sqref="V104:V122"/>
    </sheetView>
  </sheetViews>
  <sheetFormatPr defaultColWidth="9.140625" defaultRowHeight="12.75" x14ac:dyDescent="0.2"/>
  <cols>
    <col min="1" max="1" width="3.28515625" style="79" bestFit="1" customWidth="1"/>
    <col min="2" max="2" width="5.85546875" style="22" customWidth="1"/>
    <col min="3" max="3" width="9.7109375" style="32" customWidth="1"/>
    <col min="4" max="4" width="13.7109375" style="32" bestFit="1" customWidth="1"/>
    <col min="5" max="5" width="11.28515625" style="32" bestFit="1" customWidth="1"/>
    <col min="6" max="6" width="11.28515625" style="32" customWidth="1"/>
    <col min="7" max="7" width="11.28515625" style="81" customWidth="1"/>
    <col min="8" max="8" width="8.85546875" style="32" customWidth="1"/>
    <col min="9" max="9" width="13.42578125" style="32" bestFit="1" customWidth="1"/>
    <col min="10" max="10" width="13.42578125" style="81" customWidth="1"/>
    <col min="11" max="11" width="13" style="32" customWidth="1"/>
    <col min="12" max="12" width="14.5703125" style="32" customWidth="1"/>
    <col min="13" max="13" width="12.5703125" style="32" customWidth="1"/>
    <col min="14" max="14" width="8.5703125" style="32" bestFit="1" customWidth="1"/>
    <col min="15" max="15" width="10.7109375" style="32" hidden="1" customWidth="1"/>
    <col min="16" max="16" width="7.7109375" style="32" bestFit="1" customWidth="1"/>
    <col min="17" max="17" width="11.85546875" style="32" hidden="1" customWidth="1"/>
    <col min="18" max="18" width="7.7109375" style="32" bestFit="1" customWidth="1"/>
    <col min="19" max="19" width="8.42578125" style="32" hidden="1" customWidth="1"/>
    <col min="20" max="20" width="9" style="32" customWidth="1"/>
    <col min="21" max="21" width="6.7109375" style="32" hidden="1" customWidth="1"/>
    <col min="22" max="22" width="9" style="32" customWidth="1"/>
    <col min="23" max="23" width="7.42578125" style="32" hidden="1" customWidth="1"/>
    <col min="24" max="24" width="9.85546875" style="32" customWidth="1"/>
    <col min="25" max="25" width="14.42578125" style="32" hidden="1" customWidth="1"/>
    <col min="26" max="26" width="11.5703125" style="32" bestFit="1" customWidth="1"/>
    <col min="27" max="27" width="7.5703125" style="32" hidden="1" customWidth="1"/>
    <col min="28" max="28" width="11.7109375" style="32" hidden="1" customWidth="1"/>
    <col min="29" max="29" width="11.5703125" style="32" bestFit="1" customWidth="1"/>
    <col min="30" max="30" width="12.28515625" style="32" hidden="1" customWidth="1"/>
    <col min="31" max="31" width="15" style="80" customWidth="1"/>
    <col min="32" max="32" width="15" style="82" hidden="1" customWidth="1"/>
    <col min="33" max="33" width="13.85546875" style="32" customWidth="1"/>
    <col min="34" max="34" width="10" style="32" customWidth="1"/>
    <col min="35" max="35" width="12" style="32" customWidth="1"/>
    <col min="36" max="36" width="11.5703125" style="81" customWidth="1"/>
    <col min="37" max="37" width="12.28515625" style="82" bestFit="1" customWidth="1"/>
    <col min="38" max="38" width="12.28515625" style="82" customWidth="1"/>
    <col min="39" max="39" width="11.7109375" style="32" bestFit="1" customWidth="1"/>
    <col min="40" max="40" width="11.7109375" style="173" customWidth="1"/>
    <col min="41" max="41" width="11.85546875" style="32" customWidth="1"/>
    <col min="42" max="42" width="12" style="110" customWidth="1"/>
    <col min="43" max="43" width="11.5703125" style="111" customWidth="1"/>
    <col min="44" max="44" width="11.5703125" style="112" customWidth="1"/>
    <col min="45" max="45" width="12.140625" style="83" customWidth="1"/>
    <col min="46" max="46" width="14.85546875" style="32" customWidth="1"/>
    <col min="47" max="47" width="6.42578125" style="32" bestFit="1" customWidth="1"/>
    <col min="48" max="48" width="10.42578125" style="32" customWidth="1"/>
    <col min="49" max="49" width="6.42578125" style="32" bestFit="1" customWidth="1"/>
    <col min="50" max="50" width="11.140625" style="32" customWidth="1"/>
    <col min="51" max="16384" width="9.140625" style="32"/>
  </cols>
  <sheetData>
    <row r="1" spans="1:50" s="22" customFormat="1" ht="66" customHeight="1" x14ac:dyDescent="0.2">
      <c r="A1" s="185" t="s">
        <v>47</v>
      </c>
      <c r="B1" s="187" t="s">
        <v>46</v>
      </c>
      <c r="C1" s="189" t="s">
        <v>45</v>
      </c>
      <c r="D1" s="169" t="s">
        <v>0</v>
      </c>
      <c r="E1" s="169" t="s">
        <v>1</v>
      </c>
      <c r="F1" s="169" t="s">
        <v>2</v>
      </c>
      <c r="G1" s="2" t="s">
        <v>48</v>
      </c>
      <c r="H1" s="169" t="s">
        <v>3</v>
      </c>
      <c r="I1" s="169" t="s">
        <v>4</v>
      </c>
      <c r="J1" s="124" t="s">
        <v>49</v>
      </c>
      <c r="K1" s="169" t="s">
        <v>5</v>
      </c>
      <c r="L1" s="169" t="s">
        <v>6</v>
      </c>
      <c r="M1" s="169" t="s">
        <v>7</v>
      </c>
      <c r="N1" s="169" t="s">
        <v>8</v>
      </c>
      <c r="O1" s="169"/>
      <c r="P1" s="1" t="s">
        <v>9</v>
      </c>
      <c r="Q1" s="1"/>
      <c r="R1" s="1" t="s">
        <v>10</v>
      </c>
      <c r="S1" s="1"/>
      <c r="T1" s="169" t="s">
        <v>11</v>
      </c>
      <c r="U1" s="169"/>
      <c r="V1" s="169" t="s">
        <v>12</v>
      </c>
      <c r="W1" s="169"/>
      <c r="X1" s="169" t="s">
        <v>13</v>
      </c>
      <c r="Y1" s="169"/>
      <c r="Z1" s="169" t="s">
        <v>14</v>
      </c>
      <c r="AA1" s="169" t="s">
        <v>15</v>
      </c>
      <c r="AB1" s="169" t="s">
        <v>16</v>
      </c>
      <c r="AC1" s="169" t="s">
        <v>17</v>
      </c>
      <c r="AD1" s="169" t="s">
        <v>18</v>
      </c>
      <c r="AE1" s="114" t="s">
        <v>43</v>
      </c>
      <c r="AF1" s="3" t="s">
        <v>44</v>
      </c>
      <c r="AG1" s="169" t="s">
        <v>19</v>
      </c>
      <c r="AH1" s="169" t="s">
        <v>20</v>
      </c>
      <c r="AI1" s="169" t="s">
        <v>21</v>
      </c>
      <c r="AJ1" s="2" t="s">
        <v>22</v>
      </c>
      <c r="AK1" s="3" t="s">
        <v>23</v>
      </c>
      <c r="AL1" s="149" t="s">
        <v>59</v>
      </c>
      <c r="AM1" s="169" t="s">
        <v>24</v>
      </c>
      <c r="AN1" s="148" t="s">
        <v>58</v>
      </c>
      <c r="AO1" s="169" t="s">
        <v>25</v>
      </c>
      <c r="AP1" s="93" t="s">
        <v>40</v>
      </c>
      <c r="AQ1" s="94" t="s">
        <v>41</v>
      </c>
      <c r="AR1" s="95" t="s">
        <v>41</v>
      </c>
      <c r="AS1" s="4" t="s">
        <v>26</v>
      </c>
      <c r="AT1" s="169" t="s">
        <v>27</v>
      </c>
      <c r="AU1" s="181" t="s">
        <v>28</v>
      </c>
      <c r="AV1" s="181"/>
      <c r="AW1" s="181" t="s">
        <v>29</v>
      </c>
      <c r="AX1" s="181"/>
    </row>
    <row r="2" spans="1:50" s="22" customFormat="1" ht="13.5" thickBot="1" x14ac:dyDescent="0.25">
      <c r="A2" s="186"/>
      <c r="B2" s="188"/>
      <c r="C2" s="190"/>
      <c r="D2" s="5" t="s">
        <v>30</v>
      </c>
      <c r="E2" s="5" t="s">
        <v>31</v>
      </c>
      <c r="F2" s="5" t="s">
        <v>30</v>
      </c>
      <c r="G2" s="8" t="s">
        <v>32</v>
      </c>
      <c r="H2" s="5" t="s">
        <v>32</v>
      </c>
      <c r="I2" s="5" t="s">
        <v>30</v>
      </c>
      <c r="J2" s="8"/>
      <c r="K2" s="5" t="s">
        <v>30</v>
      </c>
      <c r="L2" s="5" t="s">
        <v>32</v>
      </c>
      <c r="M2" s="5" t="s">
        <v>30</v>
      </c>
      <c r="N2" s="5" t="s">
        <v>32</v>
      </c>
      <c r="O2" s="6"/>
      <c r="P2" s="5" t="s">
        <v>32</v>
      </c>
      <c r="Q2" s="5"/>
      <c r="R2" s="5" t="s">
        <v>32</v>
      </c>
      <c r="S2" s="5"/>
      <c r="T2" s="5" t="s">
        <v>32</v>
      </c>
      <c r="U2" s="5"/>
      <c r="V2" s="5" t="s">
        <v>33</v>
      </c>
      <c r="W2" s="5"/>
      <c r="X2" s="5" t="s">
        <v>33</v>
      </c>
      <c r="Y2" s="5"/>
      <c r="Z2" s="7" t="s">
        <v>32</v>
      </c>
      <c r="AA2" s="7" t="s">
        <v>32</v>
      </c>
      <c r="AB2" s="7" t="s">
        <v>32</v>
      </c>
      <c r="AC2" s="7" t="s">
        <v>32</v>
      </c>
      <c r="AD2" s="7" t="s">
        <v>30</v>
      </c>
      <c r="AE2" s="115" t="s">
        <v>32</v>
      </c>
      <c r="AF2" s="118" t="s">
        <v>30</v>
      </c>
      <c r="AG2" s="7" t="s">
        <v>32</v>
      </c>
      <c r="AH2" s="7" t="s">
        <v>32</v>
      </c>
      <c r="AI2" s="5" t="s">
        <v>30</v>
      </c>
      <c r="AJ2" s="8" t="s">
        <v>32</v>
      </c>
      <c r="AK2" s="9" t="s">
        <v>32</v>
      </c>
      <c r="AL2" s="9"/>
      <c r="AM2" s="5" t="s">
        <v>30</v>
      </c>
      <c r="AN2" s="171"/>
      <c r="AO2" s="5" t="s">
        <v>34</v>
      </c>
      <c r="AP2" s="96" t="s">
        <v>42</v>
      </c>
      <c r="AQ2" s="97" t="s">
        <v>42</v>
      </c>
      <c r="AR2" s="98" t="s">
        <v>42</v>
      </c>
      <c r="AS2" s="10" t="s">
        <v>35</v>
      </c>
      <c r="AT2" s="5" t="s">
        <v>32</v>
      </c>
      <c r="AU2" s="5" t="s">
        <v>36</v>
      </c>
      <c r="AV2" s="5" t="s">
        <v>37</v>
      </c>
      <c r="AW2" s="5" t="s">
        <v>36</v>
      </c>
      <c r="AX2" s="5" t="s">
        <v>37</v>
      </c>
    </row>
    <row r="3" spans="1:50" s="22" customFormat="1" ht="13.5" thickBot="1" x14ac:dyDescent="0.25">
      <c r="A3" s="84"/>
      <c r="B3" s="85"/>
      <c r="C3" s="91"/>
      <c r="D3" s="170"/>
      <c r="E3" s="170"/>
      <c r="F3" s="170"/>
      <c r="G3" s="88"/>
      <c r="H3" s="170"/>
      <c r="I3" s="170"/>
      <c r="J3" s="88"/>
      <c r="K3" s="170"/>
      <c r="L3" s="170"/>
      <c r="M3" s="170"/>
      <c r="N3" s="170"/>
      <c r="O3" s="6"/>
      <c r="P3" s="170"/>
      <c r="Q3" s="6"/>
      <c r="R3" s="170"/>
      <c r="S3" s="6"/>
      <c r="T3" s="91"/>
      <c r="U3" s="6"/>
      <c r="V3" s="170"/>
      <c r="W3" s="6"/>
      <c r="X3" s="170"/>
      <c r="Y3" s="91"/>
      <c r="Z3" s="86"/>
      <c r="AA3" s="87"/>
      <c r="AB3" s="92"/>
      <c r="AC3" s="86"/>
      <c r="AD3" s="86"/>
      <c r="AE3" s="116"/>
      <c r="AF3" s="119"/>
      <c r="AG3" s="92"/>
      <c r="AH3" s="92"/>
      <c r="AI3" s="170"/>
      <c r="AJ3" s="88"/>
      <c r="AK3" s="89"/>
      <c r="AL3" s="89"/>
      <c r="AM3" s="170"/>
      <c r="AN3" s="172"/>
      <c r="AO3" s="170"/>
      <c r="AP3" s="99"/>
      <c r="AQ3" s="123">
        <f>Август!AR127</f>
        <v>1266.2400000000002</v>
      </c>
      <c r="AR3" s="100"/>
      <c r="AS3" s="90"/>
      <c r="AT3" s="170"/>
      <c r="AU3" s="170"/>
      <c r="AV3" s="170"/>
      <c r="AW3" s="170"/>
      <c r="AX3" s="170"/>
    </row>
    <row r="4" spans="1:50" x14ac:dyDescent="0.2">
      <c r="A4" s="182">
        <v>1</v>
      </c>
      <c r="B4" s="23">
        <v>1</v>
      </c>
      <c r="C4" s="11" t="s">
        <v>54</v>
      </c>
      <c r="D4" s="12">
        <v>3525</v>
      </c>
      <c r="E4" s="12">
        <v>0</v>
      </c>
      <c r="F4" s="12">
        <v>14537</v>
      </c>
      <c r="G4" s="13">
        <v>1.3</v>
      </c>
      <c r="H4" s="13">
        <v>4.4000000000000004</v>
      </c>
      <c r="I4" s="12">
        <v>14637</v>
      </c>
      <c r="J4" s="13">
        <v>7.4</v>
      </c>
      <c r="K4" s="12">
        <v>14579</v>
      </c>
      <c r="L4" s="14">
        <v>7.0999999999999994E-2</v>
      </c>
      <c r="M4" s="24">
        <f>ROUND(K4*(1-L4),0)</f>
        <v>13544</v>
      </c>
      <c r="N4" s="15">
        <v>0.59399999999999997</v>
      </c>
      <c r="O4" s="25">
        <f>M4*N4</f>
        <v>8045.1359999999995</v>
      </c>
      <c r="P4" s="14">
        <v>0.35599999999999998</v>
      </c>
      <c r="Q4" s="25">
        <f>M4*P4</f>
        <v>4821.6639999999998</v>
      </c>
      <c r="R4" s="16">
        <v>0.05</v>
      </c>
      <c r="S4" s="25">
        <f>M4*R4</f>
        <v>677.2</v>
      </c>
      <c r="T4" s="26">
        <v>0.23400000000000001</v>
      </c>
      <c r="U4" s="25">
        <f>M4*T4</f>
        <v>3169.2960000000003</v>
      </c>
      <c r="V4" s="16">
        <v>0.502</v>
      </c>
      <c r="W4" s="25">
        <f>M4*V4</f>
        <v>6799.0879999999997</v>
      </c>
      <c r="X4" s="16">
        <v>0.41</v>
      </c>
      <c r="Y4" s="130">
        <f>X4*M4</f>
        <v>5553.04</v>
      </c>
      <c r="Z4" s="17">
        <v>2.98E-3</v>
      </c>
      <c r="AA4" s="19">
        <f>M4*Z4</f>
        <v>40.36112</v>
      </c>
      <c r="AB4" s="27">
        <f>IF(M4&gt;0,(AD4+AM4)/M4,0)</f>
        <v>2.8965473198464264E-3</v>
      </c>
      <c r="AC4" s="17">
        <v>3.5E-4</v>
      </c>
      <c r="AD4" s="24">
        <f>AC4*M4</f>
        <v>4.7404000000000002</v>
      </c>
      <c r="AE4" s="117">
        <v>0.21640000000000001</v>
      </c>
      <c r="AF4" s="30">
        <f>AI4*(1-AJ4)*AE4</f>
        <v>36.074096400000002</v>
      </c>
      <c r="AG4" s="28">
        <f>IF(AND(AE4&gt;0,AC4&gt;0,Z4&gt;0),((Z4-AC4)*AE4)/((AE4-AC4)*Z4),0)</f>
        <v>0.88398006302915821</v>
      </c>
      <c r="AH4" s="60">
        <f t="shared" ref="AH4:AH35" si="0">IF(AND(AB4&gt;0,AK4&gt;0,AC4&gt;0),((AK4*(AB4-AC4))/(AB4*(AK4-AC4))),0)</f>
        <v>0.88065623490395406</v>
      </c>
      <c r="AI4" s="12">
        <v>181</v>
      </c>
      <c r="AJ4" s="14">
        <v>7.9000000000000001E-2</v>
      </c>
      <c r="AK4" s="15">
        <v>0.2069</v>
      </c>
      <c r="AL4" s="150">
        <v>0.21540000000000001</v>
      </c>
      <c r="AM4" s="30">
        <f>AI4*(1-AJ4)*AK4</f>
        <v>34.490436899999999</v>
      </c>
      <c r="AN4" s="153">
        <f>AI4*(1-AJ4)*AL4</f>
        <v>35.907395399999999</v>
      </c>
      <c r="AO4" s="19">
        <v>1.6</v>
      </c>
      <c r="AP4" s="19">
        <v>1018.74</v>
      </c>
      <c r="AQ4" s="113">
        <f>AQ3+AI4-AP4</f>
        <v>428.50000000000023</v>
      </c>
      <c r="AR4" s="102"/>
      <c r="AS4" s="12"/>
      <c r="AT4" s="31"/>
      <c r="AU4" s="20"/>
      <c r="AV4" s="20"/>
      <c r="AW4" s="20"/>
      <c r="AX4" s="20"/>
    </row>
    <row r="5" spans="1:50" x14ac:dyDescent="0.2">
      <c r="A5" s="183"/>
      <c r="B5" s="33">
        <v>2</v>
      </c>
      <c r="C5" s="11" t="s">
        <v>52</v>
      </c>
      <c r="D5" s="34">
        <v>16500</v>
      </c>
      <c r="E5" s="34">
        <v>5</v>
      </c>
      <c r="F5" s="34">
        <v>13088</v>
      </c>
      <c r="G5" s="35">
        <v>0.7</v>
      </c>
      <c r="H5" s="35">
        <v>6.4</v>
      </c>
      <c r="I5" s="34">
        <v>13894</v>
      </c>
      <c r="J5" s="35">
        <v>7.6</v>
      </c>
      <c r="K5" s="34">
        <v>14793</v>
      </c>
      <c r="L5" s="36">
        <v>6.6000000000000003E-2</v>
      </c>
      <c r="M5" s="37">
        <f>ROUND(K5*(1-L5),0)</f>
        <v>13817</v>
      </c>
      <c r="N5" s="38">
        <v>0.38700000000000001</v>
      </c>
      <c r="O5" s="25">
        <f>M5*N5</f>
        <v>5347.1790000000001</v>
      </c>
      <c r="P5" s="36">
        <v>0.38300000000000001</v>
      </c>
      <c r="Q5" s="25">
        <f>M5*P5</f>
        <v>5291.9110000000001</v>
      </c>
      <c r="R5" s="39">
        <v>0.23</v>
      </c>
      <c r="S5" s="25">
        <f>M5*R5</f>
        <v>3177.9100000000003</v>
      </c>
      <c r="T5" s="28">
        <v>0.23400000000000001</v>
      </c>
      <c r="U5" s="25">
        <f>M5*T5</f>
        <v>3233.1780000000003</v>
      </c>
      <c r="V5" s="39">
        <v>0.5</v>
      </c>
      <c r="W5" s="25">
        <f>M5*V5</f>
        <v>6908.5</v>
      </c>
      <c r="X5" s="39">
        <v>0.4</v>
      </c>
      <c r="Y5" s="25">
        <f>X5*M5</f>
        <v>5526.8</v>
      </c>
      <c r="Z5" s="40">
        <v>2.8900000000000002E-3</v>
      </c>
      <c r="AA5" s="18">
        <f>M5*Z5</f>
        <v>39.931130000000003</v>
      </c>
      <c r="AB5" s="27">
        <f>IF(M5&gt;0,(AD5+AM5)/M5,0)</f>
        <v>2.9312757617427805E-3</v>
      </c>
      <c r="AC5" s="40">
        <v>3.4000000000000002E-4</v>
      </c>
      <c r="AD5" s="37">
        <f>AC5*M5</f>
        <v>4.6977800000000007</v>
      </c>
      <c r="AE5" s="28">
        <v>0.2117</v>
      </c>
      <c r="AF5" s="41">
        <f>AI5*(1-AJ5)*AE5</f>
        <v>35.7192942</v>
      </c>
      <c r="AG5" s="28">
        <f>IF(AND(AE5&gt;0,AC5&gt;0,Z5&gt;0),((Z5-AC5)*AE5)/((AE5-AC5)*Z5),0)</f>
        <v>0.88377232043460829</v>
      </c>
      <c r="AH5" s="29">
        <f t="shared" si="0"/>
        <v>0.88542823621626365</v>
      </c>
      <c r="AI5" s="34">
        <v>183</v>
      </c>
      <c r="AJ5" s="36">
        <v>7.8E-2</v>
      </c>
      <c r="AK5" s="38">
        <v>0.2122</v>
      </c>
      <c r="AL5" s="151">
        <v>0.2195</v>
      </c>
      <c r="AM5" s="41">
        <f>AI5*(1-AJ5)*AK5</f>
        <v>35.803657199999996</v>
      </c>
      <c r="AN5" s="174">
        <f>AI5*(1-AJ5)*AL5</f>
        <v>37.035356999999998</v>
      </c>
      <c r="AO5" s="42">
        <v>1.58</v>
      </c>
      <c r="AP5" s="42"/>
      <c r="AQ5" s="113">
        <f>AQ4+AI5-AP5</f>
        <v>611.50000000000023</v>
      </c>
      <c r="AR5" s="103"/>
      <c r="AS5" s="43"/>
      <c r="AT5" s="44"/>
      <c r="AU5" s="45"/>
      <c r="AV5" s="45"/>
      <c r="AW5" s="45"/>
      <c r="AX5" s="45"/>
    </row>
    <row r="6" spans="1:50" x14ac:dyDescent="0.2">
      <c r="A6" s="183"/>
      <c r="B6" s="33">
        <v>3</v>
      </c>
      <c r="C6" s="46" t="s">
        <v>60</v>
      </c>
      <c r="D6" s="43">
        <v>18300</v>
      </c>
      <c r="E6" s="43">
        <v>2</v>
      </c>
      <c r="F6" s="43">
        <v>17032</v>
      </c>
      <c r="G6" s="37">
        <v>1.5</v>
      </c>
      <c r="H6" s="37">
        <v>7.3</v>
      </c>
      <c r="I6" s="43">
        <v>17546</v>
      </c>
      <c r="J6" s="37">
        <v>6.5</v>
      </c>
      <c r="K6" s="43">
        <v>14935</v>
      </c>
      <c r="L6" s="39">
        <v>6.2E-2</v>
      </c>
      <c r="M6" s="37">
        <f>ROUND(K6*(1-L6),0)</f>
        <v>14009</v>
      </c>
      <c r="N6" s="28">
        <v>0.46500000000000002</v>
      </c>
      <c r="O6" s="25">
        <f>M6*N6</f>
        <v>6514.1850000000004</v>
      </c>
      <c r="P6" s="39">
        <v>0.39600000000000002</v>
      </c>
      <c r="Q6" s="25">
        <f>M6*P6</f>
        <v>5547.5640000000003</v>
      </c>
      <c r="R6" s="39">
        <v>0.13900000000000001</v>
      </c>
      <c r="S6" s="25">
        <f>M6*R6</f>
        <v>1947.2510000000002</v>
      </c>
      <c r="T6" s="28">
        <v>0.22600000000000001</v>
      </c>
      <c r="U6" s="25">
        <f>M6*T6</f>
        <v>3166.0340000000001</v>
      </c>
      <c r="V6" s="39">
        <v>0.50700000000000001</v>
      </c>
      <c r="W6" s="25">
        <f>M6*V6</f>
        <v>7102.5630000000001</v>
      </c>
      <c r="X6" s="39">
        <v>0.4</v>
      </c>
      <c r="Y6" s="25">
        <f>X6*M6</f>
        <v>5603.6</v>
      </c>
      <c r="Z6" s="47">
        <v>2.8999999999999998E-3</v>
      </c>
      <c r="AA6" s="18">
        <f>M6*Z6</f>
        <v>40.626099999999994</v>
      </c>
      <c r="AB6" s="27">
        <f>IF(M6&gt;0,(AD6+AM6)/M6,0)</f>
        <v>2.6350907131129984E-3</v>
      </c>
      <c r="AC6" s="47">
        <v>3.4000000000000002E-4</v>
      </c>
      <c r="AD6" s="37">
        <f>AC6*M6</f>
        <v>4.7630600000000003</v>
      </c>
      <c r="AE6" s="28">
        <v>0.21379999999999999</v>
      </c>
      <c r="AF6" s="41">
        <f>AI6*(1-AJ6)*AE6</f>
        <v>32.687026799999998</v>
      </c>
      <c r="AG6" s="28">
        <f>IF(AND(AE6&gt;0,AC6&gt;0,Z6&gt;0),((Z6-AC6)*AE6)/((AE6-AC6)*Z6),0)</f>
        <v>0.88416468239224344</v>
      </c>
      <c r="AH6" s="29">
        <f t="shared" si="0"/>
        <v>0.87238259796747386</v>
      </c>
      <c r="AI6" s="43">
        <v>166</v>
      </c>
      <c r="AJ6" s="39">
        <v>7.9000000000000001E-2</v>
      </c>
      <c r="AK6" s="28">
        <v>0.21029999999999999</v>
      </c>
      <c r="AL6" s="152">
        <v>0.21859999999999999</v>
      </c>
      <c r="AM6" s="41">
        <f>AI6*(1-AJ6)*AK6</f>
        <v>32.151925799999994</v>
      </c>
      <c r="AN6" s="154">
        <f>AI6*(1-AJ6)*AL6</f>
        <v>33.420879599999999</v>
      </c>
      <c r="AO6" s="18">
        <v>1.6</v>
      </c>
      <c r="AP6" s="18"/>
      <c r="AQ6" s="113">
        <f>AQ5+AI6-AP6</f>
        <v>777.50000000000023</v>
      </c>
      <c r="AR6" s="104"/>
      <c r="AS6" s="43"/>
      <c r="AT6" s="48"/>
      <c r="AU6" s="41"/>
      <c r="AV6" s="41"/>
      <c r="AW6" s="41"/>
      <c r="AX6" s="41"/>
    </row>
    <row r="7" spans="1:50" s="22" customFormat="1" ht="13.5" thickBot="1" x14ac:dyDescent="0.25">
      <c r="A7" s="184"/>
      <c r="B7" s="49" t="s">
        <v>38</v>
      </c>
      <c r="C7" s="50"/>
      <c r="D7" s="51">
        <f>SUM(D4:D6)</f>
        <v>38325</v>
      </c>
      <c r="E7" s="51"/>
      <c r="F7" s="51">
        <f>SUM(F4:F6)</f>
        <v>44657</v>
      </c>
      <c r="G7" s="52"/>
      <c r="H7" s="52"/>
      <c r="I7" s="51">
        <f>SUM(I4:I6)</f>
        <v>46077</v>
      </c>
      <c r="J7" s="52"/>
      <c r="K7" s="51">
        <f>SUM(K4:K6)</f>
        <v>44307</v>
      </c>
      <c r="L7" s="21">
        <f>IF(K7&gt;0,(K4*L4+K5*L5+K6*L6)/K7,0)</f>
        <v>6.6296905680817933E-2</v>
      </c>
      <c r="M7" s="52">
        <f>M4+M5+M6</f>
        <v>41370</v>
      </c>
      <c r="N7" s="53">
        <f>IF(M7&gt;0,O7/M7,0)</f>
        <v>0.48118201595358956</v>
      </c>
      <c r="O7" s="54">
        <f>O4+O5+O6</f>
        <v>19906.5</v>
      </c>
      <c r="P7" s="21">
        <f>IF(M7&gt;0,Q7/M7,0)</f>
        <v>0.37856270244138268</v>
      </c>
      <c r="Q7" s="54">
        <f>Q4+Q5+Q6</f>
        <v>15661.139000000001</v>
      </c>
      <c r="R7" s="21">
        <f>IF(M7&gt;0,S7/M7,0)</f>
        <v>0.14025528160502782</v>
      </c>
      <c r="S7" s="54">
        <f>S4+S5+S6</f>
        <v>5802.3610000000008</v>
      </c>
      <c r="T7" s="21">
        <f>IF(M7&gt;0,U7/M7,0)</f>
        <v>0.23129098380468938</v>
      </c>
      <c r="U7" s="54">
        <f>U4+U5+U6</f>
        <v>9568.5079999999998</v>
      </c>
      <c r="V7" s="21">
        <f>IF(M7&gt;0,W7/M7,0)</f>
        <v>0.50302516316171131</v>
      </c>
      <c r="W7" s="54">
        <f>W4+W5+W6</f>
        <v>20810.150999999998</v>
      </c>
      <c r="X7" s="21">
        <f>IF(M7&gt;0,Y7/M7,0)</f>
        <v>0.40327386995407305</v>
      </c>
      <c r="Y7" s="54">
        <f>Y4+Y5+Y6</f>
        <v>16683.440000000002</v>
      </c>
      <c r="Z7" s="55">
        <f>IF(M7&gt;0,AA7/M7,0)</f>
        <v>2.9228510998307949E-3</v>
      </c>
      <c r="AA7" s="56">
        <f>SUM(AA4:AA6)</f>
        <v>120.91834999999999</v>
      </c>
      <c r="AB7" s="55">
        <f>IF(M7&gt;0,(AB4*M4+AB5*M5+AB6*M6)/M7,0)</f>
        <v>2.8196098598017886E-3</v>
      </c>
      <c r="AC7" s="55">
        <f>IF(K7&gt;0,(K4*AC4+K5*AC5+K6*AC6)/K7,0)</f>
        <v>3.432904507188481E-4</v>
      </c>
      <c r="AD7" s="52">
        <f>SUM(AD4:AD6)</f>
        <v>14.201240000000002</v>
      </c>
      <c r="AE7" s="53">
        <f>IF(K7&gt;0,(K4*AE4+K5*AE5+K6*AE6)/K7,0)</f>
        <v>0.21395437966912678</v>
      </c>
      <c r="AF7" s="58">
        <f>SUM(AF4:AF6)</f>
        <v>104.48041740000001</v>
      </c>
      <c r="AG7" s="53">
        <f>IF(AND(AA7&gt;0),((AA4*AG4+AA5*AG5+AA6*AG6)/AA7),0)</f>
        <v>0.88397348808132881</v>
      </c>
      <c r="AH7" s="57">
        <f t="shared" si="0"/>
        <v>0.87968825828768316</v>
      </c>
      <c r="AI7" s="51">
        <f>SUM(AI4:AI6)</f>
        <v>530</v>
      </c>
      <c r="AJ7" s="21">
        <f>IF(AI7&gt;0,(AJ4*AI4+AJ5*AI5+AJ6*AI6)/AI7,0)</f>
        <v>7.8654716981132078E-2</v>
      </c>
      <c r="AK7" s="53">
        <f>IF(K7&gt;0,(AK4*K4+AK5*K5+AK6*K6)/K7,0)</f>
        <v>0.20981560927167264</v>
      </c>
      <c r="AL7" s="155">
        <f>IF(K7&gt;0,(AL4*K4+AL5*K5+AL6*K6)/K7,0)</f>
        <v>0.21784754327758593</v>
      </c>
      <c r="AM7" s="58">
        <f>SUM(AM4:AM6)</f>
        <v>102.44601989999998</v>
      </c>
      <c r="AN7" s="156">
        <f>SUM(AN4:AN6)</f>
        <v>106.363632</v>
      </c>
      <c r="AO7" s="56"/>
      <c r="AP7" s="56">
        <f>SUM(AP4:AP6)</f>
        <v>1018.74</v>
      </c>
      <c r="AQ7" s="105"/>
      <c r="AR7" s="106">
        <f>AQ6</f>
        <v>777.50000000000023</v>
      </c>
      <c r="AS7" s="51">
        <f>SUM(AS4:AS6)</f>
        <v>0</v>
      </c>
      <c r="AT7" s="59"/>
      <c r="AU7" s="58"/>
      <c r="AV7" s="58"/>
      <c r="AW7" s="58"/>
      <c r="AX7" s="58"/>
    </row>
    <row r="8" spans="1:50" x14ac:dyDescent="0.2">
      <c r="A8" s="182">
        <v>2</v>
      </c>
      <c r="B8" s="23">
        <v>1</v>
      </c>
      <c r="C8" s="11" t="s">
        <v>54</v>
      </c>
      <c r="D8" s="12">
        <v>18789</v>
      </c>
      <c r="E8" s="12">
        <v>0</v>
      </c>
      <c r="F8" s="12">
        <v>18875</v>
      </c>
      <c r="G8" s="13">
        <v>1.1000000000000001</v>
      </c>
      <c r="H8" s="13">
        <v>4.5</v>
      </c>
      <c r="I8" s="12">
        <v>19262</v>
      </c>
      <c r="J8" s="13">
        <v>5.3</v>
      </c>
      <c r="K8" s="12">
        <v>15499</v>
      </c>
      <c r="L8" s="14">
        <v>7.0999999999999994E-2</v>
      </c>
      <c r="M8" s="24">
        <f>ROUND(K8*(1-L8),0)</f>
        <v>14399</v>
      </c>
      <c r="N8" s="15">
        <v>0.47399999999999998</v>
      </c>
      <c r="O8" s="25">
        <f>M8*N8</f>
        <v>6825.1259999999993</v>
      </c>
      <c r="P8" s="14">
        <v>0.432</v>
      </c>
      <c r="Q8" s="25">
        <f>M8*P8</f>
        <v>6220.3679999999995</v>
      </c>
      <c r="R8" s="16">
        <v>9.4E-2</v>
      </c>
      <c r="S8" s="25">
        <f>M8*R8</f>
        <v>1353.5060000000001</v>
      </c>
      <c r="T8" s="26">
        <v>0.22500000000000001</v>
      </c>
      <c r="U8" s="25">
        <f>M8*T8</f>
        <v>3239.7750000000001</v>
      </c>
      <c r="V8" s="16">
        <v>0.50900000000000001</v>
      </c>
      <c r="W8" s="25">
        <f>M8*V8</f>
        <v>7329.0910000000003</v>
      </c>
      <c r="X8" s="16">
        <v>0.41</v>
      </c>
      <c r="Y8" s="25">
        <f>X8*M8</f>
        <v>5903.5899999999992</v>
      </c>
      <c r="Z8" s="17">
        <v>2.8500000000000001E-3</v>
      </c>
      <c r="AA8" s="18">
        <f>M8*Z8</f>
        <v>41.037150000000004</v>
      </c>
      <c r="AB8" s="27">
        <f>IF(M8&gt;0,(AD8+AM8)/M8,0)</f>
        <v>2.9846206125425379E-3</v>
      </c>
      <c r="AC8" s="17">
        <v>3.4000000000000002E-4</v>
      </c>
      <c r="AD8" s="24">
        <f>AC8*M8</f>
        <v>4.8956600000000003</v>
      </c>
      <c r="AE8" s="117">
        <v>0.2112</v>
      </c>
      <c r="AF8" s="30">
        <f>AI8*(1-AJ8)*AE8</f>
        <v>38.927750400000001</v>
      </c>
      <c r="AG8" s="28">
        <f>IF(AND(AE8&gt;0,AC8&gt;0,Z8&gt;0),((Z8-AC8)*AE8)/((AE8-AC8)*Z8),0)</f>
        <v>0.88212183688853174</v>
      </c>
      <c r="AH8" s="60">
        <f t="shared" si="0"/>
        <v>0.88754329681137278</v>
      </c>
      <c r="AI8" s="12">
        <v>201</v>
      </c>
      <c r="AJ8" s="14">
        <v>8.3000000000000004E-2</v>
      </c>
      <c r="AK8" s="15">
        <v>0.20660000000000001</v>
      </c>
      <c r="AL8" s="150">
        <v>0.2109</v>
      </c>
      <c r="AM8" s="30">
        <f>AI8*(1-AJ8)*AK8</f>
        <v>38.079892200000003</v>
      </c>
      <c r="AN8" s="153">
        <f t="shared" ref="AN8:AN70" si="1">AI8*(1-AJ8)*AL8</f>
        <v>38.872455300000006</v>
      </c>
      <c r="AO8" s="19">
        <v>1.7</v>
      </c>
      <c r="AP8" s="19"/>
      <c r="AQ8" s="101">
        <f>AQ6+AI8-AP8</f>
        <v>978.50000000000023</v>
      </c>
      <c r="AR8" s="102"/>
      <c r="AS8" s="12"/>
      <c r="AT8" s="31"/>
      <c r="AU8" s="20"/>
      <c r="AV8" s="20"/>
      <c r="AW8" s="20"/>
      <c r="AX8" s="20"/>
    </row>
    <row r="9" spans="1:50" x14ac:dyDescent="0.2">
      <c r="A9" s="183"/>
      <c r="B9" s="33">
        <v>2</v>
      </c>
      <c r="C9" s="11" t="s">
        <v>52</v>
      </c>
      <c r="D9" s="34">
        <v>20200</v>
      </c>
      <c r="E9" s="34">
        <v>4</v>
      </c>
      <c r="F9" s="34">
        <v>18902</v>
      </c>
      <c r="G9" s="35">
        <v>1</v>
      </c>
      <c r="H9" s="35">
        <v>4.9000000000000004</v>
      </c>
      <c r="I9" s="34">
        <v>18242</v>
      </c>
      <c r="J9" s="35">
        <v>4.7</v>
      </c>
      <c r="K9" s="34">
        <v>15866</v>
      </c>
      <c r="L9" s="36">
        <v>7.1999999999999995E-2</v>
      </c>
      <c r="M9" s="37">
        <f>ROUND(K9*(1-L9),0)</f>
        <v>14724</v>
      </c>
      <c r="N9" s="38">
        <v>0.52500000000000002</v>
      </c>
      <c r="O9" s="25">
        <f>M9*N9</f>
        <v>7730.1</v>
      </c>
      <c r="P9" s="36">
        <v>0.17399999999999999</v>
      </c>
      <c r="Q9" s="25">
        <f>M9*P9</f>
        <v>2561.9759999999997</v>
      </c>
      <c r="R9" s="39">
        <v>0.30099999999999999</v>
      </c>
      <c r="S9" s="25">
        <f>M9*R9</f>
        <v>4431.924</v>
      </c>
      <c r="T9" s="28">
        <v>0.23</v>
      </c>
      <c r="U9" s="25">
        <f>M9*T9</f>
        <v>3386.52</v>
      </c>
      <c r="V9" s="39">
        <v>0.502</v>
      </c>
      <c r="W9" s="25">
        <f>M9*V9</f>
        <v>7391.4480000000003</v>
      </c>
      <c r="X9" s="39">
        <v>0.4</v>
      </c>
      <c r="Y9" s="25">
        <f>X9*M9</f>
        <v>5889.6</v>
      </c>
      <c r="Z9" s="40">
        <v>2.7399999999999998E-3</v>
      </c>
      <c r="AA9" s="18">
        <f>M9*Z9</f>
        <v>40.343759999999996</v>
      </c>
      <c r="AB9" s="27">
        <f>IF(M9&gt;0,(AD9+AM9)/M9,0)</f>
        <v>2.8596885560988865E-3</v>
      </c>
      <c r="AC9" s="40">
        <v>3.4000000000000002E-4</v>
      </c>
      <c r="AD9" s="37">
        <f>AC9*M9</f>
        <v>5.0061600000000004</v>
      </c>
      <c r="AE9" s="28">
        <v>0.20860000000000001</v>
      </c>
      <c r="AF9" s="41">
        <f>AI9*(1-AJ9)*AE9</f>
        <v>38.831098600000004</v>
      </c>
      <c r="AG9" s="28">
        <f>IF(AND(AE9&gt;0,AC9&gt;0,Z9&gt;0),((Z9-AC9)*AE9)/((AE9-AC9)*Z9),0)</f>
        <v>0.8773424011675468</v>
      </c>
      <c r="AH9" s="29">
        <f t="shared" si="0"/>
        <v>0.88261164375352141</v>
      </c>
      <c r="AI9" s="34">
        <v>203</v>
      </c>
      <c r="AJ9" s="36">
        <v>8.3000000000000004E-2</v>
      </c>
      <c r="AK9" s="38">
        <v>0.1993</v>
      </c>
      <c r="AL9" s="151">
        <v>0.2</v>
      </c>
      <c r="AM9" s="41">
        <f>AI9*(1-AJ9)*AK9</f>
        <v>37.099894300000003</v>
      </c>
      <c r="AN9" s="174">
        <f t="shared" si="1"/>
        <v>37.230200000000004</v>
      </c>
      <c r="AO9" s="42">
        <v>1.58</v>
      </c>
      <c r="AP9" s="42"/>
      <c r="AQ9" s="113">
        <f>AQ8+AI9-AP9</f>
        <v>1181.5000000000002</v>
      </c>
      <c r="AR9" s="104"/>
      <c r="AS9" s="43"/>
      <c r="AT9" s="44"/>
      <c r="AU9" s="45"/>
      <c r="AV9" s="45"/>
      <c r="AW9" s="45"/>
      <c r="AX9" s="45"/>
    </row>
    <row r="10" spans="1:50" x14ac:dyDescent="0.2">
      <c r="A10" s="183"/>
      <c r="B10" s="33">
        <v>3</v>
      </c>
      <c r="C10" s="46" t="s">
        <v>57</v>
      </c>
      <c r="D10" s="43">
        <v>16275</v>
      </c>
      <c r="E10" s="43">
        <v>4</v>
      </c>
      <c r="F10" s="43">
        <v>17551</v>
      </c>
      <c r="G10" s="37">
        <v>1</v>
      </c>
      <c r="H10" s="37">
        <v>3.8</v>
      </c>
      <c r="I10" s="43">
        <v>17966</v>
      </c>
      <c r="J10" s="37">
        <v>4.3</v>
      </c>
      <c r="K10" s="43">
        <v>16117</v>
      </c>
      <c r="L10" s="39">
        <v>7.0000000000000007E-2</v>
      </c>
      <c r="M10" s="37">
        <f>ROUND(K10*(1-L10),0)</f>
        <v>14989</v>
      </c>
      <c r="N10" s="28">
        <v>0.371</v>
      </c>
      <c r="O10" s="25">
        <f>M10*N10</f>
        <v>5560.9189999999999</v>
      </c>
      <c r="P10" s="39">
        <v>0.30299999999999999</v>
      </c>
      <c r="Q10" s="25">
        <f>M10*P10</f>
        <v>4541.6669999999995</v>
      </c>
      <c r="R10" s="39">
        <v>0.32600000000000001</v>
      </c>
      <c r="S10" s="25">
        <f>M10*R10</f>
        <v>4886.4139999999998</v>
      </c>
      <c r="T10" s="28">
        <v>0.23499999999999999</v>
      </c>
      <c r="U10" s="25">
        <f>M10*T10</f>
        <v>3522.415</v>
      </c>
      <c r="V10" s="39">
        <v>0.502</v>
      </c>
      <c r="W10" s="25">
        <f>M10*V10</f>
        <v>7524.4780000000001</v>
      </c>
      <c r="X10" s="39">
        <v>0.4</v>
      </c>
      <c r="Y10" s="25">
        <f>X10*M10</f>
        <v>5995.6</v>
      </c>
      <c r="Z10" s="47">
        <v>2.8E-3</v>
      </c>
      <c r="AA10" s="18">
        <f>M10*Z10</f>
        <v>41.969200000000001</v>
      </c>
      <c r="AB10" s="27">
        <f>IF(M10&gt;0,(AD10+AM10)/M10,0)</f>
        <v>2.5669475615451333E-3</v>
      </c>
      <c r="AC10" s="47">
        <v>3.4000000000000002E-4</v>
      </c>
      <c r="AD10" s="37">
        <f>AC10*M10</f>
        <v>5.09626</v>
      </c>
      <c r="AE10" s="28">
        <v>0.20949999999999999</v>
      </c>
      <c r="AF10" s="41">
        <f>AI10*(1-AJ10)*AE10</f>
        <v>34.195847000000001</v>
      </c>
      <c r="AG10" s="28">
        <f>IF(AND(AE10&gt;0,AC10&gt;0,Z10&gt;0),((Z10-AC10)*AE10)/((AE10-AC10)*Z10),0)</f>
        <v>0.87999959019752494</v>
      </c>
      <c r="AH10" s="29">
        <f t="shared" si="0"/>
        <v>0.86899174158060488</v>
      </c>
      <c r="AI10" s="43">
        <v>178</v>
      </c>
      <c r="AJ10" s="39">
        <v>8.3000000000000004E-2</v>
      </c>
      <c r="AK10" s="28">
        <v>0.20449999999999999</v>
      </c>
      <c r="AL10" s="152">
        <v>0.20130000000000001</v>
      </c>
      <c r="AM10" s="41">
        <f>AI10*(1-AJ10)*AK10</f>
        <v>33.379716999999999</v>
      </c>
      <c r="AN10" s="154">
        <f t="shared" si="1"/>
        <v>32.857393800000004</v>
      </c>
      <c r="AO10" s="18">
        <v>1.55</v>
      </c>
      <c r="AP10" s="18"/>
      <c r="AQ10" s="113">
        <f>AQ9+AI10-AP10</f>
        <v>1359.5000000000002</v>
      </c>
      <c r="AR10" s="104"/>
      <c r="AS10" s="43"/>
      <c r="AT10" s="48"/>
      <c r="AU10" s="41"/>
      <c r="AV10" s="41"/>
      <c r="AW10" s="41"/>
      <c r="AX10" s="41"/>
    </row>
    <row r="11" spans="1:50" s="22" customFormat="1" ht="13.5" thickBot="1" x14ac:dyDescent="0.25">
      <c r="A11" s="184"/>
      <c r="B11" s="49" t="s">
        <v>38</v>
      </c>
      <c r="C11" s="50"/>
      <c r="D11" s="51">
        <f>SUM(D8:D10)</f>
        <v>55264</v>
      </c>
      <c r="E11" s="51"/>
      <c r="F11" s="51">
        <f>SUM(F8:F10)</f>
        <v>55328</v>
      </c>
      <c r="G11" s="52"/>
      <c r="H11" s="52"/>
      <c r="I11" s="51">
        <f>SUM(I8:I10)</f>
        <v>55470</v>
      </c>
      <c r="J11" s="52"/>
      <c r="K11" s="51">
        <f>SUM(K8:K10)</f>
        <v>47482</v>
      </c>
      <c r="L11" s="21">
        <f>IF(K11&gt;0,(K8*L8+K9*L9+K10*L10)/K11,0)</f>
        <v>7.0994713786276906E-2</v>
      </c>
      <c r="M11" s="52">
        <f>M8+M9+M10</f>
        <v>44112</v>
      </c>
      <c r="N11" s="53">
        <f>IF(M11&gt;0,O11/M11,0)</f>
        <v>0.45602432444686247</v>
      </c>
      <c r="O11" s="54">
        <f>O8+O9+O10</f>
        <v>20116.144999999997</v>
      </c>
      <c r="P11" s="21">
        <f>IF(M11&gt;0,Q11/M11,0)</f>
        <v>0.30204957834602825</v>
      </c>
      <c r="Q11" s="54">
        <f>Q8+Q9+Q10</f>
        <v>13324.010999999999</v>
      </c>
      <c r="R11" s="21">
        <f>IF(M11&gt;0,S11/M11,0)</f>
        <v>0.2419260972071092</v>
      </c>
      <c r="S11" s="54">
        <f>S8+S9+S10</f>
        <v>10671.844000000001</v>
      </c>
      <c r="T11" s="21">
        <f>IF(M11&gt;0,U11/M11,0)</f>
        <v>0.23006687522669567</v>
      </c>
      <c r="U11" s="54">
        <f>U8+U9+U10</f>
        <v>10148.709999999999</v>
      </c>
      <c r="V11" s="21">
        <f>IF(M11&gt;0,W11/M11,0)</f>
        <v>0.50428493380486039</v>
      </c>
      <c r="W11" s="54">
        <f>W8+W9+W10</f>
        <v>22245.017</v>
      </c>
      <c r="X11" s="21">
        <f>IF(M11&gt;0,Y11/M11,0)</f>
        <v>0.40326419114980055</v>
      </c>
      <c r="Y11" s="54">
        <f>Y8+Y9+Y10</f>
        <v>17788.79</v>
      </c>
      <c r="Z11" s="55">
        <f>IF(M11&gt;0,AA11/M11,0)</f>
        <v>2.7962937522669567E-3</v>
      </c>
      <c r="AA11" s="56">
        <f>SUM(AA8:AA10)</f>
        <v>123.35011</v>
      </c>
      <c r="AB11" s="55">
        <f>IF(M11&gt;0,(AB8*M8+AB9*M9+AB10*M10)/M11,0)</f>
        <v>2.8009970869604644E-3</v>
      </c>
      <c r="AC11" s="55">
        <f>IF(K11&gt;0,(K8*AC8+K9*AC9+K10*AC10)/K11,0)</f>
        <v>3.4000000000000008E-4</v>
      </c>
      <c r="AD11" s="52">
        <f>SUM(AD8:AD10)</f>
        <v>14.998080000000002</v>
      </c>
      <c r="AE11" s="53">
        <f>IF(K11&gt;0,(K8*AE8+K9*AE9+K10*AE10)/K11,0)</f>
        <v>0.20975417842550864</v>
      </c>
      <c r="AF11" s="58">
        <f>SUM(AF8:AF10)</f>
        <v>111.954696</v>
      </c>
      <c r="AG11" s="53">
        <f>IF(AND(AA11&gt;0),((AA8*AG8+AA9*AG9+AA10*AG10)/AA11),0)</f>
        <v>0.87983655799022309</v>
      </c>
      <c r="AH11" s="57">
        <f t="shared" si="0"/>
        <v>0.88008544369419583</v>
      </c>
      <c r="AI11" s="51">
        <f>SUM(AI8:AI10)</f>
        <v>582</v>
      </c>
      <c r="AJ11" s="21">
        <f>IF(AI11&gt;0,(AJ8*AI8+AJ9*AI9+AJ10*AI10)/AI11,0)</f>
        <v>8.299999999999999E-2</v>
      </c>
      <c r="AK11" s="53">
        <f>IF(K11&gt;0,(AK8*K8+AK9*K9+AK10*K10)/K11,0)</f>
        <v>0.20344791078724569</v>
      </c>
      <c r="AL11" s="155">
        <f>IF(K11&gt;0,(AL8*K8+AL9*K9+AL10*K10)/K11,0)</f>
        <v>0.2039992249694621</v>
      </c>
      <c r="AM11" s="58">
        <f>SUM(AM8:AM10)</f>
        <v>108.55950350000001</v>
      </c>
      <c r="AN11" s="156">
        <f>SUM(AN8:AN10)</f>
        <v>108.96004910000002</v>
      </c>
      <c r="AO11" s="56"/>
      <c r="AP11" s="56">
        <f>SUM(AP8:AP10)</f>
        <v>0</v>
      </c>
      <c r="AQ11" s="105"/>
      <c r="AR11" s="106">
        <f>AQ10</f>
        <v>1359.5000000000002</v>
      </c>
      <c r="AS11" s="51">
        <f>SUM(AS8:AS10)</f>
        <v>0</v>
      </c>
      <c r="AT11" s="59"/>
      <c r="AU11" s="58"/>
      <c r="AV11" s="58"/>
      <c r="AW11" s="58"/>
      <c r="AX11" s="58"/>
    </row>
    <row r="12" spans="1:50" x14ac:dyDescent="0.2">
      <c r="A12" s="182">
        <v>3</v>
      </c>
      <c r="B12" s="23">
        <v>1</v>
      </c>
      <c r="C12" s="11" t="s">
        <v>51</v>
      </c>
      <c r="D12" s="12">
        <v>19125</v>
      </c>
      <c r="E12" s="12">
        <v>2</v>
      </c>
      <c r="F12" s="12">
        <v>18853</v>
      </c>
      <c r="G12" s="13">
        <v>1.6</v>
      </c>
      <c r="H12" s="13">
        <v>5.8</v>
      </c>
      <c r="I12" s="12">
        <v>18959</v>
      </c>
      <c r="J12" s="13">
        <v>3.7</v>
      </c>
      <c r="K12" s="12">
        <v>16204</v>
      </c>
      <c r="L12" s="14">
        <v>7.9000000000000001E-2</v>
      </c>
      <c r="M12" s="24">
        <f>ROUND(K12*(1-L12),0)</f>
        <v>14924</v>
      </c>
      <c r="N12" s="15">
        <v>0.31900000000000001</v>
      </c>
      <c r="O12" s="25">
        <f>M12*N12</f>
        <v>4760.7560000000003</v>
      </c>
      <c r="P12" s="14">
        <v>0.54900000000000004</v>
      </c>
      <c r="Q12" s="25">
        <f>M12*P12</f>
        <v>8193.2759999999998</v>
      </c>
      <c r="R12" s="16">
        <v>0.13200000000000001</v>
      </c>
      <c r="S12" s="25">
        <f>M12*R12</f>
        <v>1969.9680000000001</v>
      </c>
      <c r="T12" s="26">
        <v>0.23699999999999999</v>
      </c>
      <c r="U12" s="25">
        <f>M12*T12</f>
        <v>3536.9879999999998</v>
      </c>
      <c r="V12" s="16">
        <v>0.499</v>
      </c>
      <c r="W12" s="25">
        <f>M12*V12</f>
        <v>7447.076</v>
      </c>
      <c r="X12" s="16">
        <v>0.4</v>
      </c>
      <c r="Y12" s="25">
        <f>X12*M12</f>
        <v>5969.6</v>
      </c>
      <c r="Z12" s="17">
        <v>2.8700000000000002E-3</v>
      </c>
      <c r="AA12" s="18">
        <f>M12*Z12</f>
        <v>42.831880000000005</v>
      </c>
      <c r="AB12" s="27">
        <f>IF(M12&gt;0,(AD12+AM12)/M12,0)</f>
        <v>2.9468322701688555E-3</v>
      </c>
      <c r="AC12" s="17">
        <v>3.4000000000000002E-4</v>
      </c>
      <c r="AD12" s="24">
        <f>AC12*M12</f>
        <v>5.07416</v>
      </c>
      <c r="AE12" s="117">
        <v>0.2114</v>
      </c>
      <c r="AF12" s="30">
        <f>AI12*(1-AJ12)*AE12</f>
        <v>40.795549200000004</v>
      </c>
      <c r="AG12" s="28">
        <f>IF(AND(AE12&gt;0,AC12&gt;0,Z12&gt;0),((Z12-AC12)*AE12)/((AE12-AC12)*Z12),0)</f>
        <v>0.88295317711065857</v>
      </c>
      <c r="AH12" s="60">
        <f t="shared" si="0"/>
        <v>0.88611631109039091</v>
      </c>
      <c r="AI12" s="12">
        <v>213</v>
      </c>
      <c r="AJ12" s="14">
        <v>9.4E-2</v>
      </c>
      <c r="AK12" s="15">
        <v>0.2016</v>
      </c>
      <c r="AL12" s="150">
        <v>0.20119999999999999</v>
      </c>
      <c r="AM12" s="30">
        <f>AI12*(1-AJ12)*AK12</f>
        <v>38.904364800000003</v>
      </c>
      <c r="AN12" s="153">
        <f>AI12*(1-AJ12)*AL12</f>
        <v>38.827173600000002</v>
      </c>
      <c r="AO12" s="19">
        <v>1.75</v>
      </c>
      <c r="AP12" s="19"/>
      <c r="AQ12" s="101">
        <f>AQ10+AI12-AP12</f>
        <v>1572.5000000000002</v>
      </c>
      <c r="AR12" s="102"/>
      <c r="AS12" s="12"/>
      <c r="AT12" s="31"/>
      <c r="AU12" s="20"/>
      <c r="AV12" s="20"/>
      <c r="AW12" s="20"/>
      <c r="AX12" s="20"/>
    </row>
    <row r="13" spans="1:50" x14ac:dyDescent="0.2">
      <c r="A13" s="183"/>
      <c r="B13" s="33">
        <v>2</v>
      </c>
      <c r="C13" s="11" t="s">
        <v>52</v>
      </c>
      <c r="D13" s="34">
        <v>20000</v>
      </c>
      <c r="E13" s="34">
        <v>2</v>
      </c>
      <c r="F13" s="34">
        <v>18812</v>
      </c>
      <c r="G13" s="35">
        <v>1.3</v>
      </c>
      <c r="H13" s="35">
        <v>5</v>
      </c>
      <c r="I13" s="34">
        <v>18810</v>
      </c>
      <c r="J13" s="35">
        <v>3</v>
      </c>
      <c r="K13" s="34">
        <v>16246</v>
      </c>
      <c r="L13" s="36">
        <v>7.5999999999999998E-2</v>
      </c>
      <c r="M13" s="37">
        <f>ROUND(K13*(1-L13),0)</f>
        <v>15011</v>
      </c>
      <c r="N13" s="38">
        <v>0.46899999999999997</v>
      </c>
      <c r="O13" s="25">
        <f>M13*N13</f>
        <v>7040.1589999999997</v>
      </c>
      <c r="P13" s="36">
        <v>0.252</v>
      </c>
      <c r="Q13" s="25">
        <f>M13*P13</f>
        <v>3782.7719999999999</v>
      </c>
      <c r="R13" s="39">
        <v>0.27900000000000003</v>
      </c>
      <c r="S13" s="25">
        <f>M13*R13</f>
        <v>4188.0690000000004</v>
      </c>
      <c r="T13" s="28">
        <v>0.22700000000000001</v>
      </c>
      <c r="U13" s="25">
        <f>M13*T13</f>
        <v>3407.4970000000003</v>
      </c>
      <c r="V13" s="39">
        <v>0.499</v>
      </c>
      <c r="W13" s="25">
        <f>M13*V13</f>
        <v>7490.4889999999996</v>
      </c>
      <c r="X13" s="39">
        <v>0.4</v>
      </c>
      <c r="Y13" s="25">
        <f>X13*M13</f>
        <v>6004.4000000000005</v>
      </c>
      <c r="Z13" s="40">
        <v>3.0100000000000001E-3</v>
      </c>
      <c r="AA13" s="18">
        <f>M13*Z13</f>
        <v>45.183109999999999</v>
      </c>
      <c r="AB13" s="27">
        <f>IF(M13&gt;0,(AD13+AM13)/M13,0)</f>
        <v>3.0677244420758113E-3</v>
      </c>
      <c r="AC13" s="40">
        <v>3.5E-4</v>
      </c>
      <c r="AD13" s="37">
        <f>AC13*M13</f>
        <v>5.2538499999999999</v>
      </c>
      <c r="AE13" s="28">
        <v>0.21970000000000001</v>
      </c>
      <c r="AF13" s="41">
        <f>AI13*(1-AJ13)*AE13</f>
        <v>42.925425400000002</v>
      </c>
      <c r="AG13" s="28">
        <f>IF(AND(AE13&gt;0,AC13&gt;0,Z13&gt;0),((Z13-AC13)*AE13)/((AE13-AC13)*Z13),0)</f>
        <v>0.88513101605695466</v>
      </c>
      <c r="AH13" s="29">
        <f t="shared" si="0"/>
        <v>0.88739641227107802</v>
      </c>
      <c r="AI13" s="34">
        <v>214</v>
      </c>
      <c r="AJ13" s="36">
        <v>8.6999999999999994E-2</v>
      </c>
      <c r="AK13" s="38">
        <v>0.20880000000000001</v>
      </c>
      <c r="AL13" s="151">
        <v>0.2077</v>
      </c>
      <c r="AM13" s="41">
        <f>AI13*(1-AJ13)*AK13</f>
        <v>40.795761600000006</v>
      </c>
      <c r="AN13" s="174">
        <f t="shared" si="1"/>
        <v>40.580841399999997</v>
      </c>
      <c r="AO13" s="42">
        <v>1.68</v>
      </c>
      <c r="AP13" s="42"/>
      <c r="AQ13" s="113">
        <f>AQ12+AI13-AP13</f>
        <v>1786.5000000000002</v>
      </c>
      <c r="AR13" s="104"/>
      <c r="AS13" s="43"/>
      <c r="AT13" s="44"/>
      <c r="AU13" s="45"/>
      <c r="AV13" s="45"/>
      <c r="AW13" s="45"/>
      <c r="AX13" s="45"/>
    </row>
    <row r="14" spans="1:50" x14ac:dyDescent="0.2">
      <c r="A14" s="183"/>
      <c r="B14" s="33">
        <v>3</v>
      </c>
      <c r="C14" s="46" t="s">
        <v>57</v>
      </c>
      <c r="D14" s="43">
        <v>16371</v>
      </c>
      <c r="E14" s="43">
        <v>3</v>
      </c>
      <c r="F14" s="43">
        <v>17525</v>
      </c>
      <c r="G14" s="37">
        <v>1.6</v>
      </c>
      <c r="H14" s="37">
        <v>4.5999999999999996</v>
      </c>
      <c r="I14" s="43">
        <v>17679</v>
      </c>
      <c r="J14" s="37">
        <v>2.6</v>
      </c>
      <c r="K14" s="43">
        <v>16172</v>
      </c>
      <c r="L14" s="39">
        <v>7.3999999999999996E-2</v>
      </c>
      <c r="M14" s="37">
        <f>ROUND(K14*(1-L14),0)</f>
        <v>14975</v>
      </c>
      <c r="N14" s="28">
        <v>0.39600000000000002</v>
      </c>
      <c r="O14" s="25">
        <f>M14*N14</f>
        <v>5930.1</v>
      </c>
      <c r="P14" s="39">
        <v>0.309</v>
      </c>
      <c r="Q14" s="25">
        <f>M14*P14</f>
        <v>4627.2749999999996</v>
      </c>
      <c r="R14" s="39">
        <v>0.29499999999999998</v>
      </c>
      <c r="S14" s="25">
        <f>M14*R14</f>
        <v>4417.625</v>
      </c>
      <c r="T14" s="28">
        <v>0.23200000000000001</v>
      </c>
      <c r="U14" s="25">
        <f>M14*T14</f>
        <v>3474.2000000000003</v>
      </c>
      <c r="V14" s="39">
        <v>0.49399999999999999</v>
      </c>
      <c r="W14" s="25">
        <f>M14*V14</f>
        <v>7397.65</v>
      </c>
      <c r="X14" s="39">
        <v>0.4</v>
      </c>
      <c r="Y14" s="25">
        <f>X14*M14</f>
        <v>5990</v>
      </c>
      <c r="Z14" s="47">
        <v>3.0200000000000001E-3</v>
      </c>
      <c r="AA14" s="18">
        <f>M14*Z14</f>
        <v>45.224499999999999</v>
      </c>
      <c r="AB14" s="27">
        <f>IF(M14&gt;0,(AD14+AM14)/M14,0)</f>
        <v>2.756099792988314E-3</v>
      </c>
      <c r="AC14" s="47">
        <v>3.4000000000000002E-4</v>
      </c>
      <c r="AD14" s="37">
        <f>AC14*M14</f>
        <v>5.0915000000000008</v>
      </c>
      <c r="AE14" s="28">
        <v>0.21129999999999999</v>
      </c>
      <c r="AF14" s="41">
        <f>AI14*(1-AJ14)*AE14</f>
        <v>37.040044799999997</v>
      </c>
      <c r="AG14" s="28">
        <f>IF(AND(AE14&gt;0,AC14&gt;0,Z14&gt;0),((Z14-AC14)*AE14)/((AE14-AC14)*Z14),0)</f>
        <v>0.88884745107198382</v>
      </c>
      <c r="AH14" s="29">
        <f t="shared" si="0"/>
        <v>0.87808372379288169</v>
      </c>
      <c r="AI14" s="43">
        <v>192</v>
      </c>
      <c r="AJ14" s="39">
        <v>8.6999999999999994E-2</v>
      </c>
      <c r="AK14" s="28">
        <v>0.2064</v>
      </c>
      <c r="AL14" s="152">
        <v>0.2074</v>
      </c>
      <c r="AM14" s="41">
        <f>AI14*(1-AJ14)*AK14</f>
        <v>36.181094399999999</v>
      </c>
      <c r="AN14" s="154">
        <f t="shared" si="1"/>
        <v>36.356390399999995</v>
      </c>
      <c r="AO14" s="18">
        <v>1.55</v>
      </c>
      <c r="AP14" s="18"/>
      <c r="AQ14" s="113">
        <f>AQ13+AI14-AP14</f>
        <v>1978.5000000000002</v>
      </c>
      <c r="AR14" s="104"/>
      <c r="AS14" s="43"/>
      <c r="AT14" s="48"/>
      <c r="AU14" s="41"/>
      <c r="AV14" s="41"/>
      <c r="AW14" s="41"/>
      <c r="AX14" s="41"/>
    </row>
    <row r="15" spans="1:50" s="22" customFormat="1" ht="13.5" thickBot="1" x14ac:dyDescent="0.25">
      <c r="A15" s="184"/>
      <c r="B15" s="49" t="s">
        <v>38</v>
      </c>
      <c r="C15" s="50"/>
      <c r="D15" s="51">
        <f>SUM(D12:D14)</f>
        <v>55496</v>
      </c>
      <c r="E15" s="51"/>
      <c r="F15" s="51">
        <f>SUM(F12:F14)</f>
        <v>55190</v>
      </c>
      <c r="G15" s="52"/>
      <c r="H15" s="52"/>
      <c r="I15" s="51">
        <f>SUM(I12:I14)</f>
        <v>55448</v>
      </c>
      <c r="J15" s="52"/>
      <c r="K15" s="51">
        <f>SUM(K12:K14)</f>
        <v>48622</v>
      </c>
      <c r="L15" s="21">
        <f>IF(K15&gt;0,(K12*L12+K13*L13+K14*L14)/K15,0)</f>
        <v>7.6334581053843942E-2</v>
      </c>
      <c r="M15" s="52">
        <f>M12+M13+M14</f>
        <v>44910</v>
      </c>
      <c r="N15" s="53">
        <f>IF(M15&gt;0,O15/M15,0)</f>
        <v>0.39481217991538631</v>
      </c>
      <c r="O15" s="54">
        <f>O12+O13+O14</f>
        <v>17731.014999999999</v>
      </c>
      <c r="P15" s="21">
        <f>IF(M15&gt;0,Q15/M15,0)</f>
        <v>0.36970213760855036</v>
      </c>
      <c r="Q15" s="54">
        <f>Q12+Q13+Q14</f>
        <v>16603.322999999997</v>
      </c>
      <c r="R15" s="21">
        <f>IF(M15&gt;0,S15/M15,0)</f>
        <v>0.23548568247606325</v>
      </c>
      <c r="S15" s="54">
        <f>S12+S13+S14</f>
        <v>10575.662</v>
      </c>
      <c r="T15" s="21">
        <f>IF(M15&gt;0,U15/M15,0)</f>
        <v>0.23199031396125588</v>
      </c>
      <c r="U15" s="54">
        <f>U12+U13+U14</f>
        <v>10418.685000000001</v>
      </c>
      <c r="V15" s="21">
        <f>IF(M15&gt;0,W15/M15,0)</f>
        <v>0.49733277666443992</v>
      </c>
      <c r="W15" s="54">
        <f>W12+W13+W14</f>
        <v>22335.214999999997</v>
      </c>
      <c r="X15" s="21">
        <f>IF(M15&gt;0,Y15/M15,0)</f>
        <v>0.4</v>
      </c>
      <c r="Y15" s="54">
        <f>Y12+Y13+Y14</f>
        <v>17964</v>
      </c>
      <c r="Z15" s="55">
        <f>IF(M15&gt;0,AA15/M15,0)</f>
        <v>2.9668111779113785E-3</v>
      </c>
      <c r="AA15" s="56">
        <f>SUM(AA12:AA14)</f>
        <v>133.23949000000002</v>
      </c>
      <c r="AB15" s="55">
        <f>IF(M15&gt;0,(AB12*M12+AB13*M13+AB14*M14)/M15,0)</f>
        <v>2.9236413003785348E-3</v>
      </c>
      <c r="AC15" s="55">
        <f>IF(K15&gt;0,(K12*AC12+K13*AC13+K14*AC14)/K15,0)</f>
        <v>3.4334128583768668E-4</v>
      </c>
      <c r="AD15" s="52">
        <f>SUM(AD12:AD14)</f>
        <v>15.419509999999999</v>
      </c>
      <c r="AE15" s="53">
        <f>IF(K15&gt;0,(K12*AE12+K13*AE13+K14*AE14)/K15,0)</f>
        <v>0.21414000658138291</v>
      </c>
      <c r="AF15" s="58">
        <f>SUM(AF12:AF14)</f>
        <v>120.76101940000001</v>
      </c>
      <c r="AG15" s="53">
        <f>IF(AND(AA15&gt;0),((AA12*AG12+AA13*AG13+AA14*AG14)/AA15),0)</f>
        <v>0.88569235848576533</v>
      </c>
      <c r="AH15" s="57">
        <f t="shared" si="0"/>
        <v>0.88404009804462824</v>
      </c>
      <c r="AI15" s="51">
        <f>SUM(AI12:AI14)</f>
        <v>619</v>
      </c>
      <c r="AJ15" s="21">
        <f>IF(AI15&gt;0,(AJ12*AI12+AJ13*AI13+AJ14*AI14)/AI15,0)</f>
        <v>8.9408723747980617E-2</v>
      </c>
      <c r="AK15" s="53">
        <f>IF(K15&gt;0,(AK12*K12+AK13*K13+AK14*K14)/K15,0)</f>
        <v>0.20560223767019042</v>
      </c>
      <c r="AL15" s="155">
        <f>IF(K15&gt;0,(AL12*K12+AL13*K13+AL14*K14)/K15,0)</f>
        <v>0.20543399695611037</v>
      </c>
      <c r="AM15" s="58">
        <f>SUM(AM12:AM14)</f>
        <v>115.88122080000002</v>
      </c>
      <c r="AN15" s="156">
        <f>SUM(AN12:AN14)</f>
        <v>115.7644054</v>
      </c>
      <c r="AO15" s="56"/>
      <c r="AP15" s="56">
        <f>SUM(AP12:AP14)</f>
        <v>0</v>
      </c>
      <c r="AQ15" s="105"/>
      <c r="AR15" s="106">
        <f>AQ14</f>
        <v>1978.5000000000002</v>
      </c>
      <c r="AS15" s="51">
        <f>SUM(AS12:AS14)</f>
        <v>0</v>
      </c>
      <c r="AT15" s="59"/>
      <c r="AU15" s="58"/>
      <c r="AV15" s="58"/>
      <c r="AW15" s="58"/>
      <c r="AX15" s="58"/>
    </row>
    <row r="16" spans="1:50" x14ac:dyDescent="0.2">
      <c r="A16" s="182">
        <v>4</v>
      </c>
      <c r="B16" s="23">
        <v>1</v>
      </c>
      <c r="C16" s="11" t="s">
        <v>51</v>
      </c>
      <c r="D16" s="12">
        <v>6437</v>
      </c>
      <c r="E16" s="12">
        <v>1</v>
      </c>
      <c r="F16" s="12">
        <v>10730</v>
      </c>
      <c r="G16" s="13">
        <v>2.1</v>
      </c>
      <c r="H16" s="13">
        <v>6.1</v>
      </c>
      <c r="I16" s="12">
        <v>10726</v>
      </c>
      <c r="J16" s="13">
        <v>4.8</v>
      </c>
      <c r="K16" s="12">
        <v>15861</v>
      </c>
      <c r="L16" s="14">
        <v>7.1999999999999995E-2</v>
      </c>
      <c r="M16" s="24">
        <f>ROUND(K16*(1-L16),0)</f>
        <v>14719</v>
      </c>
      <c r="N16" s="15">
        <v>0.35499999999999998</v>
      </c>
      <c r="O16" s="25">
        <f>M16*N16</f>
        <v>5225.2449999999999</v>
      </c>
      <c r="P16" s="14">
        <v>0.46700000000000003</v>
      </c>
      <c r="Q16" s="25">
        <f>M16*P16</f>
        <v>6873.7730000000001</v>
      </c>
      <c r="R16" s="16">
        <v>0.17799999999999999</v>
      </c>
      <c r="S16" s="25">
        <f>M16*R16</f>
        <v>2619.982</v>
      </c>
      <c r="T16" s="26">
        <v>0.22800000000000001</v>
      </c>
      <c r="U16" s="25">
        <f>M16*T16</f>
        <v>3355.9320000000002</v>
      </c>
      <c r="V16" s="16">
        <v>0.51600000000000001</v>
      </c>
      <c r="W16" s="25">
        <f>M16*V16</f>
        <v>7595.0039999999999</v>
      </c>
      <c r="X16" s="16">
        <v>0.4</v>
      </c>
      <c r="Y16" s="25">
        <f>X16*M16</f>
        <v>5887.6</v>
      </c>
      <c r="Z16" s="17">
        <v>2.97E-3</v>
      </c>
      <c r="AA16" s="18">
        <f>M16*Z16</f>
        <v>43.715429999999998</v>
      </c>
      <c r="AB16" s="27">
        <f>IF(M16&gt;0,(AD16+AM16)/M16,0)</f>
        <v>3.4667927440722875E-3</v>
      </c>
      <c r="AC16" s="17">
        <v>3.6000000000000002E-4</v>
      </c>
      <c r="AD16" s="24">
        <f>AC16*M16</f>
        <v>5.2988400000000002</v>
      </c>
      <c r="AE16" s="117">
        <v>0.21360000000000001</v>
      </c>
      <c r="AF16" s="30">
        <f>AI16*(1-AJ16)*AE16</f>
        <v>47.050526400000003</v>
      </c>
      <c r="AG16" s="28">
        <f>IF(AND(AE16&gt;0,AC16&gt;0,Z16&gt;0),((Z16-AC16)*AE16)/((AE16-AC16)*Z16),0)</f>
        <v>0.88027148240991793</v>
      </c>
      <c r="AH16" s="60">
        <f t="shared" si="0"/>
        <v>0.89771435283513634</v>
      </c>
      <c r="AI16" s="12">
        <v>241</v>
      </c>
      <c r="AJ16" s="14">
        <v>8.5999999999999993E-2</v>
      </c>
      <c r="AK16" s="15">
        <v>0.20760000000000001</v>
      </c>
      <c r="AL16" s="150">
        <v>0.20680000000000001</v>
      </c>
      <c r="AM16" s="30">
        <f>AI16*(1-AJ16)*AK16</f>
        <v>45.728882400000003</v>
      </c>
      <c r="AN16" s="153">
        <f>AI16*(1-AJ16)*AL16</f>
        <v>45.552663200000005</v>
      </c>
      <c r="AO16" s="19">
        <v>1.65</v>
      </c>
      <c r="AP16" s="19">
        <v>873.18</v>
      </c>
      <c r="AQ16" s="101">
        <f>AQ14+AI16-AP16</f>
        <v>1346.3200000000002</v>
      </c>
      <c r="AR16" s="102"/>
      <c r="AS16" s="12"/>
      <c r="AT16" s="31"/>
      <c r="AU16" s="20"/>
      <c r="AV16" s="20"/>
      <c r="AW16" s="20"/>
      <c r="AX16" s="20"/>
    </row>
    <row r="17" spans="1:50" x14ac:dyDescent="0.2">
      <c r="A17" s="183"/>
      <c r="B17" s="33">
        <v>2</v>
      </c>
      <c r="C17" s="46" t="s">
        <v>60</v>
      </c>
      <c r="D17" s="34">
        <v>19900</v>
      </c>
      <c r="E17" s="34">
        <v>2</v>
      </c>
      <c r="F17" s="34">
        <v>15899</v>
      </c>
      <c r="G17" s="35">
        <v>2.5</v>
      </c>
      <c r="H17" s="35">
        <v>5.6</v>
      </c>
      <c r="I17" s="34">
        <v>15982</v>
      </c>
      <c r="J17" s="35">
        <v>4.5</v>
      </c>
      <c r="K17" s="34">
        <v>16125</v>
      </c>
      <c r="L17" s="36">
        <v>7.0999999999999994E-2</v>
      </c>
      <c r="M17" s="37">
        <f>ROUND(K17*(1-L17),0)</f>
        <v>14980</v>
      </c>
      <c r="N17" s="38">
        <v>0.56899999999999995</v>
      </c>
      <c r="O17" s="25">
        <f>M17*N17</f>
        <v>8523.619999999999</v>
      </c>
      <c r="P17" s="36">
        <v>0.27400000000000002</v>
      </c>
      <c r="Q17" s="25">
        <f>M17*P17</f>
        <v>4104.5200000000004</v>
      </c>
      <c r="R17" s="39">
        <v>0.157</v>
      </c>
      <c r="S17" s="25">
        <f>M17*R17</f>
        <v>2351.86</v>
      </c>
      <c r="T17" s="28">
        <v>0.23100000000000001</v>
      </c>
      <c r="U17" s="25">
        <f>M17*T17</f>
        <v>3460.38</v>
      </c>
      <c r="V17" s="39">
        <v>0.496</v>
      </c>
      <c r="W17" s="25">
        <f>M17*V17</f>
        <v>7430.08</v>
      </c>
      <c r="X17" s="39">
        <v>0.4</v>
      </c>
      <c r="Y17" s="25">
        <f>X17*M17</f>
        <v>5992</v>
      </c>
      <c r="Z17" s="40">
        <v>2.9299999999999999E-3</v>
      </c>
      <c r="AA17" s="18">
        <f>M17*Z17</f>
        <v>43.891399999999997</v>
      </c>
      <c r="AB17" s="27">
        <f>IF(M17&gt;0,(AD17+AM17)/M17,0)</f>
        <v>2.8364912149532713E-3</v>
      </c>
      <c r="AC17" s="40">
        <v>3.6999999999999999E-4</v>
      </c>
      <c r="AD17" s="37">
        <f>AC17*M17</f>
        <v>5.5426000000000002</v>
      </c>
      <c r="AE17" s="28">
        <v>0.21790000000000001</v>
      </c>
      <c r="AF17" s="41">
        <f>AI17*(1-AJ17)*AE17</f>
        <v>38.950060800000003</v>
      </c>
      <c r="AG17" s="28">
        <f>IF(AND(AE17&gt;0,AC17&gt;0,Z17&gt;0),((Z17-AC17)*AE17)/((AE17-AC17)*Z17),0)</f>
        <v>0.8752062600443169</v>
      </c>
      <c r="AH17" s="29">
        <f t="shared" si="0"/>
        <v>0.87111647731776576</v>
      </c>
      <c r="AI17" s="34">
        <v>196</v>
      </c>
      <c r="AJ17" s="36">
        <v>8.7999999999999995E-2</v>
      </c>
      <c r="AK17" s="38">
        <v>0.20669999999999999</v>
      </c>
      <c r="AL17" s="151">
        <v>0.2064</v>
      </c>
      <c r="AM17" s="41">
        <f>AI17*(1-AJ17)*AK17</f>
        <v>36.948038400000002</v>
      </c>
      <c r="AN17" s="174">
        <f t="shared" si="1"/>
        <v>36.894412800000005</v>
      </c>
      <c r="AO17" s="42">
        <v>1.6</v>
      </c>
      <c r="AP17" s="42"/>
      <c r="AQ17" s="113">
        <f>AQ16+AI17-AP17</f>
        <v>1542.3200000000002</v>
      </c>
      <c r="AR17" s="104"/>
      <c r="AS17" s="43"/>
      <c r="AT17" s="44"/>
      <c r="AU17" s="45"/>
      <c r="AV17" s="45"/>
      <c r="AW17" s="45"/>
      <c r="AX17" s="45"/>
    </row>
    <row r="18" spans="1:50" x14ac:dyDescent="0.2">
      <c r="A18" s="183"/>
      <c r="B18" s="33">
        <v>3</v>
      </c>
      <c r="C18" s="46" t="s">
        <v>57</v>
      </c>
      <c r="D18" s="43">
        <v>18699</v>
      </c>
      <c r="E18" s="43">
        <v>1</v>
      </c>
      <c r="F18" s="43">
        <v>15717</v>
      </c>
      <c r="G18" s="37">
        <v>1.4</v>
      </c>
      <c r="H18" s="37">
        <v>5</v>
      </c>
      <c r="I18" s="43">
        <v>16268</v>
      </c>
      <c r="J18" s="37">
        <v>4.3</v>
      </c>
      <c r="K18" s="43">
        <v>16240</v>
      </c>
      <c r="L18" s="39">
        <v>7.4999999999999997E-2</v>
      </c>
      <c r="M18" s="37">
        <f>ROUND(K18*(1-L18),0)</f>
        <v>15022</v>
      </c>
      <c r="N18" s="28">
        <v>0.313</v>
      </c>
      <c r="O18" s="25">
        <f>M18*N18</f>
        <v>4701.8860000000004</v>
      </c>
      <c r="P18" s="39">
        <v>0.32500000000000001</v>
      </c>
      <c r="Q18" s="25">
        <f>M18*P18</f>
        <v>4882.1500000000005</v>
      </c>
      <c r="R18" s="39">
        <v>0.36199999999999999</v>
      </c>
      <c r="S18" s="25">
        <f>M18*R18</f>
        <v>5437.9639999999999</v>
      </c>
      <c r="T18" s="28">
        <v>0.23599999999999999</v>
      </c>
      <c r="U18" s="25">
        <f>M18*T18</f>
        <v>3545.192</v>
      </c>
      <c r="V18" s="39">
        <v>0.48899999999999999</v>
      </c>
      <c r="W18" s="25">
        <f>M18*V18</f>
        <v>7345.7579999999998</v>
      </c>
      <c r="X18" s="39">
        <v>0.4</v>
      </c>
      <c r="Y18" s="25">
        <f>X18*M18</f>
        <v>6008.8</v>
      </c>
      <c r="Z18" s="47">
        <v>2.9399999999999999E-3</v>
      </c>
      <c r="AA18" s="18">
        <f>M18*Z18</f>
        <v>44.164679999999997</v>
      </c>
      <c r="AB18" s="27">
        <f>IF(M18&gt;0,(AD18+AM18)/M18,0)</f>
        <v>2.9641428438290508E-3</v>
      </c>
      <c r="AC18" s="47">
        <v>3.6999999999999999E-4</v>
      </c>
      <c r="AD18" s="37">
        <f>AC18*M18</f>
        <v>5.5581399999999999</v>
      </c>
      <c r="AE18" s="28">
        <v>0.21529999999999999</v>
      </c>
      <c r="AF18" s="41">
        <f>AI18*(1-AJ18)*AE18</f>
        <v>39.706917799999999</v>
      </c>
      <c r="AG18" s="28">
        <f>IF(AND(AE18&gt;0,AC18&gt;0,Z18&gt;0),((Z18-AC18)*AE18)/((AE18-AC18)*Z18),0)</f>
        <v>0.87565450038946402</v>
      </c>
      <c r="AH18" s="29">
        <f t="shared" si="0"/>
        <v>0.87670988250139514</v>
      </c>
      <c r="AI18" s="43">
        <v>202</v>
      </c>
      <c r="AJ18" s="39">
        <v>8.6999999999999994E-2</v>
      </c>
      <c r="AK18" s="28">
        <v>0.21129999999999999</v>
      </c>
      <c r="AL18" s="152">
        <v>0.21290000000000001</v>
      </c>
      <c r="AM18" s="41">
        <f>AI18*(1-AJ18)*AK18</f>
        <v>38.969213799999999</v>
      </c>
      <c r="AN18" s="154">
        <f t="shared" si="1"/>
        <v>39.264295400000002</v>
      </c>
      <c r="AO18" s="18">
        <v>1.55</v>
      </c>
      <c r="AP18" s="18"/>
      <c r="AQ18" s="113">
        <f>AQ17+AI18-AP18</f>
        <v>1744.3200000000002</v>
      </c>
      <c r="AR18" s="104"/>
      <c r="AS18" s="43"/>
      <c r="AT18" s="48"/>
      <c r="AU18" s="41"/>
      <c r="AV18" s="41"/>
      <c r="AW18" s="41"/>
      <c r="AX18" s="41"/>
    </row>
    <row r="19" spans="1:50" s="22" customFormat="1" ht="13.5" thickBot="1" x14ac:dyDescent="0.25">
      <c r="A19" s="184"/>
      <c r="B19" s="49" t="s">
        <v>38</v>
      </c>
      <c r="C19" s="50"/>
      <c r="D19" s="51">
        <f>SUM(D16:D18)</f>
        <v>45036</v>
      </c>
      <c r="E19" s="51"/>
      <c r="F19" s="51">
        <f>SUM(F16:F18)</f>
        <v>42346</v>
      </c>
      <c r="G19" s="52"/>
      <c r="H19" s="52"/>
      <c r="I19" s="51">
        <f>SUM(I16:I18)</f>
        <v>42976</v>
      </c>
      <c r="J19" s="52"/>
      <c r="K19" s="51">
        <f>SUM(K16:K18)</f>
        <v>48226</v>
      </c>
      <c r="L19" s="21">
        <f>IF(K19&gt;0,(K16*L16+K17*L17+K18*L18)/K19,0)</f>
        <v>7.2675880230581025E-2</v>
      </c>
      <c r="M19" s="52">
        <f>M16+M17+M18</f>
        <v>44721</v>
      </c>
      <c r="N19" s="53">
        <f>IF(M19&gt;0,O19/M19,0)</f>
        <v>0.41257465172961238</v>
      </c>
      <c r="O19" s="54">
        <f>O16+O17+O18</f>
        <v>18450.750999999997</v>
      </c>
      <c r="P19" s="21">
        <f>IF(M19&gt;0,Q19/M19,0)</f>
        <v>0.35465313834663809</v>
      </c>
      <c r="Q19" s="54">
        <f>Q16+Q17+Q18</f>
        <v>15860.443000000003</v>
      </c>
      <c r="R19" s="21">
        <f>IF(M19&gt;0,S19/M19,0)</f>
        <v>0.23277220992374947</v>
      </c>
      <c r="S19" s="54">
        <f>S16+S17+S18</f>
        <v>10409.806</v>
      </c>
      <c r="T19" s="21">
        <f>IF(M19&gt;0,U19/M19,0)</f>
        <v>0.23169213568569577</v>
      </c>
      <c r="U19" s="54">
        <f>U16+U17+U18</f>
        <v>10361.504000000001</v>
      </c>
      <c r="V19" s="21">
        <f>IF(M19&gt;0,W19/M19,0)</f>
        <v>0.50023125600948093</v>
      </c>
      <c r="W19" s="54">
        <f>W16+W17+W18</f>
        <v>22370.841999999997</v>
      </c>
      <c r="X19" s="21">
        <f>IF(M19&gt;0,Y19/M19,0)</f>
        <v>0.4</v>
      </c>
      <c r="Y19" s="54">
        <f>Y16+Y17+Y18</f>
        <v>17888.400000000001</v>
      </c>
      <c r="Z19" s="55">
        <f>IF(M19&gt;0,AA19/M19,0)</f>
        <v>2.946524227991324E-3</v>
      </c>
      <c r="AA19" s="56">
        <f>SUM(AA16:AA18)</f>
        <v>131.77151000000001</v>
      </c>
      <c r="AB19" s="55">
        <f>IF(M19&gt;0,(AB16*M16+AB17*M17+AB18*M18)/M19,0)</f>
        <v>3.0868208358489301E-3</v>
      </c>
      <c r="AC19" s="55">
        <f>IF(K19&gt;0,(K16*AC16+K17*AC17+K18*AC18)/K19,0)</f>
        <v>3.6671111018952437E-4</v>
      </c>
      <c r="AD19" s="52">
        <f>SUM(AD16:AD18)</f>
        <v>16.39958</v>
      </c>
      <c r="AE19" s="53">
        <f>IF(K19&gt;0,(K16*AE16+K17*AE17+K18*AE18)/K19,0)</f>
        <v>0.21561023306929875</v>
      </c>
      <c r="AF19" s="58">
        <f>SUM(AF16:AF18)</f>
        <v>125.70750500000001</v>
      </c>
      <c r="AG19" s="53">
        <f>IF(AND(AA19&gt;0),((AA16*AG16+AA17*AG17+AA18*AG18)/AA19),0)</f>
        <v>0.87703688917776446</v>
      </c>
      <c r="AH19" s="57">
        <f t="shared" si="0"/>
        <v>0.88275329504555566</v>
      </c>
      <c r="AI19" s="51">
        <f>SUM(AI16:AI18)</f>
        <v>639</v>
      </c>
      <c r="AJ19" s="21">
        <f>IF(AI19&gt;0,(AJ16*AI16+AJ17*AI17+AJ18*AI18)/AI19,0)</f>
        <v>8.6929577464788729E-2</v>
      </c>
      <c r="AK19" s="53">
        <f>IF(K19&gt;0,(AK16*K16+AK17*K17+AK18*K18)/K19,0)</f>
        <v>0.20854504001990626</v>
      </c>
      <c r="AL19" s="155">
        <f>IF(K19&gt;0,(AL16*K16+AL17*K17+AL18*K18)/K19,0)</f>
        <v>0.20872041637291092</v>
      </c>
      <c r="AM19" s="58">
        <f>SUM(AM16:AM18)</f>
        <v>121.64613460000001</v>
      </c>
      <c r="AN19" s="156">
        <f>SUM(AN16:AN18)</f>
        <v>121.71137140000002</v>
      </c>
      <c r="AO19" s="56"/>
      <c r="AP19" s="56">
        <f>SUM(AP16:AP18)</f>
        <v>873.18</v>
      </c>
      <c r="AQ19" s="105"/>
      <c r="AR19" s="106">
        <f>AQ18</f>
        <v>1744.3200000000002</v>
      </c>
      <c r="AS19" s="51">
        <f>SUM(AS16:AS18)</f>
        <v>0</v>
      </c>
      <c r="AT19" s="59"/>
      <c r="AU19" s="58"/>
      <c r="AV19" s="58"/>
      <c r="AW19" s="58"/>
      <c r="AX19" s="58"/>
    </row>
    <row r="20" spans="1:50" x14ac:dyDescent="0.2">
      <c r="A20" s="182">
        <v>5</v>
      </c>
      <c r="B20" s="23">
        <v>1</v>
      </c>
      <c r="C20" s="11" t="s">
        <v>51</v>
      </c>
      <c r="D20" s="12">
        <v>3900</v>
      </c>
      <c r="E20" s="12">
        <v>1</v>
      </c>
      <c r="F20" s="12">
        <v>12731</v>
      </c>
      <c r="G20" s="13">
        <v>0.7</v>
      </c>
      <c r="H20" s="13">
        <v>4.5999999999999996</v>
      </c>
      <c r="I20" s="12">
        <v>12727</v>
      </c>
      <c r="J20" s="13">
        <v>5.2</v>
      </c>
      <c r="K20" s="12">
        <v>16350</v>
      </c>
      <c r="L20" s="14">
        <v>8.5000000000000006E-2</v>
      </c>
      <c r="M20" s="24">
        <f>ROUND(K20*(1-L20),0)</f>
        <v>14960</v>
      </c>
      <c r="N20" s="15">
        <v>0.40200000000000002</v>
      </c>
      <c r="O20" s="25">
        <f>M20*N20</f>
        <v>6013.92</v>
      </c>
      <c r="P20" s="14">
        <v>0.45200000000000001</v>
      </c>
      <c r="Q20" s="25">
        <f>M20*P20</f>
        <v>6761.92</v>
      </c>
      <c r="R20" s="16">
        <v>0.14599999999999999</v>
      </c>
      <c r="S20" s="25">
        <f>M20*R20</f>
        <v>2184.16</v>
      </c>
      <c r="T20" s="26">
        <v>0.23400000000000001</v>
      </c>
      <c r="U20" s="25">
        <f>M20*T20</f>
        <v>3500.6400000000003</v>
      </c>
      <c r="V20" s="16">
        <v>0.503</v>
      </c>
      <c r="W20" s="25">
        <f>M20*V20</f>
        <v>7524.88</v>
      </c>
      <c r="X20" s="16">
        <v>0.4</v>
      </c>
      <c r="Y20" s="25">
        <f>X20*M20</f>
        <v>5984</v>
      </c>
      <c r="Z20" s="17">
        <v>2.9499999999999999E-3</v>
      </c>
      <c r="AA20" s="18">
        <f>M20*Z20</f>
        <v>44.131999999999998</v>
      </c>
      <c r="AB20" s="27">
        <f>IF(M20&gt;0,(AD20+AM20)/M20,0)</f>
        <v>3.1048018382352945E-3</v>
      </c>
      <c r="AC20" s="17">
        <v>3.8999999999999999E-4</v>
      </c>
      <c r="AD20" s="24">
        <f>AC20*M20</f>
        <v>5.8343999999999996</v>
      </c>
      <c r="AE20" s="117">
        <v>0.2087</v>
      </c>
      <c r="AF20" s="30">
        <f>AI20*(1-AJ20)*AE20</f>
        <v>40.966766500000006</v>
      </c>
      <c r="AG20" s="28">
        <f>IF(AND(AE20&gt;0,AC20&gt;0,Z20&gt;0),((Z20-AC20)*AE20)/((AE20-AC20)*Z20),0)</f>
        <v>0.86942130738981738</v>
      </c>
      <c r="AH20" s="60">
        <f t="shared" si="0"/>
        <v>0.87603942548380187</v>
      </c>
      <c r="AI20" s="12">
        <v>215</v>
      </c>
      <c r="AJ20" s="14">
        <v>8.6999999999999994E-2</v>
      </c>
      <c r="AK20" s="15">
        <v>0.2069</v>
      </c>
      <c r="AL20" s="150">
        <v>0.2059</v>
      </c>
      <c r="AM20" s="30">
        <f>AI20*(1-AJ20)*AK20</f>
        <v>40.613435500000001</v>
      </c>
      <c r="AN20" s="153">
        <f>AI20*(1-AJ20)*AL20</f>
        <v>40.417140500000002</v>
      </c>
      <c r="AO20" s="19">
        <v>1.65</v>
      </c>
      <c r="AP20" s="19">
        <v>1006.02</v>
      </c>
      <c r="AQ20" s="101">
        <f>AQ18+AI20-AP20</f>
        <v>953.30000000000018</v>
      </c>
      <c r="AR20" s="102"/>
      <c r="AS20" s="12"/>
      <c r="AT20" s="31"/>
      <c r="AU20" s="20"/>
      <c r="AV20" s="20"/>
      <c r="AW20" s="20"/>
      <c r="AX20" s="20"/>
    </row>
    <row r="21" spans="1:50" x14ac:dyDescent="0.2">
      <c r="A21" s="183"/>
      <c r="B21" s="33">
        <v>2</v>
      </c>
      <c r="C21" s="46" t="s">
        <v>60</v>
      </c>
      <c r="D21" s="34">
        <v>19800</v>
      </c>
      <c r="E21" s="34">
        <v>2</v>
      </c>
      <c r="F21" s="34">
        <v>16119</v>
      </c>
      <c r="G21" s="35">
        <v>1.4</v>
      </c>
      <c r="H21" s="35">
        <v>5</v>
      </c>
      <c r="I21" s="34">
        <v>15922</v>
      </c>
      <c r="J21" s="35">
        <v>5.5</v>
      </c>
      <c r="K21" s="34">
        <v>16680</v>
      </c>
      <c r="L21" s="36">
        <v>7.4999999999999997E-2</v>
      </c>
      <c r="M21" s="37">
        <f>ROUND(K21*(1-L21),0)</f>
        <v>15429</v>
      </c>
      <c r="N21" s="38">
        <v>0.48099999999999998</v>
      </c>
      <c r="O21" s="25">
        <f>M21*N21</f>
        <v>7421.3490000000002</v>
      </c>
      <c r="P21" s="36">
        <v>0.36499999999999999</v>
      </c>
      <c r="Q21" s="25">
        <f>M21*P21</f>
        <v>5631.585</v>
      </c>
      <c r="R21" s="39">
        <v>0.154</v>
      </c>
      <c r="S21" s="25">
        <f>M21*R21</f>
        <v>2376.0659999999998</v>
      </c>
      <c r="T21" s="28">
        <v>0.23699999999999999</v>
      </c>
      <c r="U21" s="25">
        <f>M21*T21</f>
        <v>3656.6729999999998</v>
      </c>
      <c r="V21" s="39">
        <v>0.498</v>
      </c>
      <c r="W21" s="25">
        <f>M21*V21</f>
        <v>7683.6419999999998</v>
      </c>
      <c r="X21" s="39">
        <v>0.4</v>
      </c>
      <c r="Y21" s="25">
        <f>X21*M21</f>
        <v>6171.6</v>
      </c>
      <c r="Z21" s="40">
        <v>2.98E-3</v>
      </c>
      <c r="AA21" s="18">
        <f>M21*Z21</f>
        <v>45.97842</v>
      </c>
      <c r="AB21" s="27">
        <f>IF(M21&gt;0,(AD21+AM21)/M21,0)</f>
        <v>2.920874593298334E-3</v>
      </c>
      <c r="AC21" s="40">
        <v>3.8000000000000002E-4</v>
      </c>
      <c r="AD21" s="37">
        <f>AC21*M21</f>
        <v>5.8630200000000006</v>
      </c>
      <c r="AE21" s="28">
        <v>0.21029999999999999</v>
      </c>
      <c r="AF21" s="41">
        <f>AI21*(1-AJ21)*AE21</f>
        <v>40.0409097</v>
      </c>
      <c r="AG21" s="28">
        <f>IF(AND(AE21&gt;0,AC21&gt;0,Z21&gt;0),((Z21-AC21)*AE21)/((AE21-AC21)*Z21),0)</f>
        <v>0.87406260230807009</v>
      </c>
      <c r="AH21" s="29">
        <f t="shared" si="0"/>
        <v>0.87151040176415029</v>
      </c>
      <c r="AI21" s="34">
        <v>209</v>
      </c>
      <c r="AJ21" s="36">
        <v>8.8999999999999996E-2</v>
      </c>
      <c r="AK21" s="38">
        <v>0.2059</v>
      </c>
      <c r="AL21" s="151">
        <v>0.20680000000000001</v>
      </c>
      <c r="AM21" s="41">
        <f>AI21*(1-AJ21)*AK21</f>
        <v>39.203154099999999</v>
      </c>
      <c r="AN21" s="174">
        <f t="shared" si="1"/>
        <v>39.374513200000003</v>
      </c>
      <c r="AO21" s="42">
        <v>1.6</v>
      </c>
      <c r="AP21" s="42"/>
      <c r="AQ21" s="121">
        <f>AQ20+AI21-AP21</f>
        <v>1162.3000000000002</v>
      </c>
      <c r="AR21" s="104"/>
      <c r="AS21" s="43"/>
      <c r="AT21" s="44"/>
      <c r="AU21" s="45"/>
      <c r="AV21" s="45"/>
      <c r="AW21" s="45"/>
      <c r="AX21" s="45"/>
    </row>
    <row r="22" spans="1:50" x14ac:dyDescent="0.2">
      <c r="A22" s="183"/>
      <c r="B22" s="33">
        <v>3</v>
      </c>
      <c r="C22" s="11" t="s">
        <v>54</v>
      </c>
      <c r="D22" s="43">
        <v>21770</v>
      </c>
      <c r="E22" s="43">
        <v>1</v>
      </c>
      <c r="F22" s="43">
        <v>16376</v>
      </c>
      <c r="G22" s="37">
        <v>1.5</v>
      </c>
      <c r="H22" s="37">
        <v>4.7</v>
      </c>
      <c r="I22" s="43">
        <v>16589</v>
      </c>
      <c r="J22" s="37">
        <v>5.4</v>
      </c>
      <c r="K22" s="43">
        <v>16656</v>
      </c>
      <c r="L22" s="39">
        <v>7.3999999999999996E-2</v>
      </c>
      <c r="M22" s="37">
        <f>ROUND(K22*(1-L22),0)</f>
        <v>15423</v>
      </c>
      <c r="N22" s="28">
        <v>0.46400000000000002</v>
      </c>
      <c r="O22" s="25">
        <f>M22*N22</f>
        <v>7156.2719999999999</v>
      </c>
      <c r="P22" s="39">
        <v>0.374</v>
      </c>
      <c r="Q22" s="25">
        <f>M22*P22</f>
        <v>5768.2020000000002</v>
      </c>
      <c r="R22" s="39">
        <v>0.16200000000000001</v>
      </c>
      <c r="S22" s="25">
        <f>M22*R22</f>
        <v>2498.5260000000003</v>
      </c>
      <c r="T22" s="28">
        <v>0.23799999999999999</v>
      </c>
      <c r="U22" s="25">
        <f>M22*T22</f>
        <v>3670.674</v>
      </c>
      <c r="V22" s="39">
        <v>0.498</v>
      </c>
      <c r="W22" s="25">
        <f>M22*V22</f>
        <v>7680.6539999999995</v>
      </c>
      <c r="X22" s="39">
        <v>0.41</v>
      </c>
      <c r="Y22" s="25">
        <f>X22*M22</f>
        <v>6323.4299999999994</v>
      </c>
      <c r="Z22" s="47">
        <v>2.97E-3</v>
      </c>
      <c r="AA22" s="18">
        <f>M22*Z22</f>
        <v>45.806309999999996</v>
      </c>
      <c r="AB22" s="27">
        <f>IF(M22&gt;0,(AD22+AM22)/M22,0)</f>
        <v>2.9620446087012908E-3</v>
      </c>
      <c r="AC22" s="47">
        <v>3.8000000000000002E-4</v>
      </c>
      <c r="AD22" s="37">
        <f>AC22*M22</f>
        <v>5.8607400000000007</v>
      </c>
      <c r="AE22" s="28">
        <v>0.21160000000000001</v>
      </c>
      <c r="AF22" s="41">
        <f>AI22*(1-AJ22)*AE22</f>
        <v>40.629316000000003</v>
      </c>
      <c r="AG22" s="28">
        <f>IF(AND(AE22&gt;0,AC22&gt;0,Z22&gt;0),((Z22-AC22)*AE22)/((AE22-AC22)*Z22),0)</f>
        <v>0.87362275980778015</v>
      </c>
      <c r="AH22" s="29">
        <f t="shared" si="0"/>
        <v>0.87331032370310302</v>
      </c>
      <c r="AI22" s="43">
        <v>211</v>
      </c>
      <c r="AJ22" s="39">
        <v>0.09</v>
      </c>
      <c r="AK22" s="28">
        <v>0.2074</v>
      </c>
      <c r="AL22" s="152">
        <v>0.2114</v>
      </c>
      <c r="AM22" s="41">
        <f>AI22*(1-AJ22)*AK22</f>
        <v>39.822874000000006</v>
      </c>
      <c r="AN22" s="154">
        <f t="shared" si="1"/>
        <v>40.590914000000005</v>
      </c>
      <c r="AO22" s="18">
        <v>1.7</v>
      </c>
      <c r="AP22" s="18"/>
      <c r="AQ22" s="121">
        <f>AQ21+AI22-AP22</f>
        <v>1373.3000000000002</v>
      </c>
      <c r="AR22" s="104"/>
      <c r="AS22" s="43"/>
      <c r="AT22" s="48"/>
      <c r="AU22" s="41"/>
      <c r="AV22" s="41"/>
      <c r="AW22" s="41"/>
      <c r="AX22" s="41"/>
    </row>
    <row r="23" spans="1:50" s="22" customFormat="1" ht="13.5" thickBot="1" x14ac:dyDescent="0.25">
      <c r="A23" s="184"/>
      <c r="B23" s="49" t="s">
        <v>38</v>
      </c>
      <c r="C23" s="50"/>
      <c r="D23" s="51">
        <f>SUM(D20:D22)</f>
        <v>45470</v>
      </c>
      <c r="E23" s="51"/>
      <c r="F23" s="51">
        <f>SUM(F20:F22)</f>
        <v>45226</v>
      </c>
      <c r="G23" s="52"/>
      <c r="H23" s="52"/>
      <c r="I23" s="51">
        <f>SUM(I20:I22)</f>
        <v>45238</v>
      </c>
      <c r="J23" s="52"/>
      <c r="K23" s="51">
        <f>SUM(K20:K22)</f>
        <v>49686</v>
      </c>
      <c r="L23" s="21">
        <f>IF(K23&gt;0,(K20*L20+K21*L21+K22*L22)/K23,0)</f>
        <v>7.7955440164231365E-2</v>
      </c>
      <c r="M23" s="52">
        <f>M20+M21+M22</f>
        <v>45812</v>
      </c>
      <c r="N23" s="53">
        <f>IF(M23&gt;0,O23/M23,0)</f>
        <v>0.44947919759015109</v>
      </c>
      <c r="O23" s="54">
        <f>O20+O21+O22</f>
        <v>20591.541000000001</v>
      </c>
      <c r="P23" s="21">
        <f>IF(M23&gt;0,Q23/M23,0)</f>
        <v>0.39643995023138046</v>
      </c>
      <c r="Q23" s="54">
        <f>Q20+Q21+Q22</f>
        <v>18161.707000000002</v>
      </c>
      <c r="R23" s="21">
        <f>IF(M23&gt;0,S23/M23,0)</f>
        <v>0.15408085217846854</v>
      </c>
      <c r="S23" s="54">
        <f>S20+S21+S22</f>
        <v>7058.7520000000004</v>
      </c>
      <c r="T23" s="21">
        <f>IF(M23&gt;0,U23/M23,0)</f>
        <v>0.23635700253208769</v>
      </c>
      <c r="U23" s="54">
        <f>U20+U21+U22</f>
        <v>10827.987000000001</v>
      </c>
      <c r="V23" s="21">
        <f>IF(M23&gt;0,W23/M23,0)</f>
        <v>0.49963275997555223</v>
      </c>
      <c r="W23" s="54">
        <f>W20+W21+W22</f>
        <v>22889.175999999999</v>
      </c>
      <c r="X23" s="21">
        <f>IF(M23&gt;0,Y23/M23,0)</f>
        <v>0.40336658517419016</v>
      </c>
      <c r="Y23" s="54">
        <f>Y20+Y21+Y22</f>
        <v>18479.03</v>
      </c>
      <c r="Z23" s="55">
        <f>IF(M23&gt;0,AA23/M23,0)</f>
        <v>2.9668368549724965E-3</v>
      </c>
      <c r="AA23" s="56">
        <f>SUM(AA20:AA22)</f>
        <v>135.91673</v>
      </c>
      <c r="AB23" s="55">
        <f>IF(M23&gt;0,(AB20*M20+AB21*M21+AB22*M22)/M23,0)</f>
        <v>2.9947966384353446E-3</v>
      </c>
      <c r="AC23" s="55">
        <f>IF(K23&gt;0,(K20*AC20+K21*AC21+K22*AC22)/K23,0)</f>
        <v>3.8329066537857748E-4</v>
      </c>
      <c r="AD23" s="52">
        <f>SUM(AD20:AD22)</f>
        <v>17.558160000000001</v>
      </c>
      <c r="AE23" s="53">
        <f>IF(K23&gt;0,(K20*AE20+K21*AE21+K22*AE22)/K23,0)</f>
        <v>0.21020928631807748</v>
      </c>
      <c r="AF23" s="58">
        <f>SUM(AF20:AF22)</f>
        <v>121.63699220000001</v>
      </c>
      <c r="AG23" s="53">
        <f>IF(AND(AA23&gt;0),((AA20*AG20+AA21*AG21+AA22*AG22)/AA23),0)</f>
        <v>0.87240734478935411</v>
      </c>
      <c r="AH23" s="57">
        <f t="shared" si="0"/>
        <v>0.87363421875552594</v>
      </c>
      <c r="AI23" s="51">
        <f>SUM(AI20:AI22)</f>
        <v>635</v>
      </c>
      <c r="AJ23" s="21">
        <f>IF(AI23&gt;0,(AJ20*AI20+AJ21*AI21+AJ22*AI22)/AI23,0)</f>
        <v>8.8655118110236214E-2</v>
      </c>
      <c r="AK23" s="53">
        <f>IF(K23&gt;0,(AK20*K20+AK21*K21+AK22*K22)/K23,0)</f>
        <v>0.20673190435937688</v>
      </c>
      <c r="AL23" s="155">
        <f>IF(K23&gt;0,(AL20*K20+AL21*K21+AL22*K22)/K23,0)</f>
        <v>0.20804587610192005</v>
      </c>
      <c r="AM23" s="58">
        <f>SUM(AM20:AM22)</f>
        <v>119.6394636</v>
      </c>
      <c r="AN23" s="156">
        <f>SUM(AN20:AN22)</f>
        <v>120.38256770000001</v>
      </c>
      <c r="AO23" s="56"/>
      <c r="AP23" s="56">
        <f>SUM(AP20:AP22)</f>
        <v>1006.02</v>
      </c>
      <c r="AQ23" s="105"/>
      <c r="AR23" s="106">
        <f>AQ22</f>
        <v>1373.3000000000002</v>
      </c>
      <c r="AS23" s="51">
        <f>SUM(AS20:AS22)</f>
        <v>0</v>
      </c>
      <c r="AT23" s="59"/>
      <c r="AU23" s="58"/>
      <c r="AV23" s="58"/>
      <c r="AW23" s="58"/>
      <c r="AX23" s="58"/>
    </row>
    <row r="24" spans="1:50" x14ac:dyDescent="0.2">
      <c r="A24" s="182">
        <v>6</v>
      </c>
      <c r="B24" s="23">
        <v>1</v>
      </c>
      <c r="C24" s="11" t="s">
        <v>52</v>
      </c>
      <c r="D24" s="12">
        <v>13100</v>
      </c>
      <c r="E24" s="12">
        <v>0</v>
      </c>
      <c r="F24" s="12">
        <v>17470</v>
      </c>
      <c r="G24" s="13">
        <v>0.9</v>
      </c>
      <c r="H24" s="13">
        <v>5.3</v>
      </c>
      <c r="I24" s="12">
        <v>17484</v>
      </c>
      <c r="J24" s="13">
        <v>4.7</v>
      </c>
      <c r="K24" s="12">
        <v>16761</v>
      </c>
      <c r="L24" s="14">
        <v>7.0000000000000007E-2</v>
      </c>
      <c r="M24" s="24">
        <f>ROUND(K24*(1-L24),0)</f>
        <v>15588</v>
      </c>
      <c r="N24" s="15">
        <v>0.43</v>
      </c>
      <c r="O24" s="25">
        <f>M24*N24</f>
        <v>6702.84</v>
      </c>
      <c r="P24" s="14">
        <v>0.28699999999999998</v>
      </c>
      <c r="Q24" s="25">
        <f>M24*P24</f>
        <v>4473.7559999999994</v>
      </c>
      <c r="R24" s="16">
        <v>0.28299999999999997</v>
      </c>
      <c r="S24" s="25">
        <f>M24*R24</f>
        <v>4411.4039999999995</v>
      </c>
      <c r="T24" s="26">
        <v>0.249</v>
      </c>
      <c r="U24" s="25">
        <f>M24*T24</f>
        <v>3881.4119999999998</v>
      </c>
      <c r="V24" s="16">
        <v>0.49299999999999999</v>
      </c>
      <c r="W24" s="25">
        <f>M24*V24</f>
        <v>7684.884</v>
      </c>
      <c r="X24" s="16">
        <v>0.41</v>
      </c>
      <c r="Y24" s="25">
        <f>X24*M24</f>
        <v>6391.08</v>
      </c>
      <c r="Z24" s="17">
        <v>3.0300000000000001E-3</v>
      </c>
      <c r="AA24" s="18">
        <f>M24*Z24</f>
        <v>47.231639999999999</v>
      </c>
      <c r="AB24" s="27">
        <f>IF(M24&gt;0,(AD24+AM24)/M24,0)</f>
        <v>2.8750731331793691E-3</v>
      </c>
      <c r="AC24" s="17">
        <v>3.6999999999999999E-4</v>
      </c>
      <c r="AD24" s="24">
        <f>AC24*M24</f>
        <v>5.7675599999999996</v>
      </c>
      <c r="AE24" s="117">
        <v>0.21249999999999999</v>
      </c>
      <c r="AF24" s="30">
        <f>AI24*(1-AJ24)*AE24</f>
        <v>39.513950000000001</v>
      </c>
      <c r="AG24" s="28">
        <f>IF(AND(AE24&gt;0,AC24&gt;0,Z24&gt;0),((Z24-AC24)*AE24)/((AE24-AC24)*Z24),0)</f>
        <v>0.87941901247118059</v>
      </c>
      <c r="AH24" s="60">
        <f t="shared" si="0"/>
        <v>0.87284549208379769</v>
      </c>
      <c r="AI24" s="12">
        <v>203</v>
      </c>
      <c r="AJ24" s="14">
        <v>8.4000000000000005E-2</v>
      </c>
      <c r="AK24" s="15">
        <v>0.21</v>
      </c>
      <c r="AL24" s="150">
        <v>0.21410000000000001</v>
      </c>
      <c r="AM24" s="30">
        <f>AI24*(1-AJ24)*AK24</f>
        <v>39.049080000000004</v>
      </c>
      <c r="AN24" s="153">
        <f>AI24*(1-AJ24)*AL24</f>
        <v>39.811466800000005</v>
      </c>
      <c r="AO24" s="19">
        <v>1.58</v>
      </c>
      <c r="AP24" s="19"/>
      <c r="AQ24" s="101">
        <f>AQ22+AI24-AP24+AR24</f>
        <v>1720.3000000000002</v>
      </c>
      <c r="AR24" s="102">
        <v>144</v>
      </c>
      <c r="AS24" s="12"/>
      <c r="AT24" s="31"/>
      <c r="AU24" s="20"/>
      <c r="AV24" s="20"/>
      <c r="AW24" s="20"/>
      <c r="AX24" s="20"/>
    </row>
    <row r="25" spans="1:50" x14ac:dyDescent="0.2">
      <c r="A25" s="183"/>
      <c r="B25" s="33">
        <v>2</v>
      </c>
      <c r="C25" s="46" t="s">
        <v>60</v>
      </c>
      <c r="D25" s="34">
        <v>19400</v>
      </c>
      <c r="E25" s="34">
        <v>1</v>
      </c>
      <c r="F25" s="34">
        <v>16549</v>
      </c>
      <c r="G25" s="35">
        <v>1.1000000000000001</v>
      </c>
      <c r="H25" s="35">
        <v>5.6</v>
      </c>
      <c r="I25" s="34">
        <v>16513</v>
      </c>
      <c r="J25" s="35">
        <v>5</v>
      </c>
      <c r="K25" s="34">
        <v>16893</v>
      </c>
      <c r="L25" s="36">
        <v>7.3999999999999996E-2</v>
      </c>
      <c r="M25" s="37">
        <f>ROUND(K25*(1-L25),0)</f>
        <v>15643</v>
      </c>
      <c r="N25" s="38">
        <v>0.54200000000000004</v>
      </c>
      <c r="O25" s="25">
        <f>M25*N25</f>
        <v>8478.5060000000012</v>
      </c>
      <c r="P25" s="36">
        <v>0.32100000000000001</v>
      </c>
      <c r="Q25" s="25">
        <f>M25*P25</f>
        <v>5021.4030000000002</v>
      </c>
      <c r="R25" s="39">
        <v>0.13700000000000001</v>
      </c>
      <c r="S25" s="25">
        <f>M25*R25</f>
        <v>2143.0910000000003</v>
      </c>
      <c r="T25" s="28">
        <v>0.23400000000000001</v>
      </c>
      <c r="U25" s="25">
        <f>M25*T25</f>
        <v>3660.462</v>
      </c>
      <c r="V25" s="39">
        <v>0.51500000000000001</v>
      </c>
      <c r="W25" s="25">
        <f>M25*V25</f>
        <v>8056.1450000000004</v>
      </c>
      <c r="X25" s="39">
        <v>0.41</v>
      </c>
      <c r="Y25" s="25">
        <f>X25*M25</f>
        <v>6413.6299999999992</v>
      </c>
      <c r="Z25" s="40">
        <v>3.1700000000000001E-3</v>
      </c>
      <c r="AA25" s="18">
        <f>M25*Z25</f>
        <v>49.58831</v>
      </c>
      <c r="AB25" s="27">
        <f>IF(M25&gt;0,(AD25+AM25)/M25,0)</f>
        <v>3.1817989196445693E-3</v>
      </c>
      <c r="AC25" s="40">
        <v>3.5E-4</v>
      </c>
      <c r="AD25" s="37">
        <f>AC25*M25</f>
        <v>5.4750499999999995</v>
      </c>
      <c r="AE25" s="28">
        <v>0.20960000000000001</v>
      </c>
      <c r="AF25" s="41">
        <f>AI25*(1-AJ25)*AE25</f>
        <v>44.108433600000005</v>
      </c>
      <c r="AG25" s="28">
        <f>IF(AND(AE25&gt;0,AC25&gt;0,Z25&gt;0),((Z25-AC25)*AE25)/((AE25-AC25)*Z25),0)</f>
        <v>0.89107786936218791</v>
      </c>
      <c r="AH25" s="29">
        <f t="shared" si="0"/>
        <v>0.89148160753181305</v>
      </c>
      <c r="AI25" s="34">
        <v>231</v>
      </c>
      <c r="AJ25" s="36">
        <v>8.8999999999999996E-2</v>
      </c>
      <c r="AK25" s="38">
        <v>0.21049999999999999</v>
      </c>
      <c r="AL25" s="151">
        <v>0.21679999999999999</v>
      </c>
      <c r="AM25" s="41">
        <f>AI25*(1-AJ25)*AK25</f>
        <v>44.297830499999996</v>
      </c>
      <c r="AN25" s="174">
        <f t="shared" si="1"/>
        <v>45.6236088</v>
      </c>
      <c r="AO25" s="42">
        <v>1.6</v>
      </c>
      <c r="AP25" s="42"/>
      <c r="AQ25" s="121">
        <f>AQ24+AI25-AP25</f>
        <v>1951.3000000000002</v>
      </c>
      <c r="AR25" s="104"/>
      <c r="AS25" s="43"/>
      <c r="AT25" s="44"/>
      <c r="AU25" s="45"/>
      <c r="AV25" s="45"/>
      <c r="AW25" s="45"/>
      <c r="AX25" s="45"/>
    </row>
    <row r="26" spans="1:50" x14ac:dyDescent="0.2">
      <c r="A26" s="183"/>
      <c r="B26" s="33">
        <v>3</v>
      </c>
      <c r="C26" s="11" t="s">
        <v>54</v>
      </c>
      <c r="D26" s="43">
        <v>15436</v>
      </c>
      <c r="E26" s="43">
        <v>1</v>
      </c>
      <c r="F26" s="43">
        <v>16675</v>
      </c>
      <c r="G26" s="37">
        <v>1.2</v>
      </c>
      <c r="H26" s="37">
        <v>5.0999999999999996</v>
      </c>
      <c r="I26" s="43">
        <v>16779</v>
      </c>
      <c r="J26" s="37">
        <v>4.8</v>
      </c>
      <c r="K26" s="43">
        <v>16829</v>
      </c>
      <c r="L26" s="39">
        <v>7.0999999999999994E-2</v>
      </c>
      <c r="M26" s="37">
        <f>ROUND(K26*(1-L26),0)</f>
        <v>15634</v>
      </c>
      <c r="N26" s="28">
        <v>0.55400000000000005</v>
      </c>
      <c r="O26" s="25">
        <f>M26*N26</f>
        <v>8661.2360000000008</v>
      </c>
      <c r="P26" s="39">
        <v>0.315</v>
      </c>
      <c r="Q26" s="25">
        <f>M26*P26</f>
        <v>4924.71</v>
      </c>
      <c r="R26" s="39">
        <v>0.13100000000000001</v>
      </c>
      <c r="S26" s="25">
        <f>M26*R26</f>
        <v>2048.0540000000001</v>
      </c>
      <c r="T26" s="28">
        <v>0.249</v>
      </c>
      <c r="U26" s="25">
        <f>M26*T26</f>
        <v>3892.866</v>
      </c>
      <c r="V26" s="39">
        <v>0.48299999999999998</v>
      </c>
      <c r="W26" s="25">
        <f>M26*V26</f>
        <v>7551.2219999999998</v>
      </c>
      <c r="X26" s="39">
        <v>0.41</v>
      </c>
      <c r="Y26" s="25">
        <f>X26*M26</f>
        <v>6409.94</v>
      </c>
      <c r="Z26" s="47">
        <v>3.1099999999999999E-3</v>
      </c>
      <c r="AA26" s="18">
        <f>M26*Z26</f>
        <v>48.621739999999996</v>
      </c>
      <c r="AB26" s="27">
        <f>IF(M26&gt;0,(AD26+AM26)/M26,0)</f>
        <v>2.9529201356018934E-3</v>
      </c>
      <c r="AC26" s="47">
        <v>3.5E-4</v>
      </c>
      <c r="AD26" s="37">
        <f>AC26*M26</f>
        <v>5.4718999999999998</v>
      </c>
      <c r="AE26" s="28">
        <v>0.2077</v>
      </c>
      <c r="AF26" s="41">
        <f>AI26*(1-AJ26)*AE26</f>
        <v>41.149731700000004</v>
      </c>
      <c r="AG26" s="28">
        <f>IF(AND(AE26&gt;0,AC26&gt;0,Z26&gt;0),((Z26-AC26)*AE26)/((AE26-AC26)*Z26),0)</f>
        <v>0.88895781012423658</v>
      </c>
      <c r="AH26" s="29">
        <f t="shared" si="0"/>
        <v>0.88297784640812005</v>
      </c>
      <c r="AI26" s="43">
        <v>217</v>
      </c>
      <c r="AJ26" s="39">
        <v>8.6999999999999994E-2</v>
      </c>
      <c r="AK26" s="28">
        <v>0.2054</v>
      </c>
      <c r="AL26" s="152">
        <v>0.2107</v>
      </c>
      <c r="AM26" s="41">
        <f>AI26*(1-AJ26)*AK26</f>
        <v>40.694053400000001</v>
      </c>
      <c r="AN26" s="154">
        <f t="shared" si="1"/>
        <v>41.744094700000005</v>
      </c>
      <c r="AO26" s="18">
        <v>1.68</v>
      </c>
      <c r="AP26" s="18"/>
      <c r="AQ26" s="121">
        <f>AQ25+AI26-AP26</f>
        <v>2168.3000000000002</v>
      </c>
      <c r="AR26" s="104"/>
      <c r="AS26" s="43"/>
      <c r="AT26" s="48"/>
      <c r="AU26" s="41"/>
      <c r="AV26" s="41"/>
      <c r="AW26" s="41"/>
      <c r="AX26" s="41"/>
    </row>
    <row r="27" spans="1:50" s="22" customFormat="1" ht="13.5" thickBot="1" x14ac:dyDescent="0.25">
      <c r="A27" s="184"/>
      <c r="B27" s="49" t="s">
        <v>38</v>
      </c>
      <c r="C27" s="50"/>
      <c r="D27" s="51">
        <f>SUM(D24:D26)</f>
        <v>47936</v>
      </c>
      <c r="E27" s="51"/>
      <c r="F27" s="51">
        <f>SUM(F24:F26)</f>
        <v>50694</v>
      </c>
      <c r="G27" s="52"/>
      <c r="H27" s="52"/>
      <c r="I27" s="51">
        <f>SUM(I24:I26)</f>
        <v>50776</v>
      </c>
      <c r="J27" s="52"/>
      <c r="K27" s="51">
        <f>SUM(K24:K26)</f>
        <v>50483</v>
      </c>
      <c r="L27" s="21">
        <f>IF(K27&gt;0,(K24*L24+K25*L25+K26*L26)/K27,0)</f>
        <v>7.1671869738327745E-2</v>
      </c>
      <c r="M27" s="52">
        <f>M24+M25+M26</f>
        <v>46865</v>
      </c>
      <c r="N27" s="53">
        <f>IF(M27&gt;0,O27/M27,0)</f>
        <v>0.50875028272698175</v>
      </c>
      <c r="O27" s="54">
        <f>O24+O25+O26</f>
        <v>23842.582000000002</v>
      </c>
      <c r="P27" s="21">
        <f>IF(M27&gt;0,Q27/M27,0)</f>
        <v>0.30768951242931825</v>
      </c>
      <c r="Q27" s="54">
        <f>Q24+Q25+Q26</f>
        <v>14419.868999999999</v>
      </c>
      <c r="R27" s="21">
        <f>IF(M27&gt;0,S27/M27,0)</f>
        <v>0.18356020484369998</v>
      </c>
      <c r="S27" s="54">
        <f>S24+S25+S26</f>
        <v>8602.5489999999991</v>
      </c>
      <c r="T27" s="21">
        <f>IF(M27&gt;0,U27/M27,0)</f>
        <v>0.24399317187666703</v>
      </c>
      <c r="U27" s="54">
        <f>U24+U25+U26</f>
        <v>11434.74</v>
      </c>
      <c r="V27" s="21">
        <f>IF(M27&gt;0,W27/M27,0)</f>
        <v>0.49700738290835378</v>
      </c>
      <c r="W27" s="54">
        <f>W24+W25+W26</f>
        <v>23292.251</v>
      </c>
      <c r="X27" s="21">
        <f>IF(M27&gt;0,Y27/M27,0)</f>
        <v>0.41</v>
      </c>
      <c r="Y27" s="54">
        <f>Y24+Y25+Y26</f>
        <v>19214.649999999998</v>
      </c>
      <c r="Z27" s="55">
        <f>IF(M27&gt;0,AA27/M27,0)</f>
        <v>3.1034181158647177E-3</v>
      </c>
      <c r="AA27" s="56">
        <f>SUM(AA24:AA26)</f>
        <v>145.44168999999999</v>
      </c>
      <c r="AB27" s="55">
        <f>IF(M27&gt;0,(AB24*M24+AB25*M25+AB26*M26)/M27,0)</f>
        <v>3.0034241736903874E-3</v>
      </c>
      <c r="AC27" s="55">
        <f>IF(K27&gt;0,(K24*AC24+K25*AC25+K26*AC26)/K27,0)</f>
        <v>3.5664025513539206E-4</v>
      </c>
      <c r="AD27" s="52">
        <f>SUM(AD24:AD26)</f>
        <v>16.714509999999997</v>
      </c>
      <c r="AE27" s="53">
        <f>IF(K27&gt;0,(K24*AE24+K25*AE25+K26*AE26)/K27,0)</f>
        <v>0.2099294534793891</v>
      </c>
      <c r="AF27" s="58">
        <f>SUM(AF24:AF26)</f>
        <v>124.77211530000001</v>
      </c>
      <c r="AG27" s="53">
        <f>IF(AND(AA27&gt;0),((AA24*AG24+AA25*AG25+AA26*AG26)/AA27),0)</f>
        <v>0.8865829552798512</v>
      </c>
      <c r="AH27" s="57">
        <f t="shared" si="0"/>
        <v>0.88276445300203377</v>
      </c>
      <c r="AI27" s="51">
        <f>SUM(AI24:AI26)</f>
        <v>651</v>
      </c>
      <c r="AJ27" s="21">
        <f>IF(AI27&gt;0,(AJ24*AI24+AJ25*AI25+AJ26*AI26)/AI27,0)</f>
        <v>8.6774193548387085E-2</v>
      </c>
      <c r="AK27" s="53">
        <f>IF(K27&gt;0,(AK24*K24+AK25*K25+AK26*K26)/K27,0)</f>
        <v>0.20863385892280573</v>
      </c>
      <c r="AL27" s="155">
        <f>IF(K27&gt;0,(AL24*K24+AL25*K25+AL26*K26)/K27,0)</f>
        <v>0.21387007111304798</v>
      </c>
      <c r="AM27" s="58">
        <f>SUM(AM24:AM26)</f>
        <v>124.04096390000001</v>
      </c>
      <c r="AN27" s="156">
        <f>SUM(AN24:AN26)</f>
        <v>127.17917030000001</v>
      </c>
      <c r="AO27" s="56"/>
      <c r="AP27" s="56">
        <f>SUM(AP24:AP26)</f>
        <v>0</v>
      </c>
      <c r="AQ27" s="105"/>
      <c r="AR27" s="106">
        <f>AQ26</f>
        <v>2168.3000000000002</v>
      </c>
      <c r="AS27" s="51">
        <f>SUM(AS24:AS26)</f>
        <v>0</v>
      </c>
      <c r="AT27" s="59"/>
      <c r="AU27" s="58"/>
      <c r="AV27" s="58"/>
      <c r="AW27" s="58"/>
      <c r="AX27" s="58"/>
    </row>
    <row r="28" spans="1:50" x14ac:dyDescent="0.2">
      <c r="A28" s="182">
        <v>7</v>
      </c>
      <c r="B28" s="23">
        <v>1</v>
      </c>
      <c r="C28" s="11" t="s">
        <v>53</v>
      </c>
      <c r="D28" s="12">
        <v>5934</v>
      </c>
      <c r="E28" s="12">
        <v>0</v>
      </c>
      <c r="F28" s="12">
        <v>14090</v>
      </c>
      <c r="G28" s="13">
        <v>0.8</v>
      </c>
      <c r="H28" s="13">
        <v>4.7</v>
      </c>
      <c r="I28" s="12">
        <v>13834</v>
      </c>
      <c r="J28" s="13">
        <v>6.1</v>
      </c>
      <c r="K28" s="12">
        <v>16797</v>
      </c>
      <c r="L28" s="14">
        <v>8.1000000000000003E-2</v>
      </c>
      <c r="M28" s="24">
        <f>ROUND(K28*(1-L28),0)</f>
        <v>15436</v>
      </c>
      <c r="N28" s="15">
        <v>0.45200000000000001</v>
      </c>
      <c r="O28" s="25">
        <f>M28*N28</f>
        <v>6977.0720000000001</v>
      </c>
      <c r="P28" s="14">
        <v>0.35799999999999998</v>
      </c>
      <c r="Q28" s="25">
        <f>M28*P28</f>
        <v>5526.0879999999997</v>
      </c>
      <c r="R28" s="16">
        <v>0.19</v>
      </c>
      <c r="S28" s="25">
        <f>M28*R28</f>
        <v>2932.84</v>
      </c>
      <c r="T28" s="26">
        <v>0.25600000000000001</v>
      </c>
      <c r="U28" s="25">
        <f>M28*T28</f>
        <v>3951.616</v>
      </c>
      <c r="V28" s="16">
        <v>0.47799999999999998</v>
      </c>
      <c r="W28" s="25">
        <f>M28*V28</f>
        <v>7378.4079999999994</v>
      </c>
      <c r="X28" s="16">
        <v>0.41</v>
      </c>
      <c r="Y28" s="25">
        <f>X28*M28</f>
        <v>6328.7599999999993</v>
      </c>
      <c r="Z28" s="17">
        <v>3.0999999999999999E-3</v>
      </c>
      <c r="AA28" s="18">
        <f>M28*Z28</f>
        <v>47.851599999999998</v>
      </c>
      <c r="AB28" s="27">
        <f>IF(M28&gt;0,(AD28+AM28)/M28,0)</f>
        <v>2.9447434568541076E-3</v>
      </c>
      <c r="AC28" s="17">
        <v>3.6000000000000002E-4</v>
      </c>
      <c r="AD28" s="24">
        <f>AC28*M28</f>
        <v>5.5569600000000001</v>
      </c>
      <c r="AE28" s="117">
        <v>0.20549999999999999</v>
      </c>
      <c r="AF28" s="30">
        <f>AI28*(1-AJ28)*AE28</f>
        <v>39.513539999999999</v>
      </c>
      <c r="AG28" s="28">
        <f>IF(AND(AE28&gt;0,AC28&gt;0,Z28&gt;0),((Z28-AC28)*AE28)/((AE28-AC28)*Z28),0)</f>
        <v>0.88542207210182189</v>
      </c>
      <c r="AH28" s="60">
        <f t="shared" si="0"/>
        <v>0.87927375087912973</v>
      </c>
      <c r="AI28" s="12">
        <v>209</v>
      </c>
      <c r="AJ28" s="14">
        <v>0.08</v>
      </c>
      <c r="AK28" s="15">
        <v>0.20749999999999999</v>
      </c>
      <c r="AL28" s="150">
        <v>0.21659999999999999</v>
      </c>
      <c r="AM28" s="30">
        <f>AI28*(1-AJ28)*AK28</f>
        <v>39.898099999999999</v>
      </c>
      <c r="AN28" s="153">
        <f>AI28*(1-AJ28)*AL28</f>
        <v>41.647847999999996</v>
      </c>
      <c r="AO28" s="19">
        <v>1.6</v>
      </c>
      <c r="AP28" s="19">
        <v>1001.82</v>
      </c>
      <c r="AQ28" s="101">
        <f>AQ26+AI28-AP28</f>
        <v>1375.48</v>
      </c>
      <c r="AR28" s="102"/>
      <c r="AS28" s="12"/>
      <c r="AT28" s="31"/>
      <c r="AU28" s="20"/>
      <c r="AV28" s="20"/>
      <c r="AW28" s="20"/>
      <c r="AX28" s="20"/>
    </row>
    <row r="29" spans="1:50" x14ac:dyDescent="0.2">
      <c r="A29" s="183"/>
      <c r="B29" s="33">
        <v>2</v>
      </c>
      <c r="C29" s="11" t="s">
        <v>52</v>
      </c>
      <c r="D29" s="34">
        <v>19352</v>
      </c>
      <c r="E29" s="34">
        <v>5</v>
      </c>
      <c r="F29" s="34">
        <v>15347</v>
      </c>
      <c r="G29" s="35">
        <v>0.6</v>
      </c>
      <c r="H29" s="35">
        <v>4.4000000000000004</v>
      </c>
      <c r="I29" s="34">
        <v>15539</v>
      </c>
      <c r="J29" s="35">
        <v>6.5</v>
      </c>
      <c r="K29" s="34">
        <v>16764</v>
      </c>
      <c r="L29" s="36">
        <v>7.9000000000000001E-2</v>
      </c>
      <c r="M29" s="37">
        <f>ROUND(K29*(1-L29),0)</f>
        <v>15440</v>
      </c>
      <c r="N29" s="38">
        <v>0.45300000000000001</v>
      </c>
      <c r="O29" s="25">
        <f>M29*N29</f>
        <v>6994.3200000000006</v>
      </c>
      <c r="P29" s="36">
        <v>0.38600000000000001</v>
      </c>
      <c r="Q29" s="25">
        <f>M29*P29</f>
        <v>5959.84</v>
      </c>
      <c r="R29" s="39">
        <v>0.161</v>
      </c>
      <c r="S29" s="25">
        <f>M29*R29</f>
        <v>2485.84</v>
      </c>
      <c r="T29" s="28">
        <v>0.249</v>
      </c>
      <c r="U29" s="25">
        <f>M29*T29</f>
        <v>3844.56</v>
      </c>
      <c r="V29" s="39">
        <v>0.496</v>
      </c>
      <c r="W29" s="25">
        <f>M29*V29</f>
        <v>7658.24</v>
      </c>
      <c r="X29" s="39">
        <v>0.4</v>
      </c>
      <c r="Y29" s="25">
        <f>X29*M29</f>
        <v>6176</v>
      </c>
      <c r="Z29" s="40">
        <v>3.0899999999999999E-3</v>
      </c>
      <c r="AA29" s="18">
        <f>M29*Z29</f>
        <v>47.709599999999995</v>
      </c>
      <c r="AB29" s="27">
        <f>IF(M29&gt;0,(AD29+AM29)/M29,0)</f>
        <v>2.9241523316062175E-3</v>
      </c>
      <c r="AC29" s="40">
        <v>3.5E-4</v>
      </c>
      <c r="AD29" s="37">
        <f>AC29*M29</f>
        <v>5.4039999999999999</v>
      </c>
      <c r="AE29" s="28">
        <v>0.20749999999999999</v>
      </c>
      <c r="AF29" s="41">
        <f>AI29*(1-AJ29)*AE29</f>
        <v>38.901269999999997</v>
      </c>
      <c r="AG29" s="28">
        <f>IF(AND(AE29&gt;0,AC29&gt;0,Z29&gt;0),((Z29-AC29)*AE29)/((AE29-AC29)*Z29),0)</f>
        <v>0.88822961020538393</v>
      </c>
      <c r="AH29" s="29">
        <f t="shared" si="0"/>
        <v>0.88176293392039495</v>
      </c>
      <c r="AI29" s="34">
        <v>204</v>
      </c>
      <c r="AJ29" s="36">
        <v>8.1000000000000003E-2</v>
      </c>
      <c r="AK29" s="38">
        <v>0.21199999999999999</v>
      </c>
      <c r="AL29" s="151">
        <v>0.22</v>
      </c>
      <c r="AM29" s="41">
        <f>AI29*(1-AJ29)*AK29</f>
        <v>39.744911999999999</v>
      </c>
      <c r="AN29" s="174">
        <f t="shared" si="1"/>
        <v>41.244720000000001</v>
      </c>
      <c r="AO29" s="42">
        <v>1.55</v>
      </c>
      <c r="AP29" s="42"/>
      <c r="AQ29" s="121">
        <f>AQ28+AI29-AP29</f>
        <v>1579.48</v>
      </c>
      <c r="AR29" s="104"/>
      <c r="AS29" s="43"/>
      <c r="AT29" s="44"/>
      <c r="AU29" s="45"/>
      <c r="AV29" s="45"/>
      <c r="AW29" s="45"/>
      <c r="AX29" s="45"/>
    </row>
    <row r="30" spans="1:50" x14ac:dyDescent="0.2">
      <c r="A30" s="183"/>
      <c r="B30" s="33">
        <v>3</v>
      </c>
      <c r="C30" s="11" t="s">
        <v>54</v>
      </c>
      <c r="D30" s="43">
        <v>21392</v>
      </c>
      <c r="E30" s="43">
        <v>1</v>
      </c>
      <c r="F30" s="43">
        <v>17190</v>
      </c>
      <c r="G30" s="37">
        <v>0.6</v>
      </c>
      <c r="H30" s="37">
        <v>4.4000000000000004</v>
      </c>
      <c r="I30" s="43">
        <v>17261</v>
      </c>
      <c r="J30" s="37">
        <v>5.9</v>
      </c>
      <c r="K30" s="43">
        <v>16738</v>
      </c>
      <c r="L30" s="39">
        <v>7.8E-2</v>
      </c>
      <c r="M30" s="37">
        <f>ROUND(K30*(1-L30),0)</f>
        <v>15432</v>
      </c>
      <c r="N30" s="28">
        <v>0.47399999999999998</v>
      </c>
      <c r="O30" s="25">
        <f>M30*N30</f>
        <v>7314.768</v>
      </c>
      <c r="P30" s="39">
        <v>0.36599999999999999</v>
      </c>
      <c r="Q30" s="25">
        <f>M30*P30</f>
        <v>5648.1120000000001</v>
      </c>
      <c r="R30" s="39">
        <v>0.16</v>
      </c>
      <c r="S30" s="25">
        <f>M30*R30</f>
        <v>2469.12</v>
      </c>
      <c r="T30" s="28">
        <v>0.254</v>
      </c>
      <c r="U30" s="25">
        <f>M30*T30</f>
        <v>3919.7280000000001</v>
      </c>
      <c r="V30" s="39">
        <v>0.48199999999999998</v>
      </c>
      <c r="W30" s="25">
        <f>M30*V30</f>
        <v>7438.2240000000002</v>
      </c>
      <c r="X30" s="39">
        <v>0.41</v>
      </c>
      <c r="Y30" s="25">
        <f>X30*M30</f>
        <v>6327.12</v>
      </c>
      <c r="Z30" s="47">
        <v>3.0400000000000002E-3</v>
      </c>
      <c r="AA30" s="18">
        <f>M30*Z30</f>
        <v>46.91328</v>
      </c>
      <c r="AB30" s="27">
        <f>IF(M30&gt;0,(AD30+AM30)/M30,0)</f>
        <v>3.2741390357698291E-3</v>
      </c>
      <c r="AC30" s="47">
        <v>3.6000000000000002E-4</v>
      </c>
      <c r="AD30" s="37">
        <f>AC30*M30</f>
        <v>5.5555200000000005</v>
      </c>
      <c r="AE30" s="28">
        <v>0.19350000000000001</v>
      </c>
      <c r="AF30" s="41">
        <f>AI30*(1-AJ30)*AE30</f>
        <v>43.684173000000001</v>
      </c>
      <c r="AG30" s="28">
        <f>IF(AND(AE30&gt;0,AC30&gt;0,Z30&gt;0),((Z30-AC30)*AE30)/((AE30-AC30)*Z30),0)</f>
        <v>0.88322215137097171</v>
      </c>
      <c r="AH30" s="29">
        <f t="shared" si="0"/>
        <v>0.89165886214288115</v>
      </c>
      <c r="AI30" s="43">
        <v>247</v>
      </c>
      <c r="AJ30" s="39">
        <v>8.5999999999999993E-2</v>
      </c>
      <c r="AK30" s="28">
        <v>0.19919999999999999</v>
      </c>
      <c r="AL30" s="152">
        <v>0.20519999999999999</v>
      </c>
      <c r="AM30" s="41">
        <f>AI30*(1-AJ30)*AK30</f>
        <v>44.9709936</v>
      </c>
      <c r="AN30" s="154">
        <f t="shared" si="1"/>
        <v>46.325541600000001</v>
      </c>
      <c r="AO30" s="18">
        <v>1.75</v>
      </c>
      <c r="AP30" s="18"/>
      <c r="AQ30" s="121">
        <f>AQ29+AI30-AP30</f>
        <v>1826.48</v>
      </c>
      <c r="AR30" s="104"/>
      <c r="AS30" s="43"/>
      <c r="AT30" s="48"/>
      <c r="AU30" s="41"/>
      <c r="AV30" s="41"/>
      <c r="AW30" s="41"/>
      <c r="AX30" s="41"/>
    </row>
    <row r="31" spans="1:50" s="22" customFormat="1" ht="13.5" thickBot="1" x14ac:dyDescent="0.25">
      <c r="A31" s="184"/>
      <c r="B31" s="49" t="s">
        <v>38</v>
      </c>
      <c r="C31" s="50"/>
      <c r="D31" s="51">
        <f>SUM(D28:D30)</f>
        <v>46678</v>
      </c>
      <c r="E31" s="51"/>
      <c r="F31" s="51">
        <f>SUM(F28:F30)</f>
        <v>46627</v>
      </c>
      <c r="G31" s="52"/>
      <c r="H31" s="52"/>
      <c r="I31" s="51">
        <f>SUM(I28:I30)</f>
        <v>46634</v>
      </c>
      <c r="J31" s="52"/>
      <c r="K31" s="51">
        <f>SUM(K28:K30)</f>
        <v>50299</v>
      </c>
      <c r="L31" s="21">
        <f>IF(K31&gt;0,(K28*L28+K29*L29+K30*L30)/K31,0)</f>
        <v>7.933511600628243E-2</v>
      </c>
      <c r="M31" s="52">
        <f>M28+M29+M30</f>
        <v>46308</v>
      </c>
      <c r="N31" s="53">
        <f>IF(M31&gt;0,O31/M31,0)</f>
        <v>0.45966485272523105</v>
      </c>
      <c r="O31" s="54">
        <f>O28+O29+O30</f>
        <v>21286.16</v>
      </c>
      <c r="P31" s="21">
        <f>IF(M31&gt;0,Q31/M31,0)</f>
        <v>0.37000172756327204</v>
      </c>
      <c r="Q31" s="54">
        <f>Q28+Q29+Q30</f>
        <v>17134.04</v>
      </c>
      <c r="R31" s="21">
        <f>IF(M31&gt;0,S31/M31,0)</f>
        <v>0.17033341971149693</v>
      </c>
      <c r="S31" s="54">
        <f>S28+S29+S30</f>
        <v>7887.8</v>
      </c>
      <c r="T31" s="21">
        <f>IF(M31&gt;0,U31/M31,0)</f>
        <v>0.25299956810918195</v>
      </c>
      <c r="U31" s="54">
        <f>U28+U29+U30</f>
        <v>11715.903999999999</v>
      </c>
      <c r="V31" s="21">
        <f>IF(M31&gt;0,W31/M31,0)</f>
        <v>0.48533454262762371</v>
      </c>
      <c r="W31" s="54">
        <f>W28+W29+W30</f>
        <v>22474.871999999999</v>
      </c>
      <c r="X31" s="21">
        <f>IF(M31&gt;0,Y31/M31,0)</f>
        <v>0.40666580288503063</v>
      </c>
      <c r="Y31" s="54">
        <f>Y28+Y29+Y30</f>
        <v>18831.879999999997</v>
      </c>
      <c r="Z31" s="55">
        <f>IF(M31&gt;0,AA31/M31,0)</f>
        <v>3.0766709855748462E-3</v>
      </c>
      <c r="AA31" s="56">
        <f>SUM(AA28:AA30)</f>
        <v>142.47447999999997</v>
      </c>
      <c r="AB31" s="55">
        <f>IF(M31&gt;0,(AB28*M28+AB29*M29+AB30*M30)/M31,0)</f>
        <v>3.0476480435345944E-3</v>
      </c>
      <c r="AC31" s="55">
        <f>IF(K31&gt;0,(K28*AC28+K29*AC29+K30*AC30)/K31,0)</f>
        <v>3.566671305592557E-4</v>
      </c>
      <c r="AD31" s="52">
        <f>SUM(AD28:AD30)</f>
        <v>16.516480000000001</v>
      </c>
      <c r="AE31" s="53">
        <f>IF(K31&gt;0,(K28*AE28+K29*AE29+K30*AE30)/K31,0)</f>
        <v>0.20217333346587407</v>
      </c>
      <c r="AF31" s="58">
        <f>SUM(AF28:AF30)</f>
        <v>122.09898299999999</v>
      </c>
      <c r="AG31" s="53">
        <f>IF(AND(AA31&gt;0),((AA28*AG28+AA29*AG29+AA30*AG30)/AA31),0)</f>
        <v>0.88563783721766254</v>
      </c>
      <c r="AH31" s="57">
        <f t="shared" si="0"/>
        <v>0.88449936220866343</v>
      </c>
      <c r="AI31" s="51">
        <f>SUM(AI28:AI30)</f>
        <v>660</v>
      </c>
      <c r="AJ31" s="21">
        <f>IF(AI31&gt;0,(AJ28*AI28+AJ29*AI29+AJ30*AI30)/AI31,0)</f>
        <v>8.255454545454545E-2</v>
      </c>
      <c r="AK31" s="53">
        <f>IF(K31&gt;0,(AK28*K28+AK29*K29+AK30*K30)/K31,0)</f>
        <v>0.20623779995626154</v>
      </c>
      <c r="AL31" s="155">
        <f>IF(L31&gt;0,(AL28*K28+AL29*K29+AL30*K30)/K31,0)</f>
        <v>0.21393959720869202</v>
      </c>
      <c r="AM31" s="58">
        <f>SUM(AM28:AM30)</f>
        <v>124.6140056</v>
      </c>
      <c r="AN31" s="156">
        <f>SUM(AN28:AN30)</f>
        <v>129.21810959999999</v>
      </c>
      <c r="AO31" s="56"/>
      <c r="AP31" s="56">
        <f>SUM(AP28:AP30)</f>
        <v>1001.82</v>
      </c>
      <c r="AQ31" s="105"/>
      <c r="AR31" s="106">
        <f>AQ30</f>
        <v>1826.48</v>
      </c>
      <c r="AS31" s="51">
        <f>SUM(AS28:AS30)</f>
        <v>0</v>
      </c>
      <c r="AT31" s="59"/>
      <c r="AU31" s="58"/>
      <c r="AV31" s="58"/>
      <c r="AW31" s="58"/>
      <c r="AX31" s="58"/>
    </row>
    <row r="32" spans="1:50" x14ac:dyDescent="0.2">
      <c r="A32" s="182">
        <v>8</v>
      </c>
      <c r="B32" s="23">
        <v>1</v>
      </c>
      <c r="C32" s="11" t="s">
        <v>52</v>
      </c>
      <c r="D32" s="12">
        <v>5775</v>
      </c>
      <c r="E32" s="12">
        <v>0</v>
      </c>
      <c r="F32" s="12">
        <v>10807</v>
      </c>
      <c r="G32" s="13">
        <v>0.8</v>
      </c>
      <c r="H32" s="13">
        <v>5.0999999999999996</v>
      </c>
      <c r="I32" s="12">
        <v>11527</v>
      </c>
      <c r="J32" s="13">
        <v>7.7</v>
      </c>
      <c r="K32" s="12">
        <v>16651</v>
      </c>
      <c r="L32" s="14">
        <v>7.0999999999999994E-2</v>
      </c>
      <c r="M32" s="24">
        <f>ROUND(K32*(1-L32),0)</f>
        <v>15469</v>
      </c>
      <c r="N32" s="15">
        <v>0.48199999999999998</v>
      </c>
      <c r="O32" s="25">
        <f>M32*N32</f>
        <v>7456.058</v>
      </c>
      <c r="P32" s="14">
        <v>0.36899999999999999</v>
      </c>
      <c r="Q32" s="25">
        <f>M32*P32</f>
        <v>5708.0609999999997</v>
      </c>
      <c r="R32" s="16">
        <v>0.14899999999999999</v>
      </c>
      <c r="S32" s="25">
        <f>M32*R32</f>
        <v>2304.8809999999999</v>
      </c>
      <c r="T32" s="26">
        <v>0.24399999999999999</v>
      </c>
      <c r="U32" s="25">
        <f>M32*T32</f>
        <v>3774.4359999999997</v>
      </c>
      <c r="V32" s="16">
        <v>0.48199999999999998</v>
      </c>
      <c r="W32" s="25">
        <f>M32*V32</f>
        <v>7456.058</v>
      </c>
      <c r="X32" s="16">
        <v>0.4</v>
      </c>
      <c r="Y32" s="25">
        <f>X32*M32</f>
        <v>6187.6</v>
      </c>
      <c r="Z32" s="17">
        <v>3.0500000000000002E-3</v>
      </c>
      <c r="AA32" s="18">
        <f>M32*Z32</f>
        <v>47.18045</v>
      </c>
      <c r="AB32" s="27">
        <f>IF(M32&gt;0,(AD32+AM32)/M32,0)</f>
        <v>2.7770331113840582E-3</v>
      </c>
      <c r="AC32" s="17">
        <v>3.8000000000000002E-4</v>
      </c>
      <c r="AD32" s="24">
        <f>AC32*M32</f>
        <v>5.8782200000000007</v>
      </c>
      <c r="AE32" s="117">
        <v>0.20150000000000001</v>
      </c>
      <c r="AF32" s="30">
        <f>AI32*(1-AJ32)*AE32</f>
        <v>39.200213000000005</v>
      </c>
      <c r="AG32" s="28">
        <f>IF(AND(AE32&gt;0,AC32&gt;0,Z32&gt;0),((Z32-AC32)*AE32)/((AE32-AC32)*Z32),0)</f>
        <v>0.87706385226339056</v>
      </c>
      <c r="AH32" s="60">
        <f t="shared" si="0"/>
        <v>0.86488764687641462</v>
      </c>
      <c r="AI32" s="12">
        <v>211</v>
      </c>
      <c r="AJ32" s="14">
        <v>7.8E-2</v>
      </c>
      <c r="AK32" s="15">
        <v>0.19059999999999999</v>
      </c>
      <c r="AL32" s="150">
        <v>0.1993</v>
      </c>
      <c r="AM32" s="30">
        <f>AI32*(1-AJ32)*AK32</f>
        <v>37.079705199999999</v>
      </c>
      <c r="AN32" s="153">
        <f>AI32*(1-AJ32)*AL32</f>
        <v>38.772220600000004</v>
      </c>
      <c r="AO32" s="19">
        <v>1.6</v>
      </c>
      <c r="AP32" s="19">
        <v>895.84</v>
      </c>
      <c r="AQ32" s="101">
        <f>AQ30+AI32-AP32</f>
        <v>1141.6399999999999</v>
      </c>
      <c r="AR32" s="102"/>
      <c r="AS32" s="12"/>
      <c r="AT32" s="31"/>
      <c r="AU32" s="20"/>
      <c r="AV32" s="20"/>
      <c r="AW32" s="20"/>
      <c r="AX32" s="20"/>
    </row>
    <row r="33" spans="1:50" x14ac:dyDescent="0.2">
      <c r="A33" s="183"/>
      <c r="B33" s="33">
        <v>2</v>
      </c>
      <c r="C33" s="46" t="s">
        <v>57</v>
      </c>
      <c r="D33" s="34">
        <v>19567</v>
      </c>
      <c r="E33" s="34">
        <v>4</v>
      </c>
      <c r="F33" s="34">
        <v>17540</v>
      </c>
      <c r="G33" s="35">
        <v>1.2</v>
      </c>
      <c r="H33" s="35">
        <v>5.0999999999999996</v>
      </c>
      <c r="I33" s="34">
        <v>16945</v>
      </c>
      <c r="J33" s="35">
        <v>7</v>
      </c>
      <c r="K33" s="34">
        <v>16233</v>
      </c>
      <c r="L33" s="36">
        <v>7.0000000000000007E-2</v>
      </c>
      <c r="M33" s="37">
        <f>ROUND(K33*(1-L33),0)</f>
        <v>15097</v>
      </c>
      <c r="N33" s="38">
        <v>0.376</v>
      </c>
      <c r="O33" s="25">
        <f>M33*N33</f>
        <v>5676.4719999999998</v>
      </c>
      <c r="P33" s="36">
        <v>0.45400000000000001</v>
      </c>
      <c r="Q33" s="25">
        <f>M33*P33</f>
        <v>6854.0380000000005</v>
      </c>
      <c r="R33" s="39">
        <v>0.17</v>
      </c>
      <c r="S33" s="25">
        <f>M33*R33</f>
        <v>2566.4900000000002</v>
      </c>
      <c r="T33" s="28">
        <v>0.246</v>
      </c>
      <c r="U33" s="25">
        <f>M33*T33</f>
        <v>3713.8620000000001</v>
      </c>
      <c r="V33" s="39">
        <v>0.497</v>
      </c>
      <c r="W33" s="25">
        <f>M33*V33</f>
        <v>7503.2089999999998</v>
      </c>
      <c r="X33" s="39">
        <v>0.4</v>
      </c>
      <c r="Y33" s="25">
        <f>X33*M33</f>
        <v>6038.8</v>
      </c>
      <c r="Z33" s="40">
        <v>3.0200000000000001E-3</v>
      </c>
      <c r="AA33" s="18">
        <f>M33*Z33</f>
        <v>45.592939999999999</v>
      </c>
      <c r="AB33" s="27">
        <f>IF(M33&gt;0,(AD33+AM33)/M33,0)</f>
        <v>3.0409135921043917E-3</v>
      </c>
      <c r="AC33" s="40">
        <v>3.6999999999999999E-4</v>
      </c>
      <c r="AD33" s="37">
        <f>AC33*M33</f>
        <v>5.58589</v>
      </c>
      <c r="AE33" s="28">
        <v>0.20830000000000001</v>
      </c>
      <c r="AF33" s="41">
        <f>AI33*(1-AJ33)*AE33</f>
        <v>39.157275500000004</v>
      </c>
      <c r="AG33" s="28">
        <f>IF(AND(AE33&gt;0,AC33&gt;0,Z33&gt;0),((Z33-AC33)*AE33)/((AE33-AC33)*Z33),0)</f>
        <v>0.87904487723995239</v>
      </c>
      <c r="AH33" s="29">
        <f t="shared" si="0"/>
        <v>0.87984371873711964</v>
      </c>
      <c r="AI33" s="34">
        <v>205</v>
      </c>
      <c r="AJ33" s="36">
        <v>8.3000000000000004E-2</v>
      </c>
      <c r="AK33" s="38">
        <v>0.2145</v>
      </c>
      <c r="AL33" s="151">
        <v>0.22489999999999999</v>
      </c>
      <c r="AM33" s="41">
        <f>AI33*(1-AJ33)*AK33</f>
        <v>40.322782500000002</v>
      </c>
      <c r="AN33" s="174">
        <f t="shared" si="1"/>
        <v>42.277826500000003</v>
      </c>
      <c r="AO33" s="42">
        <v>1.6</v>
      </c>
      <c r="AP33" s="42"/>
      <c r="AQ33" s="121">
        <f>AQ32+AI33-AP33</f>
        <v>1346.6399999999999</v>
      </c>
      <c r="AR33" s="104"/>
      <c r="AS33" s="43"/>
      <c r="AT33" s="44"/>
      <c r="AU33" s="45"/>
      <c r="AV33" s="45"/>
      <c r="AW33" s="45"/>
      <c r="AX33" s="45"/>
    </row>
    <row r="34" spans="1:50" x14ac:dyDescent="0.2">
      <c r="A34" s="183"/>
      <c r="B34" s="33">
        <v>3</v>
      </c>
      <c r="C34" s="46" t="s">
        <v>51</v>
      </c>
      <c r="D34" s="43">
        <v>15803</v>
      </c>
      <c r="E34" s="43">
        <v>2</v>
      </c>
      <c r="F34" s="43">
        <v>17459</v>
      </c>
      <c r="G34" s="37">
        <v>0.8</v>
      </c>
      <c r="H34" s="37">
        <v>4.3</v>
      </c>
      <c r="I34" s="43">
        <v>17369</v>
      </c>
      <c r="J34" s="37">
        <v>6.3</v>
      </c>
      <c r="K34" s="43">
        <v>16259</v>
      </c>
      <c r="L34" s="39">
        <v>7.8E-2</v>
      </c>
      <c r="M34" s="37">
        <f>ROUND(K34*(1-L34),0)</f>
        <v>14991</v>
      </c>
      <c r="N34" s="28">
        <v>0.36</v>
      </c>
      <c r="O34" s="25">
        <f>M34*N34</f>
        <v>5396.76</v>
      </c>
      <c r="P34" s="39">
        <v>0.55700000000000005</v>
      </c>
      <c r="Q34" s="25">
        <f>M34*P34</f>
        <v>8349.987000000001</v>
      </c>
      <c r="R34" s="39">
        <v>8.3000000000000004E-2</v>
      </c>
      <c r="S34" s="25">
        <f>M34*R34</f>
        <v>1244.2530000000002</v>
      </c>
      <c r="T34" s="28">
        <v>0.23599999999999999</v>
      </c>
      <c r="U34" s="25">
        <f>M34*T34</f>
        <v>3537.8759999999997</v>
      </c>
      <c r="V34" s="39">
        <v>0.499</v>
      </c>
      <c r="W34" s="25">
        <f>M34*V34</f>
        <v>7480.509</v>
      </c>
      <c r="X34" s="39">
        <v>0.4</v>
      </c>
      <c r="Y34" s="25">
        <f>X34*M34</f>
        <v>5996.4000000000005</v>
      </c>
      <c r="Z34" s="47">
        <v>3.0400000000000002E-3</v>
      </c>
      <c r="AA34" s="18">
        <f>M34*Z34</f>
        <v>45.57264</v>
      </c>
      <c r="AB34" s="27">
        <f>IF(M34&gt;0,(AD34+AM34)/M34,0)</f>
        <v>2.9737146287772661E-3</v>
      </c>
      <c r="AC34" s="47">
        <v>3.8000000000000002E-4</v>
      </c>
      <c r="AD34" s="37">
        <f>AC34*M34</f>
        <v>5.69658</v>
      </c>
      <c r="AE34" s="28">
        <v>0.20269999999999999</v>
      </c>
      <c r="AF34" s="41">
        <f>AI34*(1-AJ34)*AE34</f>
        <v>38.577863999999998</v>
      </c>
      <c r="AG34" s="28">
        <f>IF(AND(AE34&gt;0,AC34&gt;0,Z34&gt;0),((Z34-AC34)*AE34)/((AE34-AC34)*Z34),0)</f>
        <v>0.87664343614076712</v>
      </c>
      <c r="AH34" s="29">
        <f t="shared" si="0"/>
        <v>0.87383904570480919</v>
      </c>
      <c r="AI34" s="43">
        <v>208</v>
      </c>
      <c r="AJ34" s="39">
        <v>8.5000000000000006E-2</v>
      </c>
      <c r="AK34" s="28">
        <v>0.20430000000000001</v>
      </c>
      <c r="AL34" s="152">
        <v>0.2172</v>
      </c>
      <c r="AM34" s="41">
        <f>AI34*(1-AJ34)*AK34</f>
        <v>38.882376000000001</v>
      </c>
      <c r="AN34" s="154">
        <f t="shared" si="1"/>
        <v>41.337504000000003</v>
      </c>
      <c r="AO34" s="18">
        <v>1.55</v>
      </c>
      <c r="AP34" s="18"/>
      <c r="AQ34" s="121">
        <f>AQ33+AI34-AP34</f>
        <v>1554.6399999999999</v>
      </c>
      <c r="AR34" s="104"/>
      <c r="AS34" s="43"/>
      <c r="AT34" s="48"/>
      <c r="AU34" s="41"/>
      <c r="AV34" s="41"/>
      <c r="AW34" s="41"/>
      <c r="AX34" s="41"/>
    </row>
    <row r="35" spans="1:50" s="22" customFormat="1" ht="13.5" thickBot="1" x14ac:dyDescent="0.25">
      <c r="A35" s="184"/>
      <c r="B35" s="49" t="s">
        <v>38</v>
      </c>
      <c r="C35" s="50"/>
      <c r="D35" s="51">
        <f>SUM(D32:D34)</f>
        <v>41145</v>
      </c>
      <c r="E35" s="51"/>
      <c r="F35" s="51">
        <f>SUM(F32:F34)</f>
        <v>45806</v>
      </c>
      <c r="G35" s="52"/>
      <c r="H35" s="52"/>
      <c r="I35" s="51">
        <f>SUM(I32:I34)</f>
        <v>45841</v>
      </c>
      <c r="J35" s="52"/>
      <c r="K35" s="51">
        <f>SUM(K32:K34)</f>
        <v>49143</v>
      </c>
      <c r="L35" s="21">
        <f>IF(K35&gt;0,(K32*L32+K33*L33+K34*L34)/K35,0)</f>
        <v>7.2985633762692556E-2</v>
      </c>
      <c r="M35" s="52">
        <f>M32+M33+M34</f>
        <v>45557</v>
      </c>
      <c r="N35" s="53">
        <f>IF(M35&gt;0,O35/M35,0)</f>
        <v>0.40672761595364049</v>
      </c>
      <c r="O35" s="54">
        <f>O32+O33+O34</f>
        <v>18529.29</v>
      </c>
      <c r="P35" s="21">
        <f>IF(M35&gt;0,Q35/M35,0)</f>
        <v>0.459031235594969</v>
      </c>
      <c r="Q35" s="54">
        <f>Q32+Q33+Q34</f>
        <v>20912.086000000003</v>
      </c>
      <c r="R35" s="21">
        <f>IF(M35&gt;0,S35/M35,0)</f>
        <v>0.13424114845139057</v>
      </c>
      <c r="S35" s="54">
        <f>S32+S33+S34</f>
        <v>6115.6239999999998</v>
      </c>
      <c r="T35" s="21">
        <f>IF(M35&gt;0,U35/M35,0)</f>
        <v>0.24203029172245755</v>
      </c>
      <c r="U35" s="54">
        <f>U32+U33+U34</f>
        <v>11026.173999999999</v>
      </c>
      <c r="V35" s="21">
        <f>IF(M35&gt;0,W35/M35,0)</f>
        <v>0.49256483087121622</v>
      </c>
      <c r="W35" s="54">
        <f>W32+W33+W34</f>
        <v>22439.775999999998</v>
      </c>
      <c r="X35" s="21">
        <f>IF(M35&gt;0,Y35/M35,0)</f>
        <v>0.40000000000000008</v>
      </c>
      <c r="Y35" s="54">
        <f>Y32+Y33+Y34</f>
        <v>18222.800000000003</v>
      </c>
      <c r="Z35" s="55">
        <f>IF(M35&gt;0,AA35/M35,0)</f>
        <v>3.0367677854116824E-3</v>
      </c>
      <c r="AA35" s="56">
        <f>SUM(AA32:AA34)</f>
        <v>138.34603000000001</v>
      </c>
      <c r="AB35" s="55">
        <f>IF(M35&gt;0,(AB32*M32+AB33*M33+AB34*M34)/M35,0)</f>
        <v>2.9291997651293986E-3</v>
      </c>
      <c r="AC35" s="55">
        <f>IF(K35&gt;0,(K32*AC32+K33*AC33+K34*AC34)/K35,0)</f>
        <v>3.7669678285818939E-4</v>
      </c>
      <c r="AD35" s="52">
        <f>SUM(AD32:AD34)</f>
        <v>17.160690000000002</v>
      </c>
      <c r="AE35" s="53">
        <f>IF(K35&gt;0,(K32*AE32+K33*AE33+K34*AE34)/K35,0)</f>
        <v>0.20414320859532384</v>
      </c>
      <c r="AF35" s="58">
        <f>SUM(AF32:AF34)</f>
        <v>116.93535250000002</v>
      </c>
      <c r="AG35" s="53">
        <f>IF(AND(AA35&gt;0),((AA32*AG32+AA33*AG33+AA34*AG34)/AA35),0)</f>
        <v>0.87757822394639695</v>
      </c>
      <c r="AH35" s="57">
        <f t="shared" si="0"/>
        <v>0.87301922121248232</v>
      </c>
      <c r="AI35" s="51">
        <f>SUM(AI32:AI34)</f>
        <v>624</v>
      </c>
      <c r="AJ35" s="21">
        <f>IF(AI35&gt;0,(AJ32*AI32+AJ33*AI33+AJ34*AI34)/AI35,0)</f>
        <v>8.1975961538461539E-2</v>
      </c>
      <c r="AK35" s="53">
        <f>IF(K35&gt;0,(AK32*K32+AK33*K33+AK34*K34)/K35,0)</f>
        <v>0.20302734468795147</v>
      </c>
      <c r="AL35" s="155">
        <f>IF(L35&gt;0,(AL32*K32+AL33*K33+AL34*K34)/K35,0)</f>
        <v>0.21367846488818346</v>
      </c>
      <c r="AM35" s="58">
        <f>SUM(AM32:AM34)</f>
        <v>116.28486369999999</v>
      </c>
      <c r="AN35" s="156">
        <f>SUM(AN32:AN34)</f>
        <v>122.3875511</v>
      </c>
      <c r="AO35" s="56"/>
      <c r="AP35" s="56">
        <f>SUM(AP32:AP34)</f>
        <v>895.84</v>
      </c>
      <c r="AQ35" s="105"/>
      <c r="AR35" s="106">
        <f>AQ34</f>
        <v>1554.6399999999999</v>
      </c>
      <c r="AS35" s="51">
        <f>SUM(AS32:AS34)</f>
        <v>0</v>
      </c>
      <c r="AT35" s="59"/>
      <c r="AU35" s="58"/>
      <c r="AV35" s="58"/>
      <c r="AW35" s="58"/>
      <c r="AX35" s="58"/>
    </row>
    <row r="36" spans="1:50" x14ac:dyDescent="0.2">
      <c r="A36" s="182">
        <v>9</v>
      </c>
      <c r="B36" s="23">
        <v>1</v>
      </c>
      <c r="C36" s="46" t="s">
        <v>60</v>
      </c>
      <c r="D36" s="12">
        <v>19230</v>
      </c>
      <c r="E36" s="12">
        <v>0</v>
      </c>
      <c r="F36" s="12">
        <v>17736</v>
      </c>
      <c r="G36" s="13">
        <v>0.5</v>
      </c>
      <c r="H36" s="13">
        <v>4.7</v>
      </c>
      <c r="I36" s="12">
        <v>17786</v>
      </c>
      <c r="J36" s="13">
        <v>5.9</v>
      </c>
      <c r="K36" s="12">
        <v>16251</v>
      </c>
      <c r="L36" s="14">
        <v>8.1000000000000003E-2</v>
      </c>
      <c r="M36" s="24">
        <f>ROUND(K36*(1-L36),0)</f>
        <v>14935</v>
      </c>
      <c r="N36" s="15">
        <v>0.41</v>
      </c>
      <c r="O36" s="25">
        <f>M36*N36</f>
        <v>6123.3499999999995</v>
      </c>
      <c r="P36" s="14">
        <v>0.502</v>
      </c>
      <c r="Q36" s="25">
        <f>M36*P36</f>
        <v>7497.37</v>
      </c>
      <c r="R36" s="16">
        <v>8.7999999999999995E-2</v>
      </c>
      <c r="S36" s="25">
        <f>M36*R36</f>
        <v>1314.28</v>
      </c>
      <c r="T36" s="26">
        <v>0.22800000000000001</v>
      </c>
      <c r="U36" s="25">
        <f>M36*T36</f>
        <v>3405.1800000000003</v>
      </c>
      <c r="V36" s="16">
        <v>0.502</v>
      </c>
      <c r="W36" s="25">
        <f>M36*V36</f>
        <v>7497.37</v>
      </c>
      <c r="X36" s="16">
        <v>0.41</v>
      </c>
      <c r="Y36" s="25">
        <f>X36*M36</f>
        <v>6123.3499999999995</v>
      </c>
      <c r="Z36" s="17">
        <v>3.0000000000000001E-3</v>
      </c>
      <c r="AA36" s="18">
        <f>M36*Z36</f>
        <v>44.805</v>
      </c>
      <c r="AB36" s="27">
        <f>IF(M36&gt;0,(AD36+AM36)/M36,0)</f>
        <v>2.9685287847338467E-3</v>
      </c>
      <c r="AC36" s="17">
        <v>3.8999999999999999E-4</v>
      </c>
      <c r="AD36" s="24">
        <f>AC36*M36</f>
        <v>5.8246500000000001</v>
      </c>
      <c r="AE36" s="117">
        <v>0.2021</v>
      </c>
      <c r="AF36" s="30">
        <f>AI36*(1-AJ36)*AE36</f>
        <v>39.189008900000005</v>
      </c>
      <c r="AG36" s="28">
        <f>IF(AND(AE36&gt;0,AC36&gt;0,Z36&gt;0),((Z36-AC36)*AE36)/((AE36-AC36)*Z36),0)</f>
        <v>0.8716821178920231</v>
      </c>
      <c r="AH36" s="60">
        <f>IF(AND(AB36&gt;0,AK36&gt;0,AC36&gt;0),((AK36*(AB36-AC36))/(AB36*(AK36-AC36))),0)</f>
        <v>0.87033089836537225</v>
      </c>
      <c r="AI36" s="12">
        <v>211</v>
      </c>
      <c r="AJ36" s="14">
        <v>8.1000000000000003E-2</v>
      </c>
      <c r="AK36" s="15">
        <v>0.1986</v>
      </c>
      <c r="AL36" s="150">
        <v>0.20749999999999999</v>
      </c>
      <c r="AM36" s="30">
        <f>AI36*(1-AJ36)*AK36</f>
        <v>38.510327400000001</v>
      </c>
      <c r="AN36" s="153">
        <f>AI36*(1-AJ36)*AL36</f>
        <v>40.236117499999999</v>
      </c>
      <c r="AO36" s="19">
        <v>1.6</v>
      </c>
      <c r="AP36" s="19"/>
      <c r="AQ36" s="101">
        <f>AQ34+AI36-AP36</f>
        <v>1765.6399999999999</v>
      </c>
      <c r="AR36" s="102"/>
      <c r="AS36" s="12"/>
      <c r="AT36" s="31"/>
      <c r="AU36" s="20"/>
      <c r="AV36" s="20"/>
      <c r="AW36" s="20"/>
      <c r="AX36" s="20"/>
    </row>
    <row r="37" spans="1:50" x14ac:dyDescent="0.2">
      <c r="A37" s="183"/>
      <c r="B37" s="33">
        <v>2</v>
      </c>
      <c r="C37" s="11" t="s">
        <v>53</v>
      </c>
      <c r="D37" s="34">
        <v>19666</v>
      </c>
      <c r="E37" s="34">
        <v>3</v>
      </c>
      <c r="F37" s="34">
        <v>17735</v>
      </c>
      <c r="G37" s="35">
        <v>0.5</v>
      </c>
      <c r="H37" s="35">
        <v>4.3</v>
      </c>
      <c r="I37" s="34">
        <v>17388</v>
      </c>
      <c r="J37" s="35">
        <v>5.8</v>
      </c>
      <c r="K37" s="34">
        <v>16214</v>
      </c>
      <c r="L37" s="36">
        <v>7.9000000000000001E-2</v>
      </c>
      <c r="M37" s="37">
        <f>ROUND(K37*(1-L37),0)</f>
        <v>14933</v>
      </c>
      <c r="N37" s="38">
        <v>0.33500000000000002</v>
      </c>
      <c r="O37" s="25">
        <f>M37*N37</f>
        <v>5002.5550000000003</v>
      </c>
      <c r="P37" s="36">
        <v>0.56100000000000005</v>
      </c>
      <c r="Q37" s="25">
        <f>M37*P37</f>
        <v>8377.4130000000005</v>
      </c>
      <c r="R37" s="39">
        <v>0.104</v>
      </c>
      <c r="S37" s="25">
        <f>M37*R37</f>
        <v>1553.0319999999999</v>
      </c>
      <c r="T37" s="28">
        <v>0.222</v>
      </c>
      <c r="U37" s="25">
        <f>M37*T37</f>
        <v>3315.1260000000002</v>
      </c>
      <c r="V37" s="39">
        <v>0.50600000000000001</v>
      </c>
      <c r="W37" s="25">
        <f>M37*V37</f>
        <v>7556.098</v>
      </c>
      <c r="X37" s="39">
        <v>0.4</v>
      </c>
      <c r="Y37" s="25">
        <f>X37*M37</f>
        <v>5973.2000000000007</v>
      </c>
      <c r="Z37" s="40">
        <v>3.0699999999999998E-3</v>
      </c>
      <c r="AA37" s="18">
        <f>M37*Z37</f>
        <v>45.84431</v>
      </c>
      <c r="AB37" s="27">
        <f>IF(M37&gt;0,(AD37+AM37)/M37,0)</f>
        <v>3.1426598540145985E-3</v>
      </c>
      <c r="AC37" s="40">
        <v>3.8999999999999999E-4</v>
      </c>
      <c r="AD37" s="37">
        <f>AC37*M37</f>
        <v>5.8238700000000003</v>
      </c>
      <c r="AE37" s="28">
        <v>0.20949999999999999</v>
      </c>
      <c r="AF37" s="41">
        <f>AI37*(1-AJ37)*AE37</f>
        <v>41.925978000000001</v>
      </c>
      <c r="AG37" s="28">
        <f>IF(AND(AE37&gt;0,AC37&gt;0,Z37&gt;0),((Z37-AC37)*AE37)/((AE37-AC37)*Z37),0)</f>
        <v>0.8745922886774522</v>
      </c>
      <c r="AH37" s="29">
        <f t="shared" ref="AH37:AH67" si="2">IF(AND(AB37&gt;0,AK37&gt;0,AC37&gt;0),((AK37*(AB37-AC37))/(AB37*(AK37-AC37))),0)</f>
        <v>0.87756756830652638</v>
      </c>
      <c r="AI37" s="34">
        <v>218</v>
      </c>
      <c r="AJ37" s="36">
        <v>8.2000000000000003E-2</v>
      </c>
      <c r="AK37" s="38">
        <v>0.2054</v>
      </c>
      <c r="AL37" s="151">
        <v>0.21690000000000001</v>
      </c>
      <c r="AM37" s="41">
        <f>AI37*(1-AJ37)*AK37</f>
        <v>41.105469599999999</v>
      </c>
      <c r="AN37" s="174">
        <f t="shared" si="1"/>
        <v>43.406895599999999</v>
      </c>
      <c r="AO37" s="42">
        <v>1.6</v>
      </c>
      <c r="AP37" s="42"/>
      <c r="AQ37" s="121">
        <f>AQ36+AI37-AP37</f>
        <v>1983.6399999999999</v>
      </c>
      <c r="AR37" s="104"/>
      <c r="AS37" s="43"/>
      <c r="AT37" s="44"/>
      <c r="AU37" s="45"/>
      <c r="AV37" s="45"/>
      <c r="AW37" s="45"/>
      <c r="AX37" s="45"/>
    </row>
    <row r="38" spans="1:50" x14ac:dyDescent="0.2">
      <c r="A38" s="183"/>
      <c r="B38" s="33">
        <v>3</v>
      </c>
      <c r="C38" s="46" t="s">
        <v>51</v>
      </c>
      <c r="D38" s="43">
        <v>15458</v>
      </c>
      <c r="E38" s="43">
        <v>2</v>
      </c>
      <c r="F38" s="43">
        <v>17863</v>
      </c>
      <c r="G38" s="37">
        <v>0.8</v>
      </c>
      <c r="H38" s="37">
        <v>3.7</v>
      </c>
      <c r="I38" s="43">
        <v>17547</v>
      </c>
      <c r="J38" s="37">
        <v>5</v>
      </c>
      <c r="K38" s="43">
        <v>16131</v>
      </c>
      <c r="L38" s="39">
        <v>7.4999999999999997E-2</v>
      </c>
      <c r="M38" s="37">
        <f>ROUND(K38*(1-L38),0)</f>
        <v>14921</v>
      </c>
      <c r="N38" s="28">
        <v>0.27700000000000002</v>
      </c>
      <c r="O38" s="25">
        <f>M38*N38</f>
        <v>4133.1170000000002</v>
      </c>
      <c r="P38" s="39">
        <v>0.62</v>
      </c>
      <c r="Q38" s="25">
        <f>M38*P38</f>
        <v>9251.02</v>
      </c>
      <c r="R38" s="39">
        <v>0.10299999999999999</v>
      </c>
      <c r="S38" s="25">
        <f>M38*R38</f>
        <v>1536.8629999999998</v>
      </c>
      <c r="T38" s="28">
        <v>0.222</v>
      </c>
      <c r="U38" s="25">
        <f>M38*T38</f>
        <v>3312.462</v>
      </c>
      <c r="V38" s="39">
        <v>0.51500000000000001</v>
      </c>
      <c r="W38" s="25">
        <f>M38*V38</f>
        <v>7684.3150000000005</v>
      </c>
      <c r="X38" s="39">
        <v>0.4</v>
      </c>
      <c r="Y38" s="25">
        <f>X38*M38</f>
        <v>5968.4000000000005</v>
      </c>
      <c r="Z38" s="47">
        <v>3.0400000000000002E-3</v>
      </c>
      <c r="AA38" s="18">
        <f>M38*Z38</f>
        <v>45.359840000000005</v>
      </c>
      <c r="AB38" s="27">
        <f>IF(M38&gt;0,(AD38+AM38)/M38,0)</f>
        <v>2.9058544668587897E-3</v>
      </c>
      <c r="AC38" s="47">
        <v>3.8999999999999999E-4</v>
      </c>
      <c r="AD38" s="37">
        <f>AC38*M38</f>
        <v>5.8191899999999999</v>
      </c>
      <c r="AE38" s="28">
        <v>0.21110000000000001</v>
      </c>
      <c r="AF38" s="41">
        <f>AI38*(1-AJ38)*AE38</f>
        <v>39.210769500000005</v>
      </c>
      <c r="AG38" s="28">
        <f>IF(AND(AE38&gt;0,AC38&gt;0,Z38&gt;0),((Z38-AC38)*AE38)/((AE38-AC38)*Z38),0)</f>
        <v>0.87332396234285581</v>
      </c>
      <c r="AH38" s="29">
        <f t="shared" si="2"/>
        <v>0.86746216021095301</v>
      </c>
      <c r="AI38" s="43">
        <v>203</v>
      </c>
      <c r="AJ38" s="39">
        <v>8.5000000000000006E-2</v>
      </c>
      <c r="AK38" s="28">
        <v>0.2021</v>
      </c>
      <c r="AL38" s="152">
        <v>0.2122</v>
      </c>
      <c r="AM38" s="41">
        <f>AI38*(1-AJ38)*AK38</f>
        <v>37.539064500000002</v>
      </c>
      <c r="AN38" s="154">
        <f t="shared" si="1"/>
        <v>39.415089000000002</v>
      </c>
      <c r="AO38" s="18">
        <v>1.55</v>
      </c>
      <c r="AP38" s="18"/>
      <c r="AQ38" s="121">
        <f>AQ37+AI38-AP38</f>
        <v>2186.64</v>
      </c>
      <c r="AR38" s="104"/>
      <c r="AS38" s="43"/>
      <c r="AT38" s="48"/>
      <c r="AU38" s="41"/>
      <c r="AV38" s="41"/>
      <c r="AW38" s="41"/>
      <c r="AX38" s="41"/>
    </row>
    <row r="39" spans="1:50" s="22" customFormat="1" ht="13.5" thickBot="1" x14ac:dyDescent="0.25">
      <c r="A39" s="184"/>
      <c r="B39" s="49" t="s">
        <v>38</v>
      </c>
      <c r="C39" s="50"/>
      <c r="D39" s="51">
        <f>SUM(D36:D38)</f>
        <v>54354</v>
      </c>
      <c r="E39" s="51"/>
      <c r="F39" s="51">
        <f>SUM(F36:F38)</f>
        <v>53334</v>
      </c>
      <c r="G39" s="52"/>
      <c r="H39" s="52"/>
      <c r="I39" s="51">
        <f>SUM(I36:I38)</f>
        <v>52721</v>
      </c>
      <c r="J39" s="52"/>
      <c r="K39" s="51">
        <f>SUM(K36:K38)</f>
        <v>48596</v>
      </c>
      <c r="L39" s="21">
        <f>IF(K39&gt;0,(K36*L36+K37*L37+K38*L38)/K39,0)</f>
        <v>7.8341056877109225E-2</v>
      </c>
      <c r="M39" s="52">
        <f>M36+M37+M38</f>
        <v>44789</v>
      </c>
      <c r="N39" s="53">
        <f>IF(M39&gt;0,O39/M39,0)</f>
        <v>0.34068682042465781</v>
      </c>
      <c r="O39" s="54">
        <f>O36+O37+O38</f>
        <v>15259.021999999999</v>
      </c>
      <c r="P39" s="21">
        <f>IF(M39&gt;0,Q39/M39,0)</f>
        <v>0.56098155797182347</v>
      </c>
      <c r="Q39" s="54">
        <f>Q36+Q37+Q38</f>
        <v>25125.803</v>
      </c>
      <c r="R39" s="21">
        <f>IF(M39&gt;0,S39/M39,0)</f>
        <v>9.8331621603518701E-2</v>
      </c>
      <c r="S39" s="54">
        <f>S36+S37+S38</f>
        <v>4404.1749999999993</v>
      </c>
      <c r="T39" s="21">
        <f>IF(M39&gt;0,U39/M39,0)</f>
        <v>0.22400071446114</v>
      </c>
      <c r="U39" s="54">
        <f>U36+U37+U38</f>
        <v>10032.768</v>
      </c>
      <c r="V39" s="21">
        <f>IF(M39&gt;0,W39/M39,0)</f>
        <v>0.50766444886021123</v>
      </c>
      <c r="W39" s="54">
        <f>W36+W37+W38</f>
        <v>22737.783000000003</v>
      </c>
      <c r="X39" s="21">
        <f>IF(M39&gt;0,Y39/M39,0)</f>
        <v>0.40333452410190002</v>
      </c>
      <c r="Y39" s="54">
        <f>Y36+Y37+Y38</f>
        <v>18064.95</v>
      </c>
      <c r="Z39" s="55">
        <f>IF(M39&gt;0,AA39/M39,0)</f>
        <v>3.0366641362834625E-3</v>
      </c>
      <c r="AA39" s="56">
        <f>SUM(AA36:AA38)</f>
        <v>136.00915000000001</v>
      </c>
      <c r="AB39" s="55">
        <f>IF(M39&gt;0,(AB36*M36+AB37*M37+AB38*M38)/M39,0)</f>
        <v>3.0057061220388932E-3</v>
      </c>
      <c r="AC39" s="55">
        <f>IF(K39&gt;0,(K36*AC36+K37*AC37+K38*AC38)/K39,0)</f>
        <v>3.8999999999999999E-4</v>
      </c>
      <c r="AD39" s="52">
        <f>SUM(AD36:AD38)</f>
        <v>17.46771</v>
      </c>
      <c r="AE39" s="53">
        <f>IF(K39&gt;0,(K36*AE36+K37*AE37+K38*AE38)/K39,0)</f>
        <v>0.20755646966828545</v>
      </c>
      <c r="AF39" s="58">
        <f>SUM(AF36:AF38)</f>
        <v>120.32575640000002</v>
      </c>
      <c r="AG39" s="53">
        <f>IF(AND(AA39&gt;0),((AA36*AG36+AA37*AG37+AA38*AG38)/AA39),0)</f>
        <v>0.8732106075063969</v>
      </c>
      <c r="AH39" s="57">
        <f t="shared" si="2"/>
        <v>0.87192997000169059</v>
      </c>
      <c r="AI39" s="51">
        <f>SUM(AI36:AI38)</f>
        <v>632</v>
      </c>
      <c r="AJ39" s="21">
        <f>IF(AI39&gt;0,(AJ36*AI36+AJ37*AI37+AJ38*AI38)/AI39,0)</f>
        <v>8.2629746835443038E-2</v>
      </c>
      <c r="AK39" s="53">
        <f>IF(K39&gt;0,(AK36*K36+AK37*K37+AK38*K38)/K39,0)</f>
        <v>0.20203060539962137</v>
      </c>
      <c r="AL39" s="155">
        <f>IF(L39&gt;0,(AL36*K36+AL37*K37+AL38*K38)/K39,0)</f>
        <v>0.21219642151617418</v>
      </c>
      <c r="AM39" s="58">
        <f>SUM(AM36:AM38)</f>
        <v>117.15486150000001</v>
      </c>
      <c r="AN39" s="156">
        <f>SUM(AN36:AN38)</f>
        <v>123.05810209999999</v>
      </c>
      <c r="AO39" s="56"/>
      <c r="AP39" s="56">
        <f>SUM(AP36:AP38)</f>
        <v>0</v>
      </c>
      <c r="AQ39" s="105"/>
      <c r="AR39" s="106">
        <f>AQ38</f>
        <v>2186.64</v>
      </c>
      <c r="AS39" s="51">
        <f>SUM(AS36:AS38)</f>
        <v>0</v>
      </c>
      <c r="AT39" s="59"/>
      <c r="AU39" s="58"/>
      <c r="AV39" s="58"/>
      <c r="AW39" s="58"/>
      <c r="AX39" s="58"/>
    </row>
    <row r="40" spans="1:50" x14ac:dyDescent="0.2">
      <c r="A40" s="182">
        <v>10</v>
      </c>
      <c r="B40" s="23">
        <v>1</v>
      </c>
      <c r="C40" s="46" t="s">
        <v>60</v>
      </c>
      <c r="D40" s="12">
        <v>15200</v>
      </c>
      <c r="E40" s="12">
        <v>0</v>
      </c>
      <c r="F40" s="12">
        <v>16702</v>
      </c>
      <c r="G40" s="13">
        <v>0.5</v>
      </c>
      <c r="H40" s="13">
        <v>2.9</v>
      </c>
      <c r="I40" s="12">
        <v>17131</v>
      </c>
      <c r="J40" s="13">
        <v>4.5</v>
      </c>
      <c r="K40" s="12">
        <v>16295</v>
      </c>
      <c r="L40" s="14">
        <v>8.1000000000000003E-2</v>
      </c>
      <c r="M40" s="24">
        <f>ROUND(K40*(1-L40),0)</f>
        <v>14975</v>
      </c>
      <c r="N40" s="15">
        <v>0.46500000000000002</v>
      </c>
      <c r="O40" s="25">
        <f>M40*N40</f>
        <v>6963.375</v>
      </c>
      <c r="P40" s="14">
        <v>0.48499999999999999</v>
      </c>
      <c r="Q40" s="25">
        <f>M40*P40</f>
        <v>7262.875</v>
      </c>
      <c r="R40" s="16">
        <v>0.05</v>
      </c>
      <c r="S40" s="25">
        <f>M40*R40</f>
        <v>748.75</v>
      </c>
      <c r="T40" s="26">
        <v>0.22900000000000001</v>
      </c>
      <c r="U40" s="25">
        <f>M40*T40</f>
        <v>3429.2750000000001</v>
      </c>
      <c r="V40" s="16">
        <v>0.50800000000000001</v>
      </c>
      <c r="W40" s="25">
        <f>M40*V40</f>
        <v>7607.3</v>
      </c>
      <c r="X40" s="16">
        <v>0.4</v>
      </c>
      <c r="Y40" s="25">
        <f>X40*M40</f>
        <v>5990</v>
      </c>
      <c r="Z40" s="17">
        <v>3.0699999999999998E-3</v>
      </c>
      <c r="AA40" s="18">
        <f>M40*Z40</f>
        <v>45.97325</v>
      </c>
      <c r="AB40" s="27">
        <f>IF(M40&gt;0,(AD40+AM40)/M40,0)</f>
        <v>3.0265140500834726E-3</v>
      </c>
      <c r="AC40" s="17">
        <v>3.8000000000000002E-4</v>
      </c>
      <c r="AD40" s="24">
        <f>AC40*M40</f>
        <v>5.6905000000000001</v>
      </c>
      <c r="AE40" s="117">
        <v>0.2165</v>
      </c>
      <c r="AF40" s="30">
        <f>AI40*(1-AJ40)*AE40</f>
        <v>40.301691500000004</v>
      </c>
      <c r="AG40" s="28">
        <f>IF(AND(AE40&gt;0,AC40&gt;0,Z40&gt;0),((Z40-AC40)*AE40)/((AE40-AC40)*Z40),0)</f>
        <v>0.87776214324169033</v>
      </c>
      <c r="AH40" s="60">
        <f t="shared" si="2"/>
        <v>0.87600657081462618</v>
      </c>
      <c r="AI40" s="12">
        <v>203</v>
      </c>
      <c r="AJ40" s="14">
        <v>8.3000000000000004E-2</v>
      </c>
      <c r="AK40" s="15">
        <v>0.21290000000000001</v>
      </c>
      <c r="AL40" s="150">
        <v>0.22650000000000001</v>
      </c>
      <c r="AM40" s="30">
        <f>AI40*(1-AJ40)*AK40</f>
        <v>39.631547900000001</v>
      </c>
      <c r="AN40" s="153">
        <f>AI40*(1-AJ40)*AL40</f>
        <v>42.163201500000007</v>
      </c>
      <c r="AO40" s="19">
        <v>1.6</v>
      </c>
      <c r="AP40" s="19"/>
      <c r="AQ40" s="101">
        <f>AQ38+AI40-AP40</f>
        <v>2389.64</v>
      </c>
      <c r="AR40" s="102"/>
      <c r="AS40" s="12"/>
      <c r="AT40" s="31"/>
      <c r="AU40" s="20"/>
      <c r="AV40" s="20"/>
      <c r="AW40" s="20"/>
      <c r="AX40" s="20"/>
    </row>
    <row r="41" spans="1:50" x14ac:dyDescent="0.2">
      <c r="A41" s="183"/>
      <c r="B41" s="33">
        <v>2</v>
      </c>
      <c r="C41" s="11" t="s">
        <v>54</v>
      </c>
      <c r="D41" s="34">
        <v>19313</v>
      </c>
      <c r="E41" s="34">
        <v>2</v>
      </c>
      <c r="F41" s="34">
        <v>15994</v>
      </c>
      <c r="G41" s="35">
        <v>1</v>
      </c>
      <c r="H41" s="35">
        <v>2.7</v>
      </c>
      <c r="I41" s="34">
        <v>15896</v>
      </c>
      <c r="J41" s="35">
        <v>5</v>
      </c>
      <c r="K41" s="34">
        <v>16355</v>
      </c>
      <c r="L41" s="36">
        <v>7.4999999999999997E-2</v>
      </c>
      <c r="M41" s="37">
        <f>ROUND(K41*(1-L41),0)</f>
        <v>15128</v>
      </c>
      <c r="N41" s="38">
        <v>0.57499999999999996</v>
      </c>
      <c r="O41" s="25">
        <f>M41*N41</f>
        <v>8698.5999999999985</v>
      </c>
      <c r="P41" s="36">
        <v>0.372</v>
      </c>
      <c r="Q41" s="25">
        <f>M41*P41</f>
        <v>5627.616</v>
      </c>
      <c r="R41" s="39">
        <v>5.2999999999999999E-2</v>
      </c>
      <c r="S41" s="25">
        <f>M41*R41</f>
        <v>801.78399999999999</v>
      </c>
      <c r="T41" s="28">
        <v>0.23200000000000001</v>
      </c>
      <c r="U41" s="25">
        <f>M41*T41</f>
        <v>3509.6960000000004</v>
      </c>
      <c r="V41" s="39">
        <v>0.505</v>
      </c>
      <c r="W41" s="25">
        <f>M41*V41</f>
        <v>7639.64</v>
      </c>
      <c r="X41" s="39">
        <v>0.4</v>
      </c>
      <c r="Y41" s="25">
        <f>X41*M41</f>
        <v>6051.2000000000007</v>
      </c>
      <c r="Z41" s="40">
        <v>3.1099999999999999E-3</v>
      </c>
      <c r="AA41" s="18">
        <f>M41*Z41</f>
        <v>47.048079999999999</v>
      </c>
      <c r="AB41" s="27">
        <f>IF(M41&gt;0,(AD41+AM41)/M41,0)</f>
        <v>3.1757833619777895E-3</v>
      </c>
      <c r="AC41" s="40">
        <v>3.8999999999999999E-4</v>
      </c>
      <c r="AD41" s="37">
        <f>AC41*M41</f>
        <v>5.8999199999999998</v>
      </c>
      <c r="AE41" s="28">
        <v>0.21379999999999999</v>
      </c>
      <c r="AF41" s="41">
        <f>AI41*(1-AJ41)*AE41</f>
        <v>42.561379799999997</v>
      </c>
      <c r="AG41" s="28">
        <f>IF(AND(AE41&gt;0,AC41&gt;0,Z41&gt;0),((Z41-AC41)*AE41)/((AE41-AC41)*Z41),0)</f>
        <v>0.87619637094848291</v>
      </c>
      <c r="AH41" s="29">
        <f t="shared" si="2"/>
        <v>0.87881463192543974</v>
      </c>
      <c r="AI41" s="34">
        <v>219</v>
      </c>
      <c r="AJ41" s="36">
        <v>9.0999999999999998E-2</v>
      </c>
      <c r="AK41" s="38">
        <v>0.2117</v>
      </c>
      <c r="AL41" s="151">
        <v>0.2208</v>
      </c>
      <c r="AM41" s="41">
        <f>AI41*(1-AJ41)*AK41</f>
        <v>42.1433307</v>
      </c>
      <c r="AN41" s="174">
        <f t="shared" si="1"/>
        <v>43.954876800000001</v>
      </c>
      <c r="AO41" s="42">
        <v>1.68</v>
      </c>
      <c r="AP41" s="42"/>
      <c r="AQ41" s="121">
        <f>AQ40+AI41-AP41</f>
        <v>2608.64</v>
      </c>
      <c r="AR41" s="104"/>
      <c r="AS41" s="43"/>
      <c r="AT41" s="44"/>
      <c r="AU41" s="45"/>
      <c r="AV41" s="45"/>
      <c r="AW41" s="45"/>
      <c r="AX41" s="45"/>
    </row>
    <row r="42" spans="1:50" x14ac:dyDescent="0.2">
      <c r="A42" s="183"/>
      <c r="B42" s="33">
        <v>3</v>
      </c>
      <c r="C42" s="46" t="s">
        <v>51</v>
      </c>
      <c r="D42" s="43">
        <v>17000</v>
      </c>
      <c r="E42" s="43">
        <v>3</v>
      </c>
      <c r="F42" s="43">
        <v>18326</v>
      </c>
      <c r="G42" s="37">
        <v>0.7</v>
      </c>
      <c r="H42" s="37">
        <v>3.8</v>
      </c>
      <c r="I42" s="43">
        <v>18393</v>
      </c>
      <c r="J42" s="37">
        <v>3.9</v>
      </c>
      <c r="K42" s="43">
        <v>16342</v>
      </c>
      <c r="L42" s="39">
        <v>8.5000000000000006E-2</v>
      </c>
      <c r="M42" s="37">
        <f>ROUND(K42*(1-L42),0)</f>
        <v>14953</v>
      </c>
      <c r="N42" s="28">
        <v>0.34799999999999998</v>
      </c>
      <c r="O42" s="25">
        <f>M42*N42</f>
        <v>5203.6439999999993</v>
      </c>
      <c r="P42" s="39">
        <v>0.52800000000000002</v>
      </c>
      <c r="Q42" s="25">
        <f>M42*P42</f>
        <v>7895.1840000000002</v>
      </c>
      <c r="R42" s="39">
        <v>0.124</v>
      </c>
      <c r="S42" s="25">
        <f>M42*R42</f>
        <v>1854.172</v>
      </c>
      <c r="T42" s="28">
        <v>0.23</v>
      </c>
      <c r="U42" s="25">
        <f>M42*T42</f>
        <v>3439.19</v>
      </c>
      <c r="V42" s="39">
        <v>0.504</v>
      </c>
      <c r="W42" s="25">
        <f>M42*V42</f>
        <v>7536.3119999999999</v>
      </c>
      <c r="X42" s="39">
        <v>0.4</v>
      </c>
      <c r="Y42" s="25">
        <f>X42*M42</f>
        <v>5981.2000000000007</v>
      </c>
      <c r="Z42" s="47">
        <v>3.0100000000000001E-3</v>
      </c>
      <c r="AA42" s="18">
        <f>M42*Z42</f>
        <v>45.00853</v>
      </c>
      <c r="AB42" s="27">
        <f>IF(M42&gt;0,(AD42+AM42)/M42,0)</f>
        <v>3.0011207383133821E-3</v>
      </c>
      <c r="AC42" s="47">
        <v>4.0000000000000002E-4</v>
      </c>
      <c r="AD42" s="37">
        <f>AC42*M42</f>
        <v>5.9812000000000003</v>
      </c>
      <c r="AE42" s="28">
        <v>0.2046</v>
      </c>
      <c r="AF42" s="41">
        <f>AI42*(1-AJ42)*AE42</f>
        <v>39.630610799999999</v>
      </c>
      <c r="AG42" s="28">
        <f>IF(AND(AE42&gt;0,AC42&gt;0,Z42&gt;0),((Z42-AC42)*AE42)/((AE42-AC42)*Z42),0)</f>
        <v>0.86880818427637541</v>
      </c>
      <c r="AH42" s="29">
        <f t="shared" si="2"/>
        <v>0.86844643162848034</v>
      </c>
      <c r="AI42" s="43">
        <v>211</v>
      </c>
      <c r="AJ42" s="39">
        <v>8.2000000000000003E-2</v>
      </c>
      <c r="AK42" s="28">
        <v>0.20080000000000001</v>
      </c>
      <c r="AL42" s="152">
        <v>0.20949999999999999</v>
      </c>
      <c r="AM42" s="41">
        <f>AI42*(1-AJ42)*AK42</f>
        <v>38.894558400000001</v>
      </c>
      <c r="AN42" s="154">
        <f t="shared" si="1"/>
        <v>40.579731000000002</v>
      </c>
      <c r="AO42" s="18">
        <v>1.55</v>
      </c>
      <c r="AP42" s="18"/>
      <c r="AQ42" s="121">
        <f>AQ41+AI42-AP42</f>
        <v>2819.64</v>
      </c>
      <c r="AR42" s="104"/>
      <c r="AS42" s="43"/>
      <c r="AT42" s="48"/>
      <c r="AU42" s="41"/>
      <c r="AV42" s="41"/>
      <c r="AW42" s="41"/>
      <c r="AX42" s="41"/>
    </row>
    <row r="43" spans="1:50" s="22" customFormat="1" ht="13.5" thickBot="1" x14ac:dyDescent="0.25">
      <c r="A43" s="184"/>
      <c r="B43" s="49" t="s">
        <v>38</v>
      </c>
      <c r="C43" s="50"/>
      <c r="D43" s="51">
        <f>SUM(D40:D42)</f>
        <v>51513</v>
      </c>
      <c r="E43" s="51"/>
      <c r="F43" s="51">
        <f>SUM(F40:F42)</f>
        <v>51022</v>
      </c>
      <c r="G43" s="52"/>
      <c r="H43" s="52"/>
      <c r="I43" s="51">
        <f>SUM(I40:I42)</f>
        <v>51420</v>
      </c>
      <c r="J43" s="52"/>
      <c r="K43" s="51">
        <f>SUM(K40:K42)</f>
        <v>48992</v>
      </c>
      <c r="L43" s="21">
        <f>IF(K43&gt;0,(K40*L40+K41*L41+K42*L42)/K43,0)</f>
        <v>8.0331278576094053E-2</v>
      </c>
      <c r="M43" s="52">
        <f>M40+M41+M42</f>
        <v>45056</v>
      </c>
      <c r="N43" s="53">
        <f>IF(M43&gt;0,O43/M43,0)</f>
        <v>0.46310411487926134</v>
      </c>
      <c r="O43" s="54">
        <f>O40+O41+O42</f>
        <v>20865.618999999999</v>
      </c>
      <c r="P43" s="21">
        <f>IF(M43&gt;0,Q43/M43,0)</f>
        <v>0.46132978959517046</v>
      </c>
      <c r="Q43" s="54">
        <f>Q40+Q41+Q42</f>
        <v>20785.674999999999</v>
      </c>
      <c r="R43" s="21">
        <f>IF(M43&gt;0,S43/M43,0)</f>
        <v>7.5566095525568186E-2</v>
      </c>
      <c r="S43" s="54">
        <f>S40+S41+S42</f>
        <v>3404.7060000000001</v>
      </c>
      <c r="T43" s="21">
        <f>IF(M43&gt;0,U43/M43,0)</f>
        <v>0.23033915571732955</v>
      </c>
      <c r="U43" s="54">
        <f>U40+U41+U42</f>
        <v>10378.161</v>
      </c>
      <c r="V43" s="21">
        <f>IF(M43&gt;0,W43/M43,0)</f>
        <v>0.50566521661931818</v>
      </c>
      <c r="W43" s="54">
        <f>W40+W41+W42</f>
        <v>22783.252</v>
      </c>
      <c r="X43" s="21">
        <f>IF(M43&gt;0,Y43/M43,0)</f>
        <v>0.4</v>
      </c>
      <c r="Y43" s="54">
        <f>Y40+Y41+Y42</f>
        <v>18022.400000000001</v>
      </c>
      <c r="Z43" s="55">
        <f>IF(M43&gt;0,AA43/M43,0)</f>
        <v>3.0635178444602274E-3</v>
      </c>
      <c r="AA43" s="56">
        <f>SUM(AA40:AA42)</f>
        <v>138.02986000000001</v>
      </c>
      <c r="AB43" s="55">
        <f>IF(M43&gt;0,(AB40*M40+AB41*M41+AB42*M42)/M43,0)</f>
        <v>3.0682052778764207E-3</v>
      </c>
      <c r="AC43" s="55">
        <f>IF(K43&gt;0,(K40*AC40+K41*AC41+K42*AC42)/K43,0)</f>
        <v>3.900095934030046E-4</v>
      </c>
      <c r="AD43" s="52">
        <f>SUM(AD40:AD42)</f>
        <v>17.571619999999999</v>
      </c>
      <c r="AE43" s="53">
        <f>IF(K43&gt;0,(K40*AE40+K41*AE41+K42*AE42)/K43,0)</f>
        <v>0.21162923946766818</v>
      </c>
      <c r="AF43" s="58">
        <f>SUM(AF40:AF42)</f>
        <v>122.4936821</v>
      </c>
      <c r="AG43" s="53">
        <f>IF(AND(AA43&gt;0),((AA40*AG40+AA41*AG41+AA42*AG42)/AA43),0)</f>
        <v>0.87430875199126268</v>
      </c>
      <c r="AH43" s="57">
        <f t="shared" si="2"/>
        <v>0.87452286068144591</v>
      </c>
      <c r="AI43" s="51">
        <f>SUM(AI40:AI42)</f>
        <v>633</v>
      </c>
      <c r="AJ43" s="21">
        <f>IF(AI43&gt;0,(AJ40*AI40+AJ41*AI41+AJ42*AI42)/AI43,0)</f>
        <v>8.5434439178515009E-2</v>
      </c>
      <c r="AK43" s="53">
        <f>IF(K43&gt;0,(AK40*K40+AK41*K41+AK42*K42)/K43,0)</f>
        <v>0.20846327155453953</v>
      </c>
      <c r="AL43" s="155">
        <f>IF(L43&gt;0,(AL40*K40+AL41*K41+AL42*K42)/K43,0)</f>
        <v>0.21892656964402352</v>
      </c>
      <c r="AM43" s="58">
        <f>SUM(AM40:AM42)</f>
        <v>120.66943699999999</v>
      </c>
      <c r="AN43" s="156">
        <f>SUM(AN40:AN42)</f>
        <v>126.69780930000002</v>
      </c>
      <c r="AO43" s="56"/>
      <c r="AP43" s="56">
        <f>SUM(AP40:AP42)</f>
        <v>0</v>
      </c>
      <c r="AQ43" s="105"/>
      <c r="AR43" s="106">
        <f>AQ42</f>
        <v>2819.64</v>
      </c>
      <c r="AS43" s="51">
        <f>SUM(AS40:AS42)</f>
        <v>0</v>
      </c>
      <c r="AT43" s="59"/>
      <c r="AU43" s="58"/>
      <c r="AV43" s="58"/>
      <c r="AW43" s="58"/>
      <c r="AX43" s="58"/>
    </row>
    <row r="44" spans="1:50" x14ac:dyDescent="0.2">
      <c r="A44" s="182">
        <v>11</v>
      </c>
      <c r="B44" s="23">
        <v>1</v>
      </c>
      <c r="C44" s="46" t="s">
        <v>60</v>
      </c>
      <c r="D44" s="12">
        <v>6690</v>
      </c>
      <c r="E44" s="12">
        <v>0</v>
      </c>
      <c r="F44" s="12">
        <v>12502</v>
      </c>
      <c r="G44" s="13">
        <v>0.5</v>
      </c>
      <c r="H44" s="13">
        <v>4.3</v>
      </c>
      <c r="I44" s="12">
        <v>12452</v>
      </c>
      <c r="J44" s="13">
        <v>5.3</v>
      </c>
      <c r="K44" s="12">
        <v>16427</v>
      </c>
      <c r="L44" s="14">
        <v>7.1999999999999995E-2</v>
      </c>
      <c r="M44" s="24">
        <f>ROUND(K44*(1-L44),0)</f>
        <v>15244</v>
      </c>
      <c r="N44" s="15">
        <v>0.46100000000000002</v>
      </c>
      <c r="O44" s="25">
        <f>M44*N44</f>
        <v>7027.4840000000004</v>
      </c>
      <c r="P44" s="14">
        <v>0.44400000000000001</v>
      </c>
      <c r="Q44" s="25">
        <f>M44*P44</f>
        <v>6768.3360000000002</v>
      </c>
      <c r="R44" s="16">
        <v>9.5000000000000001E-2</v>
      </c>
      <c r="S44" s="25">
        <f>M44*R44</f>
        <v>1448.18</v>
      </c>
      <c r="T44" s="26">
        <v>0.218</v>
      </c>
      <c r="U44" s="25">
        <f>M44*T44</f>
        <v>3323.192</v>
      </c>
      <c r="V44" s="16">
        <v>0.52600000000000002</v>
      </c>
      <c r="W44" s="25">
        <f>M44*V44</f>
        <v>8018.3440000000001</v>
      </c>
      <c r="X44" s="16">
        <v>0.41</v>
      </c>
      <c r="Y44" s="25">
        <f>X44*M44</f>
        <v>6250.04</v>
      </c>
      <c r="Z44" s="17">
        <v>3.0100000000000001E-3</v>
      </c>
      <c r="AA44" s="18">
        <f>M44*Z44</f>
        <v>45.884439999999998</v>
      </c>
      <c r="AB44" s="27">
        <f>IF(M44&gt;0,(AD44+AM44)/M44,0)</f>
        <v>2.9410495932826034E-3</v>
      </c>
      <c r="AC44" s="17">
        <v>4.2999999999999999E-4</v>
      </c>
      <c r="AD44" s="24">
        <f>AC44*M44</f>
        <v>6.5549200000000001</v>
      </c>
      <c r="AE44" s="117">
        <v>0.21310000000000001</v>
      </c>
      <c r="AF44" s="30">
        <f>AI44*(1-AJ44)*AE44</f>
        <v>39.406452000000009</v>
      </c>
      <c r="AG44" s="28">
        <f>IF(AND(AE44&gt;0,AC44&gt;0,Z44&gt;0),((Z44-AC44)*AE44)/((AE44-AC44)*Z44),0)</f>
        <v>0.85887592447050776</v>
      </c>
      <c r="AH44" s="60">
        <f t="shared" si="2"/>
        <v>0.85557096593183257</v>
      </c>
      <c r="AI44" s="12">
        <v>201</v>
      </c>
      <c r="AJ44" s="14">
        <v>0.08</v>
      </c>
      <c r="AK44" s="15">
        <v>0.20699999999999999</v>
      </c>
      <c r="AL44" s="150">
        <v>0.21809999999999999</v>
      </c>
      <c r="AM44" s="30">
        <f>AI44*(1-AJ44)*AK44</f>
        <v>38.278440000000003</v>
      </c>
      <c r="AN44" s="153">
        <f>AI44*(1-AJ44)*AL44</f>
        <v>40.331052</v>
      </c>
      <c r="AO44" s="19">
        <v>1.6</v>
      </c>
      <c r="AP44" s="19">
        <v>876.1</v>
      </c>
      <c r="AQ44" s="101">
        <f>AQ42+AI44-AP44</f>
        <v>2144.54</v>
      </c>
      <c r="AR44" s="102"/>
      <c r="AS44" s="12"/>
      <c r="AT44" s="31"/>
      <c r="AU44" s="20"/>
      <c r="AV44" s="20"/>
      <c r="AW44" s="20"/>
      <c r="AX44" s="20"/>
    </row>
    <row r="45" spans="1:50" x14ac:dyDescent="0.2">
      <c r="A45" s="183"/>
      <c r="B45" s="33">
        <v>2</v>
      </c>
      <c r="C45" s="11" t="s">
        <v>54</v>
      </c>
      <c r="D45" s="34">
        <v>19000</v>
      </c>
      <c r="E45" s="34">
        <v>3</v>
      </c>
      <c r="F45" s="34">
        <v>16808</v>
      </c>
      <c r="G45" s="35">
        <v>0.7</v>
      </c>
      <c r="H45" s="35">
        <v>4.4000000000000004</v>
      </c>
      <c r="I45" s="34">
        <v>16676</v>
      </c>
      <c r="J45" s="35">
        <v>5.4</v>
      </c>
      <c r="K45" s="34">
        <v>16424</v>
      </c>
      <c r="L45" s="36">
        <v>7.0000000000000007E-2</v>
      </c>
      <c r="M45" s="37">
        <f>ROUND(K45*(1-L45),0)</f>
        <v>15274</v>
      </c>
      <c r="N45" s="38">
        <v>0.41</v>
      </c>
      <c r="O45" s="25">
        <f>M45*N45</f>
        <v>6262.3399999999992</v>
      </c>
      <c r="P45" s="36">
        <v>0.51900000000000002</v>
      </c>
      <c r="Q45" s="25">
        <f>M45*P45</f>
        <v>7927.2060000000001</v>
      </c>
      <c r="R45" s="39">
        <v>7.0999999999999994E-2</v>
      </c>
      <c r="S45" s="25">
        <f>M45*R45</f>
        <v>1084.454</v>
      </c>
      <c r="T45" s="28">
        <v>0.23400000000000001</v>
      </c>
      <c r="U45" s="25">
        <f>M45*T45</f>
        <v>3574.116</v>
      </c>
      <c r="V45" s="39">
        <v>0.504</v>
      </c>
      <c r="W45" s="25">
        <f>M45*V45</f>
        <v>7698.0960000000005</v>
      </c>
      <c r="X45" s="39">
        <v>0.4</v>
      </c>
      <c r="Y45" s="25">
        <f>X45*M45</f>
        <v>6109.6</v>
      </c>
      <c r="Z45" s="40">
        <v>2.98E-3</v>
      </c>
      <c r="AA45" s="18">
        <f>M45*Z45</f>
        <v>45.51652</v>
      </c>
      <c r="AB45" s="27">
        <f>IF(M45&gt;0,(AD45+AM45)/M45,0)</f>
        <v>3.0070398716773609E-3</v>
      </c>
      <c r="AC45" s="40">
        <v>4.2000000000000002E-4</v>
      </c>
      <c r="AD45" s="37">
        <f>AC45*M45</f>
        <v>6.4150800000000006</v>
      </c>
      <c r="AE45" s="28">
        <v>0.20830000000000001</v>
      </c>
      <c r="AF45" s="41">
        <f>AI45*(1-AJ45)*AE45</f>
        <v>39.157275500000004</v>
      </c>
      <c r="AG45" s="28">
        <f>IF(AND(AE45&gt;0,AC45&gt;0,Z45&gt;0),((Z45-AC45)*AE45)/((AE45-AC45)*Z45),0)</f>
        <v>0.86079604521452091</v>
      </c>
      <c r="AH45" s="29">
        <f t="shared" si="2"/>
        <v>0.86205021821801664</v>
      </c>
      <c r="AI45" s="34">
        <v>205</v>
      </c>
      <c r="AJ45" s="36">
        <v>8.3000000000000004E-2</v>
      </c>
      <c r="AK45" s="38">
        <v>0.2102</v>
      </c>
      <c r="AL45" s="151">
        <v>0.22159999999999999</v>
      </c>
      <c r="AM45" s="41">
        <f>AI45*(1-AJ45)*AK45</f>
        <v>39.514447000000004</v>
      </c>
      <c r="AN45" s="174">
        <f t="shared" si="1"/>
        <v>41.657476000000003</v>
      </c>
      <c r="AO45" s="42">
        <v>1.65</v>
      </c>
      <c r="AP45" s="42"/>
      <c r="AQ45" s="121">
        <f>AQ44+AI45-AP45</f>
        <v>2349.54</v>
      </c>
      <c r="AR45" s="104"/>
      <c r="AS45" s="43"/>
      <c r="AT45" s="44"/>
      <c r="AU45" s="45"/>
      <c r="AV45" s="45"/>
      <c r="AW45" s="45"/>
      <c r="AX45" s="45"/>
    </row>
    <row r="46" spans="1:50" x14ac:dyDescent="0.2">
      <c r="A46" s="183"/>
      <c r="B46" s="33">
        <v>3</v>
      </c>
      <c r="C46" s="11" t="s">
        <v>52</v>
      </c>
      <c r="D46" s="43">
        <v>19400</v>
      </c>
      <c r="E46" s="43">
        <v>1</v>
      </c>
      <c r="F46" s="43">
        <v>16624</v>
      </c>
      <c r="G46" s="37">
        <v>0.5</v>
      </c>
      <c r="H46" s="37">
        <v>3.9</v>
      </c>
      <c r="I46" s="43">
        <v>16943</v>
      </c>
      <c r="J46" s="37">
        <v>5.3</v>
      </c>
      <c r="K46" s="43">
        <v>16541</v>
      </c>
      <c r="L46" s="39">
        <v>7.2999999999999995E-2</v>
      </c>
      <c r="M46" s="37">
        <f>ROUND(K46*(1-L46),0)</f>
        <v>15334</v>
      </c>
      <c r="N46" s="28">
        <v>0.49299999999999999</v>
      </c>
      <c r="O46" s="25">
        <f>M46*N46</f>
        <v>7559.6620000000003</v>
      </c>
      <c r="P46" s="39">
        <v>0.42299999999999999</v>
      </c>
      <c r="Q46" s="25">
        <f>M46*P46</f>
        <v>6486.2820000000002</v>
      </c>
      <c r="R46" s="39">
        <v>8.3000000000000004E-2</v>
      </c>
      <c r="S46" s="25">
        <f>M46*R46</f>
        <v>1272.722</v>
      </c>
      <c r="T46" s="28">
        <v>0.24</v>
      </c>
      <c r="U46" s="25">
        <f>M46*T46</f>
        <v>3680.16</v>
      </c>
      <c r="V46" s="39">
        <v>0.501</v>
      </c>
      <c r="W46" s="25">
        <f>M46*V46</f>
        <v>7682.3339999999998</v>
      </c>
      <c r="X46" s="39">
        <v>0.4</v>
      </c>
      <c r="Y46" s="25">
        <f>X46*M46</f>
        <v>6133.6</v>
      </c>
      <c r="Z46" s="47">
        <v>2.8999999999999998E-3</v>
      </c>
      <c r="AA46" s="18">
        <f>M46*Z46</f>
        <v>44.468599999999995</v>
      </c>
      <c r="AB46" s="27">
        <f>IF(M46&gt;0,(AD46+AM46)/M46,0)</f>
        <v>2.8323695056736665E-3</v>
      </c>
      <c r="AC46" s="47">
        <v>4.0999999999999999E-4</v>
      </c>
      <c r="AD46" s="37">
        <f>AC46*M46</f>
        <v>6.2869399999999995</v>
      </c>
      <c r="AE46" s="28">
        <v>0.20319999999999999</v>
      </c>
      <c r="AF46" s="41">
        <f>AI46*(1-AJ46)*AE46</f>
        <v>36.533328000000004</v>
      </c>
      <c r="AG46" s="28">
        <f>IF(AND(AE46&gt;0,AC46&gt;0,Z46&gt;0),((Z46-AC46)*AE46)/((AE46-AC46)*Z46),0)</f>
        <v>0.86035664548513746</v>
      </c>
      <c r="AH46" s="29">
        <f t="shared" si="2"/>
        <v>0.85694549352157057</v>
      </c>
      <c r="AI46" s="43">
        <v>195</v>
      </c>
      <c r="AJ46" s="39">
        <v>7.8E-2</v>
      </c>
      <c r="AK46" s="28">
        <v>0.20660000000000001</v>
      </c>
      <c r="AL46" s="152">
        <v>0.21540000000000001</v>
      </c>
      <c r="AM46" s="41">
        <f>AI46*(1-AJ46)*AK46</f>
        <v>37.144614000000004</v>
      </c>
      <c r="AN46" s="154">
        <f t="shared" si="1"/>
        <v>38.726766000000005</v>
      </c>
      <c r="AO46" s="18">
        <v>1.55</v>
      </c>
      <c r="AP46" s="18"/>
      <c r="AQ46" s="121">
        <f>AQ45+AI46-AP46</f>
        <v>2544.54</v>
      </c>
      <c r="AR46" s="104"/>
      <c r="AS46" s="43"/>
      <c r="AT46" s="48"/>
      <c r="AU46" s="41"/>
      <c r="AV46" s="41"/>
      <c r="AW46" s="41"/>
      <c r="AX46" s="41"/>
    </row>
    <row r="47" spans="1:50" s="22" customFormat="1" ht="13.5" thickBot="1" x14ac:dyDescent="0.25">
      <c r="A47" s="184"/>
      <c r="B47" s="49" t="s">
        <v>38</v>
      </c>
      <c r="C47" s="50"/>
      <c r="D47" s="51">
        <f>SUM(D44:D46)</f>
        <v>45090</v>
      </c>
      <c r="E47" s="51"/>
      <c r="F47" s="51">
        <f>SUM(F44:F46)</f>
        <v>45934</v>
      </c>
      <c r="G47" s="52"/>
      <c r="H47" s="52"/>
      <c r="I47" s="51">
        <f>SUM(I44:I46)</f>
        <v>46071</v>
      </c>
      <c r="J47" s="52"/>
      <c r="K47" s="51">
        <f>SUM(K44:K46)</f>
        <v>49392</v>
      </c>
      <c r="L47" s="21">
        <f>IF(K47&gt;0,(K44*L44+K45*L45+K46*L46)/K47,0)</f>
        <v>7.1669845319080008E-2</v>
      </c>
      <c r="M47" s="52">
        <f>M44+M45+M46</f>
        <v>45852</v>
      </c>
      <c r="N47" s="53">
        <f>IF(M47&gt;0,O47/M47,0)</f>
        <v>0.45471268428858069</v>
      </c>
      <c r="O47" s="54">
        <f>O44+O45+O46</f>
        <v>20849.486000000001</v>
      </c>
      <c r="P47" s="21">
        <f>IF(M47&gt;0,Q47/M47,0)</f>
        <v>0.46196074326092645</v>
      </c>
      <c r="Q47" s="54">
        <f>Q44+Q45+Q46</f>
        <v>21181.824000000001</v>
      </c>
      <c r="R47" s="21">
        <f>IF(M47&gt;0,S47/M47,0)</f>
        <v>8.2992148652185294E-2</v>
      </c>
      <c r="S47" s="54">
        <f>S44+S45+S46</f>
        <v>3805.3559999999998</v>
      </c>
      <c r="T47" s="21">
        <f>IF(M47&gt;0,U47/M47,0)</f>
        <v>0.23068716740818287</v>
      </c>
      <c r="U47" s="54">
        <f>U44+U45+U46</f>
        <v>10577.468000000001</v>
      </c>
      <c r="V47" s="21">
        <f>IF(M47&gt;0,W47/M47,0)</f>
        <v>0.51031086975486351</v>
      </c>
      <c r="W47" s="54">
        <f>W44+W45+W46</f>
        <v>23398.774000000001</v>
      </c>
      <c r="X47" s="21">
        <f>IF(M47&gt;0,Y47/M47,0)</f>
        <v>0.40332460961353916</v>
      </c>
      <c r="Y47" s="54">
        <f>Y44+Y45+Y46</f>
        <v>18493.239999999998</v>
      </c>
      <c r="Z47" s="55">
        <f>IF(M47&gt;0,AA47/M47,0)</f>
        <v>2.9632199249760094E-3</v>
      </c>
      <c r="AA47" s="56">
        <f>SUM(AA44:AA46)</f>
        <v>135.86955999999998</v>
      </c>
      <c r="AB47" s="55">
        <f>IF(M47&gt;0,(AB44*M44+AB45*M45+AB46*M46)/M47,0)</f>
        <v>2.926686753031493E-3</v>
      </c>
      <c r="AC47" s="55">
        <f>IF(K47&gt;0,(K44*AC44+K45*AC45+K46*AC46)/K47,0)</f>
        <v>4.1997691933916428E-4</v>
      </c>
      <c r="AD47" s="52">
        <f>SUM(AD44:AD46)</f>
        <v>19.25694</v>
      </c>
      <c r="AE47" s="53">
        <f>IF(K47&gt;0,(K44*AE44+K45*AE45+K46*AE46)/K47,0)</f>
        <v>0.20818845359572402</v>
      </c>
      <c r="AF47" s="58">
        <f>SUM(AF44:AF46)</f>
        <v>115.09705550000001</v>
      </c>
      <c r="AG47" s="53">
        <f>IF(AND(AA47&gt;0),((AA44*AG44+AA45*AG45+AA46*AG46)/AA47),0)</f>
        <v>0.86000379155684026</v>
      </c>
      <c r="AH47" s="57">
        <f t="shared" si="2"/>
        <v>0.85823435891341127</v>
      </c>
      <c r="AI47" s="51">
        <f>SUM(AI44:AI46)</f>
        <v>601</v>
      </c>
      <c r="AJ47" s="21">
        <f>IF(AI47&gt;0,(AJ44*AI44+AJ45*AI45+AJ46*AI46)/AI47,0)</f>
        <v>8.0374376039933443E-2</v>
      </c>
      <c r="AK47" s="53">
        <f>IF(K47&gt;0,(AK44*K44+AK45*K45+AK46*K46)/K47,0)</f>
        <v>0.2079301182377713</v>
      </c>
      <c r="AL47" s="155">
        <f>IF(L47&gt;0,(AL44*K44+AL45*K45+AL46*K46)/K47,0)</f>
        <v>0.218359623015873</v>
      </c>
      <c r="AM47" s="58">
        <f>SUM(AM44:AM46)</f>
        <v>114.93750100000001</v>
      </c>
      <c r="AN47" s="156">
        <f>SUM(AN44:AN46)</f>
        <v>120.715294</v>
      </c>
      <c r="AO47" s="56"/>
      <c r="AP47" s="56">
        <f>SUM(AP44:AP46)</f>
        <v>876.1</v>
      </c>
      <c r="AQ47" s="105"/>
      <c r="AR47" s="106">
        <f>AQ46</f>
        <v>2544.54</v>
      </c>
      <c r="AS47" s="51">
        <f>SUM(AS44:AS46)</f>
        <v>0</v>
      </c>
      <c r="AT47" s="59"/>
      <c r="AU47" s="58"/>
      <c r="AV47" s="58"/>
      <c r="AW47" s="58"/>
      <c r="AX47" s="58"/>
    </row>
    <row r="48" spans="1:50" x14ac:dyDescent="0.2">
      <c r="A48" s="182">
        <v>12</v>
      </c>
      <c r="B48" s="23">
        <v>1</v>
      </c>
      <c r="C48" s="11" t="s">
        <v>57</v>
      </c>
      <c r="D48" s="12">
        <v>6312</v>
      </c>
      <c r="E48" s="12">
        <v>1</v>
      </c>
      <c r="F48" s="12">
        <v>14321</v>
      </c>
      <c r="G48" s="13">
        <v>0.7</v>
      </c>
      <c r="H48" s="13">
        <v>3.8</v>
      </c>
      <c r="I48" s="12">
        <v>13892</v>
      </c>
      <c r="J48" s="13">
        <v>6</v>
      </c>
      <c r="K48" s="12">
        <v>16543</v>
      </c>
      <c r="L48" s="14">
        <v>7.4999999999999997E-2</v>
      </c>
      <c r="M48" s="24">
        <f>ROUND(K48*(1-L48),0)</f>
        <v>15302</v>
      </c>
      <c r="N48" s="15">
        <v>0.36699999999999999</v>
      </c>
      <c r="O48" s="25">
        <f>M48*N48</f>
        <v>5615.8339999999998</v>
      </c>
      <c r="P48" s="14">
        <v>0.51</v>
      </c>
      <c r="Q48" s="25">
        <f>M48*P48</f>
        <v>7804.02</v>
      </c>
      <c r="R48" s="16">
        <v>0.123</v>
      </c>
      <c r="S48" s="25">
        <f>M48*R48</f>
        <v>1882.146</v>
      </c>
      <c r="T48" s="26">
        <v>0.24299999999999999</v>
      </c>
      <c r="U48" s="25">
        <f>M48*T48</f>
        <v>3718.386</v>
      </c>
      <c r="V48" s="16">
        <v>0.502</v>
      </c>
      <c r="W48" s="25">
        <f>M48*V48</f>
        <v>7681.6040000000003</v>
      </c>
      <c r="X48" s="16">
        <v>0.4</v>
      </c>
      <c r="Y48" s="25">
        <f>X48*M48</f>
        <v>6120.8</v>
      </c>
      <c r="Z48" s="17">
        <v>2.9099999999999998E-3</v>
      </c>
      <c r="AA48" s="18">
        <f>M48*Z48</f>
        <v>44.528819999999996</v>
      </c>
      <c r="AB48" s="27">
        <f>IF(M48&gt;0,(AD48+AM48)/M48,0)</f>
        <v>2.9309304666056729E-3</v>
      </c>
      <c r="AC48" s="17">
        <v>4.0999999999999999E-4</v>
      </c>
      <c r="AD48" s="24">
        <f>AC48*M48</f>
        <v>6.2738199999999997</v>
      </c>
      <c r="AE48" s="117">
        <v>0.20849999999999999</v>
      </c>
      <c r="AF48" s="30">
        <f>AI48*(1-AJ48)*AE48</f>
        <v>39.620421</v>
      </c>
      <c r="AG48" s="28">
        <f>IF(AND(AE48&gt;0,AC48&gt;0,Z48&gt;0),((Z48-AC48)*AE48)/((AE48-AC48)*Z48),0)</f>
        <v>0.86079922793121322</v>
      </c>
      <c r="AH48" s="60">
        <f t="shared" si="2"/>
        <v>0.86185337183285671</v>
      </c>
      <c r="AI48" s="12">
        <v>207</v>
      </c>
      <c r="AJ48" s="14">
        <v>8.2000000000000003E-2</v>
      </c>
      <c r="AK48" s="15">
        <v>0.20300000000000001</v>
      </c>
      <c r="AL48" s="150">
        <v>0.21179999999999999</v>
      </c>
      <c r="AM48" s="30">
        <f>AI48*(1-AJ48)*AK48</f>
        <v>38.575278000000004</v>
      </c>
      <c r="AN48" s="153">
        <f>AI48*(1-AJ48)*AL48</f>
        <v>40.247506799999996</v>
      </c>
      <c r="AO48" s="19">
        <v>1.55</v>
      </c>
      <c r="AP48" s="19">
        <v>1008.8</v>
      </c>
      <c r="AQ48" s="101">
        <f>AQ46+AI48-AP48</f>
        <v>1742.74</v>
      </c>
      <c r="AR48" s="102"/>
      <c r="AS48" s="12"/>
      <c r="AT48" s="31"/>
      <c r="AU48" s="20"/>
      <c r="AV48" s="20"/>
      <c r="AW48" s="20"/>
      <c r="AX48" s="20"/>
    </row>
    <row r="49" spans="1:50" x14ac:dyDescent="0.2">
      <c r="A49" s="183"/>
      <c r="B49" s="33">
        <v>2</v>
      </c>
      <c r="C49" s="11" t="s">
        <v>53</v>
      </c>
      <c r="D49" s="34">
        <v>19173</v>
      </c>
      <c r="E49" s="34">
        <v>4</v>
      </c>
      <c r="F49" s="34">
        <v>15959</v>
      </c>
      <c r="G49" s="35">
        <v>1.2</v>
      </c>
      <c r="H49" s="35">
        <v>5.6</v>
      </c>
      <c r="I49" s="34">
        <v>16057</v>
      </c>
      <c r="J49" s="35">
        <v>6.1</v>
      </c>
      <c r="K49" s="34">
        <v>16400</v>
      </c>
      <c r="L49" s="36">
        <v>7.3999999999999996E-2</v>
      </c>
      <c r="M49" s="37">
        <f>ROUND(K49*(1-L49),0)</f>
        <v>15186</v>
      </c>
      <c r="N49" s="38">
        <v>0.48299999999999998</v>
      </c>
      <c r="O49" s="25">
        <f>M49*N49</f>
        <v>7334.8379999999997</v>
      </c>
      <c r="P49" s="36">
        <v>0.39600000000000002</v>
      </c>
      <c r="Q49" s="25">
        <f>M49*P49</f>
        <v>6013.6559999999999</v>
      </c>
      <c r="R49" s="39">
        <v>0.121</v>
      </c>
      <c r="S49" s="25">
        <f>M49*R49</f>
        <v>1837.5059999999999</v>
      </c>
      <c r="T49" s="28">
        <v>0.24299999999999999</v>
      </c>
      <c r="U49" s="25">
        <f>M49*T49</f>
        <v>3690.1979999999999</v>
      </c>
      <c r="V49" s="39">
        <v>0.503</v>
      </c>
      <c r="W49" s="25">
        <f>M49*V49</f>
        <v>7638.558</v>
      </c>
      <c r="X49" s="39">
        <v>0.4</v>
      </c>
      <c r="Y49" s="25">
        <f>X49*M49</f>
        <v>6074.4000000000005</v>
      </c>
      <c r="Z49" s="40">
        <v>2.97E-3</v>
      </c>
      <c r="AA49" s="18">
        <f>M49*Z49</f>
        <v>45.102420000000002</v>
      </c>
      <c r="AB49" s="27">
        <f>IF(M49&gt;0,(AD49+AM49)/M49,0)</f>
        <v>2.9309818517055186E-3</v>
      </c>
      <c r="AC49" s="40">
        <v>3.6999999999999999E-4</v>
      </c>
      <c r="AD49" s="37">
        <f>AC49*M49</f>
        <v>5.6188199999999995</v>
      </c>
      <c r="AE49" s="28">
        <v>0.20799999999999999</v>
      </c>
      <c r="AF49" s="41">
        <f>AI49*(1-AJ49)*AE49</f>
        <v>39.673088</v>
      </c>
      <c r="AG49" s="28">
        <f>IF(AND(AE49&gt;0,AC49&gt;0,Z49&gt;0),((Z49-AC49)*AE49)/((AE49-AC49)*Z49),0)</f>
        <v>0.87698088950316466</v>
      </c>
      <c r="AH49" s="29">
        <f t="shared" si="2"/>
        <v>0.87535086391486394</v>
      </c>
      <c r="AI49" s="34">
        <v>208</v>
      </c>
      <c r="AJ49" s="36">
        <v>8.3000000000000004E-2</v>
      </c>
      <c r="AK49" s="38">
        <v>0.2039</v>
      </c>
      <c r="AL49" s="151">
        <v>0.218</v>
      </c>
      <c r="AM49" s="41">
        <f>AI49*(1-AJ49)*AK49</f>
        <v>38.891070400000004</v>
      </c>
      <c r="AN49" s="174">
        <f t="shared" si="1"/>
        <v>41.580448000000004</v>
      </c>
      <c r="AO49" s="42">
        <v>1.65</v>
      </c>
      <c r="AP49" s="42"/>
      <c r="AQ49" s="121">
        <f>AQ48+AI49-AP49</f>
        <v>1950.74</v>
      </c>
      <c r="AR49" s="104"/>
      <c r="AS49" s="43"/>
      <c r="AT49" s="44"/>
      <c r="AU49" s="45"/>
      <c r="AV49" s="45"/>
      <c r="AW49" s="45"/>
      <c r="AX49" s="45"/>
    </row>
    <row r="50" spans="1:50" x14ac:dyDescent="0.2">
      <c r="A50" s="183"/>
      <c r="B50" s="33">
        <v>3</v>
      </c>
      <c r="C50" s="11" t="s">
        <v>52</v>
      </c>
      <c r="D50" s="43">
        <v>21700</v>
      </c>
      <c r="E50" s="43">
        <v>2</v>
      </c>
      <c r="F50" s="43">
        <v>17236</v>
      </c>
      <c r="G50" s="37">
        <v>0.9</v>
      </c>
      <c r="H50" s="37">
        <v>4.8</v>
      </c>
      <c r="I50" s="43">
        <v>17615</v>
      </c>
      <c r="J50" s="37">
        <v>5.2</v>
      </c>
      <c r="K50" s="43">
        <v>16383</v>
      </c>
      <c r="L50" s="39">
        <v>7.0999999999999994E-2</v>
      </c>
      <c r="M50" s="37">
        <f>ROUND(K50*(1-L50),0)</f>
        <v>15220</v>
      </c>
      <c r="N50" s="28">
        <v>0.46899999999999997</v>
      </c>
      <c r="O50" s="25">
        <f>M50*N50</f>
        <v>7138.1799999999994</v>
      </c>
      <c r="P50" s="39">
        <v>0.39500000000000002</v>
      </c>
      <c r="Q50" s="25">
        <f>M50*P50</f>
        <v>6011.9000000000005</v>
      </c>
      <c r="R50" s="39">
        <v>0.13600000000000001</v>
      </c>
      <c r="S50" s="25">
        <f>M50*R50</f>
        <v>2069.92</v>
      </c>
      <c r="T50" s="28">
        <v>0.24</v>
      </c>
      <c r="U50" s="25">
        <f>M50*T50</f>
        <v>3652.7999999999997</v>
      </c>
      <c r="V50" s="39">
        <v>0.49399999999999999</v>
      </c>
      <c r="W50" s="25">
        <f>M50*V50</f>
        <v>7518.68</v>
      </c>
      <c r="X50" s="39">
        <v>0.4</v>
      </c>
      <c r="Y50" s="25">
        <f>X50*M50</f>
        <v>6088</v>
      </c>
      <c r="Z50" s="47">
        <v>2.9499999999999999E-3</v>
      </c>
      <c r="AA50" s="18">
        <f>M50*Z50</f>
        <v>44.899000000000001</v>
      </c>
      <c r="AB50" s="27">
        <f>IF(M50&gt;0,(AD50+AM50)/M50,0)</f>
        <v>2.9638378449408673E-3</v>
      </c>
      <c r="AC50" s="47">
        <v>3.6999999999999999E-4</v>
      </c>
      <c r="AD50" s="37">
        <f>AC50*M50</f>
        <v>5.6314000000000002</v>
      </c>
      <c r="AE50" s="28">
        <v>0.2054</v>
      </c>
      <c r="AF50" s="41">
        <f>AI50*(1-AJ50)*AE50</f>
        <v>39.116376000000002</v>
      </c>
      <c r="AG50" s="28">
        <f>IF(AND(AE50&gt;0,AC50&gt;0,Z50&gt;0),((Z50-AC50)*AE50)/((AE50-AC50)*Z50),0)</f>
        <v>0.87615454373357515</v>
      </c>
      <c r="AH50" s="29">
        <f t="shared" si="2"/>
        <v>0.87672668943828469</v>
      </c>
      <c r="AI50" s="43">
        <v>207</v>
      </c>
      <c r="AJ50" s="39">
        <v>0.08</v>
      </c>
      <c r="AK50" s="28">
        <v>0.20730000000000001</v>
      </c>
      <c r="AL50" s="152">
        <v>0.2172</v>
      </c>
      <c r="AM50" s="41">
        <f>AI50*(1-AJ50)*AK50</f>
        <v>39.478211999999999</v>
      </c>
      <c r="AN50" s="154">
        <f t="shared" si="1"/>
        <v>41.363568000000001</v>
      </c>
      <c r="AO50" s="18">
        <v>1.55</v>
      </c>
      <c r="AP50" s="18"/>
      <c r="AQ50" s="121">
        <f>AQ49+AI50-AP50</f>
        <v>2157.7399999999998</v>
      </c>
      <c r="AR50" s="104"/>
      <c r="AS50" s="43"/>
      <c r="AT50" s="48"/>
      <c r="AU50" s="41"/>
      <c r="AV50" s="41"/>
      <c r="AW50" s="41"/>
      <c r="AX50" s="41"/>
    </row>
    <row r="51" spans="1:50" s="22" customFormat="1" ht="13.5" thickBot="1" x14ac:dyDescent="0.25">
      <c r="A51" s="184"/>
      <c r="B51" s="49" t="s">
        <v>38</v>
      </c>
      <c r="C51" s="50"/>
      <c r="D51" s="51">
        <f>SUM(D48:D50)</f>
        <v>47185</v>
      </c>
      <c r="E51" s="51"/>
      <c r="F51" s="51">
        <f>SUM(F48:F50)</f>
        <v>47516</v>
      </c>
      <c r="G51" s="52"/>
      <c r="H51" s="52"/>
      <c r="I51" s="51">
        <f>SUM(I48:I50)</f>
        <v>47564</v>
      </c>
      <c r="J51" s="52"/>
      <c r="K51" s="51">
        <f>SUM(K48:K50)</f>
        <v>49326</v>
      </c>
      <c r="L51" s="21">
        <f>IF(K51&gt;0,(K48*L48+K49*L49+K50*L50)/K51,0)</f>
        <v>7.3338969306248225E-2</v>
      </c>
      <c r="M51" s="52">
        <f>M48+M49+M50</f>
        <v>45708</v>
      </c>
      <c r="N51" s="53">
        <f>IF(M51&gt;0,O51/M51,0)</f>
        <v>0.43950406930953001</v>
      </c>
      <c r="O51" s="54">
        <f>O48+O49+O50</f>
        <v>20088.851999999999</v>
      </c>
      <c r="P51" s="21">
        <f>IF(M51&gt;0,Q51/M51,0)</f>
        <v>0.4338316268486917</v>
      </c>
      <c r="Q51" s="54">
        <f>Q48+Q49+Q50</f>
        <v>19829.576000000001</v>
      </c>
      <c r="R51" s="21">
        <f>IF(M51&gt;0,S51/M51,0)</f>
        <v>0.12666430384177824</v>
      </c>
      <c r="S51" s="54">
        <f>S48+S49+S50</f>
        <v>5789.5720000000001</v>
      </c>
      <c r="T51" s="21">
        <f>IF(M51&gt;0,U51/M51,0)</f>
        <v>0.24200105014439485</v>
      </c>
      <c r="U51" s="54">
        <f>U48+U49+U50</f>
        <v>11061.384</v>
      </c>
      <c r="V51" s="21">
        <f>IF(M51&gt;0,W51/M51,0)</f>
        <v>0.4996683731513083</v>
      </c>
      <c r="W51" s="54">
        <f>W48+W49+W50</f>
        <v>22838.842000000001</v>
      </c>
      <c r="X51" s="21">
        <f>IF(M51&gt;0,Y51/M51,0)</f>
        <v>0.4</v>
      </c>
      <c r="Y51" s="54">
        <f>Y48+Y49+Y50</f>
        <v>18283.2</v>
      </c>
      <c r="Z51" s="55">
        <f>IF(M51&gt;0,AA51/M51,0)</f>
        <v>2.94325369738339E-3</v>
      </c>
      <c r="AA51" s="56">
        <f>SUM(AA48:AA50)</f>
        <v>134.53023999999999</v>
      </c>
      <c r="AB51" s="55">
        <f>IF(M51&gt;0,(AB48*M48+AB49*M49+AB50*M50)/M51,0)</f>
        <v>2.9419051457075349E-3</v>
      </c>
      <c r="AC51" s="55">
        <f>IF(K51&gt;0,(K48*AC48+K49*AC49+K50*AC50)/K51,0)</f>
        <v>3.8341523740015407E-4</v>
      </c>
      <c r="AD51" s="52">
        <f>SUM(AD48:AD50)</f>
        <v>17.524039999999999</v>
      </c>
      <c r="AE51" s="53">
        <f>IF(K51&gt;0,(K48*AE48+K49*AE49+K50*AE50)/K51,0)</f>
        <v>0.20730413372258036</v>
      </c>
      <c r="AF51" s="58">
        <f>SUM(AF48:AF50)</f>
        <v>118.409885</v>
      </c>
      <c r="AG51" s="53">
        <f>IF(AND(AA51&gt;0),((AA48*AG48+AA49*AG49+AA50*AG50)/AA51),0)</f>
        <v>0.87134905242216976</v>
      </c>
      <c r="AH51" s="57">
        <f t="shared" si="2"/>
        <v>0.87130289157550411</v>
      </c>
      <c r="AI51" s="51">
        <f>SUM(AI48:AI50)</f>
        <v>622</v>
      </c>
      <c r="AJ51" s="21">
        <f>IF(AI51&gt;0,(AJ48*AI48+AJ49*AI49+AJ50*AI50)/AI51,0)</f>
        <v>8.1668810289389077E-2</v>
      </c>
      <c r="AK51" s="53">
        <f>IF(K51&gt;0,(AK48*K48+AK49*K49+AK50*K50)/K51,0)</f>
        <v>0.20472742367108626</v>
      </c>
      <c r="AL51" s="155">
        <f>IF(L51&gt;0,(AL48*K48+AL49*K49+AL50*K50)/K51,0)</f>
        <v>0.21565492843530795</v>
      </c>
      <c r="AM51" s="58">
        <f>SUM(AM48:AM50)</f>
        <v>116.94456040000001</v>
      </c>
      <c r="AN51" s="156">
        <f>SUM(AN48:AN50)</f>
        <v>123.1915228</v>
      </c>
      <c r="AO51" s="56"/>
      <c r="AP51" s="56">
        <f>SUM(AP48:AP50)</f>
        <v>1008.8</v>
      </c>
      <c r="AQ51" s="105"/>
      <c r="AR51" s="106">
        <f>AQ50</f>
        <v>2157.7399999999998</v>
      </c>
      <c r="AS51" s="51">
        <f>SUM(AS48:AS50)</f>
        <v>0</v>
      </c>
      <c r="AT51" s="59"/>
      <c r="AU51" s="58"/>
      <c r="AV51" s="58"/>
      <c r="AW51" s="58"/>
      <c r="AX51" s="58"/>
    </row>
    <row r="52" spans="1:50" x14ac:dyDescent="0.2">
      <c r="A52" s="182">
        <v>13</v>
      </c>
      <c r="B52" s="23">
        <v>1</v>
      </c>
      <c r="C52" s="11" t="s">
        <v>53</v>
      </c>
      <c r="D52" s="12">
        <v>6589</v>
      </c>
      <c r="E52" s="12">
        <v>0</v>
      </c>
      <c r="F52" s="12">
        <v>14061</v>
      </c>
      <c r="G52" s="13">
        <v>0.9</v>
      </c>
      <c r="H52" s="13">
        <v>4.8</v>
      </c>
      <c r="I52" s="12">
        <v>13609</v>
      </c>
      <c r="J52" s="13">
        <v>6.5</v>
      </c>
      <c r="K52" s="12">
        <v>16439</v>
      </c>
      <c r="L52" s="14">
        <v>7.0000000000000007E-2</v>
      </c>
      <c r="M52" s="24">
        <f>ROUND(K52*(1-L52),0)</f>
        <v>15288</v>
      </c>
      <c r="N52" s="15">
        <v>0.42399999999999999</v>
      </c>
      <c r="O52" s="25">
        <f>M52*N52</f>
        <v>6482.1120000000001</v>
      </c>
      <c r="P52" s="14">
        <v>0.48199999999999998</v>
      </c>
      <c r="Q52" s="25">
        <f>M52*P52</f>
        <v>7368.8159999999998</v>
      </c>
      <c r="R52" s="16">
        <v>9.4E-2</v>
      </c>
      <c r="S52" s="25">
        <f>M52*R52</f>
        <v>1437.0720000000001</v>
      </c>
      <c r="T52" s="26">
        <v>0.24099999999999999</v>
      </c>
      <c r="U52" s="25">
        <f>M52*T52</f>
        <v>3684.4079999999999</v>
      </c>
      <c r="V52" s="16">
        <v>0.501</v>
      </c>
      <c r="W52" s="25">
        <f>M52*V52</f>
        <v>7659.2880000000005</v>
      </c>
      <c r="X52" s="16">
        <v>0.4</v>
      </c>
      <c r="Y52" s="25">
        <f>X52*M52</f>
        <v>6115.2000000000007</v>
      </c>
      <c r="Z52" s="17">
        <v>3.0000000000000001E-3</v>
      </c>
      <c r="AA52" s="18">
        <f>M52*Z52</f>
        <v>45.864000000000004</v>
      </c>
      <c r="AB52" s="27">
        <f>IF(M52&gt;0,(AD52+AM52)/M52,0)</f>
        <v>3.0162719780219781E-3</v>
      </c>
      <c r="AC52" s="17">
        <v>3.6999999999999999E-4</v>
      </c>
      <c r="AD52" s="24">
        <f>AC52*M52</f>
        <v>5.6565599999999998</v>
      </c>
      <c r="AE52" s="117">
        <v>0.20979999999999999</v>
      </c>
      <c r="AF52" s="30">
        <f>AI52*(1-AJ52)*AE52</f>
        <v>41.363118999999998</v>
      </c>
      <c r="AG52" s="28">
        <f>IF(AND(AE52&gt;0,AC52&gt;0,Z52&gt;0),((Z52-AC52)*AE52)/((AE52-AC52)*Z52),0)</f>
        <v>0.87821547374620001</v>
      </c>
      <c r="AH52" s="60">
        <f t="shared" si="2"/>
        <v>0.87891680842445463</v>
      </c>
      <c r="AI52" s="12">
        <v>215</v>
      </c>
      <c r="AJ52" s="14">
        <v>8.3000000000000004E-2</v>
      </c>
      <c r="AK52" s="15">
        <v>0.20519999999999999</v>
      </c>
      <c r="AL52" s="150">
        <v>0.21149999999999999</v>
      </c>
      <c r="AM52" s="30">
        <f>AI52*(1-AJ52)*AK52</f>
        <v>40.456206000000002</v>
      </c>
      <c r="AN52" s="153">
        <f>AI52*(1-AJ52)*AL52</f>
        <v>41.698282499999998</v>
      </c>
      <c r="AO52" s="19">
        <v>1.55</v>
      </c>
      <c r="AP52" s="19">
        <v>828.36</v>
      </c>
      <c r="AQ52" s="101">
        <f>AQ50+AI52-AP52+AR52</f>
        <v>1724.3799999999997</v>
      </c>
      <c r="AR52" s="102">
        <v>180</v>
      </c>
      <c r="AS52" s="12"/>
      <c r="AT52" s="31"/>
      <c r="AU52" s="20"/>
      <c r="AV52" s="20"/>
      <c r="AW52" s="20"/>
      <c r="AX52" s="20"/>
    </row>
    <row r="53" spans="1:50" x14ac:dyDescent="0.2">
      <c r="A53" s="183"/>
      <c r="B53" s="33">
        <v>2</v>
      </c>
      <c r="C53" s="11" t="s">
        <v>51</v>
      </c>
      <c r="D53" s="34">
        <v>21502</v>
      </c>
      <c r="E53" s="34">
        <v>3</v>
      </c>
      <c r="F53" s="34">
        <v>16738</v>
      </c>
      <c r="G53" s="35">
        <v>0.5</v>
      </c>
      <c r="H53" s="35">
        <v>4.2</v>
      </c>
      <c r="I53" s="34">
        <v>16760</v>
      </c>
      <c r="J53" s="35">
        <v>6.3</v>
      </c>
      <c r="K53" s="34">
        <v>16544</v>
      </c>
      <c r="L53" s="36">
        <v>7.1999999999999995E-2</v>
      </c>
      <c r="M53" s="37">
        <f>ROUND(K53*(1-L53),0)</f>
        <v>15353</v>
      </c>
      <c r="N53" s="38">
        <v>0.56999999999999995</v>
      </c>
      <c r="O53" s="25">
        <f>M53*N53</f>
        <v>8751.2099999999991</v>
      </c>
      <c r="P53" s="36">
        <v>0.36099999999999999</v>
      </c>
      <c r="Q53" s="25">
        <f>M53*P53</f>
        <v>5542.433</v>
      </c>
      <c r="R53" s="39">
        <v>6.9000000000000006E-2</v>
      </c>
      <c r="S53" s="25">
        <f>M53*R53</f>
        <v>1059.3570000000002</v>
      </c>
      <c r="T53" s="28">
        <v>0.249</v>
      </c>
      <c r="U53" s="25">
        <f>M53*T53</f>
        <v>3822.8969999999999</v>
      </c>
      <c r="V53" s="39">
        <v>0.49099999999999999</v>
      </c>
      <c r="W53" s="25">
        <f>M53*V53</f>
        <v>7538.3230000000003</v>
      </c>
      <c r="X53" s="39">
        <v>0.4</v>
      </c>
      <c r="Y53" s="25">
        <f>X53*M53</f>
        <v>6141.2000000000007</v>
      </c>
      <c r="Z53" s="40">
        <v>3.0100000000000001E-3</v>
      </c>
      <c r="AA53" s="18">
        <f>M53*Z53</f>
        <v>46.212530000000001</v>
      </c>
      <c r="AB53" s="27">
        <f>IF(M53&gt;0,(AD53+AM53)/M53,0)</f>
        <v>3.0621371458346902E-3</v>
      </c>
      <c r="AC53" s="40">
        <v>3.6000000000000002E-4</v>
      </c>
      <c r="AD53" s="37">
        <f>AC53*M53</f>
        <v>5.5270800000000007</v>
      </c>
      <c r="AE53" s="28">
        <v>0.21249999999999999</v>
      </c>
      <c r="AF53" s="41">
        <f>AI53*(1-AJ53)*AE53</f>
        <v>41.564149999999998</v>
      </c>
      <c r="AG53" s="28">
        <f>IF(AND(AE53&gt;0,AC53&gt;0,Z53&gt;0),((Z53-AC53)*AE53)/((AE53-AC53)*Z53),0)</f>
        <v>0.88189270108406448</v>
      </c>
      <c r="AH53" s="29">
        <f t="shared" si="2"/>
        <v>0.88393536476668666</v>
      </c>
      <c r="AI53" s="34">
        <v>214</v>
      </c>
      <c r="AJ53" s="36">
        <v>8.5999999999999993E-2</v>
      </c>
      <c r="AK53" s="38">
        <v>0.21210000000000001</v>
      </c>
      <c r="AL53" s="151">
        <v>0.22120000000000001</v>
      </c>
      <c r="AM53" s="41">
        <f>AI53*(1-AJ53)*AK53</f>
        <v>41.485911600000001</v>
      </c>
      <c r="AN53" s="174">
        <f t="shared" si="1"/>
        <v>43.265835200000005</v>
      </c>
      <c r="AO53" s="42">
        <v>1.55</v>
      </c>
      <c r="AP53" s="42"/>
      <c r="AQ53" s="121">
        <f>AQ52+AI53-AP53</f>
        <v>1938.3799999999997</v>
      </c>
      <c r="AR53" s="104"/>
      <c r="AS53" s="43"/>
      <c r="AT53" s="44"/>
      <c r="AU53" s="45"/>
      <c r="AV53" s="45"/>
      <c r="AW53" s="45"/>
      <c r="AX53" s="45"/>
    </row>
    <row r="54" spans="1:50" x14ac:dyDescent="0.2">
      <c r="A54" s="183"/>
      <c r="B54" s="33">
        <v>3</v>
      </c>
      <c r="C54" s="11" t="s">
        <v>52</v>
      </c>
      <c r="D54" s="43">
        <v>19700</v>
      </c>
      <c r="E54" s="43">
        <v>2</v>
      </c>
      <c r="F54" s="43">
        <v>17548</v>
      </c>
      <c r="G54" s="37">
        <v>0.7</v>
      </c>
      <c r="H54" s="37">
        <v>4.4000000000000004</v>
      </c>
      <c r="I54" s="43">
        <v>17394</v>
      </c>
      <c r="J54" s="37">
        <v>5.8</v>
      </c>
      <c r="K54" s="43">
        <v>16595</v>
      </c>
      <c r="L54" s="39">
        <v>7.9000000000000001E-2</v>
      </c>
      <c r="M54" s="37">
        <f>ROUND(K54*(1-L54),0)</f>
        <v>15284</v>
      </c>
      <c r="N54" s="28">
        <v>0.45700000000000002</v>
      </c>
      <c r="O54" s="25">
        <f>M54*N54</f>
        <v>6984.7880000000005</v>
      </c>
      <c r="P54" s="39">
        <v>0.42399999999999999</v>
      </c>
      <c r="Q54" s="25">
        <f>M54*P54</f>
        <v>6480.4160000000002</v>
      </c>
      <c r="R54" s="39">
        <v>0.11899999999999999</v>
      </c>
      <c r="S54" s="25">
        <f>M54*R54</f>
        <v>1818.7959999999998</v>
      </c>
      <c r="T54" s="28">
        <v>0.253</v>
      </c>
      <c r="U54" s="25">
        <f>M54*T54</f>
        <v>3866.8519999999999</v>
      </c>
      <c r="V54" s="39">
        <v>0.48099999999999998</v>
      </c>
      <c r="W54" s="25">
        <f>M54*V54</f>
        <v>7351.6039999999994</v>
      </c>
      <c r="X54" s="39">
        <v>0.4</v>
      </c>
      <c r="Y54" s="25">
        <f>X54*M54</f>
        <v>6113.6</v>
      </c>
      <c r="Z54" s="47">
        <v>2.97E-3</v>
      </c>
      <c r="AA54" s="18">
        <f>M54*Z54</f>
        <v>45.393479999999997</v>
      </c>
      <c r="AB54" s="27">
        <f>IF(M54&gt;0,(AD54+AM54)/M54,0)</f>
        <v>3.0263293967547765E-3</v>
      </c>
      <c r="AC54" s="47">
        <v>3.6000000000000002E-4</v>
      </c>
      <c r="AD54" s="37">
        <f>AC54*M54</f>
        <v>5.5022400000000005</v>
      </c>
      <c r="AE54" s="28">
        <v>0.21279999999999999</v>
      </c>
      <c r="AF54" s="41">
        <f>AI54*(1-AJ54)*AE54</f>
        <v>40.694808000000002</v>
      </c>
      <c r="AG54" s="28">
        <f>IF(AND(AE54&gt;0,AC54&gt;0,Z54&gt;0),((Z54-AC54)*AE54)/((AE54-AC54)*Z54),0)</f>
        <v>0.88027706931868099</v>
      </c>
      <c r="AH54" s="29">
        <f t="shared" si="2"/>
        <v>0.88253492148595725</v>
      </c>
      <c r="AI54" s="43">
        <v>209</v>
      </c>
      <c r="AJ54" s="39">
        <v>8.5000000000000006E-2</v>
      </c>
      <c r="AK54" s="28">
        <v>0.21310000000000001</v>
      </c>
      <c r="AL54" s="152">
        <v>0.22120000000000001</v>
      </c>
      <c r="AM54" s="41">
        <f>AI54*(1-AJ54)*AK54</f>
        <v>40.752178500000007</v>
      </c>
      <c r="AN54" s="154">
        <f t="shared" si="1"/>
        <v>42.301182000000004</v>
      </c>
      <c r="AO54" s="18">
        <v>1.6</v>
      </c>
      <c r="AP54" s="18"/>
      <c r="AQ54" s="121">
        <f>AQ53+AI54-AP54</f>
        <v>2147.3799999999997</v>
      </c>
      <c r="AR54" s="104"/>
      <c r="AS54" s="43"/>
      <c r="AT54" s="48"/>
      <c r="AU54" s="41"/>
      <c r="AV54" s="41"/>
      <c r="AW54" s="41"/>
      <c r="AX54" s="41"/>
    </row>
    <row r="55" spans="1:50" s="22" customFormat="1" ht="13.5" thickBot="1" x14ac:dyDescent="0.25">
      <c r="A55" s="184"/>
      <c r="B55" s="49" t="s">
        <v>38</v>
      </c>
      <c r="C55" s="50"/>
      <c r="D55" s="51">
        <f>SUM(D52:D54)</f>
        <v>47791</v>
      </c>
      <c r="E55" s="51"/>
      <c r="F55" s="51">
        <f>SUM(F52:F54)</f>
        <v>48347</v>
      </c>
      <c r="G55" s="52"/>
      <c r="H55" s="52"/>
      <c r="I55" s="51">
        <f>SUM(I52:I54)</f>
        <v>47763</v>
      </c>
      <c r="J55" s="52"/>
      <c r="K55" s="51">
        <f>SUM(K52:K54)</f>
        <v>49578</v>
      </c>
      <c r="L55" s="21">
        <f>IF(K55&gt;0,(K52*L52+K53*L53+K54*L54)/K55,0)</f>
        <v>7.3679918512243342E-2</v>
      </c>
      <c r="M55" s="52">
        <f>M52+M53+M54</f>
        <v>45925</v>
      </c>
      <c r="N55" s="53">
        <f>IF(M55&gt;0,O55/M55,0)</f>
        <v>0.48379118127381604</v>
      </c>
      <c r="O55" s="54">
        <f>O52+O53+O54</f>
        <v>22218.11</v>
      </c>
      <c r="P55" s="21">
        <f>IF(M55&gt;0,Q55/M55,0)</f>
        <v>0.42224637996733805</v>
      </c>
      <c r="Q55" s="54">
        <f>Q52+Q53+Q54</f>
        <v>19391.665000000001</v>
      </c>
      <c r="R55" s="21">
        <f>IF(M55&gt;0,S55/M55,0)</f>
        <v>9.3962438758845954E-2</v>
      </c>
      <c r="S55" s="54">
        <f>S52+S53+S54</f>
        <v>4315.2250000000004</v>
      </c>
      <c r="T55" s="21">
        <f>IF(M55&gt;0,U55/M55,0)</f>
        <v>0.24766808927599346</v>
      </c>
      <c r="U55" s="54">
        <f>U52+U53+U54</f>
        <v>11374.156999999999</v>
      </c>
      <c r="V55" s="21">
        <f>IF(M55&gt;0,W55/M55,0)</f>
        <v>0.49100087098530215</v>
      </c>
      <c r="W55" s="54">
        <f>W52+W53+W54</f>
        <v>22549.215</v>
      </c>
      <c r="X55" s="21">
        <f>IF(M55&gt;0,Y55/M55,0)</f>
        <v>0.4</v>
      </c>
      <c r="Y55" s="54">
        <f>Y52+Y53+Y54</f>
        <v>18370</v>
      </c>
      <c r="Z55" s="55">
        <f>IF(M55&gt;0,AA55/M55,0)</f>
        <v>2.9933589548176375E-3</v>
      </c>
      <c r="AA55" s="56">
        <f>SUM(AA52:AA54)</f>
        <v>137.47001</v>
      </c>
      <c r="AB55" s="55">
        <f>IF(M55&gt;0,(AB52*M52+AB53*M53+AB54*M54)/M55,0)</f>
        <v>3.0349521197604789E-3</v>
      </c>
      <c r="AC55" s="55">
        <f>IF(K55&gt;0,(K52*AC52+K53*AC53+K54*AC54)/K55,0)</f>
        <v>3.6331578522731857E-4</v>
      </c>
      <c r="AD55" s="52">
        <f>SUM(AD52:AD54)</f>
        <v>16.685880000000001</v>
      </c>
      <c r="AE55" s="53">
        <f>IF(K55&gt;0,(K52*AE52+K53*AE53+K54*AE54)/K55,0)</f>
        <v>0.21170515551252572</v>
      </c>
      <c r="AF55" s="58">
        <f>SUM(AF52:AF54)</f>
        <v>123.62207699999999</v>
      </c>
      <c r="AG55" s="53">
        <f>IF(AND(AA55&gt;0),((AA52*AG52+AA53*AG53+AA54*AG54)/AA55),0)</f>
        <v>0.88013237893923357</v>
      </c>
      <c r="AH55" s="57">
        <f t="shared" si="2"/>
        <v>0.88181398926113153</v>
      </c>
      <c r="AI55" s="51">
        <f>SUM(AI52:AI54)</f>
        <v>638</v>
      </c>
      <c r="AJ55" s="21">
        <f>IF(AI55&gt;0,(AJ52*AI52+AJ53*AI53+AJ54*AI54)/AI55,0)</f>
        <v>8.4661442006269599E-2</v>
      </c>
      <c r="AK55" s="53">
        <f>IF(K55&gt;0,(AK52*K52+AK53*K53+AK54*K54)/K55,0)</f>
        <v>0.21014683327282263</v>
      </c>
      <c r="AL55" s="155">
        <f>IF(L55&gt;0,(AL52*K52+AL53*K53+AL54*K54)/K55,0)</f>
        <v>0.21798368832950096</v>
      </c>
      <c r="AM55" s="58">
        <f>SUM(AM52:AM54)</f>
        <v>122.6942961</v>
      </c>
      <c r="AN55" s="156">
        <f>SUM(AN52:AN54)</f>
        <v>127.26529970000001</v>
      </c>
      <c r="AO55" s="56"/>
      <c r="AP55" s="56">
        <f>SUM(AP52:AP54)</f>
        <v>828.36</v>
      </c>
      <c r="AQ55" s="105"/>
      <c r="AR55" s="106">
        <f>AQ54</f>
        <v>2147.3799999999997</v>
      </c>
      <c r="AS55" s="51">
        <f>SUM(AS52:AS54)</f>
        <v>0</v>
      </c>
      <c r="AT55" s="59"/>
      <c r="AU55" s="58"/>
      <c r="AV55" s="58"/>
      <c r="AW55" s="58"/>
      <c r="AX55" s="58"/>
    </row>
    <row r="56" spans="1:50" x14ac:dyDescent="0.2">
      <c r="A56" s="182">
        <v>14</v>
      </c>
      <c r="B56" s="23">
        <v>1</v>
      </c>
      <c r="C56" s="11" t="s">
        <v>57</v>
      </c>
      <c r="D56" s="12">
        <v>5719</v>
      </c>
      <c r="E56" s="12">
        <v>1</v>
      </c>
      <c r="F56" s="12">
        <v>17833</v>
      </c>
      <c r="G56" s="13">
        <v>0.4</v>
      </c>
      <c r="H56" s="13">
        <v>4.2</v>
      </c>
      <c r="I56" s="12">
        <v>17295</v>
      </c>
      <c r="J56" s="13">
        <v>2.7</v>
      </c>
      <c r="K56" s="12">
        <v>16597</v>
      </c>
      <c r="L56" s="14">
        <v>7.0999999999999994E-2</v>
      </c>
      <c r="M56" s="24">
        <f>ROUND(K56*(1-L56),0)</f>
        <v>15419</v>
      </c>
      <c r="N56" s="15">
        <v>0.39800000000000002</v>
      </c>
      <c r="O56" s="25">
        <f>M56*N56</f>
        <v>6136.7620000000006</v>
      </c>
      <c r="P56" s="14">
        <v>0.36699999999999999</v>
      </c>
      <c r="Q56" s="25">
        <f>M56*P56</f>
        <v>5658.7730000000001</v>
      </c>
      <c r="R56" s="16">
        <v>0.23499999999999999</v>
      </c>
      <c r="S56" s="25">
        <f>M56*R56</f>
        <v>3623.4649999999997</v>
      </c>
      <c r="T56" s="26">
        <v>0.23799999999999999</v>
      </c>
      <c r="U56" s="25">
        <f>M56*T56</f>
        <v>3669.7219999999998</v>
      </c>
      <c r="V56" s="16">
        <v>0.499</v>
      </c>
      <c r="W56" s="25">
        <f>M56*V56</f>
        <v>7694.0810000000001</v>
      </c>
      <c r="X56" s="16">
        <v>0.41</v>
      </c>
      <c r="Y56" s="25">
        <f>X56*M56</f>
        <v>6321.79</v>
      </c>
      <c r="Z56" s="17">
        <v>2.82E-3</v>
      </c>
      <c r="AA56" s="18">
        <f>M56*Z56</f>
        <v>43.481580000000001</v>
      </c>
      <c r="AB56" s="27">
        <f>IF(M56&gt;0,(AD56+AM56)/M56,0)</f>
        <v>2.7573878721058437E-3</v>
      </c>
      <c r="AC56" s="17">
        <v>3.5E-4</v>
      </c>
      <c r="AD56" s="24">
        <f>AC56*M56</f>
        <v>5.3966500000000002</v>
      </c>
      <c r="AE56" s="117">
        <v>0.2112</v>
      </c>
      <c r="AF56" s="30">
        <f>AI56*(1-AJ56)*AE56</f>
        <v>37.225267199999998</v>
      </c>
      <c r="AG56" s="28">
        <f>IF(AND(AE56&gt;0,AC56&gt;0,Z56&gt;0),((Z56-AC56)*AE56)/((AE56-AC56)*Z56),0)</f>
        <v>0.87734045075908562</v>
      </c>
      <c r="AH56" s="60">
        <f t="shared" si="2"/>
        <v>0.87452165824636008</v>
      </c>
      <c r="AI56" s="12">
        <v>192</v>
      </c>
      <c r="AJ56" s="14">
        <v>8.2000000000000003E-2</v>
      </c>
      <c r="AK56" s="15">
        <v>0.21060000000000001</v>
      </c>
      <c r="AL56" s="150">
        <v>0.22009999999999999</v>
      </c>
      <c r="AM56" s="30">
        <f>AI56*(1-AJ56)*AK56</f>
        <v>37.119513600000005</v>
      </c>
      <c r="AN56" s="153">
        <f>AI56*(1-AJ56)*AL56</f>
        <v>38.793945600000001</v>
      </c>
      <c r="AO56" s="19">
        <v>1.55</v>
      </c>
      <c r="AP56" s="19">
        <v>1008.7</v>
      </c>
      <c r="AQ56" s="101">
        <f>AQ54+AI56-AP56</f>
        <v>1330.6799999999996</v>
      </c>
      <c r="AR56" s="102"/>
      <c r="AS56" s="12"/>
      <c r="AT56" s="31"/>
      <c r="AU56" s="20"/>
      <c r="AV56" s="20"/>
      <c r="AW56" s="20"/>
      <c r="AX56" s="20"/>
    </row>
    <row r="57" spans="1:50" x14ac:dyDescent="0.2">
      <c r="A57" s="183"/>
      <c r="B57" s="33">
        <v>2</v>
      </c>
      <c r="C57" s="11" t="s">
        <v>53</v>
      </c>
      <c r="D57" s="34">
        <v>20075</v>
      </c>
      <c r="E57" s="34">
        <v>8</v>
      </c>
      <c r="F57" s="34">
        <v>15970</v>
      </c>
      <c r="G57" s="35">
        <v>1.1000000000000001</v>
      </c>
      <c r="H57" s="35">
        <v>4.7</v>
      </c>
      <c r="I57" s="34">
        <v>16218</v>
      </c>
      <c r="J57" s="35">
        <v>5.8</v>
      </c>
      <c r="K57" s="34">
        <v>16903</v>
      </c>
      <c r="L57" s="36">
        <v>6.7000000000000004E-2</v>
      </c>
      <c r="M57" s="37">
        <f>ROUND(K57*(1-L57),0)</f>
        <v>15770</v>
      </c>
      <c r="N57" s="38">
        <v>0.43099999999999999</v>
      </c>
      <c r="O57" s="25">
        <f>M57*N57</f>
        <v>6796.87</v>
      </c>
      <c r="P57" s="36">
        <v>0.45600000000000002</v>
      </c>
      <c r="Q57" s="25">
        <f>M57*P57</f>
        <v>7191.12</v>
      </c>
      <c r="R57" s="39">
        <v>0.113</v>
      </c>
      <c r="S57" s="25">
        <f>M57*R57</f>
        <v>1782.01</v>
      </c>
      <c r="T57" s="28">
        <v>0.25700000000000001</v>
      </c>
      <c r="U57" s="25">
        <f>M57*T57</f>
        <v>4052.89</v>
      </c>
      <c r="V57" s="39">
        <v>0.48399999999999999</v>
      </c>
      <c r="W57" s="25">
        <f>M57*V57</f>
        <v>7632.6799999999994</v>
      </c>
      <c r="X57" s="39">
        <v>0.4</v>
      </c>
      <c r="Y57" s="25">
        <f>X57*M57</f>
        <v>6308</v>
      </c>
      <c r="Z57" s="40">
        <v>2.7599999999999999E-3</v>
      </c>
      <c r="AA57" s="18">
        <f>M57*Z57</f>
        <v>43.525199999999998</v>
      </c>
      <c r="AB57" s="27">
        <f>IF(M57&gt;0,(AD57+AM57)/M57,0)</f>
        <v>2.7376107165504125E-3</v>
      </c>
      <c r="AC57" s="40">
        <v>3.3E-4</v>
      </c>
      <c r="AD57" s="37">
        <f>AC57*M57</f>
        <v>5.2041000000000004</v>
      </c>
      <c r="AE57" s="28">
        <v>0.21199999999999999</v>
      </c>
      <c r="AF57" s="41">
        <f>AI57*(1-AJ57)*AE57</f>
        <v>37.950120000000005</v>
      </c>
      <c r="AG57" s="28">
        <f>IF(AND(AE57&gt;0,AC57&gt;0,Z57&gt;0),((Z57-AC57)*AE57)/((AE57-AC57)*Z57),0)</f>
        <v>0.88180740734654639</v>
      </c>
      <c r="AH57" s="29">
        <f t="shared" si="2"/>
        <v>0.88082738287496143</v>
      </c>
      <c r="AI57" s="34">
        <v>195</v>
      </c>
      <c r="AJ57" s="36">
        <v>8.2000000000000003E-2</v>
      </c>
      <c r="AK57" s="38">
        <v>0.21210000000000001</v>
      </c>
      <c r="AL57" s="151">
        <v>0.22869999999999999</v>
      </c>
      <c r="AM57" s="41">
        <f>AI57*(1-AJ57)*AK57</f>
        <v>37.968021000000007</v>
      </c>
      <c r="AN57" s="174">
        <f t="shared" si="1"/>
        <v>40.939587000000003</v>
      </c>
      <c r="AO57" s="42">
        <v>1.55</v>
      </c>
      <c r="AP57" s="42"/>
      <c r="AQ57" s="121">
        <f>AQ56+AI57-AP57</f>
        <v>1525.6799999999996</v>
      </c>
      <c r="AR57" s="104"/>
      <c r="AS57" s="43"/>
      <c r="AT57" s="44"/>
      <c r="AU57" s="45"/>
      <c r="AV57" s="45"/>
      <c r="AW57" s="45"/>
      <c r="AX57" s="45"/>
    </row>
    <row r="58" spans="1:50" x14ac:dyDescent="0.2">
      <c r="A58" s="183"/>
      <c r="B58" s="33">
        <v>3</v>
      </c>
      <c r="C58" s="46" t="s">
        <v>60</v>
      </c>
      <c r="D58" s="43">
        <v>23500</v>
      </c>
      <c r="E58" s="43">
        <v>2</v>
      </c>
      <c r="F58" s="43">
        <v>18111</v>
      </c>
      <c r="G58" s="37">
        <v>0.3</v>
      </c>
      <c r="H58" s="37">
        <v>4.9000000000000004</v>
      </c>
      <c r="I58" s="43">
        <v>17940</v>
      </c>
      <c r="J58" s="37">
        <v>5.2</v>
      </c>
      <c r="K58" s="43">
        <v>16933</v>
      </c>
      <c r="L58" s="39">
        <v>7.0000000000000007E-2</v>
      </c>
      <c r="M58" s="37">
        <f>ROUND(K58*(1-L58),0)</f>
        <v>15748</v>
      </c>
      <c r="N58" s="28">
        <v>0.54200000000000004</v>
      </c>
      <c r="O58" s="25">
        <f>M58*N58</f>
        <v>8535.4160000000011</v>
      </c>
      <c r="P58" s="39">
        <v>0.38100000000000001</v>
      </c>
      <c r="Q58" s="25">
        <f>M58*P58</f>
        <v>5999.9880000000003</v>
      </c>
      <c r="R58" s="39">
        <v>7.6999999999999999E-2</v>
      </c>
      <c r="S58" s="25">
        <f>M58*R58</f>
        <v>1212.596</v>
      </c>
      <c r="T58" s="28">
        <v>0.252</v>
      </c>
      <c r="U58" s="25">
        <f>M58*T58</f>
        <v>3968.4960000000001</v>
      </c>
      <c r="V58" s="39">
        <v>0.48499999999999999</v>
      </c>
      <c r="W58" s="25">
        <f>M58*V58</f>
        <v>7637.78</v>
      </c>
      <c r="X58" s="39">
        <v>0.41</v>
      </c>
      <c r="Y58" s="25">
        <f>X58*M58</f>
        <v>6456.6799999999994</v>
      </c>
      <c r="Z58" s="47">
        <v>2.98E-3</v>
      </c>
      <c r="AA58" s="18">
        <f>M58*Z58</f>
        <v>46.929040000000001</v>
      </c>
      <c r="AB58" s="27">
        <f>IF(M58&gt;0,(AD58+AM58)/M58,0)</f>
        <v>2.8128138303276607E-3</v>
      </c>
      <c r="AC58" s="47">
        <v>3.4000000000000002E-4</v>
      </c>
      <c r="AD58" s="37">
        <f>AC58*M58</f>
        <v>5.3543200000000004</v>
      </c>
      <c r="AE58" s="28">
        <v>0.2157</v>
      </c>
      <c r="AF58" s="41">
        <f>AI58*(1-AJ58)*AE58</f>
        <v>39.361583100000004</v>
      </c>
      <c r="AG58" s="28">
        <f>IF(AND(AE58&gt;0,AC58&gt;0,Z58&gt;0),((Z58-AC58)*AE58)/((AE58-AC58)*Z58),0)</f>
        <v>0.88730466607497216</v>
      </c>
      <c r="AH58" s="29">
        <f t="shared" si="2"/>
        <v>0.88052750118399514</v>
      </c>
      <c r="AI58" s="43">
        <v>199</v>
      </c>
      <c r="AJ58" s="39">
        <v>8.3000000000000004E-2</v>
      </c>
      <c r="AK58" s="28">
        <v>0.21340000000000001</v>
      </c>
      <c r="AL58" s="152">
        <v>0.22409999999999999</v>
      </c>
      <c r="AM58" s="41">
        <f>AI58*(1-AJ58)*AK58</f>
        <v>38.941872199999999</v>
      </c>
      <c r="AN58" s="154">
        <f t="shared" si="1"/>
        <v>40.894440299999999</v>
      </c>
      <c r="AO58" s="18">
        <v>1.55</v>
      </c>
      <c r="AP58" s="18"/>
      <c r="AQ58" s="121">
        <f>AQ57+AI58-AP58</f>
        <v>1724.6799999999996</v>
      </c>
      <c r="AR58" s="104"/>
      <c r="AS58" s="43"/>
      <c r="AT58" s="48"/>
      <c r="AU58" s="41"/>
      <c r="AV58" s="41"/>
      <c r="AW58" s="41"/>
      <c r="AX58" s="41"/>
    </row>
    <row r="59" spans="1:50" s="22" customFormat="1" ht="13.5" thickBot="1" x14ac:dyDescent="0.25">
      <c r="A59" s="184"/>
      <c r="B59" s="49" t="s">
        <v>38</v>
      </c>
      <c r="C59" s="50"/>
      <c r="D59" s="51">
        <f>SUM(D56:D58)</f>
        <v>49294</v>
      </c>
      <c r="E59" s="51"/>
      <c r="F59" s="51">
        <f>SUM(F56:F58)</f>
        <v>51914</v>
      </c>
      <c r="G59" s="52"/>
      <c r="H59" s="52"/>
      <c r="I59" s="51">
        <f>SUM(I56:I58)</f>
        <v>51453</v>
      </c>
      <c r="J59" s="52"/>
      <c r="K59" s="51">
        <f>SUM(K56:K58)</f>
        <v>50433</v>
      </c>
      <c r="L59" s="21">
        <f>IF(K59&gt;0,(K56*L56+K57*L57+K58*L58)/K59,0)</f>
        <v>6.9323617472686547E-2</v>
      </c>
      <c r="M59" s="52">
        <f>M56+M57+M58</f>
        <v>46937</v>
      </c>
      <c r="N59" s="53">
        <f>IF(M59&gt;0,O59/M59,0)</f>
        <v>0.45740136779086865</v>
      </c>
      <c r="O59" s="54">
        <f>O56+O57+O58</f>
        <v>21469.048000000003</v>
      </c>
      <c r="P59" s="21">
        <f>IF(M59&gt;0,Q59/M59,0)</f>
        <v>0.40159961224620239</v>
      </c>
      <c r="Q59" s="54">
        <f>Q56+Q57+Q58</f>
        <v>18849.881000000001</v>
      </c>
      <c r="R59" s="21">
        <f>IF(M59&gt;0,S59/M59,0)</f>
        <v>0.14099901996292902</v>
      </c>
      <c r="S59" s="54">
        <f>S56+S57+S58</f>
        <v>6618.0709999999999</v>
      </c>
      <c r="T59" s="21">
        <f>IF(M59&gt;0,U59/M59,0)</f>
        <v>0.24908085305835481</v>
      </c>
      <c r="U59" s="54">
        <f>U56+U57+U58</f>
        <v>11691.108</v>
      </c>
      <c r="V59" s="21">
        <f>IF(M59&gt;0,W59/M59,0)</f>
        <v>0.48926307603809355</v>
      </c>
      <c r="W59" s="54">
        <f>W56+W57+W58</f>
        <v>22964.540999999997</v>
      </c>
      <c r="X59" s="21">
        <f>IF(M59&gt;0,Y59/M59,0)</f>
        <v>0.40664017725887897</v>
      </c>
      <c r="Y59" s="54">
        <f>Y56+Y57+Y58</f>
        <v>19086.47</v>
      </c>
      <c r="Z59" s="55">
        <f>IF(M59&gt;0,AA59/M59,0)</f>
        <v>2.8535232332701278E-3</v>
      </c>
      <c r="AA59" s="56">
        <f>SUM(AA56:AA58)</f>
        <v>133.93581999999998</v>
      </c>
      <c r="AB59" s="55">
        <f>IF(M59&gt;0,(AB56*M56+AB57*M57+AB58*M58)/M59,0)</f>
        <v>2.769339259006754E-3</v>
      </c>
      <c r="AC59" s="55">
        <f>IF(K59&gt;0,(K56*AC56+K57*AC57+K58*AC58)/K59,0)</f>
        <v>3.3993932544167506E-4</v>
      </c>
      <c r="AD59" s="52">
        <f>SUM(AD56:AD58)</f>
        <v>15.955070000000003</v>
      </c>
      <c r="AE59" s="53">
        <f>IF(K59&gt;0,(K56*AE56+K57*AE57+K58*AE58)/K59,0)</f>
        <v>0.21297901175817421</v>
      </c>
      <c r="AF59" s="58">
        <f>SUM(AF56:AF58)</f>
        <v>114.53697030000001</v>
      </c>
      <c r="AG59" s="53">
        <f>IF(AND(AA59&gt;0),((AA56*AG56+AA57*AG57+AA58*AG58)/AA59),0)</f>
        <v>0.88228338714450072</v>
      </c>
      <c r="AH59" s="57">
        <f t="shared" si="2"/>
        <v>0.8786575731446914</v>
      </c>
      <c r="AI59" s="51">
        <f>SUM(AI56:AI58)</f>
        <v>586</v>
      </c>
      <c r="AJ59" s="21">
        <f>IF(AI59&gt;0,(AJ56*AI56+AJ57*AI57+AJ58*AI58)/AI59,0)</f>
        <v>8.2339590443686009E-2</v>
      </c>
      <c r="AK59" s="53">
        <f>IF(K59&gt;0,(AK56*K56+AK57*K57+AK58*K58)/K59,0)</f>
        <v>0.21204284297979498</v>
      </c>
      <c r="AL59" s="155">
        <f>IF(L59&gt;0,(AL56*K56+AL57*K57+AL58*K58)/K59,0)</f>
        <v>0.22432536434477424</v>
      </c>
      <c r="AM59" s="58">
        <f>SUM(AM56:AM58)</f>
        <v>114.0294068</v>
      </c>
      <c r="AN59" s="156">
        <f>SUM(AN56:AN58)</f>
        <v>120.6279729</v>
      </c>
      <c r="AO59" s="56"/>
      <c r="AP59" s="56">
        <f>SUM(AP56:AP58)</f>
        <v>1008.7</v>
      </c>
      <c r="AQ59" s="105"/>
      <c r="AR59" s="106">
        <f>AQ58</f>
        <v>1724.6799999999996</v>
      </c>
      <c r="AS59" s="51">
        <f>SUM(AS56:AS58)</f>
        <v>0</v>
      </c>
      <c r="AT59" s="59"/>
      <c r="AU59" s="58"/>
      <c r="AV59" s="58"/>
      <c r="AW59" s="58"/>
      <c r="AX59" s="58"/>
    </row>
    <row r="60" spans="1:50" x14ac:dyDescent="0.2">
      <c r="A60" s="182">
        <v>15</v>
      </c>
      <c r="B60" s="23">
        <v>1</v>
      </c>
      <c r="C60" s="11" t="s">
        <v>54</v>
      </c>
      <c r="D60" s="12">
        <v>6075</v>
      </c>
      <c r="E60" s="12">
        <v>1</v>
      </c>
      <c r="F60" s="12">
        <v>10811</v>
      </c>
      <c r="G60" s="13">
        <v>1.2</v>
      </c>
      <c r="H60" s="13">
        <v>4.3</v>
      </c>
      <c r="I60" s="12">
        <v>10832</v>
      </c>
      <c r="J60" s="13">
        <v>7.6</v>
      </c>
      <c r="K60" s="12">
        <v>16610</v>
      </c>
      <c r="L60" s="14">
        <v>6.9000000000000006E-2</v>
      </c>
      <c r="M60" s="24">
        <f>ROUND(K60*(1-L60),0)</f>
        <v>15464</v>
      </c>
      <c r="N60" s="15">
        <v>0.54200000000000004</v>
      </c>
      <c r="O60" s="25">
        <f>M60*N60</f>
        <v>8381.4880000000012</v>
      </c>
      <c r="P60" s="14">
        <v>0.41499999999999998</v>
      </c>
      <c r="Q60" s="25">
        <f>M60*P60</f>
        <v>6417.5599999999995</v>
      </c>
      <c r="R60" s="16">
        <v>4.2999999999999997E-2</v>
      </c>
      <c r="S60" s="25">
        <f>M60*R60</f>
        <v>664.952</v>
      </c>
      <c r="T60" s="26">
        <v>0.24</v>
      </c>
      <c r="U60" s="25">
        <f>M60*T60</f>
        <v>3711.3599999999997</v>
      </c>
      <c r="V60" s="16">
        <v>0.504</v>
      </c>
      <c r="W60" s="25">
        <f>M60*V60</f>
        <v>7793.8559999999998</v>
      </c>
      <c r="X60" s="16">
        <v>0.4</v>
      </c>
      <c r="Y60" s="25">
        <f>X60*M60</f>
        <v>6185.6</v>
      </c>
      <c r="Z60" s="17">
        <v>3.0300000000000001E-3</v>
      </c>
      <c r="AA60" s="18">
        <f>M60*Z60</f>
        <v>46.855920000000005</v>
      </c>
      <c r="AB60" s="27">
        <f>IF(M60&gt;0,(AD60+AM60)/M60,0)</f>
        <v>3.0204639420589757E-3</v>
      </c>
      <c r="AC60" s="17">
        <v>3.6000000000000002E-4</v>
      </c>
      <c r="AD60" s="24">
        <f>AC60*M60</f>
        <v>5.5670400000000004</v>
      </c>
      <c r="AE60" s="117">
        <v>0.20710000000000001</v>
      </c>
      <c r="AF60" s="30">
        <f>AI60*(1-AJ60)*AE60</f>
        <v>40.419292800000001</v>
      </c>
      <c r="AG60" s="28">
        <f>IF(AND(AE60&gt;0,AC60&gt;0,Z60&gt;0),((Z60-AC60)*AE60)/((AE60-AC60)*Z60),0)</f>
        <v>0.88272254718941967</v>
      </c>
      <c r="AH60" s="60">
        <f t="shared" si="2"/>
        <v>0.88231981991467112</v>
      </c>
      <c r="AI60" s="12">
        <v>214</v>
      </c>
      <c r="AJ60" s="14">
        <v>8.7999999999999995E-2</v>
      </c>
      <c r="AK60" s="15">
        <v>0.21079999999999999</v>
      </c>
      <c r="AL60" s="150">
        <v>0.21290000000000001</v>
      </c>
      <c r="AM60" s="30">
        <f>AI60*(1-AJ60)*AK60</f>
        <v>41.141414400000002</v>
      </c>
      <c r="AN60" s="153">
        <f>AI60*(1-AJ60)*AL60</f>
        <v>41.551267200000005</v>
      </c>
      <c r="AO60" s="19">
        <v>1.65</v>
      </c>
      <c r="AP60" s="19">
        <v>871.3</v>
      </c>
      <c r="AQ60" s="101">
        <f>AQ58+AI60-AP60</f>
        <v>1067.3799999999997</v>
      </c>
      <c r="AR60" s="102"/>
      <c r="AS60" s="12"/>
      <c r="AT60" s="31"/>
      <c r="AU60" s="20"/>
      <c r="AV60" s="20"/>
      <c r="AW60" s="20"/>
      <c r="AX60" s="20"/>
    </row>
    <row r="61" spans="1:50" x14ac:dyDescent="0.2">
      <c r="A61" s="183"/>
      <c r="B61" s="33">
        <v>2</v>
      </c>
      <c r="C61" s="11" t="s">
        <v>51</v>
      </c>
      <c r="D61" s="34">
        <v>18900</v>
      </c>
      <c r="E61" s="34">
        <v>6</v>
      </c>
      <c r="F61" s="34">
        <v>17764</v>
      </c>
      <c r="G61" s="35">
        <v>0.6</v>
      </c>
      <c r="H61" s="35">
        <v>3.9</v>
      </c>
      <c r="I61" s="34">
        <v>17371</v>
      </c>
      <c r="J61" s="35">
        <v>7.1</v>
      </c>
      <c r="K61" s="34">
        <v>16671</v>
      </c>
      <c r="L61" s="36">
        <v>7.1999999999999995E-2</v>
      </c>
      <c r="M61" s="37">
        <f>ROUND(K61*(1-L61),0)</f>
        <v>15471</v>
      </c>
      <c r="N61" s="38">
        <v>0.47899999999999998</v>
      </c>
      <c r="O61" s="25">
        <f>M61*N61</f>
        <v>7410.6089999999995</v>
      </c>
      <c r="P61" s="36">
        <v>0.42899999999999999</v>
      </c>
      <c r="Q61" s="25">
        <f>M61*P61</f>
        <v>6637.0590000000002</v>
      </c>
      <c r="R61" s="39">
        <v>9.1999999999999998E-2</v>
      </c>
      <c r="S61" s="25">
        <f>M61*R61</f>
        <v>1423.3319999999999</v>
      </c>
      <c r="T61" s="28">
        <v>0.24</v>
      </c>
      <c r="U61" s="25">
        <f>M61*T61</f>
        <v>3713.04</v>
      </c>
      <c r="V61" s="39">
        <v>0.496</v>
      </c>
      <c r="W61" s="25">
        <f>M61*V61</f>
        <v>7673.616</v>
      </c>
      <c r="X61" s="39">
        <v>0.4</v>
      </c>
      <c r="Y61" s="25">
        <f>X61*M61</f>
        <v>6188.4000000000005</v>
      </c>
      <c r="Z61" s="40">
        <v>2.9099999999999998E-3</v>
      </c>
      <c r="AA61" s="18">
        <f>M61*Z61</f>
        <v>45.020609999999998</v>
      </c>
      <c r="AB61" s="27">
        <f>IF(M61&gt;0,(AD61+AM61)/M61,0)</f>
        <v>3.2430182664339737E-3</v>
      </c>
      <c r="AC61" s="40">
        <v>3.6000000000000002E-4</v>
      </c>
      <c r="AD61" s="37">
        <f>AC61*M61</f>
        <v>5.5695600000000001</v>
      </c>
      <c r="AE61" s="28">
        <v>0.21329999999999999</v>
      </c>
      <c r="AF61" s="41">
        <f>AI61*(1-AJ61)*AE61</f>
        <v>47.309086800000003</v>
      </c>
      <c r="AG61" s="28">
        <f>IF(AND(AE61&gt;0,AC61&gt;0,Z61&gt;0),((Z61-AC61)*AE61)/((AE61-AC61)*Z61),0)</f>
        <v>0.87777012836489443</v>
      </c>
      <c r="AH61" s="29">
        <f t="shared" si="2"/>
        <v>0.89058658691096426</v>
      </c>
      <c r="AI61" s="34">
        <v>244</v>
      </c>
      <c r="AJ61" s="36">
        <v>9.0999999999999998E-2</v>
      </c>
      <c r="AK61" s="38">
        <v>0.2011</v>
      </c>
      <c r="AL61" s="151">
        <v>0.20960000000000001</v>
      </c>
      <c r="AM61" s="41">
        <f>AI61*(1-AJ61)*AK61</f>
        <v>44.603175600000007</v>
      </c>
      <c r="AN61" s="174">
        <f t="shared" si="1"/>
        <v>46.488441600000009</v>
      </c>
      <c r="AO61" s="42">
        <v>1.65</v>
      </c>
      <c r="AP61" s="42"/>
      <c r="AQ61" s="121">
        <f>AQ60+AI61-AP61</f>
        <v>1311.3799999999997</v>
      </c>
      <c r="AR61" s="104"/>
      <c r="AS61" s="43"/>
      <c r="AT61" s="44"/>
      <c r="AU61" s="45"/>
      <c r="AV61" s="45"/>
      <c r="AW61" s="45"/>
      <c r="AX61" s="45"/>
    </row>
    <row r="62" spans="1:50" x14ac:dyDescent="0.2">
      <c r="A62" s="183"/>
      <c r="B62" s="33">
        <v>3</v>
      </c>
      <c r="C62" s="46" t="s">
        <v>60</v>
      </c>
      <c r="D62" s="43">
        <v>18215</v>
      </c>
      <c r="E62" s="43">
        <v>3</v>
      </c>
      <c r="F62" s="43">
        <v>17152</v>
      </c>
      <c r="G62" s="37">
        <v>0.9</v>
      </c>
      <c r="H62" s="37">
        <v>4</v>
      </c>
      <c r="I62" s="43">
        <v>17397</v>
      </c>
      <c r="J62" s="37">
        <v>6.5</v>
      </c>
      <c r="K62" s="43">
        <v>16710</v>
      </c>
      <c r="L62" s="39">
        <v>7.0000000000000007E-2</v>
      </c>
      <c r="M62" s="37">
        <f>ROUND(K62*(1-L62),0)</f>
        <v>15540</v>
      </c>
      <c r="N62" s="28">
        <v>0.61</v>
      </c>
      <c r="O62" s="25">
        <f>M62*N62</f>
        <v>9479.4</v>
      </c>
      <c r="P62" s="39">
        <v>0.31</v>
      </c>
      <c r="Q62" s="25">
        <f>M62*P62</f>
        <v>4817.3999999999996</v>
      </c>
      <c r="R62" s="39">
        <v>0.08</v>
      </c>
      <c r="S62" s="25">
        <f>M62*R62</f>
        <v>1243.2</v>
      </c>
      <c r="T62" s="28">
        <v>0.248</v>
      </c>
      <c r="U62" s="25">
        <f>M62*T62</f>
        <v>3853.92</v>
      </c>
      <c r="V62" s="39">
        <v>0.49399999999999999</v>
      </c>
      <c r="W62" s="25">
        <f>M62*V62</f>
        <v>7676.76</v>
      </c>
      <c r="X62" s="39">
        <v>0.41</v>
      </c>
      <c r="Y62" s="25">
        <f>X62*M62</f>
        <v>6371.4</v>
      </c>
      <c r="Z62" s="47">
        <v>2.9499999999999999E-3</v>
      </c>
      <c r="AA62" s="18">
        <f>M62*Z62</f>
        <v>45.842999999999996</v>
      </c>
      <c r="AB62" s="27">
        <f>IF(M62&gt;0,(AD62+AM62)/M62,0)</f>
        <v>2.982728301158301E-3</v>
      </c>
      <c r="AC62" s="47">
        <v>3.5E-4</v>
      </c>
      <c r="AD62" s="37">
        <f>AC62*M62</f>
        <v>5.4390000000000001</v>
      </c>
      <c r="AE62" s="28">
        <v>0.20899999999999999</v>
      </c>
      <c r="AF62" s="41">
        <f>AI62*(1-AJ62)*AE62</f>
        <v>39.715434000000002</v>
      </c>
      <c r="AG62" s="28">
        <f>IF(AND(AE62&gt;0,AC62&gt;0,Z62&gt;0),((Z62-AC62)*AE62)/((AE62-AC62)*Z62),0)</f>
        <v>0.88283436295474949</v>
      </c>
      <c r="AH62" s="29">
        <f t="shared" si="2"/>
        <v>0.88409498573559375</v>
      </c>
      <c r="AI62" s="43">
        <v>207</v>
      </c>
      <c r="AJ62" s="39">
        <v>8.2000000000000003E-2</v>
      </c>
      <c r="AK62" s="28">
        <v>0.21529999999999999</v>
      </c>
      <c r="AL62" s="152">
        <v>0.22539999999999999</v>
      </c>
      <c r="AM62" s="41">
        <f>AI62*(1-AJ62)*AK62</f>
        <v>40.9125978</v>
      </c>
      <c r="AN62" s="154">
        <f t="shared" si="1"/>
        <v>42.831860400000004</v>
      </c>
      <c r="AO62" s="18">
        <v>1.6</v>
      </c>
      <c r="AP62" s="18"/>
      <c r="AQ62" s="121">
        <f>AQ61+AI62-AP62</f>
        <v>1518.3799999999997</v>
      </c>
      <c r="AR62" s="104"/>
      <c r="AS62" s="43"/>
      <c r="AT62" s="48"/>
      <c r="AU62" s="41"/>
      <c r="AV62" s="41"/>
      <c r="AW62" s="41"/>
      <c r="AX62" s="41"/>
    </row>
    <row r="63" spans="1:50" s="22" customFormat="1" ht="13.5" thickBot="1" x14ac:dyDescent="0.25">
      <c r="A63" s="184"/>
      <c r="B63" s="49" t="s">
        <v>38</v>
      </c>
      <c r="C63" s="50"/>
      <c r="D63" s="51">
        <f>SUM(D60:D62)</f>
        <v>43190</v>
      </c>
      <c r="E63" s="51"/>
      <c r="F63" s="51">
        <f>SUM(F60:F62)</f>
        <v>45727</v>
      </c>
      <c r="G63" s="52"/>
      <c r="H63" s="52"/>
      <c r="I63" s="51">
        <f>SUM(I60:I62)</f>
        <v>45600</v>
      </c>
      <c r="J63" s="52"/>
      <c r="K63" s="51">
        <f>SUM(K60:K62)</f>
        <v>49991</v>
      </c>
      <c r="L63" s="21">
        <f>IF(K63&gt;0,(K60*L60+K61*L61+K62*L62)/K63,0)</f>
        <v>7.0334700246044282E-2</v>
      </c>
      <c r="M63" s="52">
        <f>M60+M61+M62</f>
        <v>46475</v>
      </c>
      <c r="N63" s="53">
        <f>IF(M63&gt;0,O63/M63,0)</f>
        <v>0.5437654007530931</v>
      </c>
      <c r="O63" s="54">
        <f>O60+O61+O62</f>
        <v>25271.497000000003</v>
      </c>
      <c r="P63" s="21">
        <f>IF(M63&gt;0,Q63/M63,0)</f>
        <v>0.38455124260355028</v>
      </c>
      <c r="Q63" s="54">
        <f>Q60+Q61+Q62</f>
        <v>17872.019</v>
      </c>
      <c r="R63" s="21">
        <f>IF(M63&gt;0,S63/M63,0)</f>
        <v>7.1683356643356635E-2</v>
      </c>
      <c r="S63" s="54">
        <f>S60+S61+S62</f>
        <v>3331.4839999999995</v>
      </c>
      <c r="T63" s="21">
        <f>IF(M63&gt;0,U63/M63,0)</f>
        <v>0.24267498655190961</v>
      </c>
      <c r="U63" s="54">
        <f>U60+U61+U62</f>
        <v>11278.32</v>
      </c>
      <c r="V63" s="21">
        <f>IF(M63&gt;0,W63/M63,0)</f>
        <v>0.49799315761161916</v>
      </c>
      <c r="W63" s="54">
        <f>W60+W61+W62</f>
        <v>23144.232</v>
      </c>
      <c r="X63" s="21">
        <f>IF(M63&gt;0,Y63/M63,0)</f>
        <v>0.40334373318988709</v>
      </c>
      <c r="Y63" s="54">
        <f>Y60+Y61+Y62</f>
        <v>18745.400000000001</v>
      </c>
      <c r="Z63" s="55">
        <f>IF(M63&gt;0,AA63/M63,0)</f>
        <v>2.9633034965034963E-3</v>
      </c>
      <c r="AA63" s="56">
        <f>SUM(AA60:AA62)</f>
        <v>137.71952999999999</v>
      </c>
      <c r="AB63" s="55">
        <f>IF(M63&gt;0,(AB60*M60+AB61*M61+AB62*M62)/M63,0)</f>
        <v>3.0819319591178056E-3</v>
      </c>
      <c r="AC63" s="55">
        <f>IF(K63&gt;0,(K60*AC60+K61*AC61+K62*AC62)/K63,0)</f>
        <v>3.5665739833169973E-4</v>
      </c>
      <c r="AD63" s="52">
        <f>SUM(AD60:AD62)</f>
        <v>16.575600000000001</v>
      </c>
      <c r="AE63" s="53">
        <f>IF(K63&gt;0,(K60*AE60+K61*AE61+K62*AE62)/K63,0)</f>
        <v>0.20980267048068649</v>
      </c>
      <c r="AF63" s="58">
        <f>SUM(AF60:AF62)</f>
        <v>127.44381360000001</v>
      </c>
      <c r="AG63" s="53">
        <f>IF(AND(AA63&gt;0),((AA60*AG60+AA61*AG61+AA62*AG62)/AA63),0)</f>
        <v>0.88114081839376091</v>
      </c>
      <c r="AH63" s="57">
        <f t="shared" si="2"/>
        <v>0.88578582012698381</v>
      </c>
      <c r="AI63" s="51">
        <f>SUM(AI60:AI62)</f>
        <v>665</v>
      </c>
      <c r="AJ63" s="21">
        <f>IF(AI63&gt;0,(AJ60*AI60+AJ61*AI61+AJ62*AI62)/AI63,0)</f>
        <v>8.7233082706766926E-2</v>
      </c>
      <c r="AK63" s="53">
        <f>IF(K63&gt;0,(AK60*K60+AK61*K61+AK62*K62)/K63,0)</f>
        <v>0.20906941449460906</v>
      </c>
      <c r="AL63" s="155">
        <f>IF(L63&gt;0,(AL60*K60+AL61*K61+AL62*K62)/K63,0)</f>
        <v>0.2159777679982397</v>
      </c>
      <c r="AM63" s="58">
        <f>SUM(AM60:AM62)</f>
        <v>126.65718780000002</v>
      </c>
      <c r="AN63" s="156">
        <f>SUM(AN60:AN62)</f>
        <v>130.87156920000001</v>
      </c>
      <c r="AO63" s="56"/>
      <c r="AP63" s="56">
        <f>SUM(AP60:AP62)</f>
        <v>871.3</v>
      </c>
      <c r="AQ63" s="105"/>
      <c r="AR63" s="106">
        <f>AQ62</f>
        <v>1518.3799999999997</v>
      </c>
      <c r="AS63" s="51">
        <f>SUM(AS60:AS62)</f>
        <v>0</v>
      </c>
      <c r="AT63" s="59"/>
      <c r="AU63" s="58"/>
      <c r="AV63" s="58"/>
      <c r="AW63" s="58"/>
      <c r="AX63" s="58"/>
    </row>
    <row r="64" spans="1:50" x14ac:dyDescent="0.2">
      <c r="A64" s="182">
        <v>16</v>
      </c>
      <c r="B64" s="23">
        <v>1</v>
      </c>
      <c r="C64" s="11" t="s">
        <v>54</v>
      </c>
      <c r="D64" s="12">
        <v>16990</v>
      </c>
      <c r="E64" s="12">
        <v>2</v>
      </c>
      <c r="F64" s="12">
        <v>18635</v>
      </c>
      <c r="G64" s="13">
        <v>0.8</v>
      </c>
      <c r="H64" s="13">
        <v>4</v>
      </c>
      <c r="I64" s="12">
        <v>18432</v>
      </c>
      <c r="J64" s="13">
        <v>5.7</v>
      </c>
      <c r="K64" s="12">
        <v>16705</v>
      </c>
      <c r="L64" s="14">
        <v>7.2999999999999995E-2</v>
      </c>
      <c r="M64" s="24">
        <f>ROUND(K64*(1-L64),0)</f>
        <v>15486</v>
      </c>
      <c r="N64" s="15">
        <v>0.497</v>
      </c>
      <c r="O64" s="25">
        <f>M64*N64</f>
        <v>7696.5420000000004</v>
      </c>
      <c r="P64" s="14">
        <v>0.40799999999999997</v>
      </c>
      <c r="Q64" s="25">
        <f>M64*P64</f>
        <v>6318.2879999999996</v>
      </c>
      <c r="R64" s="16">
        <v>9.5000000000000001E-2</v>
      </c>
      <c r="S64" s="25">
        <f>M64*R64</f>
        <v>1471.17</v>
      </c>
      <c r="T64" s="26">
        <v>0.251</v>
      </c>
      <c r="U64" s="25">
        <f>M64*T64</f>
        <v>3886.9859999999999</v>
      </c>
      <c r="V64" s="16">
        <v>0.48899999999999999</v>
      </c>
      <c r="W64" s="25">
        <f>M64*V64</f>
        <v>7572.6539999999995</v>
      </c>
      <c r="X64" s="16">
        <v>0.4</v>
      </c>
      <c r="Y64" s="25">
        <f>X64*M64</f>
        <v>6194.4000000000005</v>
      </c>
      <c r="Z64" s="17">
        <v>2.9099999999999998E-3</v>
      </c>
      <c r="AA64" s="18">
        <f>M64*Z64</f>
        <v>45.064259999999997</v>
      </c>
      <c r="AB64" s="27">
        <f>IF(M64&gt;0,(AD64+AM64)/M64,0)</f>
        <v>2.9154712514529251E-3</v>
      </c>
      <c r="AC64" s="17">
        <v>3.5E-4</v>
      </c>
      <c r="AD64" s="24">
        <f>AC64*M64</f>
        <v>5.4200999999999997</v>
      </c>
      <c r="AE64" s="117">
        <v>0.20519999999999999</v>
      </c>
      <c r="AF64" s="30">
        <f>AI64*(1-AJ64)*AE64</f>
        <v>40.2984072</v>
      </c>
      <c r="AG64" s="28">
        <f>IF(AND(AE64&gt;0,AC64&gt;0,Z64&gt;0),((Z64-AC64)*AE64)/((AE64-AC64)*Z64),0)</f>
        <v>0.88122815537645083</v>
      </c>
      <c r="AH64" s="60">
        <f t="shared" si="2"/>
        <v>0.88147584174537508</v>
      </c>
      <c r="AI64" s="12">
        <v>213</v>
      </c>
      <c r="AJ64" s="14">
        <v>7.8E-2</v>
      </c>
      <c r="AK64" s="15">
        <v>0.20230000000000001</v>
      </c>
      <c r="AL64" s="150">
        <v>0.21640000000000001</v>
      </c>
      <c r="AM64" s="30">
        <f>AI64*(1-AJ64)*AK64</f>
        <v>39.728887800000003</v>
      </c>
      <c r="AN64" s="153">
        <f>AI64*(1-AJ64)*AL64</f>
        <v>42.497930400000001</v>
      </c>
      <c r="AO64" s="19">
        <v>1.65</v>
      </c>
      <c r="AP64" s="19"/>
      <c r="AQ64" s="101">
        <f>AQ62+AI64-AP64</f>
        <v>1731.3799999999997</v>
      </c>
      <c r="AR64" s="102"/>
      <c r="AS64" s="12"/>
      <c r="AT64" s="31"/>
      <c r="AU64" s="20"/>
      <c r="AV64" s="20"/>
      <c r="AW64" s="20"/>
      <c r="AX64" s="20"/>
    </row>
    <row r="65" spans="1:50" x14ac:dyDescent="0.2">
      <c r="A65" s="183"/>
      <c r="B65" s="33">
        <v>2</v>
      </c>
      <c r="C65" s="11" t="s">
        <v>52</v>
      </c>
      <c r="D65" s="34">
        <v>19100</v>
      </c>
      <c r="E65" s="34">
        <v>5</v>
      </c>
      <c r="F65" s="34">
        <v>17313</v>
      </c>
      <c r="G65" s="35">
        <v>0.3</v>
      </c>
      <c r="H65" s="35">
        <v>4.4000000000000004</v>
      </c>
      <c r="I65" s="34">
        <v>17014</v>
      </c>
      <c r="J65" s="35">
        <v>5.9</v>
      </c>
      <c r="K65" s="34">
        <v>16669</v>
      </c>
      <c r="L65" s="36">
        <v>7.0000000000000007E-2</v>
      </c>
      <c r="M65" s="37">
        <f>ROUND(K65*(1-L65),0)</f>
        <v>15502</v>
      </c>
      <c r="N65" s="38">
        <v>0.64</v>
      </c>
      <c r="O65" s="25">
        <f>M65*N65</f>
        <v>9921.2800000000007</v>
      </c>
      <c r="P65" s="36">
        <v>0.30299999999999999</v>
      </c>
      <c r="Q65" s="25">
        <f>M65*P65</f>
        <v>4697.1059999999998</v>
      </c>
      <c r="R65" s="39">
        <v>5.7000000000000002E-2</v>
      </c>
      <c r="S65" s="25">
        <f>M65*R65</f>
        <v>883.61400000000003</v>
      </c>
      <c r="T65" s="28">
        <v>0.24199999999999999</v>
      </c>
      <c r="U65" s="25">
        <f>M65*T65</f>
        <v>3751.4839999999999</v>
      </c>
      <c r="V65" s="39">
        <v>0.49299999999999999</v>
      </c>
      <c r="W65" s="25">
        <f>M65*V65</f>
        <v>7642.4859999999999</v>
      </c>
      <c r="X65" s="39">
        <v>0.4</v>
      </c>
      <c r="Y65" s="25">
        <f>X65*M65</f>
        <v>6200.8</v>
      </c>
      <c r="Z65" s="40">
        <v>2.9099999999999998E-3</v>
      </c>
      <c r="AA65" s="18">
        <f>M65*Z65</f>
        <v>45.110819999999997</v>
      </c>
      <c r="AB65" s="27">
        <f>IF(M65&gt;0,(AD65+AM65)/M65,0)</f>
        <v>2.8280905689588446E-3</v>
      </c>
      <c r="AC65" s="40">
        <v>3.5E-4</v>
      </c>
      <c r="AD65" s="37">
        <f>AC65*M65</f>
        <v>5.4257</v>
      </c>
      <c r="AE65" s="28">
        <v>0.2064</v>
      </c>
      <c r="AF65" s="41">
        <f>AI65*(1-AJ65)*AE65</f>
        <v>38.715480000000007</v>
      </c>
      <c r="AG65" s="28">
        <f>IF(AND(AE65&gt;0,AC65&gt;0,Z65&gt;0),((Z65-AC65)*AE65)/((AE65-AC65)*Z65),0)</f>
        <v>0.88121940175665492</v>
      </c>
      <c r="AH65" s="29">
        <f t="shared" si="2"/>
        <v>0.87774163396212468</v>
      </c>
      <c r="AI65" s="34">
        <v>205</v>
      </c>
      <c r="AJ65" s="36">
        <v>8.5000000000000006E-2</v>
      </c>
      <c r="AK65" s="38">
        <v>0.20480000000000001</v>
      </c>
      <c r="AL65" s="151">
        <v>0.21890000000000001</v>
      </c>
      <c r="AM65" s="41">
        <f>AI65*(1-AJ65)*AK65</f>
        <v>38.415360000000007</v>
      </c>
      <c r="AN65" s="174">
        <f t="shared" si="1"/>
        <v>41.060167500000006</v>
      </c>
      <c r="AO65" s="42">
        <v>1.55</v>
      </c>
      <c r="AP65" s="42"/>
      <c r="AQ65" s="121">
        <f>AQ64+AI65-AP65</f>
        <v>1936.3799999999997</v>
      </c>
      <c r="AR65" s="104"/>
      <c r="AS65" s="43"/>
      <c r="AT65" s="44"/>
      <c r="AU65" s="45"/>
      <c r="AV65" s="45"/>
      <c r="AW65" s="45"/>
      <c r="AX65" s="45"/>
    </row>
    <row r="66" spans="1:50" x14ac:dyDescent="0.2">
      <c r="A66" s="183"/>
      <c r="B66" s="33">
        <v>3</v>
      </c>
      <c r="C66" s="46" t="s">
        <v>60</v>
      </c>
      <c r="D66" s="43">
        <v>15860</v>
      </c>
      <c r="E66" s="43">
        <v>4</v>
      </c>
      <c r="F66" s="43">
        <v>17863</v>
      </c>
      <c r="G66" s="37">
        <v>0.5</v>
      </c>
      <c r="H66" s="37">
        <v>4.4000000000000004</v>
      </c>
      <c r="I66" s="43">
        <v>17759</v>
      </c>
      <c r="J66" s="37">
        <v>5</v>
      </c>
      <c r="K66" s="43">
        <v>16656</v>
      </c>
      <c r="L66" s="39">
        <v>7.2999999999999995E-2</v>
      </c>
      <c r="M66" s="37">
        <f>ROUND(K66*(1-L66),0)</f>
        <v>15440</v>
      </c>
      <c r="N66" s="28">
        <v>0.56999999999999995</v>
      </c>
      <c r="O66" s="25">
        <f>M66*N66</f>
        <v>8800.7999999999993</v>
      </c>
      <c r="P66" s="39">
        <v>0.34499999999999997</v>
      </c>
      <c r="Q66" s="25">
        <f>M66*P66</f>
        <v>5326.7999999999993</v>
      </c>
      <c r="R66" s="39">
        <v>8.5000000000000006E-2</v>
      </c>
      <c r="S66" s="25">
        <f>M66*R66</f>
        <v>1312.4</v>
      </c>
      <c r="T66" s="28">
        <v>0.246</v>
      </c>
      <c r="U66" s="25">
        <f>M66*T66</f>
        <v>3798.24</v>
      </c>
      <c r="V66" s="39">
        <v>0.49</v>
      </c>
      <c r="W66" s="25">
        <f>M66*V66</f>
        <v>7565.5999999999995</v>
      </c>
      <c r="X66" s="39">
        <v>0.41</v>
      </c>
      <c r="Y66" s="25">
        <f>X66*M66</f>
        <v>6330.4</v>
      </c>
      <c r="Z66" s="47">
        <v>2.96E-3</v>
      </c>
      <c r="AA66" s="18">
        <f>M66*Z66</f>
        <v>45.702399999999997</v>
      </c>
      <c r="AB66" s="27">
        <f>IF(M66&gt;0,(AD66+AM66)/M66,0)</f>
        <v>2.8316471178756472E-3</v>
      </c>
      <c r="AC66" s="47">
        <v>3.5E-4</v>
      </c>
      <c r="AD66" s="37">
        <f>AC66*M66</f>
        <v>5.4039999999999999</v>
      </c>
      <c r="AE66" s="28">
        <v>0.2077</v>
      </c>
      <c r="AF66" s="41">
        <f>AI66*(1-AJ66)*AE66</f>
        <v>39.339418500000001</v>
      </c>
      <c r="AG66" s="28">
        <f>IF(AND(AE66&gt;0,AC66&gt;0,Z66&gt;0),((Z66-AC66)*AE66)/((AE66-AC66)*Z66),0)</f>
        <v>0.8832451332451331</v>
      </c>
      <c r="AH66" s="29">
        <f t="shared" si="2"/>
        <v>0.87791591346024533</v>
      </c>
      <c r="AI66" s="43">
        <v>207</v>
      </c>
      <c r="AJ66" s="39">
        <v>8.5000000000000006E-2</v>
      </c>
      <c r="AK66" s="28">
        <v>0.20230000000000001</v>
      </c>
      <c r="AL66" s="152">
        <v>0.22389999999999999</v>
      </c>
      <c r="AM66" s="41">
        <f>AI66*(1-AJ66)*AK66</f>
        <v>38.3166315</v>
      </c>
      <c r="AN66" s="154">
        <f t="shared" si="1"/>
        <v>42.407779499999997</v>
      </c>
      <c r="AO66" s="18">
        <v>1.6</v>
      </c>
      <c r="AP66" s="18"/>
      <c r="AQ66" s="121">
        <f>AQ65+AI66-AP66</f>
        <v>2143.3799999999997</v>
      </c>
      <c r="AR66" s="104"/>
      <c r="AS66" s="43"/>
      <c r="AT66" s="48"/>
      <c r="AU66" s="41"/>
      <c r="AV66" s="41"/>
      <c r="AW66" s="41"/>
      <c r="AX66" s="41"/>
    </row>
    <row r="67" spans="1:50" s="22" customFormat="1" ht="13.5" thickBot="1" x14ac:dyDescent="0.25">
      <c r="A67" s="184"/>
      <c r="B67" s="49" t="s">
        <v>38</v>
      </c>
      <c r="C67" s="50"/>
      <c r="D67" s="51">
        <f>SUM(D64:D66)</f>
        <v>51950</v>
      </c>
      <c r="E67" s="51"/>
      <c r="F67" s="51">
        <f>SUM(F64:F66)</f>
        <v>53811</v>
      </c>
      <c r="G67" s="52"/>
      <c r="H67" s="52"/>
      <c r="I67" s="51">
        <f>SUM(I64:I66)</f>
        <v>53205</v>
      </c>
      <c r="J67" s="52"/>
      <c r="K67" s="51">
        <f>SUM(K64:K66)</f>
        <v>50030</v>
      </c>
      <c r="L67" s="21">
        <f>IF(K67&gt;0,(K64*L64+K65*L65+K66*L66)/K67,0)</f>
        <v>7.2000459724165494E-2</v>
      </c>
      <c r="M67" s="52">
        <f>M64+M65+M66</f>
        <v>46428</v>
      </c>
      <c r="N67" s="53">
        <f>IF(M67&gt;0,O67/M67,0)</f>
        <v>0.56902347721202717</v>
      </c>
      <c r="O67" s="54">
        <f>O64+O65+O66</f>
        <v>26418.621999999999</v>
      </c>
      <c r="P67" s="21">
        <f>IF(M67&gt;0,Q67/M67,0)</f>
        <v>0.35199004910829673</v>
      </c>
      <c r="Q67" s="54">
        <f>Q64+Q65+Q66</f>
        <v>16342.194</v>
      </c>
      <c r="R67" s="21">
        <f>IF(M67&gt;0,S67/M67,0)</f>
        <v>7.8986473679676067E-2</v>
      </c>
      <c r="S67" s="54">
        <f>S64+S65+S66</f>
        <v>3667.1840000000002</v>
      </c>
      <c r="T67" s="21">
        <f>IF(M67&gt;0,U67/M67,0)</f>
        <v>0.24633217024209528</v>
      </c>
      <c r="U67" s="54">
        <f>U64+U65+U66</f>
        <v>11436.71</v>
      </c>
      <c r="V67" s="21">
        <f>IF(M67&gt;0,W67/M67,0)</f>
        <v>0.49066813130007747</v>
      </c>
      <c r="W67" s="54">
        <f>W64+W65+W66</f>
        <v>22780.739999999998</v>
      </c>
      <c r="X67" s="21">
        <f>IF(M67&gt;0,Y67/M67,0)</f>
        <v>0.40332557939174635</v>
      </c>
      <c r="Y67" s="54">
        <f>Y64+Y65+Y66</f>
        <v>18725.599999999999</v>
      </c>
      <c r="Z67" s="55">
        <f>IF(M67&gt;0,AA67/M67,0)</f>
        <v>2.9266278969587315E-3</v>
      </c>
      <c r="AA67" s="56">
        <f>SUM(AA64:AA66)</f>
        <v>135.87747999999999</v>
      </c>
      <c r="AB67" s="55">
        <f>IF(M67&gt;0,(AB64*M64+AB65*M65+AB66*M66)/M67,0)</f>
        <v>2.8584190423882141E-3</v>
      </c>
      <c r="AC67" s="55">
        <f>IF(K67&gt;0,(K64*AC64+K65*AC65+K66*AC66)/K67,0)</f>
        <v>3.5E-4</v>
      </c>
      <c r="AD67" s="52">
        <f>SUM(AD64:AD66)</f>
        <v>16.2498</v>
      </c>
      <c r="AE67" s="53">
        <f>IF(K67&gt;0,(K64*AE64+K65*AE65+K66*AE66)/K67,0)</f>
        <v>0.20643211672996203</v>
      </c>
      <c r="AF67" s="58">
        <f>SUM(AF64:AF66)</f>
        <v>118.35330569999999</v>
      </c>
      <c r="AG67" s="53">
        <f>IF(AND(AA67&gt;0),((AA64*AG64+AA65*AG65+AA66*AG66)/AA67),0)</f>
        <v>0.88190365985577079</v>
      </c>
      <c r="AH67" s="57">
        <f t="shared" si="2"/>
        <v>0.87906933681887101</v>
      </c>
      <c r="AI67" s="51">
        <f>SUM(AI64:AI66)</f>
        <v>625</v>
      </c>
      <c r="AJ67" s="21">
        <f>IF(AI67&gt;0,(AJ64*AI64+AJ65*AI65+AJ66*AI66)/AI67,0)</f>
        <v>8.2614400000000004E-2</v>
      </c>
      <c r="AK67" s="53">
        <f>IF(K67&gt;0,(AK64*K64+AK65*K65+AK66*K66)/K67,0)</f>
        <v>0.20313295022986208</v>
      </c>
      <c r="AL67" s="155">
        <f>IF(L67&gt;0,(AL64*K64+AL65*K65+AL66*K66)/K67,0)</f>
        <v>0.21972985208874674</v>
      </c>
      <c r="AM67" s="58">
        <f>SUM(AM64:AM66)</f>
        <v>116.46087930000002</v>
      </c>
      <c r="AN67" s="156">
        <f>SUM(AN64:AN66)</f>
        <v>125.96587740000001</v>
      </c>
      <c r="AO67" s="56"/>
      <c r="AP67" s="56">
        <f>SUM(AP64:AP66)</f>
        <v>0</v>
      </c>
      <c r="AQ67" s="105"/>
      <c r="AR67" s="106">
        <f>AQ66</f>
        <v>2143.3799999999997</v>
      </c>
      <c r="AS67" s="51">
        <f>SUM(AS64:AS66)</f>
        <v>0</v>
      </c>
      <c r="AT67" s="59"/>
      <c r="AU67" s="58"/>
      <c r="AV67" s="58"/>
      <c r="AW67" s="58"/>
      <c r="AX67" s="58"/>
    </row>
    <row r="68" spans="1:50" x14ac:dyDescent="0.2">
      <c r="A68" s="182">
        <v>17</v>
      </c>
      <c r="B68" s="23">
        <v>1</v>
      </c>
      <c r="C68" s="11" t="s">
        <v>54</v>
      </c>
      <c r="D68" s="12">
        <v>16522</v>
      </c>
      <c r="E68" s="12">
        <v>2</v>
      </c>
      <c r="F68" s="12">
        <v>18327</v>
      </c>
      <c r="G68" s="13">
        <v>0.9</v>
      </c>
      <c r="H68" s="13">
        <v>4.3</v>
      </c>
      <c r="I68" s="12">
        <v>17665</v>
      </c>
      <c r="J68" s="13">
        <v>4.9000000000000004</v>
      </c>
      <c r="K68" s="12">
        <v>16625</v>
      </c>
      <c r="L68" s="14">
        <v>7.1999999999999995E-2</v>
      </c>
      <c r="M68" s="24">
        <f>ROUND(K68*(1-L68),0)</f>
        <v>15428</v>
      </c>
      <c r="N68" s="15">
        <v>0.53200000000000003</v>
      </c>
      <c r="O68" s="25">
        <f>M68*N68</f>
        <v>8207.6959999999999</v>
      </c>
      <c r="P68" s="14">
        <v>0.35599999999999998</v>
      </c>
      <c r="Q68" s="25">
        <f>M68*P68</f>
        <v>5492.3679999999995</v>
      </c>
      <c r="R68" s="16">
        <v>0.112</v>
      </c>
      <c r="S68" s="25">
        <f>M68*R68</f>
        <v>1727.9360000000001</v>
      </c>
      <c r="T68" s="26">
        <v>0.23499999999999999</v>
      </c>
      <c r="U68" s="25">
        <f>M68*T68</f>
        <v>3625.58</v>
      </c>
      <c r="V68" s="16">
        <v>0.501</v>
      </c>
      <c r="W68" s="25">
        <f>M68*V68</f>
        <v>7729.4279999999999</v>
      </c>
      <c r="X68" s="16">
        <v>0.4</v>
      </c>
      <c r="Y68" s="25">
        <f>X68*M68</f>
        <v>6171.2000000000007</v>
      </c>
      <c r="Z68" s="17">
        <v>3.0200000000000001E-3</v>
      </c>
      <c r="AA68" s="18">
        <f>M68*Z68</f>
        <v>46.592559999999999</v>
      </c>
      <c r="AB68" s="27">
        <f>IF(M68&gt;0,(AD68+AM68)/M68,0)</f>
        <v>2.9749287658802181E-3</v>
      </c>
      <c r="AC68" s="17">
        <v>3.6000000000000002E-4</v>
      </c>
      <c r="AD68" s="24">
        <f>AC68*M68</f>
        <v>5.5540800000000008</v>
      </c>
      <c r="AE68" s="117">
        <v>0.2024</v>
      </c>
      <c r="AF68" s="30">
        <f>AI68*(1-AJ68)*AE68</f>
        <v>39.967928000000001</v>
      </c>
      <c r="AG68" s="28">
        <f>IF(AND(AE68&gt;0,AC68&gt;0,Z68&gt;0),((Z68-AC68)*AE68)/((AE68-AC68)*Z68),0)</f>
        <v>0.88236412434230449</v>
      </c>
      <c r="AH68" s="60">
        <f t="shared" ref="AH68:AH99" si="3">IF(AND(AB68&gt;0,AK68&gt;0,AC68&gt;0),((AK68*(AB68-AC68))/(AB68*(AK68-AC68))),0)</f>
        <v>0.88054031199936966</v>
      </c>
      <c r="AI68" s="12">
        <v>217</v>
      </c>
      <c r="AJ68" s="14">
        <v>0.09</v>
      </c>
      <c r="AK68" s="15">
        <v>0.20430000000000001</v>
      </c>
      <c r="AL68" s="150">
        <v>0.21329999999999999</v>
      </c>
      <c r="AM68" s="30">
        <f>AI68*(1-AJ68)*AK68</f>
        <v>40.343121000000004</v>
      </c>
      <c r="AN68" s="153">
        <f>AI68*(1-AJ68)*AL68</f>
        <v>42.120350999999999</v>
      </c>
      <c r="AO68" s="19">
        <v>1.68</v>
      </c>
      <c r="AP68" s="19"/>
      <c r="AQ68" s="101">
        <f>AQ66+AI68-AP68</f>
        <v>2360.3799999999997</v>
      </c>
      <c r="AR68" s="102"/>
      <c r="AS68" s="12"/>
      <c r="AT68" s="31"/>
      <c r="AU68" s="20"/>
      <c r="AV68" s="20"/>
      <c r="AW68" s="20"/>
      <c r="AX68" s="20"/>
    </row>
    <row r="69" spans="1:50" x14ac:dyDescent="0.2">
      <c r="A69" s="183"/>
      <c r="B69" s="33">
        <v>2</v>
      </c>
      <c r="C69" s="11" t="s">
        <v>52</v>
      </c>
      <c r="D69" s="34">
        <v>19378</v>
      </c>
      <c r="E69" s="34">
        <v>4</v>
      </c>
      <c r="F69" s="34">
        <v>17053</v>
      </c>
      <c r="G69" s="35">
        <v>0.4</v>
      </c>
      <c r="H69" s="35">
        <v>3.6</v>
      </c>
      <c r="I69" s="34">
        <v>17055</v>
      </c>
      <c r="J69" s="35">
        <v>4.9000000000000004</v>
      </c>
      <c r="K69" s="34">
        <v>16608</v>
      </c>
      <c r="L69" s="36">
        <v>7.8E-2</v>
      </c>
      <c r="M69" s="37">
        <f>ROUND(K69*(1-L69),0)</f>
        <v>15313</v>
      </c>
      <c r="N69" s="38">
        <v>0.54400000000000004</v>
      </c>
      <c r="O69" s="25">
        <f>M69*N69</f>
        <v>8330.2720000000008</v>
      </c>
      <c r="P69" s="36">
        <v>0.376</v>
      </c>
      <c r="Q69" s="25">
        <f>M69*P69</f>
        <v>5757.6880000000001</v>
      </c>
      <c r="R69" s="39">
        <v>0.08</v>
      </c>
      <c r="S69" s="25">
        <f>M69*R69</f>
        <v>1225.04</v>
      </c>
      <c r="T69" s="28">
        <v>0.23899999999999999</v>
      </c>
      <c r="U69" s="25">
        <f>M69*T69</f>
        <v>3659.8069999999998</v>
      </c>
      <c r="V69" s="39">
        <v>0.5</v>
      </c>
      <c r="W69" s="25">
        <f>M69*V69</f>
        <v>7656.5</v>
      </c>
      <c r="X69" s="39">
        <v>0.4</v>
      </c>
      <c r="Y69" s="25">
        <f>X69*M69</f>
        <v>6125.2000000000007</v>
      </c>
      <c r="Z69" s="40">
        <v>3.0000000000000001E-3</v>
      </c>
      <c r="AA69" s="18">
        <f>M69*Z69</f>
        <v>45.939</v>
      </c>
      <c r="AB69" s="27">
        <f>IF(M69&gt;0,(AD69+AM69)/M69,0)</f>
        <v>2.9001274472670283E-3</v>
      </c>
      <c r="AC69" s="40">
        <v>3.5E-4</v>
      </c>
      <c r="AD69" s="37">
        <f>AC69*M69</f>
        <v>5.3595499999999996</v>
      </c>
      <c r="AE69" s="28">
        <v>0.21</v>
      </c>
      <c r="AF69" s="41">
        <f>AI69*(1-AJ69)*AE69</f>
        <v>39.539640000000006</v>
      </c>
      <c r="AG69" s="28">
        <f>IF(AND(AE69&gt;0,AC69&gt;0,Z69&gt;0),((Z69-AC69)*AE69)/((AE69-AC69)*Z69),0)</f>
        <v>0.88480801335559278</v>
      </c>
      <c r="AH69" s="29">
        <f t="shared" si="3"/>
        <v>0.88080205513701304</v>
      </c>
      <c r="AI69" s="34">
        <v>206</v>
      </c>
      <c r="AJ69" s="36">
        <v>8.5999999999999993E-2</v>
      </c>
      <c r="AK69" s="38">
        <v>0.2074</v>
      </c>
      <c r="AL69" s="151">
        <v>0.22090000000000001</v>
      </c>
      <c r="AM69" s="41">
        <f>AI69*(1-AJ69)*AK69</f>
        <v>39.050101600000005</v>
      </c>
      <c r="AN69" s="174">
        <f t="shared" si="1"/>
        <v>41.591935600000006</v>
      </c>
      <c r="AO69" s="42">
        <v>1.6</v>
      </c>
      <c r="AP69" s="42"/>
      <c r="AQ69" s="121">
        <f>AQ68+AI69-AP69</f>
        <v>2566.3799999999997</v>
      </c>
      <c r="AR69" s="104"/>
      <c r="AS69" s="43"/>
      <c r="AT69" s="177"/>
      <c r="AU69" s="45"/>
      <c r="AV69" s="45"/>
      <c r="AW69" s="45"/>
      <c r="AX69" s="45"/>
    </row>
    <row r="70" spans="1:50" x14ac:dyDescent="0.2">
      <c r="A70" s="183"/>
      <c r="B70" s="33">
        <v>3</v>
      </c>
      <c r="C70" s="11" t="s">
        <v>57</v>
      </c>
      <c r="D70" s="43">
        <v>16400</v>
      </c>
      <c r="E70" s="43">
        <v>2</v>
      </c>
      <c r="F70" s="43">
        <v>15477</v>
      </c>
      <c r="G70" s="37">
        <v>0.5</v>
      </c>
      <c r="H70" s="37">
        <v>3.4</v>
      </c>
      <c r="I70" s="43">
        <v>15835</v>
      </c>
      <c r="J70" s="37">
        <v>4.8</v>
      </c>
      <c r="K70" s="43">
        <v>16413</v>
      </c>
      <c r="L70" s="39">
        <v>7.2999999999999995E-2</v>
      </c>
      <c r="M70" s="37">
        <f>ROUND(K70*(1-L70),0)</f>
        <v>15215</v>
      </c>
      <c r="N70" s="28">
        <v>0.51400000000000001</v>
      </c>
      <c r="O70" s="25">
        <f>M70*N70</f>
        <v>7820.51</v>
      </c>
      <c r="P70" s="39">
        <v>0.40200000000000002</v>
      </c>
      <c r="Q70" s="25">
        <f>M70*P70</f>
        <v>6116.43</v>
      </c>
      <c r="R70" s="39">
        <v>8.4000000000000005E-2</v>
      </c>
      <c r="S70" s="25">
        <f>M70*R70</f>
        <v>1278.0600000000002</v>
      </c>
      <c r="T70" s="28">
        <v>0.23799999999999999</v>
      </c>
      <c r="U70" s="25">
        <f>M70*T70</f>
        <v>3621.1699999999996</v>
      </c>
      <c r="V70" s="39">
        <v>0.495</v>
      </c>
      <c r="W70" s="25">
        <f>M70*V70</f>
        <v>7531.4250000000002</v>
      </c>
      <c r="X70" s="39">
        <v>0.4</v>
      </c>
      <c r="Y70" s="25">
        <f>X70*M70</f>
        <v>6086</v>
      </c>
      <c r="Z70" s="47">
        <v>3.0599999999999998E-3</v>
      </c>
      <c r="AA70" s="18">
        <f>M70*Z70</f>
        <v>46.557899999999997</v>
      </c>
      <c r="AB70" s="27">
        <f>IF(M70&gt;0,(AD70+AM70)/M70,0)</f>
        <v>2.5746871376930661E-3</v>
      </c>
      <c r="AC70" s="47">
        <v>3.5E-4</v>
      </c>
      <c r="AD70" s="37">
        <f>AC70*M70</f>
        <v>5.3252499999999996</v>
      </c>
      <c r="AE70" s="28">
        <v>0.21060000000000001</v>
      </c>
      <c r="AF70" s="41">
        <f>AI70*(1-AJ70)*AE70</f>
        <v>34.841242800000003</v>
      </c>
      <c r="AG70" s="28">
        <f>IF(AND(AE70&gt;0,AC70&gt;0,Z70&gt;0),((Z70-AC70)*AE70)/((AE70-AC70)*Z70),0)</f>
        <v>0.88709519479611088</v>
      </c>
      <c r="AH70" s="29">
        <f t="shared" si="3"/>
        <v>0.86554179669045839</v>
      </c>
      <c r="AI70" s="43">
        <v>182</v>
      </c>
      <c r="AJ70" s="39">
        <v>9.0999999999999998E-2</v>
      </c>
      <c r="AK70" s="28">
        <v>0.2046</v>
      </c>
      <c r="AL70" s="152">
        <v>0.20949999999999999</v>
      </c>
      <c r="AM70" s="41">
        <f>AI70*(1-AJ70)*AK70</f>
        <v>33.848614800000007</v>
      </c>
      <c r="AN70" s="154">
        <f t="shared" si="1"/>
        <v>34.659261000000001</v>
      </c>
      <c r="AO70" s="18">
        <v>1.55</v>
      </c>
      <c r="AP70" s="18"/>
      <c r="AQ70" s="121">
        <f>AQ69+AI70-AP70</f>
        <v>2748.3799999999997</v>
      </c>
      <c r="AR70" s="104"/>
      <c r="AS70" s="43"/>
      <c r="AT70" s="48"/>
      <c r="AU70" s="41"/>
      <c r="AV70" s="41"/>
      <c r="AW70" s="41"/>
      <c r="AX70" s="41"/>
    </row>
    <row r="71" spans="1:50" s="22" customFormat="1" ht="13.5" thickBot="1" x14ac:dyDescent="0.25">
      <c r="A71" s="184"/>
      <c r="B71" s="49" t="s">
        <v>38</v>
      </c>
      <c r="C71" s="50"/>
      <c r="D71" s="51">
        <f>SUM(D68:D70)</f>
        <v>52300</v>
      </c>
      <c r="E71" s="51"/>
      <c r="F71" s="51">
        <f>SUM(F68:F70)</f>
        <v>50857</v>
      </c>
      <c r="G71" s="52"/>
      <c r="H71" s="52"/>
      <c r="I71" s="51">
        <f>SUM(I68:I70)</f>
        <v>50555</v>
      </c>
      <c r="J71" s="52"/>
      <c r="K71" s="51">
        <f>SUM(K68:K70)</f>
        <v>49646</v>
      </c>
      <c r="L71" s="21">
        <f>IF(K71&gt;0,(K68*L68+K69*L69+K70*L70)/K71,0)</f>
        <v>7.4337771421665394E-2</v>
      </c>
      <c r="M71" s="52">
        <f>M68+M69+M70</f>
        <v>45956</v>
      </c>
      <c r="N71" s="53">
        <f>IF(M71&gt;0,O71/M71,0)</f>
        <v>0.53003912437984169</v>
      </c>
      <c r="O71" s="54">
        <f>O68+O69+O70</f>
        <v>24358.478000000003</v>
      </c>
      <c r="P71" s="21">
        <f>IF(M71&gt;0,Q71/M71,0)</f>
        <v>0.37789376795195406</v>
      </c>
      <c r="Q71" s="54">
        <f>Q68+Q69+Q70</f>
        <v>17366.486000000001</v>
      </c>
      <c r="R71" s="21">
        <f>IF(M71&gt;0,S71/M71,0)</f>
        <v>9.2067107668204376E-2</v>
      </c>
      <c r="S71" s="54">
        <f>S68+S69+S70</f>
        <v>4231.0360000000001</v>
      </c>
      <c r="T71" s="21">
        <f>IF(M71&gt;0,U71/M71,0)</f>
        <v>0.23732607276525369</v>
      </c>
      <c r="U71" s="54">
        <f>U68+U69+U70</f>
        <v>10906.556999999999</v>
      </c>
      <c r="V71" s="21">
        <f>IF(M71&gt;0,W71/M71,0)</f>
        <v>0.49868032465836887</v>
      </c>
      <c r="W71" s="54">
        <f>W68+W69+W70</f>
        <v>22917.352999999999</v>
      </c>
      <c r="X71" s="21">
        <f>IF(M71&gt;0,Y71/M71,0)</f>
        <v>0.4</v>
      </c>
      <c r="Y71" s="54">
        <f>Y68+Y69+Y70</f>
        <v>18382.400000000001</v>
      </c>
      <c r="Z71" s="55">
        <f>IF(M71&gt;0,AA71/M71,0)</f>
        <v>3.0265789015580121E-3</v>
      </c>
      <c r="AA71" s="56">
        <f>SUM(AA68:AA70)</f>
        <v>139.08946</v>
      </c>
      <c r="AB71" s="55">
        <f>IF(M71&gt;0,(AB68*M68+AB69*M69+AB70*M70)/M71,0)</f>
        <v>2.8174931978414137E-3</v>
      </c>
      <c r="AC71" s="55">
        <f>IF(K71&gt;0,(K68*AC68+K69*AC69+K70*AC70)/K71,0)</f>
        <v>3.5334870885871973E-4</v>
      </c>
      <c r="AD71" s="52">
        <f>SUM(AD68:AD70)</f>
        <v>16.238880000000002</v>
      </c>
      <c r="AE71" s="53">
        <f>IF(K71&gt;0,(K68*AE68+K69*AE69+K70*AE70)/K71,0)</f>
        <v>0.20765334165894536</v>
      </c>
      <c r="AF71" s="58">
        <f>SUM(AF68:AF70)</f>
        <v>114.34881080000001</v>
      </c>
      <c r="AG71" s="53">
        <f>IF(AND(AA71&gt;0),((AA68*AG68+AA69*AG69+AA70*AG70)/AA71),0)</f>
        <v>0.88475494908533459</v>
      </c>
      <c r="AH71" s="57">
        <f t="shared" si="3"/>
        <v>0.87609443131254361</v>
      </c>
      <c r="AI71" s="51">
        <f>SUM(AI68:AI70)</f>
        <v>605</v>
      </c>
      <c r="AJ71" s="21">
        <f>IF(AI71&gt;0,(AJ68*AI68+AJ69*AI69+AJ70*AI70)/AI71,0)</f>
        <v>8.89388429752066E-2</v>
      </c>
      <c r="AK71" s="53">
        <f>IF(K71&gt;0,(AK68*K68+AK69*K69+AK70*K70)/K71,0)</f>
        <v>0.20543621842645934</v>
      </c>
      <c r="AL71" s="155">
        <f>IF(L71&gt;0,(AL68*K68+AL69*K69+AL70*K70)/K71,0)</f>
        <v>0.21458613382749867</v>
      </c>
      <c r="AM71" s="58">
        <f>SUM(AM68:AM70)</f>
        <v>113.24183740000001</v>
      </c>
      <c r="AN71" s="156">
        <f>SUM(AN68:AN70)</f>
        <v>118.3715476</v>
      </c>
      <c r="AO71" s="56"/>
      <c r="AP71" s="56">
        <f>SUM(AP68:AP70)</f>
        <v>0</v>
      </c>
      <c r="AQ71" s="105"/>
      <c r="AR71" s="106">
        <f>AQ70</f>
        <v>2748.3799999999997</v>
      </c>
      <c r="AS71" s="51">
        <f>SUM(AS68:AS70)</f>
        <v>0</v>
      </c>
      <c r="AT71" s="59"/>
      <c r="AU71" s="58"/>
      <c r="AV71" s="58"/>
      <c r="AW71" s="58"/>
      <c r="AX71" s="58"/>
    </row>
    <row r="72" spans="1:50" x14ac:dyDescent="0.2">
      <c r="A72" s="182">
        <v>18</v>
      </c>
      <c r="B72" s="23">
        <v>1</v>
      </c>
      <c r="C72" s="11" t="s">
        <v>51</v>
      </c>
      <c r="D72" s="12">
        <v>5629</v>
      </c>
      <c r="E72" s="12">
        <v>1</v>
      </c>
      <c r="F72" s="12">
        <v>13394</v>
      </c>
      <c r="G72" s="13">
        <v>1.3</v>
      </c>
      <c r="H72" s="13">
        <v>4.3</v>
      </c>
      <c r="I72" s="12">
        <v>13308</v>
      </c>
      <c r="J72" s="125">
        <v>6.2</v>
      </c>
      <c r="K72" s="12">
        <v>16536</v>
      </c>
      <c r="L72" s="14">
        <v>6.7000000000000004E-2</v>
      </c>
      <c r="M72" s="24">
        <f>ROUND(K72*(1-L72),0)</f>
        <v>15428</v>
      </c>
      <c r="N72" s="15">
        <v>0.47299999999999998</v>
      </c>
      <c r="O72" s="25">
        <f>M72*N72</f>
        <v>7297.4439999999995</v>
      </c>
      <c r="P72" s="14">
        <v>0.42799999999999999</v>
      </c>
      <c r="Q72" s="25">
        <f>M72*P72</f>
        <v>6603.1840000000002</v>
      </c>
      <c r="R72" s="16">
        <v>9.9000000000000005E-2</v>
      </c>
      <c r="S72" s="25">
        <f>M72*R72</f>
        <v>1527.3720000000001</v>
      </c>
      <c r="T72" s="26">
        <v>0.23</v>
      </c>
      <c r="U72" s="25">
        <f>M72*T72</f>
        <v>3548.44</v>
      </c>
      <c r="V72" s="16">
        <v>0.497</v>
      </c>
      <c r="W72" s="25">
        <f>M72*V72</f>
        <v>7667.7160000000003</v>
      </c>
      <c r="X72" s="16">
        <v>0.4</v>
      </c>
      <c r="Y72" s="25">
        <f>X72*M72</f>
        <v>6171.2000000000007</v>
      </c>
      <c r="Z72" s="17">
        <v>3.1099999999999999E-3</v>
      </c>
      <c r="AA72" s="18">
        <f>M72*Z72</f>
        <v>47.981079999999999</v>
      </c>
      <c r="AB72" s="27">
        <f>IF(M72&gt;0,(AD72+AM72)/M72,0)</f>
        <v>3.3299609800362981E-3</v>
      </c>
      <c r="AC72" s="17">
        <v>3.5E-4</v>
      </c>
      <c r="AD72" s="24">
        <f>AC72*M72</f>
        <v>5.3997999999999999</v>
      </c>
      <c r="AE72" s="117">
        <v>0.20710000000000001</v>
      </c>
      <c r="AF72" s="30">
        <f>AI72*(1-AJ72)*AE72</f>
        <v>45.513331500000007</v>
      </c>
      <c r="AG72" s="28">
        <f>IF(AND(AE72&gt;0,AC72&gt;0,Z72&gt;0),((Z72-AC72)*AE72)/((AE72-AC72)*Z72),0)</f>
        <v>0.88896215741241136</v>
      </c>
      <c r="AH72" s="60">
        <f t="shared" si="3"/>
        <v>0.89639336538279224</v>
      </c>
      <c r="AI72" s="12">
        <v>245</v>
      </c>
      <c r="AJ72" s="14">
        <v>0.10299999999999999</v>
      </c>
      <c r="AK72" s="15">
        <v>0.2092</v>
      </c>
      <c r="AL72" s="150">
        <v>0.21360000000000001</v>
      </c>
      <c r="AM72" s="30">
        <f>AI72*(1-AJ72)*AK72</f>
        <v>45.974838000000005</v>
      </c>
      <c r="AN72" s="153">
        <f t="shared" ref="AN72:AN126" si="4">AI72*(1-AJ72)*AL72</f>
        <v>46.941804000000005</v>
      </c>
      <c r="AO72" s="19">
        <v>1.6</v>
      </c>
      <c r="AP72" s="19">
        <v>834.84</v>
      </c>
      <c r="AQ72" s="101">
        <f>AQ70+AI72-AP72</f>
        <v>2158.5399999999995</v>
      </c>
      <c r="AR72" s="102"/>
      <c r="AS72" s="12"/>
      <c r="AT72" s="31"/>
      <c r="AU72" s="20"/>
      <c r="AV72" s="20"/>
      <c r="AW72" s="20"/>
      <c r="AX72" s="20"/>
    </row>
    <row r="73" spans="1:50" x14ac:dyDescent="0.2">
      <c r="A73" s="183"/>
      <c r="B73" s="33">
        <v>2</v>
      </c>
      <c r="C73" s="11" t="s">
        <v>52</v>
      </c>
      <c r="D73" s="34">
        <v>18900</v>
      </c>
      <c r="E73" s="34">
        <v>7</v>
      </c>
      <c r="F73" s="34">
        <v>17223</v>
      </c>
      <c r="G73" s="35">
        <v>0.3</v>
      </c>
      <c r="H73" s="35">
        <v>4.2</v>
      </c>
      <c r="I73" s="34">
        <v>17247</v>
      </c>
      <c r="J73" s="126">
        <v>5.9</v>
      </c>
      <c r="K73" s="34">
        <v>16549</v>
      </c>
      <c r="L73" s="36">
        <v>6.5000000000000002E-2</v>
      </c>
      <c r="M73" s="37">
        <f>ROUND(K73*(1-L73),0)</f>
        <v>15473</v>
      </c>
      <c r="N73" s="38">
        <v>0.65</v>
      </c>
      <c r="O73" s="25">
        <f>M73*N73</f>
        <v>10057.450000000001</v>
      </c>
      <c r="P73" s="36">
        <v>0.33</v>
      </c>
      <c r="Q73" s="25">
        <f>M73*P73</f>
        <v>5106.09</v>
      </c>
      <c r="R73" s="39">
        <v>0.02</v>
      </c>
      <c r="S73" s="25">
        <f>M73*R73</f>
        <v>309.45999999999998</v>
      </c>
      <c r="T73" s="28">
        <v>0.23</v>
      </c>
      <c r="U73" s="25">
        <f>M73*T73</f>
        <v>3558.79</v>
      </c>
      <c r="V73" s="39">
        <v>0.49199999999999999</v>
      </c>
      <c r="W73" s="25">
        <f>M73*V73</f>
        <v>7612.7159999999994</v>
      </c>
      <c r="X73" s="39">
        <v>0.4</v>
      </c>
      <c r="Y73" s="25">
        <f>X73*M73</f>
        <v>6189.2000000000007</v>
      </c>
      <c r="Z73" s="40">
        <v>2.8999999999999998E-3</v>
      </c>
      <c r="AA73" s="18">
        <f>M73*Z73</f>
        <v>44.871699999999997</v>
      </c>
      <c r="AB73" s="27">
        <f>IF(M73&gt;0,(AD73+AM73)/M73,0)</f>
        <v>2.7608043301234411E-3</v>
      </c>
      <c r="AC73" s="40">
        <v>3.4000000000000002E-4</v>
      </c>
      <c r="AD73" s="37">
        <f>AC73*M73</f>
        <v>5.2608200000000007</v>
      </c>
      <c r="AE73" s="28">
        <v>0.20799999999999999</v>
      </c>
      <c r="AF73" s="41">
        <f>AI73*(1-AJ73)*AE73</f>
        <v>38.994384000000004</v>
      </c>
      <c r="AG73" s="28">
        <f>IF(AND(AE73&gt;0,AC73&gt;0,Z73&gt;0),((Z73-AC73)*AE73)/((AE73-AC73)*Z73),0)</f>
        <v>0.88420395407612573</v>
      </c>
      <c r="AH73" s="29">
        <f t="shared" si="3"/>
        <v>0.87834216014517508</v>
      </c>
      <c r="AI73" s="138">
        <v>209</v>
      </c>
      <c r="AJ73" s="176">
        <v>0.10299999999999999</v>
      </c>
      <c r="AK73" s="38">
        <v>0.19980000000000001</v>
      </c>
      <c r="AL73" s="151">
        <v>0.2054</v>
      </c>
      <c r="AM73" s="41">
        <f>AI73*(1-AJ73)*AK73</f>
        <v>37.457105400000003</v>
      </c>
      <c r="AN73" s="174">
        <f t="shared" si="4"/>
        <v>38.506954200000003</v>
      </c>
      <c r="AO73" s="42">
        <v>1.6</v>
      </c>
      <c r="AP73" s="42"/>
      <c r="AQ73" s="121">
        <f>AQ72+AI73-AP73</f>
        <v>2367.5399999999995</v>
      </c>
      <c r="AR73" s="104"/>
      <c r="AS73" s="43"/>
      <c r="AT73" s="44"/>
      <c r="AU73" s="45"/>
      <c r="AV73" s="45"/>
      <c r="AW73" s="45"/>
      <c r="AX73" s="45"/>
    </row>
    <row r="74" spans="1:50" x14ac:dyDescent="0.2">
      <c r="A74" s="183"/>
      <c r="B74" s="33">
        <v>3</v>
      </c>
      <c r="C74" s="11" t="s">
        <v>57</v>
      </c>
      <c r="D74" s="43">
        <v>21819</v>
      </c>
      <c r="E74" s="43">
        <v>2</v>
      </c>
      <c r="F74" s="43">
        <v>17171</v>
      </c>
      <c r="G74" s="37">
        <v>0.6</v>
      </c>
      <c r="H74" s="37">
        <v>4.7</v>
      </c>
      <c r="I74" s="43">
        <v>17507</v>
      </c>
      <c r="J74" s="37">
        <v>5.5</v>
      </c>
      <c r="K74" s="43">
        <v>16718</v>
      </c>
      <c r="L74" s="39">
        <v>6.6000000000000003E-2</v>
      </c>
      <c r="M74" s="37">
        <f>ROUND(K74*(1-L74),0)</f>
        <v>15615</v>
      </c>
      <c r="N74" s="28">
        <v>0.53100000000000003</v>
      </c>
      <c r="O74" s="25">
        <f>M74*N74</f>
        <v>8291.5650000000005</v>
      </c>
      <c r="P74" s="39">
        <v>0.42599999999999999</v>
      </c>
      <c r="Q74" s="25">
        <f>M74*P74</f>
        <v>6651.99</v>
      </c>
      <c r="R74" s="39">
        <v>4.2999999999999997E-2</v>
      </c>
      <c r="S74" s="25">
        <f>M74*R74</f>
        <v>671.44499999999994</v>
      </c>
      <c r="T74" s="28">
        <v>0.23300000000000001</v>
      </c>
      <c r="U74" s="25">
        <f>M74*T74</f>
        <v>3638.2950000000001</v>
      </c>
      <c r="V74" s="39">
        <v>0.5</v>
      </c>
      <c r="W74" s="25">
        <f>M74*V74</f>
        <v>7807.5</v>
      </c>
      <c r="X74" s="39">
        <v>0.4</v>
      </c>
      <c r="Y74" s="25">
        <f>X74*M74</f>
        <v>6246</v>
      </c>
      <c r="Z74" s="47">
        <v>2.96E-3</v>
      </c>
      <c r="AA74" s="18">
        <f>M74*Z74</f>
        <v>46.220399999999998</v>
      </c>
      <c r="AB74" s="27">
        <f>IF(M74&gt;0,(AD74+AM74)/M74,0)</f>
        <v>2.8436172654498879E-3</v>
      </c>
      <c r="AC74" s="47">
        <v>3.6000000000000002E-4</v>
      </c>
      <c r="AD74" s="37">
        <f>AC74*M74</f>
        <v>5.6214000000000004</v>
      </c>
      <c r="AE74" s="28">
        <v>0.2074</v>
      </c>
      <c r="AF74" s="41">
        <f>AI74*(1-AJ74)*AE74</f>
        <v>39.007377200000001</v>
      </c>
      <c r="AG74" s="28">
        <f>IF(AND(AE74&gt;0,AC74&gt;0,Z74&gt;0),((Z74-AC74)*AE74)/((AE74-AC74)*Z74),0)</f>
        <v>0.87990569781528039</v>
      </c>
      <c r="AH74" s="29">
        <f t="shared" si="3"/>
        <v>0.87492820198582311</v>
      </c>
      <c r="AI74" s="43">
        <v>206</v>
      </c>
      <c r="AJ74" s="39">
        <v>8.6999999999999994E-2</v>
      </c>
      <c r="AK74" s="28">
        <v>0.20619999999999999</v>
      </c>
      <c r="AL74" s="152">
        <v>0.2155</v>
      </c>
      <c r="AM74" s="41">
        <f>AI74*(1-AJ74)*AK74</f>
        <v>38.781683600000001</v>
      </c>
      <c r="AN74" s="154">
        <f t="shared" si="4"/>
        <v>40.530808999999998</v>
      </c>
      <c r="AO74" s="18">
        <v>1.55</v>
      </c>
      <c r="AP74" s="18"/>
      <c r="AQ74" s="121">
        <f>AQ73+AI74-AP74</f>
        <v>2573.5399999999995</v>
      </c>
      <c r="AR74" s="104"/>
      <c r="AS74" s="43"/>
      <c r="AT74" s="48"/>
      <c r="AU74" s="41"/>
      <c r="AV74" s="41"/>
      <c r="AW74" s="41"/>
      <c r="AX74" s="41"/>
    </row>
    <row r="75" spans="1:50" s="22" customFormat="1" ht="13.5" thickBot="1" x14ac:dyDescent="0.25">
      <c r="A75" s="184"/>
      <c r="B75" s="49" t="s">
        <v>38</v>
      </c>
      <c r="C75" s="50"/>
      <c r="D75" s="51">
        <f>SUM(D72:D74)</f>
        <v>46348</v>
      </c>
      <c r="E75" s="51"/>
      <c r="F75" s="51">
        <f>SUM(F72:F74)</f>
        <v>47788</v>
      </c>
      <c r="G75" s="52"/>
      <c r="H75" s="52"/>
      <c r="I75" s="51">
        <f>SUM(I72:I74)</f>
        <v>48062</v>
      </c>
      <c r="J75" s="52"/>
      <c r="K75" s="51">
        <f>SUM(K72:K74)</f>
        <v>49803</v>
      </c>
      <c r="L75" s="21">
        <f>IF(K75&gt;0,(K72*L72+K73*L73+K74*L74)/K75,0)</f>
        <v>6.5999738971547886E-2</v>
      </c>
      <c r="M75" s="52">
        <f>M72+M73+M74</f>
        <v>46516</v>
      </c>
      <c r="N75" s="53">
        <f>IF(M75&gt;0,O75/M75,0)</f>
        <v>0.55134704187806349</v>
      </c>
      <c r="O75" s="54">
        <f>O72+O73+O74</f>
        <v>25646.459000000003</v>
      </c>
      <c r="P75" s="21">
        <f>IF(M75&gt;0,Q75/M75,0)</f>
        <v>0.39473007137329097</v>
      </c>
      <c r="Q75" s="54">
        <f>Q72+Q73+Q74</f>
        <v>18361.264000000003</v>
      </c>
      <c r="R75" s="21">
        <f>IF(M75&gt;0,S75/M75,0)</f>
        <v>5.3922886748645628E-2</v>
      </c>
      <c r="S75" s="54">
        <f>S72+S73+S74</f>
        <v>2508.277</v>
      </c>
      <c r="T75" s="21">
        <f>IF(M75&gt;0,U75/M75,0)</f>
        <v>0.23100707283515348</v>
      </c>
      <c r="U75" s="54">
        <f>U72+U73+U74</f>
        <v>10745.525</v>
      </c>
      <c r="V75" s="21">
        <f>IF(M75&gt;0,W75/M75,0)</f>
        <v>0.49634388167512256</v>
      </c>
      <c r="W75" s="54">
        <f>W72+W73+W74</f>
        <v>23087.932000000001</v>
      </c>
      <c r="X75" s="21">
        <f>IF(M75&gt;0,Y75/M75,0)</f>
        <v>0.4</v>
      </c>
      <c r="Y75" s="54">
        <f>Y72+Y73+Y74</f>
        <v>18606.400000000001</v>
      </c>
      <c r="Z75" s="55">
        <f>IF(M75&gt;0,AA75/M75,0)</f>
        <v>2.9897923295210244E-3</v>
      </c>
      <c r="AA75" s="56">
        <f>SUM(AA72:AA74)</f>
        <v>139.07317999999998</v>
      </c>
      <c r="AB75" s="55">
        <f>IF(M75&gt;0,(AB72*M72+AB73*M73+AB74*M74)/M75,0)</f>
        <v>2.9773765371055123E-3</v>
      </c>
      <c r="AC75" s="55">
        <f>IF(K75&gt;0,(K72*AC72+K73*AC73+K74*AC74)/K75,0)</f>
        <v>3.5003393369877322E-4</v>
      </c>
      <c r="AD75" s="52">
        <f>SUM(AD72:AD74)</f>
        <v>16.282020000000003</v>
      </c>
      <c r="AE75" s="53">
        <f>IF(K75&gt;0,(K72*AE72+K73*AE73+K74*AE74)/K75,0)</f>
        <v>0.20749976507439311</v>
      </c>
      <c r="AF75" s="58">
        <f>SUM(AF72:AF74)</f>
        <v>123.51509270000003</v>
      </c>
      <c r="AG75" s="53">
        <f>IF(AND(AA75&gt;0),((AA72*AG72+AA73*AG73+AA74*AG74)/AA75),0)</f>
        <v>0.88441705491451761</v>
      </c>
      <c r="AH75" s="57">
        <f t="shared" si="3"/>
        <v>0.88394425809567145</v>
      </c>
      <c r="AI75" s="51">
        <f>SUM(AI72:AI74)</f>
        <v>660</v>
      </c>
      <c r="AJ75" s="21">
        <f>IF(AI75&gt;0,(AJ72*AI72+AJ73*AI73+AJ74*AI74)/AI75,0)</f>
        <v>9.8006060606060597E-2</v>
      </c>
      <c r="AK75" s="53">
        <f>IF(K75&gt;0,(AK72*K72+AK73*K73+AK74*K74)/K75,0)</f>
        <v>0.20506943356825894</v>
      </c>
      <c r="AL75" s="155">
        <f>IF(L75&gt;0,(AL72*K72+AL73*K73+AL74*K74)/K75,0)</f>
        <v>0.21151302531975988</v>
      </c>
      <c r="AM75" s="58">
        <f>SUM(AM72:AM74)</f>
        <v>122.213627</v>
      </c>
      <c r="AN75" s="156">
        <f>SUM(AN72:AN74)</f>
        <v>125.97956720000002</v>
      </c>
      <c r="AO75" s="56"/>
      <c r="AP75" s="56">
        <f>SUM(AP72:AP74)</f>
        <v>834.84</v>
      </c>
      <c r="AQ75" s="105"/>
      <c r="AR75" s="106">
        <f>AQ74</f>
        <v>2573.5399999999995</v>
      </c>
      <c r="AS75" s="51">
        <f>SUM(AS72:AS74)</f>
        <v>0</v>
      </c>
      <c r="AT75" s="59"/>
      <c r="AU75" s="58"/>
      <c r="AV75" s="58"/>
      <c r="AW75" s="58"/>
      <c r="AX75" s="58"/>
    </row>
    <row r="76" spans="1:50" x14ac:dyDescent="0.2">
      <c r="A76" s="182">
        <v>19</v>
      </c>
      <c r="B76" s="23">
        <v>1</v>
      </c>
      <c r="C76" s="11" t="s">
        <v>51</v>
      </c>
      <c r="D76" s="12">
        <v>6076</v>
      </c>
      <c r="E76" s="12">
        <v>1</v>
      </c>
      <c r="F76" s="12">
        <v>15453</v>
      </c>
      <c r="G76" s="13">
        <v>0.6</v>
      </c>
      <c r="H76" s="13">
        <v>2.8</v>
      </c>
      <c r="I76" s="12">
        <v>15350</v>
      </c>
      <c r="J76" s="13">
        <v>6.2</v>
      </c>
      <c r="K76" s="12">
        <v>16750</v>
      </c>
      <c r="L76" s="14">
        <v>7.3999999999999996E-2</v>
      </c>
      <c r="M76" s="24">
        <f>ROUND(K76*(1-L76),0)</f>
        <v>15511</v>
      </c>
      <c r="N76" s="15">
        <v>0.53700000000000003</v>
      </c>
      <c r="O76" s="25">
        <f>M76*N76</f>
        <v>8329.4070000000011</v>
      </c>
      <c r="P76" s="14">
        <v>0.41899999999999998</v>
      </c>
      <c r="Q76" s="25">
        <f>M76*P76</f>
        <v>6499.1089999999995</v>
      </c>
      <c r="R76" s="16">
        <v>4.3999999999999997E-2</v>
      </c>
      <c r="S76" s="25">
        <f>M76*R76</f>
        <v>682.48399999999992</v>
      </c>
      <c r="T76" s="26">
        <v>0.23599999999999999</v>
      </c>
      <c r="U76" s="25">
        <f>M76*T76</f>
        <v>3660.596</v>
      </c>
      <c r="V76" s="16">
        <v>0.49299999999999999</v>
      </c>
      <c r="W76" s="25">
        <f>M76*V76</f>
        <v>7646.9229999999998</v>
      </c>
      <c r="X76" s="16">
        <v>0.4</v>
      </c>
      <c r="Y76" s="25">
        <f>X76*M76</f>
        <v>6204.4000000000005</v>
      </c>
      <c r="Z76" s="17">
        <v>3.0100000000000001E-3</v>
      </c>
      <c r="AA76" s="18">
        <f>M76*Z76</f>
        <v>46.688110000000002</v>
      </c>
      <c r="AB76" s="27">
        <f>IF(M76&gt;0,(AD76+AM76)/M76,0)</f>
        <v>3.1541620076075043E-3</v>
      </c>
      <c r="AC76" s="17">
        <v>3.8000000000000002E-4</v>
      </c>
      <c r="AD76" s="24">
        <f>AC76*M76</f>
        <v>5.8941800000000004</v>
      </c>
      <c r="AE76" s="117">
        <v>0.2064</v>
      </c>
      <c r="AF76" s="30">
        <f>AI76*(1-AJ76)*AE76</f>
        <v>45.290145600000002</v>
      </c>
      <c r="AG76" s="28">
        <f>IF(AND(AE76&gt;0,AC76&gt;0,Z76&gt;0),((Z76-AC76)*AE76)/((AE76-AC76)*Z76),0)</f>
        <v>0.8753657758608735</v>
      </c>
      <c r="AH76" s="60">
        <f t="shared" si="3"/>
        <v>0.88123190019932141</v>
      </c>
      <c r="AI76" s="12">
        <v>243</v>
      </c>
      <c r="AJ76" s="14">
        <v>9.7000000000000003E-2</v>
      </c>
      <c r="AK76" s="15">
        <v>0.1961</v>
      </c>
      <c r="AL76" s="150">
        <v>0.2019</v>
      </c>
      <c r="AM76" s="30">
        <f>AI76*(1-AJ76)*AK76</f>
        <v>43.030026900000003</v>
      </c>
      <c r="AN76" s="153">
        <f>AI76*(1-AJ76)*AL76</f>
        <v>44.3027151</v>
      </c>
      <c r="AO76" s="19">
        <v>1.8</v>
      </c>
      <c r="AP76" s="19">
        <v>1021.52</v>
      </c>
      <c r="AQ76" s="101">
        <f>AQ74+AI76-AP76</f>
        <v>1795.0199999999995</v>
      </c>
      <c r="AR76" s="102"/>
      <c r="AS76" s="12"/>
      <c r="AT76" s="31"/>
      <c r="AU76" s="20"/>
      <c r="AV76" s="20"/>
      <c r="AW76" s="20"/>
      <c r="AX76" s="20"/>
    </row>
    <row r="77" spans="1:50" x14ac:dyDescent="0.2">
      <c r="A77" s="183"/>
      <c r="B77" s="33">
        <v>2</v>
      </c>
      <c r="C77" s="46" t="s">
        <v>60</v>
      </c>
      <c r="D77" s="34">
        <v>19176</v>
      </c>
      <c r="E77" s="34">
        <v>8</v>
      </c>
      <c r="F77" s="34">
        <v>14476</v>
      </c>
      <c r="G77" s="35">
        <v>0.9</v>
      </c>
      <c r="H77" s="35">
        <v>4.8</v>
      </c>
      <c r="I77" s="34">
        <v>15103</v>
      </c>
      <c r="J77" s="35">
        <v>6.8</v>
      </c>
      <c r="K77" s="34">
        <v>16762</v>
      </c>
      <c r="L77" s="36">
        <v>7.0999999999999994E-2</v>
      </c>
      <c r="M77" s="37">
        <f>ROUND(K77*(1-L77),0)</f>
        <v>15572</v>
      </c>
      <c r="N77" s="38">
        <v>0.48699999999999999</v>
      </c>
      <c r="O77" s="25">
        <f>M77*N77</f>
        <v>7583.5639999999994</v>
      </c>
      <c r="P77" s="36">
        <v>0.48299999999999998</v>
      </c>
      <c r="Q77" s="25">
        <f>M77*P77</f>
        <v>7521.2759999999998</v>
      </c>
      <c r="R77" s="39">
        <v>0.03</v>
      </c>
      <c r="S77" s="25">
        <f>M77*R77</f>
        <v>467.15999999999997</v>
      </c>
      <c r="T77" s="28">
        <v>0.23499999999999999</v>
      </c>
      <c r="U77" s="25">
        <f>M77*T77</f>
        <v>3659.4199999999996</v>
      </c>
      <c r="V77" s="39">
        <v>0.49399999999999999</v>
      </c>
      <c r="W77" s="25">
        <f>M77*V77</f>
        <v>7692.5680000000002</v>
      </c>
      <c r="X77" s="39">
        <v>0.4</v>
      </c>
      <c r="Y77" s="25">
        <f>X77*M77</f>
        <v>6228.8</v>
      </c>
      <c r="Z77" s="40">
        <v>2.8500000000000001E-3</v>
      </c>
      <c r="AA77" s="18">
        <f>M77*Z77</f>
        <v>44.380200000000002</v>
      </c>
      <c r="AB77" s="27">
        <f>IF(M77&gt;0,(AD77+AM77)/M77,0)</f>
        <v>3.1919344592858984E-3</v>
      </c>
      <c r="AC77" s="40">
        <v>3.5E-4</v>
      </c>
      <c r="AD77" s="37">
        <f>AC77*M77</f>
        <v>5.4501999999999997</v>
      </c>
      <c r="AE77" s="28">
        <v>0.2122</v>
      </c>
      <c r="AF77" s="41">
        <f>AI77*(1-AJ77)*AE77</f>
        <v>44.171339800000005</v>
      </c>
      <c r="AG77" s="28">
        <f>IF(AND(AE77&gt;0,AC77&gt;0,Z77&gt;0),((Z77-AC77)*AE77)/((AE77-AC77)*Z77),0)</f>
        <v>0.87864220381020997</v>
      </c>
      <c r="AH77" s="29">
        <f t="shared" si="3"/>
        <v>0.89181680957782505</v>
      </c>
      <c r="AI77" s="34">
        <v>227</v>
      </c>
      <c r="AJ77" s="36">
        <v>8.3000000000000004E-2</v>
      </c>
      <c r="AK77" s="38">
        <v>0.21260000000000001</v>
      </c>
      <c r="AL77" s="151">
        <v>0.22919999999999999</v>
      </c>
      <c r="AM77" s="41">
        <f>AI77*(1-AJ77)*AK77</f>
        <v>44.254603400000008</v>
      </c>
      <c r="AN77" s="174">
        <f t="shared" si="4"/>
        <v>47.710042800000004</v>
      </c>
      <c r="AO77" s="42">
        <v>1.63</v>
      </c>
      <c r="AP77" s="42"/>
      <c r="AQ77" s="121">
        <f>AQ76+AI77-AP77</f>
        <v>2022.0199999999995</v>
      </c>
      <c r="AR77" s="104"/>
      <c r="AS77" s="43"/>
      <c r="AT77" s="44"/>
      <c r="AU77" s="45"/>
      <c r="AV77" s="45"/>
      <c r="AW77" s="45"/>
      <c r="AX77" s="45"/>
    </row>
    <row r="78" spans="1:50" x14ac:dyDescent="0.2">
      <c r="A78" s="183"/>
      <c r="B78" s="33">
        <v>3</v>
      </c>
      <c r="C78" s="11" t="s">
        <v>57</v>
      </c>
      <c r="D78" s="43">
        <v>21594</v>
      </c>
      <c r="E78" s="43">
        <v>2</v>
      </c>
      <c r="F78" s="43">
        <v>15763</v>
      </c>
      <c r="G78" s="37">
        <v>0.8</v>
      </c>
      <c r="H78" s="37">
        <v>5.2</v>
      </c>
      <c r="I78" s="43">
        <v>16004</v>
      </c>
      <c r="J78" s="127">
        <v>7.1</v>
      </c>
      <c r="K78" s="43">
        <v>16646</v>
      </c>
      <c r="L78" s="39">
        <v>7.2999999999999995E-2</v>
      </c>
      <c r="M78" s="37">
        <f>ROUND(K78*(1-L78),0)</f>
        <v>15431</v>
      </c>
      <c r="N78" s="28">
        <v>0.45600000000000002</v>
      </c>
      <c r="O78" s="25">
        <f>M78*N78</f>
        <v>7036.5360000000001</v>
      </c>
      <c r="P78" s="39">
        <v>0.53</v>
      </c>
      <c r="Q78" s="25">
        <f>M78*P78</f>
        <v>8178.43</v>
      </c>
      <c r="R78" s="39">
        <v>1.4E-2</v>
      </c>
      <c r="S78" s="25">
        <f>M78*R78</f>
        <v>216.03399999999999</v>
      </c>
      <c r="T78" s="28">
        <v>0.23499999999999999</v>
      </c>
      <c r="U78" s="25">
        <f>M78*T78</f>
        <v>3626.2849999999999</v>
      </c>
      <c r="V78" s="39">
        <v>0.502</v>
      </c>
      <c r="W78" s="25">
        <f>M78*V78</f>
        <v>7746.3620000000001</v>
      </c>
      <c r="X78" s="39">
        <v>0.4</v>
      </c>
      <c r="Y78" s="25">
        <f>X78*M78</f>
        <v>6172.4000000000005</v>
      </c>
      <c r="Z78" s="47">
        <v>2.9399999999999999E-3</v>
      </c>
      <c r="AA78" s="18">
        <f>M78*Z78</f>
        <v>45.367139999999999</v>
      </c>
      <c r="AB78" s="27">
        <f>IF(M78&gt;0,(AD78+AM78)/M78,0)</f>
        <v>2.9487151189164671E-3</v>
      </c>
      <c r="AC78" s="47">
        <v>3.4000000000000002E-4</v>
      </c>
      <c r="AD78" s="37">
        <f>AC78*M78</f>
        <v>5.2465400000000004</v>
      </c>
      <c r="AE78" s="28">
        <v>0.21210000000000001</v>
      </c>
      <c r="AF78" s="41">
        <f>AI78*(1-AJ78)*AE78</f>
        <v>41.246874900000002</v>
      </c>
      <c r="AG78" s="28">
        <f>IF(AND(AE78&gt;0,AC78&gt;0,Z78&gt;0),((Z78-AC78)*AE78)/((AE78-AC78)*Z78),0)</f>
        <v>0.88577365211290415</v>
      </c>
      <c r="AH78" s="29">
        <f t="shared" si="3"/>
        <v>0.88615105533016247</v>
      </c>
      <c r="AI78" s="43">
        <v>213</v>
      </c>
      <c r="AJ78" s="39">
        <v>8.6999999999999994E-2</v>
      </c>
      <c r="AK78" s="28">
        <v>0.20699999999999999</v>
      </c>
      <c r="AL78" s="152">
        <v>0.21870000000000001</v>
      </c>
      <c r="AM78" s="41">
        <f>AI78*(1-AJ78)*AK78</f>
        <v>40.255082999999999</v>
      </c>
      <c r="AN78" s="154">
        <f t="shared" si="4"/>
        <v>42.530370300000001</v>
      </c>
      <c r="AO78" s="18">
        <v>1.6</v>
      </c>
      <c r="AP78" s="18"/>
      <c r="AQ78" s="121">
        <f>AQ77+AI78-AP78</f>
        <v>2235.0199999999995</v>
      </c>
      <c r="AR78" s="104"/>
      <c r="AS78" s="43"/>
      <c r="AT78" s="48"/>
      <c r="AU78" s="41"/>
      <c r="AV78" s="41"/>
      <c r="AW78" s="41"/>
      <c r="AX78" s="41"/>
    </row>
    <row r="79" spans="1:50" s="22" customFormat="1" ht="13.5" thickBot="1" x14ac:dyDescent="0.25">
      <c r="A79" s="184"/>
      <c r="B79" s="49" t="s">
        <v>38</v>
      </c>
      <c r="C79" s="50"/>
      <c r="D79" s="51">
        <f>SUM(D76:D78)</f>
        <v>46846</v>
      </c>
      <c r="E79" s="51"/>
      <c r="F79" s="51">
        <f>SUM(F76:F78)</f>
        <v>45692</v>
      </c>
      <c r="G79" s="52"/>
      <c r="H79" s="52"/>
      <c r="I79" s="51">
        <f>SUM(I76:I78)</f>
        <v>46457</v>
      </c>
      <c r="J79" s="52"/>
      <c r="K79" s="51">
        <f>SUM(K76:K78)</f>
        <v>50158</v>
      </c>
      <c r="L79" s="21">
        <f>IF(K79&gt;0,(K76*L76+K77*L77+K78*L78)/K79,0)</f>
        <v>7.2665576777383459E-2</v>
      </c>
      <c r="M79" s="52">
        <f>M76+M77+M78</f>
        <v>46514</v>
      </c>
      <c r="N79" s="53">
        <f>IF(M79&gt;0,O79/M79,0)</f>
        <v>0.49338923764887993</v>
      </c>
      <c r="O79" s="54">
        <f>O76+O77+O78</f>
        <v>22949.507000000001</v>
      </c>
      <c r="P79" s="21">
        <f>IF(M79&gt;0,Q79/M79,0)</f>
        <v>0.47725018274068021</v>
      </c>
      <c r="Q79" s="54">
        <f>Q76+Q77+Q78</f>
        <v>22198.814999999999</v>
      </c>
      <c r="R79" s="21">
        <f>IF(M79&gt;0,S79/M79,0)</f>
        <v>2.9360579610439867E-2</v>
      </c>
      <c r="S79" s="54">
        <f>S76+S77+S78</f>
        <v>1365.6779999999999</v>
      </c>
      <c r="T79" s="21">
        <f>IF(M79&gt;0,U79/M79,0)</f>
        <v>0.23533346949305584</v>
      </c>
      <c r="U79" s="54">
        <f>U76+U77+U78</f>
        <v>10946.300999999999</v>
      </c>
      <c r="V79" s="21">
        <f>IF(M79&gt;0,W79/M79,0)</f>
        <v>0.4963205271531152</v>
      </c>
      <c r="W79" s="54">
        <f>W76+W77+W78</f>
        <v>23085.852999999999</v>
      </c>
      <c r="X79" s="21">
        <f>IF(M79&gt;0,Y79/M79,0)</f>
        <v>0.4</v>
      </c>
      <c r="Y79" s="54">
        <f>Y76+Y77+Y78</f>
        <v>18605.600000000002</v>
      </c>
      <c r="Z79" s="55">
        <f>IF(M79&gt;0,AA79/M79,0)</f>
        <v>2.9332125811583612E-3</v>
      </c>
      <c r="AA79" s="56">
        <f>SUM(AA76:AA78)</f>
        <v>136.43545</v>
      </c>
      <c r="AB79" s="55">
        <f>IF(M79&gt;0,(AB76*M76+AB77*M77+AB78*M78)/M79,0)</f>
        <v>3.0986505847701768E-3</v>
      </c>
      <c r="AC79" s="55">
        <f>IF(K79&gt;0,(K76*AC76+K77*AC77+K78*AC78)/K79,0)</f>
        <v>3.5669962917181706E-4</v>
      </c>
      <c r="AD79" s="52">
        <f>SUM(AD76:AD78)</f>
        <v>16.590920000000001</v>
      </c>
      <c r="AE79" s="53">
        <f>IF(K79&gt;0,(K76*AE76+K77*AE77+K78*AE78)/K79,0)</f>
        <v>0.21022993341042306</v>
      </c>
      <c r="AF79" s="58">
        <f>SUM(AF76:AF78)</f>
        <v>130.70836030000001</v>
      </c>
      <c r="AG79" s="53">
        <f>IF(AND(AA79&gt;0),((AA76*AG76+AA77*AG77+AA78*AG78)/AA79),0)</f>
        <v>0.87989234213602918</v>
      </c>
      <c r="AH79" s="57">
        <f t="shared" si="3"/>
        <v>0.88642613527861491</v>
      </c>
      <c r="AI79" s="51">
        <f>SUM(AI76:AI78)</f>
        <v>683</v>
      </c>
      <c r="AJ79" s="21">
        <f>IF(AI79&gt;0,(AJ76*AI76+AJ77*AI77+AJ78*AI78)/AI79,0)</f>
        <v>8.9228404099560774E-2</v>
      </c>
      <c r="AK79" s="53">
        <f>IF(K79&gt;0,(AK76*K76+AK77*K77+AK78*K78)/K79,0)</f>
        <v>0.20523143267275409</v>
      </c>
      <c r="AL79" s="155">
        <f>IF(L79&gt;0,(AL76*K76+AL77*K77+AL78*K78)/K79,0)</f>
        <v>0.21659866023366164</v>
      </c>
      <c r="AM79" s="58">
        <f>SUM(AM76:AM78)</f>
        <v>127.5397133</v>
      </c>
      <c r="AN79" s="156">
        <f>SUM(AN76:AN78)</f>
        <v>134.54312820000001</v>
      </c>
      <c r="AO79" s="56"/>
      <c r="AP79" s="56">
        <f>SUM(AP76:AP78)</f>
        <v>1021.52</v>
      </c>
      <c r="AQ79" s="105"/>
      <c r="AR79" s="106">
        <f>AQ78</f>
        <v>2235.0199999999995</v>
      </c>
      <c r="AS79" s="51">
        <f>SUM(AS76:AS78)</f>
        <v>0</v>
      </c>
      <c r="AT79" s="59"/>
      <c r="AU79" s="58"/>
      <c r="AV79" s="58"/>
      <c r="AW79" s="58"/>
      <c r="AX79" s="58"/>
    </row>
    <row r="80" spans="1:50" x14ac:dyDescent="0.2">
      <c r="A80" s="182">
        <v>20</v>
      </c>
      <c r="B80" s="23">
        <v>1</v>
      </c>
      <c r="C80" s="11" t="s">
        <v>51</v>
      </c>
      <c r="D80" s="12">
        <v>6600</v>
      </c>
      <c r="E80" s="12">
        <v>0</v>
      </c>
      <c r="F80" s="12">
        <v>16434</v>
      </c>
      <c r="G80" s="13">
        <v>1</v>
      </c>
      <c r="H80" s="13">
        <v>5.3</v>
      </c>
      <c r="I80" s="12">
        <v>16546</v>
      </c>
      <c r="J80" s="125">
        <v>6.8</v>
      </c>
      <c r="K80" s="12">
        <v>16077</v>
      </c>
      <c r="L80" s="14">
        <v>7.2999999999999995E-2</v>
      </c>
      <c r="M80" s="24">
        <f>ROUND(K80*(1-L80),0)</f>
        <v>14903</v>
      </c>
      <c r="N80" s="15">
        <v>0.46600000000000003</v>
      </c>
      <c r="O80" s="25">
        <f>M80*N80</f>
        <v>6944.7980000000007</v>
      </c>
      <c r="P80" s="14">
        <v>0.45900000000000002</v>
      </c>
      <c r="Q80" s="25">
        <f>M80*P80</f>
        <v>6840.4769999999999</v>
      </c>
      <c r="R80" s="16">
        <v>7.4999999999999997E-2</v>
      </c>
      <c r="S80" s="25">
        <f>M80*R80</f>
        <v>1117.7249999999999</v>
      </c>
      <c r="T80" s="26">
        <v>0.23400000000000001</v>
      </c>
      <c r="U80" s="25">
        <f>M80*T80</f>
        <v>3487.3020000000001</v>
      </c>
      <c r="V80" s="16">
        <v>0.498</v>
      </c>
      <c r="W80" s="25">
        <f>M80*V80</f>
        <v>7421.6940000000004</v>
      </c>
      <c r="X80" s="16">
        <v>0.4</v>
      </c>
      <c r="Y80" s="25">
        <f>X80*M80</f>
        <v>5961.2000000000007</v>
      </c>
      <c r="Z80" s="17">
        <v>2.9299999999999999E-3</v>
      </c>
      <c r="AA80" s="18">
        <f>M80*Z80</f>
        <v>43.665790000000001</v>
      </c>
      <c r="AB80" s="27">
        <f>IF(M80&gt;0,(AD80+AM80)/M80,0)</f>
        <v>2.8993632154599744E-3</v>
      </c>
      <c r="AC80" s="17">
        <v>3.3E-4</v>
      </c>
      <c r="AD80" s="24">
        <f>AC80*M80</f>
        <v>4.9179899999999996</v>
      </c>
      <c r="AE80" s="117">
        <v>0.2135</v>
      </c>
      <c r="AF80" s="30">
        <f>AI80*(1-AJ80)*AE80</f>
        <v>38.985099999999996</v>
      </c>
      <c r="AG80" s="28">
        <f>IF(AND(AE80&gt;0,AC80&gt;0,Z80&gt;0),((Z80-AC80)*AE80)/((AE80-AC80)*Z80),0)</f>
        <v>0.88874571897863575</v>
      </c>
      <c r="AH80" s="60">
        <f t="shared" si="3"/>
        <v>0.88757866612398306</v>
      </c>
      <c r="AI80" s="12">
        <v>200</v>
      </c>
      <c r="AJ80" s="14">
        <v>8.6999999999999994E-2</v>
      </c>
      <c r="AK80" s="15">
        <v>0.2097</v>
      </c>
      <c r="AL80" s="150">
        <v>0.21870000000000001</v>
      </c>
      <c r="AM80" s="30">
        <f>AI80*(1-AJ80)*AK80</f>
        <v>38.291219999999996</v>
      </c>
      <c r="AN80" s="153">
        <f>AI80*(1-AJ80)*AL80</f>
        <v>39.934620000000002</v>
      </c>
      <c r="AO80" s="19">
        <v>1.6</v>
      </c>
      <c r="AP80" s="19">
        <v>873.74</v>
      </c>
      <c r="AQ80" s="101">
        <f>AQ78+AI80-AP80</f>
        <v>1561.2799999999995</v>
      </c>
      <c r="AR80" s="102"/>
      <c r="AS80" s="12"/>
      <c r="AT80" s="31"/>
      <c r="AU80" s="20"/>
      <c r="AV80" s="20"/>
      <c r="AW80" s="20"/>
      <c r="AX80" s="20"/>
    </row>
    <row r="81" spans="1:50" x14ac:dyDescent="0.2">
      <c r="A81" s="183"/>
      <c r="B81" s="33">
        <v>2</v>
      </c>
      <c r="C81" s="46" t="s">
        <v>60</v>
      </c>
      <c r="D81" s="34">
        <v>18306</v>
      </c>
      <c r="E81" s="34">
        <v>7</v>
      </c>
      <c r="F81" s="34">
        <v>14684</v>
      </c>
      <c r="G81" s="35">
        <v>0.3</v>
      </c>
      <c r="H81" s="35">
        <v>4.4000000000000004</v>
      </c>
      <c r="I81" s="34">
        <v>15492</v>
      </c>
      <c r="J81" s="35">
        <v>7</v>
      </c>
      <c r="K81" s="34">
        <v>16642</v>
      </c>
      <c r="L81" s="36">
        <v>6.9000000000000006E-2</v>
      </c>
      <c r="M81" s="37">
        <f>ROUND(K81*(1-L81),0)</f>
        <v>15494</v>
      </c>
      <c r="N81" s="38">
        <v>0.64800000000000002</v>
      </c>
      <c r="O81" s="25">
        <f>M81*N81</f>
        <v>10040.112000000001</v>
      </c>
      <c r="P81" s="36">
        <v>0.32600000000000001</v>
      </c>
      <c r="Q81" s="25">
        <f>M81*P81</f>
        <v>5051.0439999999999</v>
      </c>
      <c r="R81" s="39">
        <v>2.5999999999999999E-2</v>
      </c>
      <c r="S81" s="25">
        <f>M81*R81</f>
        <v>402.84399999999999</v>
      </c>
      <c r="T81" s="28">
        <v>0.23200000000000001</v>
      </c>
      <c r="U81" s="25">
        <f>M81*T81</f>
        <v>3594.6080000000002</v>
      </c>
      <c r="V81" s="39">
        <v>0.5</v>
      </c>
      <c r="W81" s="25">
        <f>M81*V81</f>
        <v>7747</v>
      </c>
      <c r="X81" s="39">
        <v>0.4</v>
      </c>
      <c r="Y81" s="25">
        <f>X81*M81</f>
        <v>6197.6</v>
      </c>
      <c r="Z81" s="40">
        <v>2.8600000000000001E-3</v>
      </c>
      <c r="AA81" s="18">
        <f>M81*Z81</f>
        <v>44.312840000000001</v>
      </c>
      <c r="AB81" s="27">
        <f>IF(M81&gt;0,(AD81+AM81)/M81,0)</f>
        <v>2.7296827933393571E-3</v>
      </c>
      <c r="AC81" s="40">
        <v>3.1E-4</v>
      </c>
      <c r="AD81" s="37">
        <f>AC81*M81</f>
        <v>4.80314</v>
      </c>
      <c r="AE81" s="28">
        <v>0.21240000000000001</v>
      </c>
      <c r="AF81" s="41">
        <f>AI81*(1-AJ81)*AE81</f>
        <v>36.377323199999999</v>
      </c>
      <c r="AG81" s="28">
        <f>IF(AND(AE81&gt;0,AC81&gt;0,Z81&gt;0),((Z81-AC81)*AE81)/((AE81-AC81)*Z81),0)</f>
        <v>0.89291160534500635</v>
      </c>
      <c r="AH81" s="29">
        <f t="shared" si="3"/>
        <v>0.88769081351501933</v>
      </c>
      <c r="AI81" s="34">
        <v>188</v>
      </c>
      <c r="AJ81" s="36">
        <v>8.8999999999999996E-2</v>
      </c>
      <c r="AK81" s="38">
        <v>0.21890000000000001</v>
      </c>
      <c r="AL81" s="151">
        <v>0.22939999999999999</v>
      </c>
      <c r="AM81" s="41">
        <f>AI81*(1-AJ81)*AK81</f>
        <v>37.490565199999999</v>
      </c>
      <c r="AN81" s="174">
        <f t="shared" si="4"/>
        <v>39.288879199999997</v>
      </c>
      <c r="AO81" s="42">
        <v>1.6</v>
      </c>
      <c r="AP81" s="42"/>
      <c r="AQ81" s="121">
        <f>AQ80+AI81-AP81</f>
        <v>1749.2799999999995</v>
      </c>
      <c r="AR81" s="104"/>
      <c r="AS81" s="43"/>
      <c r="AT81" s="44"/>
      <c r="AU81" s="45"/>
      <c r="AV81" s="45"/>
      <c r="AW81" s="45"/>
      <c r="AX81" s="45"/>
    </row>
    <row r="82" spans="1:50" x14ac:dyDescent="0.2">
      <c r="A82" s="183"/>
      <c r="B82" s="33">
        <v>3</v>
      </c>
      <c r="C82" s="11" t="s">
        <v>54</v>
      </c>
      <c r="D82" s="43">
        <v>20999</v>
      </c>
      <c r="E82" s="43">
        <v>3</v>
      </c>
      <c r="F82" s="43">
        <v>16389</v>
      </c>
      <c r="G82" s="37">
        <v>1</v>
      </c>
      <c r="H82" s="37">
        <v>4.8</v>
      </c>
      <c r="I82" s="43">
        <v>16745</v>
      </c>
      <c r="J82" s="37">
        <v>7</v>
      </c>
      <c r="K82" s="43">
        <v>16600</v>
      </c>
      <c r="L82" s="39">
        <v>7.3999999999999996E-2</v>
      </c>
      <c r="M82" s="37">
        <f>ROUND(K82*(1-L82),0)</f>
        <v>15372</v>
      </c>
      <c r="N82" s="28">
        <v>0.48399999999999999</v>
      </c>
      <c r="O82" s="25">
        <f>M82*N82</f>
        <v>7440.0479999999998</v>
      </c>
      <c r="P82" s="39">
        <v>0.47299999999999998</v>
      </c>
      <c r="Q82" s="25">
        <f>M82*P82</f>
        <v>7270.9559999999992</v>
      </c>
      <c r="R82" s="39">
        <v>4.2999999999999997E-2</v>
      </c>
      <c r="S82" s="25">
        <f>M82*R82</f>
        <v>660.99599999999998</v>
      </c>
      <c r="T82" s="28">
        <v>0.223</v>
      </c>
      <c r="U82" s="25">
        <f>M82*T82</f>
        <v>3427.9560000000001</v>
      </c>
      <c r="V82" s="39">
        <v>0.51500000000000001</v>
      </c>
      <c r="W82" s="25">
        <f>M82*V82</f>
        <v>7916.58</v>
      </c>
      <c r="X82" s="39">
        <v>0.4</v>
      </c>
      <c r="Y82" s="25">
        <f>X82*M82</f>
        <v>6148.8</v>
      </c>
      <c r="Z82" s="47">
        <v>2.8700000000000002E-3</v>
      </c>
      <c r="AA82" s="18">
        <f>M82*Z82</f>
        <v>44.117640000000002</v>
      </c>
      <c r="AB82" s="27">
        <f>IF(M82&gt;0,(AD82+AM82)/M82,0)</f>
        <v>2.9240878870673949E-3</v>
      </c>
      <c r="AC82" s="47">
        <v>2.9999999999999997E-4</v>
      </c>
      <c r="AD82" s="37">
        <f>AC82*M82</f>
        <v>4.6115999999999993</v>
      </c>
      <c r="AE82" s="28">
        <v>0.20799999999999999</v>
      </c>
      <c r="AF82" s="41">
        <f>AI82*(1-AJ82)*AE82</f>
        <v>40.848080000000003</v>
      </c>
      <c r="AG82" s="28">
        <f>IF(AND(AE82&gt;0,AC82&gt;0,Z82&gt;0),((Z82-AC82)*AE82)/((AE82-AC82)*Z82),0)</f>
        <v>0.89676379259149908</v>
      </c>
      <c r="AH82" s="29">
        <f t="shared" si="3"/>
        <v>0.89871653823580933</v>
      </c>
      <c r="AI82" s="43">
        <v>217</v>
      </c>
      <c r="AJ82" s="39">
        <v>9.5000000000000001E-2</v>
      </c>
      <c r="AK82" s="28">
        <v>0.2054</v>
      </c>
      <c r="AL82" s="152">
        <v>0.20730000000000001</v>
      </c>
      <c r="AM82" s="41">
        <f>AI82*(1-AJ82)*AK82</f>
        <v>40.337479000000002</v>
      </c>
      <c r="AN82" s="154">
        <f t="shared" si="4"/>
        <v>40.710610500000008</v>
      </c>
      <c r="AO82" s="18">
        <v>1.7</v>
      </c>
      <c r="AP82" s="18"/>
      <c r="AQ82" s="121">
        <f>AQ81+AI82-AP82</f>
        <v>1966.2799999999995</v>
      </c>
      <c r="AR82" s="104"/>
      <c r="AS82" s="43"/>
      <c r="AT82" s="48"/>
      <c r="AU82" s="41"/>
      <c r="AV82" s="41"/>
      <c r="AW82" s="41"/>
      <c r="AX82" s="41"/>
    </row>
    <row r="83" spans="1:50" s="22" customFormat="1" ht="13.5" thickBot="1" x14ac:dyDescent="0.25">
      <c r="A83" s="184"/>
      <c r="B83" s="49" t="s">
        <v>38</v>
      </c>
      <c r="C83" s="50"/>
      <c r="D83" s="51">
        <f>SUM(D80:D82)</f>
        <v>45905</v>
      </c>
      <c r="E83" s="51"/>
      <c r="F83" s="51">
        <f>SUM(F80:F82)</f>
        <v>47507</v>
      </c>
      <c r="G83" s="52"/>
      <c r="H83" s="52"/>
      <c r="I83" s="51">
        <f>SUM(I80:I82)</f>
        <v>48783</v>
      </c>
      <c r="J83" s="52"/>
      <c r="K83" s="51">
        <f>SUM(K80:K82)</f>
        <v>49319</v>
      </c>
      <c r="L83" s="21">
        <f>IF(K83&gt;0,(K80*L80+K81*L81+K82*L82)/K83,0)</f>
        <v>7.1986840771305169E-2</v>
      </c>
      <c r="M83" s="52">
        <f>M80+M81+M82</f>
        <v>45769</v>
      </c>
      <c r="N83" s="53">
        <f>IF(M83&gt;0,O83/M83,0)</f>
        <v>0.53365723524656428</v>
      </c>
      <c r="O83" s="54">
        <f>O80+O81+O82</f>
        <v>24424.958000000002</v>
      </c>
      <c r="P83" s="21">
        <f>IF(M83&gt;0,Q83/M83,0)</f>
        <v>0.41867807904913806</v>
      </c>
      <c r="Q83" s="54">
        <f>Q80+Q81+Q82</f>
        <v>19162.476999999999</v>
      </c>
      <c r="R83" s="21">
        <f>IF(M83&gt;0,S83/M83,0)</f>
        <v>4.7664685704297667E-2</v>
      </c>
      <c r="S83" s="54">
        <f>S80+S81+S82</f>
        <v>2181.5650000000001</v>
      </c>
      <c r="T83" s="21">
        <f>IF(M83&gt;0,U83/M83,0)</f>
        <v>0.22962848216041426</v>
      </c>
      <c r="U83" s="54">
        <f>U80+U81+U82</f>
        <v>10509.866</v>
      </c>
      <c r="V83" s="21">
        <f>IF(M83&gt;0,W83/M83,0)</f>
        <v>0.50438668094124839</v>
      </c>
      <c r="W83" s="54">
        <f>W80+W81+W82</f>
        <v>23085.273999999998</v>
      </c>
      <c r="X83" s="21">
        <f>IF(M83&gt;0,Y83/M83,0)</f>
        <v>0.4</v>
      </c>
      <c r="Y83" s="54">
        <f>Y80+Y81+Y82</f>
        <v>18307.600000000002</v>
      </c>
      <c r="Z83" s="55">
        <f>IF(M83&gt;0,AA83/M83,0)</f>
        <v>2.8861515436212283E-3</v>
      </c>
      <c r="AA83" s="56">
        <f>SUM(AA80:AA82)</f>
        <v>132.09627</v>
      </c>
      <c r="AB83" s="55">
        <f>IF(M83&gt;0,(AB80*M80+AB81*M81+AB82*M82)/M83,0)</f>
        <v>2.8502260088706329E-3</v>
      </c>
      <c r="AC83" s="55">
        <f>IF(K83&gt;0,(K80*AC80+K81*AC81+K82*AC82)/K83,0)</f>
        <v>3.1315375413126789E-4</v>
      </c>
      <c r="AD83" s="52">
        <f>SUM(AD80:AD82)</f>
        <v>14.332729999999998</v>
      </c>
      <c r="AE83" s="53">
        <f>IF(K83&gt;0,(K80*AE80+K81*AE81+K82*AE82)/K83,0)</f>
        <v>0.21127760700744133</v>
      </c>
      <c r="AF83" s="58">
        <f>SUM(AF80:AF82)</f>
        <v>116.21050320000001</v>
      </c>
      <c r="AG83" s="53">
        <f>IF(AND(AA83&gt;0),((AA80*AG80+AA81*AG81+AA82*AG82)/AA83),0)</f>
        <v>0.89282108568775598</v>
      </c>
      <c r="AH83" s="57">
        <f t="shared" si="3"/>
        <v>0.89145100626770035</v>
      </c>
      <c r="AI83" s="51">
        <f>SUM(AI80:AI82)</f>
        <v>605</v>
      </c>
      <c r="AJ83" s="21">
        <f>IF(AI83&gt;0,(AJ80*AI80+AJ81*AI81+AJ82*AI82)/AI83,0)</f>
        <v>9.0490909090909094E-2</v>
      </c>
      <c r="AK83" s="53">
        <f>IF(K83&gt;0,(AK80*K80+AK81*K81+AK82*K82)/K83,0)</f>
        <v>0.21135709767026908</v>
      </c>
      <c r="AL83" s="155">
        <f>IF(L83&gt;0,(AL80*K80+AL81*K81+AL82*K82)/K83,0)</f>
        <v>0.21847350311239078</v>
      </c>
      <c r="AM83" s="58">
        <f>SUM(AM80:AM82)</f>
        <v>116.1192642</v>
      </c>
      <c r="AN83" s="156">
        <f>SUM(AN80:AN82)</f>
        <v>119.93410969999999</v>
      </c>
      <c r="AO83" s="56"/>
      <c r="AP83" s="56">
        <f>SUM(AP80:AP82)</f>
        <v>873.74</v>
      </c>
      <c r="AQ83" s="105"/>
      <c r="AR83" s="106">
        <f>AQ82</f>
        <v>1966.2799999999995</v>
      </c>
      <c r="AS83" s="51">
        <f>SUM(AS80:AS82)</f>
        <v>0</v>
      </c>
      <c r="AT83" s="59"/>
      <c r="AU83" s="58"/>
      <c r="AV83" s="58"/>
      <c r="AW83" s="58"/>
      <c r="AX83" s="58"/>
    </row>
    <row r="84" spans="1:50" x14ac:dyDescent="0.2">
      <c r="A84" s="182">
        <v>21</v>
      </c>
      <c r="B84" s="23">
        <v>1</v>
      </c>
      <c r="C84" s="11" t="s">
        <v>52</v>
      </c>
      <c r="D84" s="12">
        <v>6100</v>
      </c>
      <c r="E84" s="12">
        <v>1</v>
      </c>
      <c r="F84" s="12">
        <v>12388</v>
      </c>
      <c r="G84" s="13">
        <v>0.9</v>
      </c>
      <c r="H84" s="13">
        <v>4.8</v>
      </c>
      <c r="I84" s="12">
        <v>12803</v>
      </c>
      <c r="J84" s="13">
        <v>8.6999999999999993</v>
      </c>
      <c r="K84" s="12">
        <v>16654</v>
      </c>
      <c r="L84" s="14">
        <v>7.1999999999999995E-2</v>
      </c>
      <c r="M84" s="24">
        <f>ROUND(K84*(1-L84),0)</f>
        <v>15455</v>
      </c>
      <c r="N84" s="15">
        <v>0.65200000000000002</v>
      </c>
      <c r="O84" s="25">
        <f>M84*N84</f>
        <v>10076.66</v>
      </c>
      <c r="P84" s="14">
        <v>0.27800000000000002</v>
      </c>
      <c r="Q84" s="25">
        <f>M84*P84</f>
        <v>4296.4900000000007</v>
      </c>
      <c r="R84" s="16">
        <v>7.0000000000000007E-2</v>
      </c>
      <c r="S84" s="25">
        <f>M84*R84</f>
        <v>1081.8500000000001</v>
      </c>
      <c r="T84" s="26">
        <v>0.21299999999999999</v>
      </c>
      <c r="U84" s="25">
        <f>M84*T84</f>
        <v>3291.915</v>
      </c>
      <c r="V84" s="16">
        <v>0.51600000000000001</v>
      </c>
      <c r="W84" s="25">
        <f>M84*V84</f>
        <v>7974.7800000000007</v>
      </c>
      <c r="X84" s="16">
        <v>0.4</v>
      </c>
      <c r="Y84" s="25">
        <f>X84*M84</f>
        <v>6182</v>
      </c>
      <c r="Z84" s="17">
        <v>2.8800000000000002E-3</v>
      </c>
      <c r="AA84" s="18">
        <f>M84*Z84</f>
        <v>44.510400000000004</v>
      </c>
      <c r="AB84" s="27">
        <f>IF(M84&gt;0,(AD84+AM84)/M84,0)</f>
        <v>3.0432815399547074E-3</v>
      </c>
      <c r="AC84" s="17">
        <v>3.1E-4</v>
      </c>
      <c r="AD84" s="24">
        <f>AC84*M84</f>
        <v>4.7910500000000003</v>
      </c>
      <c r="AE84" s="117">
        <v>0.2127</v>
      </c>
      <c r="AF84" s="30">
        <f>AI84*(1-AJ84)*AE84</f>
        <v>42.342401699999996</v>
      </c>
      <c r="AG84" s="28">
        <f>IF(AND(AE84&gt;0,AC84&gt;0,Z84&gt;0),((Z84-AC84)*AE84)/((AE84-AC84)*Z84),0)</f>
        <v>0.89366358271732826</v>
      </c>
      <c r="AH84" s="60">
        <f t="shared" si="3"/>
        <v>0.89945026725430266</v>
      </c>
      <c r="AI84" s="12">
        <v>219</v>
      </c>
      <c r="AJ84" s="14">
        <v>9.0999999999999998E-2</v>
      </c>
      <c r="AK84" s="15">
        <v>0.2122</v>
      </c>
      <c r="AL84" s="150">
        <v>0.21629999999999999</v>
      </c>
      <c r="AM84" s="30">
        <f>AI84*(1-AJ84)*AK84</f>
        <v>42.242866200000002</v>
      </c>
      <c r="AN84" s="153">
        <f>AI84*(1-AJ84)*AL84</f>
        <v>43.059057299999999</v>
      </c>
      <c r="AO84" s="19">
        <v>1.63</v>
      </c>
      <c r="AP84" s="19">
        <v>1271.32</v>
      </c>
      <c r="AQ84" s="101">
        <f>AQ82+AI84-AP84+AR84</f>
        <v>1085.9599999999998</v>
      </c>
      <c r="AR84" s="102">
        <v>172</v>
      </c>
      <c r="AS84" s="12"/>
      <c r="AT84" s="31"/>
      <c r="AU84" s="20"/>
      <c r="AV84" s="20"/>
      <c r="AW84" s="20"/>
      <c r="AX84" s="20"/>
    </row>
    <row r="85" spans="1:50" x14ac:dyDescent="0.2">
      <c r="A85" s="183"/>
      <c r="B85" s="33">
        <v>2</v>
      </c>
      <c r="C85" s="46" t="s">
        <v>60</v>
      </c>
      <c r="D85" s="34">
        <v>18901</v>
      </c>
      <c r="E85" s="34">
        <v>6</v>
      </c>
      <c r="F85" s="34">
        <v>16875</v>
      </c>
      <c r="G85" s="35">
        <v>1.4</v>
      </c>
      <c r="H85" s="35">
        <v>6.2</v>
      </c>
      <c r="I85" s="34">
        <v>17056</v>
      </c>
      <c r="J85" s="35">
        <v>8</v>
      </c>
      <c r="K85" s="34">
        <v>16664</v>
      </c>
      <c r="L85" s="36">
        <v>6.6000000000000003E-2</v>
      </c>
      <c r="M85" s="37">
        <f>ROUND(K85*(1-L85),0)</f>
        <v>15564</v>
      </c>
      <c r="N85" s="38">
        <v>0.57799999999999996</v>
      </c>
      <c r="O85" s="25">
        <f>M85*N85</f>
        <v>8995.9920000000002</v>
      </c>
      <c r="P85" s="36">
        <v>0.372</v>
      </c>
      <c r="Q85" s="25">
        <f>M85*P85</f>
        <v>5789.808</v>
      </c>
      <c r="R85" s="39">
        <v>0.05</v>
      </c>
      <c r="S85" s="25">
        <f>M85*R85</f>
        <v>778.2</v>
      </c>
      <c r="T85" s="28">
        <v>0.222</v>
      </c>
      <c r="U85" s="25">
        <f>M85*T85</f>
        <v>3455.2080000000001</v>
      </c>
      <c r="V85" s="39">
        <v>0.503</v>
      </c>
      <c r="W85" s="25">
        <f>M85*V85</f>
        <v>7828.692</v>
      </c>
      <c r="X85" s="39">
        <v>0.4</v>
      </c>
      <c r="Y85" s="25">
        <f>X85*M85</f>
        <v>6225.6</v>
      </c>
      <c r="Z85" s="40">
        <v>2.8E-3</v>
      </c>
      <c r="AA85" s="18">
        <f>M85*Z85</f>
        <v>43.5792</v>
      </c>
      <c r="AB85" s="27">
        <f>IF(M85&gt;0,(AD85+AM85)/M85,0)</f>
        <v>2.9553733230531995E-3</v>
      </c>
      <c r="AC85" s="40">
        <v>2.9999999999999997E-4</v>
      </c>
      <c r="AD85" s="37">
        <f>AC85*M85</f>
        <v>4.6692</v>
      </c>
      <c r="AE85" s="28">
        <v>0.21029999999999999</v>
      </c>
      <c r="AF85" s="41">
        <f>AI85*(1-AJ85)*AE85</f>
        <v>42.438119399999998</v>
      </c>
      <c r="AG85" s="28">
        <f>IF(AND(AE85&gt;0,AC85&gt;0,Z85&gt;0),((Z85-AC85)*AE85)/((AE85-AC85)*Z85),0)</f>
        <v>0.89413265306122447</v>
      </c>
      <c r="AH85" s="29">
        <f t="shared" si="3"/>
        <v>0.89980805994883883</v>
      </c>
      <c r="AI85" s="34">
        <v>222</v>
      </c>
      <c r="AJ85" s="36">
        <v>9.0999999999999998E-2</v>
      </c>
      <c r="AK85" s="38">
        <v>0.20480000000000001</v>
      </c>
      <c r="AL85" s="151">
        <v>0.2114</v>
      </c>
      <c r="AM85" s="41">
        <f>AI85*(1-AJ85)*AK85</f>
        <v>41.328230400000002</v>
      </c>
      <c r="AN85" s="174">
        <f t="shared" si="4"/>
        <v>42.660097200000003</v>
      </c>
      <c r="AO85" s="42">
        <v>1.65</v>
      </c>
      <c r="AP85" s="42"/>
      <c r="AQ85" s="121">
        <f>AQ84+AI85-AP85</f>
        <v>1307.9599999999998</v>
      </c>
      <c r="AR85" s="104"/>
      <c r="AS85" s="43"/>
      <c r="AT85" s="44"/>
      <c r="AU85" s="45"/>
      <c r="AV85" s="45"/>
      <c r="AW85" s="45"/>
      <c r="AX85" s="45"/>
    </row>
    <row r="86" spans="1:50" x14ac:dyDescent="0.2">
      <c r="A86" s="183"/>
      <c r="B86" s="33">
        <v>3</v>
      </c>
      <c r="C86" s="11" t="s">
        <v>54</v>
      </c>
      <c r="D86" s="43">
        <v>20770</v>
      </c>
      <c r="E86" s="43">
        <v>3</v>
      </c>
      <c r="F86" s="43">
        <v>17818</v>
      </c>
      <c r="G86" s="37">
        <v>0.7</v>
      </c>
      <c r="H86" s="37">
        <v>3.9</v>
      </c>
      <c r="I86" s="43">
        <v>18344</v>
      </c>
      <c r="J86" s="127">
        <v>7.6</v>
      </c>
      <c r="K86" s="43">
        <v>16561</v>
      </c>
      <c r="L86" s="39">
        <v>6.7000000000000004E-2</v>
      </c>
      <c r="M86" s="37">
        <f>ROUND(K86*(1-L86),0)</f>
        <v>15451</v>
      </c>
      <c r="N86" s="28">
        <v>0.69099999999999995</v>
      </c>
      <c r="O86" s="25">
        <f>M86*N86</f>
        <v>10676.641</v>
      </c>
      <c r="P86" s="39">
        <v>0.25600000000000001</v>
      </c>
      <c r="Q86" s="25">
        <f>M86*P86</f>
        <v>3955.4560000000001</v>
      </c>
      <c r="R86" s="39">
        <v>5.2999999999999999E-2</v>
      </c>
      <c r="S86" s="25">
        <f>M86*R86</f>
        <v>818.90300000000002</v>
      </c>
      <c r="T86" s="28">
        <v>0.215</v>
      </c>
      <c r="U86" s="25">
        <f>M86*T86</f>
        <v>3321.9650000000001</v>
      </c>
      <c r="V86" s="39">
        <v>0.52300000000000002</v>
      </c>
      <c r="W86" s="25">
        <f>M86*V86</f>
        <v>8080.8730000000005</v>
      </c>
      <c r="X86" s="39">
        <v>0.41</v>
      </c>
      <c r="Y86" s="25">
        <f>X86*M86</f>
        <v>6334.91</v>
      </c>
      <c r="Z86" s="47">
        <v>2.9299999999999999E-3</v>
      </c>
      <c r="AA86" s="18">
        <f>M86*Z86</f>
        <v>45.271429999999995</v>
      </c>
      <c r="AB86" s="27">
        <f>IF(M86&gt;0,(AD86+AM86)/M86,0)</f>
        <v>2.8704717494013334E-3</v>
      </c>
      <c r="AC86" s="47">
        <v>3.1E-4</v>
      </c>
      <c r="AD86" s="37">
        <f>AC86*M86</f>
        <v>4.7898100000000001</v>
      </c>
      <c r="AE86" s="28">
        <v>0.20430000000000001</v>
      </c>
      <c r="AF86" s="41">
        <f>AI86*(1-AJ86)*AE86</f>
        <v>39.795597000000001</v>
      </c>
      <c r="AG86" s="28">
        <f>IF(AND(AE86&gt;0,AC86&gt;0,Z86&gt;0),((Z86-AC86)*AE86)/((AE86-AC86)*Z86),0)</f>
        <v>0.89555684905252841</v>
      </c>
      <c r="AH86" s="29">
        <f t="shared" si="3"/>
        <v>0.89336739824965838</v>
      </c>
      <c r="AI86" s="43">
        <v>215</v>
      </c>
      <c r="AJ86" s="39">
        <v>9.4E-2</v>
      </c>
      <c r="AK86" s="28">
        <v>0.2031</v>
      </c>
      <c r="AL86" s="152">
        <v>0.20780000000000001</v>
      </c>
      <c r="AM86" s="41">
        <f>AI86*(1-AJ86)*AK86</f>
        <v>39.561849000000002</v>
      </c>
      <c r="AN86" s="154">
        <f t="shared" si="4"/>
        <v>40.477361999999999</v>
      </c>
      <c r="AO86" s="18">
        <v>1.7</v>
      </c>
      <c r="AP86" s="18"/>
      <c r="AQ86" s="121">
        <f>AQ85+AI86-AP86</f>
        <v>1522.9599999999998</v>
      </c>
      <c r="AR86" s="104"/>
      <c r="AS86" s="43"/>
      <c r="AT86" s="48"/>
      <c r="AU86" s="41"/>
      <c r="AV86" s="41"/>
      <c r="AW86" s="41"/>
      <c r="AX86" s="41"/>
    </row>
    <row r="87" spans="1:50" s="22" customFormat="1" ht="13.5" thickBot="1" x14ac:dyDescent="0.25">
      <c r="A87" s="184"/>
      <c r="B87" s="49" t="s">
        <v>38</v>
      </c>
      <c r="C87" s="50"/>
      <c r="D87" s="51">
        <f>SUM(D84:D86)</f>
        <v>45771</v>
      </c>
      <c r="E87" s="51"/>
      <c r="F87" s="51">
        <f>SUM(F84:F86)</f>
        <v>47081</v>
      </c>
      <c r="G87" s="52"/>
      <c r="H87" s="52"/>
      <c r="I87" s="51">
        <f>SUM(I84:I86)</f>
        <v>48203</v>
      </c>
      <c r="J87" s="52"/>
      <c r="K87" s="51">
        <f>SUM(K84:K86)</f>
        <v>49879</v>
      </c>
      <c r="L87" s="21">
        <f>IF(K87&gt;0,(K84*L84+K85*L85+K86*L86)/K87,0)</f>
        <v>6.8335351550752821E-2</v>
      </c>
      <c r="M87" s="52">
        <f>M84+M85+M86</f>
        <v>46470</v>
      </c>
      <c r="N87" s="53">
        <f>IF(M87&gt;0,O87/M87,0)</f>
        <v>0.6401827630729503</v>
      </c>
      <c r="O87" s="54">
        <f>O84+O85+O86</f>
        <v>29749.293000000001</v>
      </c>
      <c r="P87" s="21">
        <f>IF(M87&gt;0,Q87/M87,0)</f>
        <v>0.30216815149558857</v>
      </c>
      <c r="Q87" s="54">
        <f>Q84+Q85+Q86</f>
        <v>14041.754000000001</v>
      </c>
      <c r="R87" s="21">
        <f>IF(M87&gt;0,S87/M87,0)</f>
        <v>5.7649085431461168E-2</v>
      </c>
      <c r="S87" s="54">
        <f>S84+S85+S86</f>
        <v>2678.9530000000004</v>
      </c>
      <c r="T87" s="21">
        <f>IF(M87&gt;0,U87/M87,0)</f>
        <v>0.21667931999139228</v>
      </c>
      <c r="U87" s="54">
        <f>U84+U85+U86</f>
        <v>10069.088</v>
      </c>
      <c r="V87" s="21">
        <f>IF(M87&gt;0,W87/M87,0)</f>
        <v>0.51397342371422428</v>
      </c>
      <c r="W87" s="54">
        <f>W84+W85+W86</f>
        <v>23884.345000000001</v>
      </c>
      <c r="X87" s="21">
        <f>IF(M87&gt;0,Y87/M87,0)</f>
        <v>0.40332494082203579</v>
      </c>
      <c r="Y87" s="54">
        <f>Y84+Y85+Y86</f>
        <v>18742.510000000002</v>
      </c>
      <c r="Z87" s="55">
        <f>IF(M87&gt;0,AA87/M87,0)</f>
        <v>2.8698306434258663E-3</v>
      </c>
      <c r="AA87" s="56">
        <f>SUM(AA84:AA86)</f>
        <v>133.36103</v>
      </c>
      <c r="AB87" s="55">
        <f>IF(M87&gt;0,(AB84*M84+AB85*M85+AB86*M86)/M87,0)</f>
        <v>2.9563805810200131E-3</v>
      </c>
      <c r="AC87" s="55">
        <f>IF(K87&gt;0,(K84*AC84+K85*AC85+K86*AC86)/K87,0)</f>
        <v>3.0665911505844143E-4</v>
      </c>
      <c r="AD87" s="52">
        <f>SUM(AD84:AD86)</f>
        <v>14.250060000000001</v>
      </c>
      <c r="AE87" s="53">
        <f>IF(K87&gt;0,(K84*AE84+K85*AE85+K86*AE86)/K87,0)</f>
        <v>0.20910919024038171</v>
      </c>
      <c r="AF87" s="58">
        <f>SUM(AF84:AF86)</f>
        <v>124.57611809999999</v>
      </c>
      <c r="AG87" s="53">
        <f>IF(AND(AA87&gt;0),((AA84*AG84+AA85*AG85+AA86*AG86)/AA87),0)</f>
        <v>0.89445956175780283</v>
      </c>
      <c r="AH87" s="57">
        <f t="shared" si="3"/>
        <v>0.89760375134482129</v>
      </c>
      <c r="AI87" s="51">
        <f>SUM(AI84:AI86)</f>
        <v>656</v>
      </c>
      <c r="AJ87" s="21">
        <f>IF(AI87&gt;0,(AJ84*AI84+AJ85*AI85+AJ86*AI86)/AI87,0)</f>
        <v>9.1983231707317079E-2</v>
      </c>
      <c r="AK87" s="53">
        <f>IF(K87&gt;0,(AK84*K84+AK85*K85+AK86*K86)/K87,0)</f>
        <v>0.20670633132179875</v>
      </c>
      <c r="AL87" s="155">
        <f>IF(L87&gt;0,(AL84*K84+AL85*K85+AL86*K86)/K87,0)</f>
        <v>0.21184076665530585</v>
      </c>
      <c r="AM87" s="58">
        <f>SUM(AM84:AM86)</f>
        <v>123.1329456</v>
      </c>
      <c r="AN87" s="156">
        <f>SUM(AN84:AN86)</f>
        <v>126.1965165</v>
      </c>
      <c r="AO87" s="56"/>
      <c r="AP87" s="56">
        <f>SUM(AP84:AP86)</f>
        <v>1271.32</v>
      </c>
      <c r="AQ87" s="105"/>
      <c r="AR87" s="106">
        <f>AQ86</f>
        <v>1522.9599999999998</v>
      </c>
      <c r="AS87" s="51">
        <f>SUM(AS84:AS86)</f>
        <v>0</v>
      </c>
      <c r="AT87" s="59"/>
      <c r="AU87" s="58"/>
      <c r="AV87" s="58"/>
      <c r="AW87" s="58"/>
      <c r="AX87" s="58"/>
    </row>
    <row r="88" spans="1:50" x14ac:dyDescent="0.2">
      <c r="A88" s="182">
        <v>22</v>
      </c>
      <c r="B88" s="23">
        <v>1</v>
      </c>
      <c r="C88" s="11" t="s">
        <v>52</v>
      </c>
      <c r="D88" s="12">
        <v>16668</v>
      </c>
      <c r="E88" s="12">
        <v>1</v>
      </c>
      <c r="F88" s="12">
        <v>18217</v>
      </c>
      <c r="G88" s="13">
        <v>1</v>
      </c>
      <c r="H88" s="13">
        <v>4.5999999999999996</v>
      </c>
      <c r="I88" s="12">
        <v>18602</v>
      </c>
      <c r="J88" s="125">
        <v>7.1</v>
      </c>
      <c r="K88" s="12">
        <v>16504</v>
      </c>
      <c r="L88" s="14">
        <v>7.3999999999999996E-2</v>
      </c>
      <c r="M88" s="24">
        <f>ROUND(K88*(1-L88),0)</f>
        <v>15283</v>
      </c>
      <c r="N88" s="15">
        <v>0.51100000000000001</v>
      </c>
      <c r="O88" s="25">
        <f>M88*N88</f>
        <v>7809.6130000000003</v>
      </c>
      <c r="P88" s="14">
        <v>0.34200000000000003</v>
      </c>
      <c r="Q88" s="25">
        <f>M88*P88</f>
        <v>5226.7860000000001</v>
      </c>
      <c r="R88" s="16">
        <v>0.13700000000000001</v>
      </c>
      <c r="S88" s="25">
        <f>M88*R88</f>
        <v>2093.7710000000002</v>
      </c>
      <c r="T88" s="26">
        <v>0.21099999999999999</v>
      </c>
      <c r="U88" s="25">
        <f>M88*T88</f>
        <v>3224.7129999999997</v>
      </c>
      <c r="V88" s="16">
        <v>0.49399999999999999</v>
      </c>
      <c r="W88" s="25">
        <f>M88*V88</f>
        <v>7549.8019999999997</v>
      </c>
      <c r="X88" s="16">
        <v>0.4</v>
      </c>
      <c r="Y88" s="25">
        <f>X88*M88</f>
        <v>6113.2000000000007</v>
      </c>
      <c r="Z88" s="17">
        <v>2.8999999999999998E-3</v>
      </c>
      <c r="AA88" s="18">
        <f>M88*Z88</f>
        <v>44.320699999999995</v>
      </c>
      <c r="AB88" s="27">
        <f>IF(M88&gt;0,(AD88+AM88)/M88,0)</f>
        <v>2.8926349276974417E-3</v>
      </c>
      <c r="AC88" s="17">
        <v>3.6999999999999999E-4</v>
      </c>
      <c r="AD88" s="24">
        <f>AC88*M88</f>
        <v>5.6547099999999997</v>
      </c>
      <c r="AE88" s="117">
        <v>0.20880000000000001</v>
      </c>
      <c r="AF88" s="30">
        <f>AI88*(1-AJ88)*AE88</f>
        <v>40.635820800000005</v>
      </c>
      <c r="AG88" s="28">
        <f>IF(AND(AE88&gt;0,AC88&gt;0,Z88&gt;0),((Z88-AC88)*AE88)/((AE88-AC88)*Z88),0)</f>
        <v>0.87396248140862642</v>
      </c>
      <c r="AH88" s="60">
        <f t="shared" si="3"/>
        <v>0.8737208263791395</v>
      </c>
      <c r="AI88" s="12">
        <v>212</v>
      </c>
      <c r="AJ88" s="14">
        <v>8.2000000000000003E-2</v>
      </c>
      <c r="AK88" s="15">
        <v>0.1981</v>
      </c>
      <c r="AL88" s="150">
        <v>0.2046</v>
      </c>
      <c r="AM88" s="30">
        <f>AI88*(1-AJ88)*AK88</f>
        <v>38.553429600000001</v>
      </c>
      <c r="AN88" s="153">
        <f>AI88*(1-AJ88)*AL88</f>
        <v>39.818433600000006</v>
      </c>
      <c r="AO88" s="19">
        <v>1.6</v>
      </c>
      <c r="AP88" s="19"/>
      <c r="AQ88" s="101">
        <f>AQ86+AI88-AP88</f>
        <v>1734.9599999999998</v>
      </c>
      <c r="AR88" s="102"/>
      <c r="AS88" s="12"/>
      <c r="AT88" s="31"/>
      <c r="AU88" s="20"/>
      <c r="AV88" s="20"/>
      <c r="AW88" s="20"/>
      <c r="AX88" s="20"/>
    </row>
    <row r="89" spans="1:50" x14ac:dyDescent="0.2">
      <c r="A89" s="183"/>
      <c r="B89" s="33">
        <v>2</v>
      </c>
      <c r="C89" s="11" t="s">
        <v>53</v>
      </c>
      <c r="D89" s="34">
        <v>19162</v>
      </c>
      <c r="E89" s="34">
        <v>4</v>
      </c>
      <c r="F89" s="34">
        <v>17237</v>
      </c>
      <c r="G89" s="35">
        <v>1.2</v>
      </c>
      <c r="H89" s="35">
        <v>4.3</v>
      </c>
      <c r="I89" s="34">
        <v>17768</v>
      </c>
      <c r="J89" s="35">
        <v>6.5</v>
      </c>
      <c r="K89" s="34">
        <v>16491</v>
      </c>
      <c r="L89" s="36">
        <v>6.8000000000000005E-2</v>
      </c>
      <c r="M89" s="37">
        <f>ROUND(K89*(1-L89),0)</f>
        <v>15370</v>
      </c>
      <c r="N89" s="38">
        <v>0.40699999999999997</v>
      </c>
      <c r="O89" s="25">
        <f>M89*N89</f>
        <v>6255.5899999999992</v>
      </c>
      <c r="P89" s="36">
        <v>0.48199999999999998</v>
      </c>
      <c r="Q89" s="25">
        <f>M89*P89</f>
        <v>7408.34</v>
      </c>
      <c r="R89" s="39">
        <v>0.111</v>
      </c>
      <c r="S89" s="25">
        <f>M89*R89</f>
        <v>1706.07</v>
      </c>
      <c r="T89" s="28">
        <v>0.20399999999999999</v>
      </c>
      <c r="U89" s="25">
        <f>M89*T89</f>
        <v>3135.48</v>
      </c>
      <c r="V89" s="39">
        <v>0.52700000000000002</v>
      </c>
      <c r="W89" s="25">
        <f>M89*V89</f>
        <v>8099.9900000000007</v>
      </c>
      <c r="X89" s="39">
        <v>0.4</v>
      </c>
      <c r="Y89" s="25">
        <f>X89*M89</f>
        <v>6148</v>
      </c>
      <c r="Z89" s="40">
        <v>2.8E-3</v>
      </c>
      <c r="AA89" s="18">
        <f>M89*Z89</f>
        <v>43.036000000000001</v>
      </c>
      <c r="AB89" s="27">
        <f>IF(M89&gt;0,(AD89+AM89)/M89,0)</f>
        <v>2.7152656083279112E-3</v>
      </c>
      <c r="AC89" s="40">
        <v>3.6000000000000002E-4</v>
      </c>
      <c r="AD89" s="37">
        <f>AC89*M89</f>
        <v>5.5332000000000008</v>
      </c>
      <c r="AE89" s="28">
        <v>0.2127</v>
      </c>
      <c r="AF89" s="41">
        <f>AI89*(1-AJ89)*AE89</f>
        <v>36.354258600000001</v>
      </c>
      <c r="AG89" s="28">
        <f>IF(AND(AE89&gt;0,AC89&gt;0,Z89&gt;0),((Z89-AC89)*AE89)/((AE89-AC89)*Z89),0)</f>
        <v>0.87290598635611338</v>
      </c>
      <c r="AH89" s="29">
        <f t="shared" si="3"/>
        <v>0.86889315779883469</v>
      </c>
      <c r="AI89" s="34">
        <v>187</v>
      </c>
      <c r="AJ89" s="36">
        <v>8.5999999999999993E-2</v>
      </c>
      <c r="AK89" s="38">
        <v>0.21179999999999999</v>
      </c>
      <c r="AL89" s="151">
        <v>0.219</v>
      </c>
      <c r="AM89" s="41">
        <f>AI89*(1-AJ89)*AK89</f>
        <v>36.200432399999997</v>
      </c>
      <c r="AN89" s="174">
        <f t="shared" si="4"/>
        <v>37.431041999999998</v>
      </c>
      <c r="AO89" s="42">
        <v>1.59</v>
      </c>
      <c r="AP89" s="42"/>
      <c r="AQ89" s="121">
        <f>AQ88+AI89-AP89</f>
        <v>1921.9599999999998</v>
      </c>
      <c r="AR89" s="104"/>
      <c r="AS89" s="43"/>
      <c r="AT89" s="44"/>
      <c r="AU89" s="45"/>
      <c r="AV89" s="45"/>
      <c r="AW89" s="45"/>
      <c r="AX89" s="45"/>
    </row>
    <row r="90" spans="1:50" x14ac:dyDescent="0.2">
      <c r="A90" s="183"/>
      <c r="B90" s="33">
        <v>3</v>
      </c>
      <c r="C90" s="11" t="s">
        <v>54</v>
      </c>
      <c r="D90" s="43">
        <v>14645</v>
      </c>
      <c r="E90" s="43">
        <v>4</v>
      </c>
      <c r="F90" s="43">
        <v>17347</v>
      </c>
      <c r="G90" s="37">
        <v>1.2</v>
      </c>
      <c r="H90" s="37">
        <v>5.8</v>
      </c>
      <c r="I90" s="43">
        <v>17853</v>
      </c>
      <c r="J90" s="127">
        <v>6.3</v>
      </c>
      <c r="K90" s="43">
        <v>16712</v>
      </c>
      <c r="L90" s="39">
        <v>7.4999999999999997E-2</v>
      </c>
      <c r="M90" s="37">
        <f>ROUND(K90*(1-L90),0)</f>
        <v>15459</v>
      </c>
      <c r="N90" s="28">
        <v>0.39900000000000002</v>
      </c>
      <c r="O90" s="25">
        <f>M90*N90</f>
        <v>6168.1410000000005</v>
      </c>
      <c r="P90" s="39">
        <v>0.44</v>
      </c>
      <c r="Q90" s="25">
        <f>M90*P90</f>
        <v>6801.96</v>
      </c>
      <c r="R90" s="39">
        <v>0.161</v>
      </c>
      <c r="S90" s="25">
        <f>M90*R90</f>
        <v>2488.8989999999999</v>
      </c>
      <c r="T90" s="28">
        <v>0.20399999999999999</v>
      </c>
      <c r="U90" s="25">
        <f>M90*T90</f>
        <v>3153.636</v>
      </c>
      <c r="V90" s="39">
        <v>0.53200000000000003</v>
      </c>
      <c r="W90" s="25">
        <f>M90*V90</f>
        <v>8224.1880000000001</v>
      </c>
      <c r="X90" s="39">
        <v>0.41</v>
      </c>
      <c r="Y90" s="25">
        <f>X90*M90</f>
        <v>6338.19</v>
      </c>
      <c r="Z90" s="47">
        <v>2.8E-3</v>
      </c>
      <c r="AA90" s="18">
        <f>M90*Z90</f>
        <v>43.285199999999996</v>
      </c>
      <c r="AB90" s="27">
        <f>IF(M90&gt;0,(AD90+AM90)/M90,0)</f>
        <v>2.8977768872501452E-3</v>
      </c>
      <c r="AC90" s="47">
        <v>3.5E-4</v>
      </c>
      <c r="AD90" s="37">
        <f>AC90*M90</f>
        <v>5.4106499999999995</v>
      </c>
      <c r="AE90" s="28">
        <v>0.2109</v>
      </c>
      <c r="AF90" s="41">
        <f>AI90*(1-AJ90)*AE90</f>
        <v>40.539408900000005</v>
      </c>
      <c r="AG90" s="28">
        <f>IF(AND(AE90&gt;0,AC90&gt;0,Z90&gt;0),((Z90-AC90)*AE90)/((AE90-AC90)*Z90),0)</f>
        <v>0.87645452386606504</v>
      </c>
      <c r="AH90" s="29">
        <f t="shared" si="3"/>
        <v>0.88072216013018589</v>
      </c>
      <c r="AI90" s="43">
        <v>211</v>
      </c>
      <c r="AJ90" s="39">
        <v>8.8999999999999996E-2</v>
      </c>
      <c r="AK90" s="28">
        <v>0.2049</v>
      </c>
      <c r="AL90" s="152">
        <v>0.20910000000000001</v>
      </c>
      <c r="AM90" s="41">
        <f>AI90*(1-AJ90)*AK90</f>
        <v>39.386082899999998</v>
      </c>
      <c r="AN90" s="154">
        <f t="shared" si="4"/>
        <v>40.193411100000006</v>
      </c>
      <c r="AO90" s="18">
        <v>1.7</v>
      </c>
      <c r="AP90" s="18"/>
      <c r="AQ90" s="121">
        <f>AQ89+AI90-AP90</f>
        <v>2132.96</v>
      </c>
      <c r="AR90" s="104"/>
      <c r="AS90" s="43"/>
      <c r="AT90" s="48"/>
      <c r="AU90" s="41"/>
      <c r="AV90" s="41"/>
      <c r="AW90" s="41"/>
      <c r="AX90" s="41"/>
    </row>
    <row r="91" spans="1:50" s="22" customFormat="1" ht="13.5" thickBot="1" x14ac:dyDescent="0.25">
      <c r="A91" s="184"/>
      <c r="B91" s="49" t="s">
        <v>38</v>
      </c>
      <c r="C91" s="50"/>
      <c r="D91" s="51">
        <f>SUM(D88:D90)</f>
        <v>50475</v>
      </c>
      <c r="E91" s="51"/>
      <c r="F91" s="51">
        <f>SUM(F88:F90)</f>
        <v>52801</v>
      </c>
      <c r="G91" s="52"/>
      <c r="H91" s="52"/>
      <c r="I91" s="51">
        <f>SUM(I88:I90)</f>
        <v>54223</v>
      </c>
      <c r="J91" s="52"/>
      <c r="K91" s="51">
        <f>SUM(K88:K90)</f>
        <v>49707</v>
      </c>
      <c r="L91" s="21">
        <f>IF(K91&gt;0,(K88*L88+K89*L89+K90*L90)/K91,0)</f>
        <v>7.2345625364636762E-2</v>
      </c>
      <c r="M91" s="52">
        <f>M88+M89+M90</f>
        <v>46112</v>
      </c>
      <c r="N91" s="53">
        <f>IF(M91&gt;0,O91/M91,0)</f>
        <v>0.4387869535045108</v>
      </c>
      <c r="O91" s="54">
        <f>O88+O89+O90</f>
        <v>20233.344000000001</v>
      </c>
      <c r="P91" s="21">
        <f>IF(M91&gt;0,Q91/M91,0)</f>
        <v>0.42151904059680778</v>
      </c>
      <c r="Q91" s="54">
        <f>Q88+Q89+Q90</f>
        <v>19437.085999999999</v>
      </c>
      <c r="R91" s="21">
        <f>IF(M91&gt;0,S91/M91,0)</f>
        <v>0.13637968424705066</v>
      </c>
      <c r="S91" s="54">
        <f>S88+S89+S90</f>
        <v>6288.74</v>
      </c>
      <c r="T91" s="21">
        <f>IF(M91&gt;0,U91/M91,0)</f>
        <v>0.20632002515614156</v>
      </c>
      <c r="U91" s="54">
        <f>U88+U89+U90</f>
        <v>9513.8289999999997</v>
      </c>
      <c r="V91" s="21">
        <f>IF(M91&gt;0,W91/M91,0)</f>
        <v>0.51773898334489943</v>
      </c>
      <c r="W91" s="54">
        <f>W88+W89+W90</f>
        <v>23873.980000000003</v>
      </c>
      <c r="X91" s="21">
        <f>IF(M91&gt;0,Y91/M91,0)</f>
        <v>0.40335248959056208</v>
      </c>
      <c r="Y91" s="54">
        <f>Y88+Y89+Y90</f>
        <v>18599.39</v>
      </c>
      <c r="Z91" s="55">
        <f>IF(M91&gt;0,AA91/M91,0)</f>
        <v>2.8331432165163081E-3</v>
      </c>
      <c r="AA91" s="56">
        <f>SUM(AA88:AA90)</f>
        <v>130.64189999999999</v>
      </c>
      <c r="AB91" s="55">
        <f>IF(M91&gt;0,(AB88*M88+AB89*M89+AB90*M90)/M91,0)</f>
        <v>2.8352382221547537E-3</v>
      </c>
      <c r="AC91" s="55">
        <f>IF(K91&gt;0,(K88*AC88+K89*AC89+K90*AC90)/K91,0)</f>
        <v>3.5995815478705211E-4</v>
      </c>
      <c r="AD91" s="52">
        <f>SUM(AD88:AD90)</f>
        <v>16.598559999999999</v>
      </c>
      <c r="AE91" s="53">
        <f>IF(K91&gt;0,(K88*AE88+K89*AE89+K90*AE90)/K91,0)</f>
        <v>0.21079992154022573</v>
      </c>
      <c r="AF91" s="58">
        <f>SUM(AF88:AF90)</f>
        <v>117.52948830000003</v>
      </c>
      <c r="AG91" s="53">
        <f>IF(AND(AA91&gt;0),((AA88*AG88+AA89*AG89+AA90*AG90)/AA91),0)</f>
        <v>0.87444013241568286</v>
      </c>
      <c r="AH91" s="57">
        <f t="shared" si="3"/>
        <v>0.87457748037363237</v>
      </c>
      <c r="AI91" s="51">
        <f>SUM(AI88:AI90)</f>
        <v>610</v>
      </c>
      <c r="AJ91" s="21">
        <f>IF(AI91&gt;0,(AJ88*AI88+AJ89*AI89+AJ90*AI90)/AI91,0)</f>
        <v>8.5647540983606538E-2</v>
      </c>
      <c r="AK91" s="53">
        <f>IF(K91&gt;0,(AK88*K88+AK89*K89+AK90*K90)/K91,0)</f>
        <v>0.20493139799223448</v>
      </c>
      <c r="AL91" s="155">
        <f>IF(L91&gt;0,(AL88*K88+AL89*K89+AL90*K90)/K91,0)</f>
        <v>0.21089034944776389</v>
      </c>
      <c r="AM91" s="58">
        <f>SUM(AM88:AM90)</f>
        <v>114.13994489999999</v>
      </c>
      <c r="AN91" s="156">
        <f>SUM(AN88:AN90)</f>
        <v>117.44288670000002</v>
      </c>
      <c r="AO91" s="56"/>
      <c r="AP91" s="56">
        <f>SUM(AP88:AP90)</f>
        <v>0</v>
      </c>
      <c r="AQ91" s="105"/>
      <c r="AR91" s="106">
        <f>AQ90</f>
        <v>2132.96</v>
      </c>
      <c r="AS91" s="51">
        <f>SUM(AS88:AS90)</f>
        <v>0</v>
      </c>
      <c r="AT91" s="59"/>
      <c r="AU91" s="58"/>
      <c r="AV91" s="58"/>
      <c r="AW91" s="58"/>
      <c r="AX91" s="58"/>
    </row>
    <row r="92" spans="1:50" x14ac:dyDescent="0.2">
      <c r="A92" s="182">
        <v>23</v>
      </c>
      <c r="B92" s="23">
        <v>1</v>
      </c>
      <c r="C92" s="11" t="s">
        <v>52</v>
      </c>
      <c r="D92" s="12">
        <v>18400</v>
      </c>
      <c r="E92" s="12">
        <v>0</v>
      </c>
      <c r="F92" s="12">
        <v>16774</v>
      </c>
      <c r="G92" s="13">
        <v>1.8</v>
      </c>
      <c r="H92" s="13">
        <v>6.3</v>
      </c>
      <c r="I92" s="12">
        <v>17138</v>
      </c>
      <c r="J92" s="13">
        <v>6.2</v>
      </c>
      <c r="K92" s="12">
        <v>16641</v>
      </c>
      <c r="L92" s="14">
        <v>6.8000000000000005E-2</v>
      </c>
      <c r="M92" s="24">
        <f>ROUND(K92*(1-L92),0)</f>
        <v>15509</v>
      </c>
      <c r="N92" s="15">
        <v>0.437</v>
      </c>
      <c r="O92" s="25">
        <f>M92*N92</f>
        <v>6777.433</v>
      </c>
      <c r="P92" s="14">
        <v>0.38200000000000001</v>
      </c>
      <c r="Q92" s="25">
        <f>M92*P92</f>
        <v>5924.4380000000001</v>
      </c>
      <c r="R92" s="16">
        <v>0.18099999999999999</v>
      </c>
      <c r="S92" s="25">
        <f>M92*R92</f>
        <v>2807.1289999999999</v>
      </c>
      <c r="T92" s="26">
        <v>0.21</v>
      </c>
      <c r="U92" s="25">
        <f>M92*T92</f>
        <v>3256.89</v>
      </c>
      <c r="V92" s="16">
        <v>0.51300000000000001</v>
      </c>
      <c r="W92" s="25">
        <f>M92*V92</f>
        <v>7956.1170000000002</v>
      </c>
      <c r="X92" s="16">
        <v>0.4</v>
      </c>
      <c r="Y92" s="25">
        <f>X92*M92</f>
        <v>6203.6</v>
      </c>
      <c r="Z92" s="17">
        <v>2.8600000000000001E-3</v>
      </c>
      <c r="AA92" s="18">
        <f>M92*Z92</f>
        <v>44.355740000000004</v>
      </c>
      <c r="AB92" s="27">
        <f>IF(M92&gt;0,(AD92+AM92)/M92,0)</f>
        <v>2.9094229286220907E-3</v>
      </c>
      <c r="AC92" s="17">
        <v>3.6000000000000002E-4</v>
      </c>
      <c r="AD92" s="24">
        <f>AC92*M92</f>
        <v>5.58324</v>
      </c>
      <c r="AE92" s="117">
        <v>0.21290000000000001</v>
      </c>
      <c r="AF92" s="30">
        <f>AI92*(1-AJ92)*AE92</f>
        <v>39.501891800000003</v>
      </c>
      <c r="AG92" s="28">
        <f>IF(AND(AE92&gt;0,AC92&gt;0,Z92&gt;0),((Z92-AC92)*AE92)/((AE92-AC92)*Z92),0)</f>
        <v>0.87560646749505311</v>
      </c>
      <c r="AH92" s="60">
        <f t="shared" si="3"/>
        <v>0.87774694198655578</v>
      </c>
      <c r="AI92" s="12">
        <v>203</v>
      </c>
      <c r="AJ92" s="14">
        <v>8.5999999999999993E-2</v>
      </c>
      <c r="AK92" s="15">
        <v>0.21310000000000001</v>
      </c>
      <c r="AL92" s="150">
        <v>0.2213</v>
      </c>
      <c r="AM92" s="30">
        <f>AI92*(1-AJ92)*AK92</f>
        <v>39.539000200000004</v>
      </c>
      <c r="AN92" s="153">
        <f>AI92*(1-AJ92)*AL92</f>
        <v>41.060444599999997</v>
      </c>
      <c r="AO92" s="19">
        <v>1.6</v>
      </c>
      <c r="AP92" s="19"/>
      <c r="AQ92" s="101">
        <f>AQ90+AI92-AP92</f>
        <v>2335.96</v>
      </c>
      <c r="AR92" s="102"/>
      <c r="AS92" s="12"/>
      <c r="AT92" s="31"/>
      <c r="AU92" s="20"/>
      <c r="AV92" s="20"/>
      <c r="AW92" s="20"/>
      <c r="AX92" s="20"/>
    </row>
    <row r="93" spans="1:50" x14ac:dyDescent="0.2">
      <c r="A93" s="183"/>
      <c r="B93" s="33">
        <v>2</v>
      </c>
      <c r="C93" s="11" t="s">
        <v>53</v>
      </c>
      <c r="D93" s="34">
        <v>18633</v>
      </c>
      <c r="E93" s="34">
        <v>5</v>
      </c>
      <c r="F93" s="34">
        <v>15539</v>
      </c>
      <c r="G93" s="35">
        <v>2.4</v>
      </c>
      <c r="H93" s="35">
        <v>5</v>
      </c>
      <c r="I93" s="34">
        <v>16466</v>
      </c>
      <c r="J93" s="35">
        <v>6.2</v>
      </c>
      <c r="K93" s="34">
        <v>16366</v>
      </c>
      <c r="L93" s="36">
        <v>7.1999999999999995E-2</v>
      </c>
      <c r="M93" s="37">
        <f>ROUND(K93*(1-L93),0)</f>
        <v>15188</v>
      </c>
      <c r="N93" s="38">
        <v>0.34399999999999997</v>
      </c>
      <c r="O93" s="25">
        <f>M93*N93</f>
        <v>5224.6719999999996</v>
      </c>
      <c r="P93" s="36">
        <v>0.45300000000000001</v>
      </c>
      <c r="Q93" s="25">
        <f>M93*P93</f>
        <v>6880.1639999999998</v>
      </c>
      <c r="R93" s="39">
        <v>0.20300000000000001</v>
      </c>
      <c r="S93" s="25">
        <f>M93*R93</f>
        <v>3083.1640000000002</v>
      </c>
      <c r="T93" s="28">
        <v>0.22800000000000001</v>
      </c>
      <c r="U93" s="25">
        <f>M93*T93</f>
        <v>3462.864</v>
      </c>
      <c r="V93" s="39">
        <v>0.51100000000000001</v>
      </c>
      <c r="W93" s="25">
        <f>M93*V93</f>
        <v>7761.0680000000002</v>
      </c>
      <c r="X93" s="39">
        <v>0.4</v>
      </c>
      <c r="Y93" s="25">
        <f>X93*M93</f>
        <v>6075.2000000000007</v>
      </c>
      <c r="Z93" s="40">
        <v>3.1199999999999999E-3</v>
      </c>
      <c r="AA93" s="18">
        <f>M93*Z93</f>
        <v>47.386559999999996</v>
      </c>
      <c r="AB93" s="27">
        <f>IF(M93&gt;0,(AD93+AM93)/M93,0)</f>
        <v>3.0536785883592313E-3</v>
      </c>
      <c r="AC93" s="40">
        <v>3.6000000000000002E-4</v>
      </c>
      <c r="AD93" s="37">
        <f>AC93*M93</f>
        <v>5.4676800000000005</v>
      </c>
      <c r="AE93" s="28">
        <v>0.21299999999999999</v>
      </c>
      <c r="AF93" s="41">
        <f>AI93*(1-AJ93)*AE93</f>
        <v>41.182271999999998</v>
      </c>
      <c r="AG93" s="28">
        <f>IF(AND(AE93&gt;0,AC93&gt;0,Z93&gt;0),((Z93-AC93)*AE93)/((AE93-AC93)*Z93),0)</f>
        <v>0.88611304045841288</v>
      </c>
      <c r="AH93" s="29">
        <f t="shared" si="3"/>
        <v>0.88361271117458318</v>
      </c>
      <c r="AI93" s="34">
        <v>212</v>
      </c>
      <c r="AJ93" s="36">
        <v>8.7999999999999995E-2</v>
      </c>
      <c r="AK93" s="38">
        <v>0.21160000000000001</v>
      </c>
      <c r="AL93" s="151">
        <v>0.21690000000000001</v>
      </c>
      <c r="AM93" s="41">
        <f>AI93*(1-AJ93)*AK93</f>
        <v>40.911590400000001</v>
      </c>
      <c r="AN93" s="174">
        <f t="shared" si="4"/>
        <v>41.936313599999998</v>
      </c>
      <c r="AO93" s="42">
        <v>1.61</v>
      </c>
      <c r="AP93" s="42"/>
      <c r="AQ93" s="121">
        <f>AQ92+AI93-AP93</f>
        <v>2547.96</v>
      </c>
      <c r="AR93" s="104"/>
      <c r="AS93" s="43"/>
      <c r="AT93" s="44"/>
      <c r="AU93" s="45"/>
      <c r="AV93" s="45"/>
      <c r="AW93" s="45"/>
      <c r="AX93" s="45"/>
    </row>
    <row r="94" spans="1:50" x14ac:dyDescent="0.2">
      <c r="A94" s="183"/>
      <c r="B94" s="33">
        <v>3</v>
      </c>
      <c r="C94" s="11" t="s">
        <v>51</v>
      </c>
      <c r="D94" s="43">
        <v>15122</v>
      </c>
      <c r="E94" s="43">
        <v>2</v>
      </c>
      <c r="F94" s="43">
        <v>18056</v>
      </c>
      <c r="G94" s="37">
        <v>3.5</v>
      </c>
      <c r="H94" s="37">
        <v>5.9</v>
      </c>
      <c r="I94" s="43">
        <v>17780</v>
      </c>
      <c r="J94" s="37">
        <v>6</v>
      </c>
      <c r="K94" s="43">
        <v>16649</v>
      </c>
      <c r="L94" s="39">
        <v>7.4999999999999997E-2</v>
      </c>
      <c r="M94" s="37">
        <f>ROUND(K94*(1-L94),0)</f>
        <v>15400</v>
      </c>
      <c r="N94" s="28">
        <v>0.29599999999999999</v>
      </c>
      <c r="O94" s="25">
        <f>M94*N94</f>
        <v>4558.3999999999996</v>
      </c>
      <c r="P94" s="39">
        <v>0.51100000000000001</v>
      </c>
      <c r="Q94" s="25">
        <f>M94*P94</f>
        <v>7869.4000000000005</v>
      </c>
      <c r="R94" s="39">
        <v>0.193</v>
      </c>
      <c r="S94" s="25">
        <f>M94*R94</f>
        <v>2972.2000000000003</v>
      </c>
      <c r="T94" s="28">
        <v>0.25</v>
      </c>
      <c r="U94" s="25">
        <f>M94*T94</f>
        <v>3850</v>
      </c>
      <c r="V94" s="39">
        <v>0.49299999999999999</v>
      </c>
      <c r="W94" s="25">
        <f>M94*V94</f>
        <v>7592.2</v>
      </c>
      <c r="X94" s="39">
        <v>0.4</v>
      </c>
      <c r="Y94" s="25">
        <f>X94*M94</f>
        <v>6160</v>
      </c>
      <c r="Z94" s="47">
        <v>3.2100000000000002E-3</v>
      </c>
      <c r="AA94" s="18">
        <f>M94*Z94</f>
        <v>49.434000000000005</v>
      </c>
      <c r="AB94" s="27">
        <f>IF(M94&gt;0,(AD94+AM94)/M94,0)</f>
        <v>3.0281215909090907E-3</v>
      </c>
      <c r="AC94" s="47">
        <v>3.6000000000000002E-4</v>
      </c>
      <c r="AD94" s="37">
        <f>AC94*M94</f>
        <v>5.5440000000000005</v>
      </c>
      <c r="AE94" s="28">
        <v>0.21110000000000001</v>
      </c>
      <c r="AF94" s="41">
        <f>AI94*(1-AJ94)*AE94</f>
        <v>43.175227500000005</v>
      </c>
      <c r="AG94" s="28">
        <f>IF(AND(AE94&gt;0,AC94&gt;0,Z94&gt;0),((Z94-AC94)*AE94)/((AE94-AC94)*Z94),0)</f>
        <v>0.88936715215364825</v>
      </c>
      <c r="AH94" s="29">
        <f t="shared" si="3"/>
        <v>0.88269615250692768</v>
      </c>
      <c r="AI94" s="43">
        <v>225</v>
      </c>
      <c r="AJ94" s="39">
        <v>9.0999999999999998E-2</v>
      </c>
      <c r="AK94" s="28">
        <v>0.2009</v>
      </c>
      <c r="AL94" s="152">
        <v>0.20810000000000001</v>
      </c>
      <c r="AM94" s="41">
        <f>AI94*(1-AJ94)*AK94</f>
        <v>41.0890725</v>
      </c>
      <c r="AN94" s="154">
        <f t="shared" si="4"/>
        <v>42.561652500000001</v>
      </c>
      <c r="AO94" s="18">
        <v>1.65</v>
      </c>
      <c r="AP94" s="18"/>
      <c r="AQ94" s="121">
        <f>AQ93+AI94-AP94</f>
        <v>2772.96</v>
      </c>
      <c r="AR94" s="104"/>
      <c r="AS94" s="43"/>
      <c r="AT94" s="48"/>
      <c r="AU94" s="41"/>
      <c r="AV94" s="41"/>
      <c r="AW94" s="41"/>
      <c r="AX94" s="41"/>
    </row>
    <row r="95" spans="1:50" s="22" customFormat="1" ht="13.5" thickBot="1" x14ac:dyDescent="0.25">
      <c r="A95" s="184"/>
      <c r="B95" s="49" t="s">
        <v>38</v>
      </c>
      <c r="C95" s="50"/>
      <c r="D95" s="51">
        <f>SUM(D92:D94)</f>
        <v>52155</v>
      </c>
      <c r="E95" s="51"/>
      <c r="F95" s="51">
        <f>SUM(F92:F94)</f>
        <v>50369</v>
      </c>
      <c r="G95" s="52"/>
      <c r="H95" s="52"/>
      <c r="I95" s="51">
        <f>SUM(I92:I94)</f>
        <v>51384</v>
      </c>
      <c r="J95" s="52"/>
      <c r="K95" s="51">
        <f>SUM(K92:K94)</f>
        <v>49656</v>
      </c>
      <c r="L95" s="21">
        <f>IF(K95&gt;0,(K92*L92+K93*L93+K94*L94)/K95,0)</f>
        <v>7.1665357660705656E-2</v>
      </c>
      <c r="M95" s="52">
        <f>M92+M93+M94</f>
        <v>46097</v>
      </c>
      <c r="N95" s="53">
        <f>IF(M95&gt;0,O95/M95,0)</f>
        <v>0.359253422131592</v>
      </c>
      <c r="O95" s="54">
        <f>O92+O93+O94</f>
        <v>16560.504999999997</v>
      </c>
      <c r="P95" s="21">
        <f>IF(M95&gt;0,Q95/M95,0)</f>
        <v>0.44848909907369244</v>
      </c>
      <c r="Q95" s="54">
        <f>Q92+Q93+Q94</f>
        <v>20674.002</v>
      </c>
      <c r="R95" s="21">
        <f>IF(M95&gt;0,S95/M95,0)</f>
        <v>0.1922574787947155</v>
      </c>
      <c r="S95" s="54">
        <f>S92+S93+S94</f>
        <v>8862.4930000000004</v>
      </c>
      <c r="T95" s="21">
        <f>IF(M95&gt;0,U95/M95,0)</f>
        <v>0.22929375013558367</v>
      </c>
      <c r="U95" s="54">
        <f>U92+U93+U94</f>
        <v>10569.754000000001</v>
      </c>
      <c r="V95" s="21">
        <f>IF(M95&gt;0,W95/M95,0)</f>
        <v>0.50565947892487584</v>
      </c>
      <c r="W95" s="54">
        <f>W92+W93+W94</f>
        <v>23309.385000000002</v>
      </c>
      <c r="X95" s="21">
        <f>IF(M95&gt;0,Y95/M95,0)</f>
        <v>0.40000000000000008</v>
      </c>
      <c r="Y95" s="54">
        <f>Y92+Y93+Y94</f>
        <v>18438.800000000003</v>
      </c>
      <c r="Z95" s="55">
        <f>IF(M95&gt;0,AA95/M95,0)</f>
        <v>3.0625919257218472E-3</v>
      </c>
      <c r="AA95" s="56">
        <f>SUM(AA92:AA94)</f>
        <v>141.1763</v>
      </c>
      <c r="AB95" s="55">
        <f>IF(M95&gt;0,(AB92*M92+AB93*M93+AB94*M94)/M95,0)</f>
        <v>2.9966067878603817E-3</v>
      </c>
      <c r="AC95" s="55">
        <f>IF(K95&gt;0,(K92*AC92+K93*AC93+K94*AC94)/K95,0)</f>
        <v>3.6000000000000002E-4</v>
      </c>
      <c r="AD95" s="52">
        <f>SUM(AD92:AD94)</f>
        <v>16.594920000000002</v>
      </c>
      <c r="AE95" s="53">
        <f>IF(K95&gt;0,(K92*AE92+K93*AE93+K94*AE94)/K95,0)</f>
        <v>0.21232944256484615</v>
      </c>
      <c r="AF95" s="58">
        <f>SUM(AF92:AF94)</f>
        <v>123.8593913</v>
      </c>
      <c r="AG95" s="53">
        <f>IF(AND(AA95&gt;0),((AA92*AG92+AA93*AG93+AA94*AG94)/AA95),0)</f>
        <v>0.88395146616363718</v>
      </c>
      <c r="AH95" s="57">
        <f t="shared" si="3"/>
        <v>0.88138582472207494</v>
      </c>
      <c r="AI95" s="51">
        <f>SUM(AI92:AI94)</f>
        <v>640</v>
      </c>
      <c r="AJ95" s="21">
        <f>IF(AI95&gt;0,(AJ92*AI92+AJ93*AI93+AJ94*AI94)/AI95,0)</f>
        <v>8.8420312500000001E-2</v>
      </c>
      <c r="AK95" s="53">
        <f>IF(K95&gt;0,(AK92*K92+AK93*K93+AK94*K94)/K95,0)</f>
        <v>0.20851512002577735</v>
      </c>
      <c r="AL95" s="155">
        <f>IF(L95&gt;0,(AL92*K92+AL93*K93+AL94*K94)/K95,0)</f>
        <v>0.21542402932173355</v>
      </c>
      <c r="AM95" s="58">
        <f>SUM(AM92:AM94)</f>
        <v>121.5396631</v>
      </c>
      <c r="AN95" s="156">
        <f>SUM(AN92:AN94)</f>
        <v>125.5584107</v>
      </c>
      <c r="AO95" s="56"/>
      <c r="AP95" s="56">
        <f>SUM(AP92:AP94)</f>
        <v>0</v>
      </c>
      <c r="AQ95" s="105"/>
      <c r="AR95" s="106">
        <f>AQ94</f>
        <v>2772.96</v>
      </c>
      <c r="AS95" s="51">
        <f>SUM(AS92:AS94)</f>
        <v>0</v>
      </c>
      <c r="AT95" s="59"/>
      <c r="AU95" s="58"/>
      <c r="AV95" s="58"/>
      <c r="AW95" s="58"/>
      <c r="AX95" s="58"/>
    </row>
    <row r="96" spans="1:50" x14ac:dyDescent="0.2">
      <c r="A96" s="182">
        <v>24</v>
      </c>
      <c r="B96" s="23">
        <v>1</v>
      </c>
      <c r="C96" s="46" t="s">
        <v>60</v>
      </c>
      <c r="D96" s="12">
        <v>18237</v>
      </c>
      <c r="E96" s="12">
        <v>0</v>
      </c>
      <c r="F96" s="12">
        <v>15972</v>
      </c>
      <c r="G96" s="13">
        <v>2</v>
      </c>
      <c r="H96" s="13">
        <v>6.5</v>
      </c>
      <c r="I96" s="12">
        <v>16972</v>
      </c>
      <c r="J96" s="13">
        <v>5.9</v>
      </c>
      <c r="K96" s="12">
        <v>16387</v>
      </c>
      <c r="L96" s="14">
        <v>7.2999999999999995E-2</v>
      </c>
      <c r="M96" s="24">
        <f>ROUND(K96*(1-L96),0)</f>
        <v>15191</v>
      </c>
      <c r="N96" s="15">
        <v>0.36499999999999999</v>
      </c>
      <c r="O96" s="25">
        <f>M96*N96</f>
        <v>5544.7150000000001</v>
      </c>
      <c r="P96" s="14">
        <v>0.51700000000000002</v>
      </c>
      <c r="Q96" s="25">
        <f>M96*P96</f>
        <v>7853.7470000000003</v>
      </c>
      <c r="R96" s="16">
        <v>0.11799999999999999</v>
      </c>
      <c r="S96" s="25">
        <f>M96*R96</f>
        <v>1792.538</v>
      </c>
      <c r="T96" s="26">
        <v>0.24299999999999999</v>
      </c>
      <c r="U96" s="25">
        <f>M96*T96</f>
        <v>3691.413</v>
      </c>
      <c r="V96" s="16">
        <v>0.501</v>
      </c>
      <c r="W96" s="25">
        <f>M96*V96</f>
        <v>7610.6909999999998</v>
      </c>
      <c r="X96" s="16">
        <v>0.41</v>
      </c>
      <c r="Y96" s="25">
        <f>X96*M96</f>
        <v>6228.3099999999995</v>
      </c>
      <c r="Z96" s="17">
        <v>3.15E-3</v>
      </c>
      <c r="AA96" s="18">
        <f>M96*Z96</f>
        <v>47.851649999999999</v>
      </c>
      <c r="AB96" s="27">
        <f>IF(M96&gt;0,(AD96+AM96)/M96,0)</f>
        <v>3.1793923770653677E-3</v>
      </c>
      <c r="AC96" s="17">
        <v>3.6000000000000002E-4</v>
      </c>
      <c r="AD96" s="24">
        <f>AC96*M96</f>
        <v>5.4687600000000005</v>
      </c>
      <c r="AE96" s="117">
        <v>0.21</v>
      </c>
      <c r="AF96" s="30">
        <f>AI96*(1-AJ96)*AE96</f>
        <v>43.618679999999998</v>
      </c>
      <c r="AG96" s="28">
        <f>IF(AND(AE96&gt;0,AC96&gt;0,Z96&gt;0),((Z96-AC96)*AE96)/((AE96-AC96)*Z96),0)</f>
        <v>0.8872352604464796</v>
      </c>
      <c r="AH96" s="60">
        <f t="shared" si="3"/>
        <v>0.8883217185637533</v>
      </c>
      <c r="AI96" s="12">
        <v>228</v>
      </c>
      <c r="AJ96" s="14">
        <v>8.8999999999999996E-2</v>
      </c>
      <c r="AK96" s="15">
        <v>0.20619999999999999</v>
      </c>
      <c r="AL96" s="150">
        <v>0.20830000000000001</v>
      </c>
      <c r="AM96" s="30">
        <f>AI96*(1-AJ96)*AK96</f>
        <v>42.829389599999999</v>
      </c>
      <c r="AN96" s="153">
        <f>AI96*(1-AJ96)*AL96</f>
        <v>43.2655764</v>
      </c>
      <c r="AO96" s="19">
        <v>1.6</v>
      </c>
      <c r="AP96" s="19"/>
      <c r="AQ96" s="101">
        <f>AQ94+AI96-AP96</f>
        <v>3000.96</v>
      </c>
      <c r="AR96" s="102"/>
      <c r="AS96" s="12"/>
      <c r="AT96" s="31"/>
      <c r="AU96" s="20"/>
      <c r="AV96" s="20"/>
      <c r="AW96" s="20"/>
      <c r="AX96" s="20"/>
    </row>
    <row r="97" spans="1:50" x14ac:dyDescent="0.2">
      <c r="A97" s="183"/>
      <c r="B97" s="33">
        <v>2</v>
      </c>
      <c r="C97" s="11" t="s">
        <v>53</v>
      </c>
      <c r="D97" s="34">
        <v>18683</v>
      </c>
      <c r="E97" s="34">
        <v>3</v>
      </c>
      <c r="F97" s="34">
        <v>13940</v>
      </c>
      <c r="G97" s="35">
        <v>2.2000000000000002</v>
      </c>
      <c r="H97" s="35">
        <v>6</v>
      </c>
      <c r="I97" s="34">
        <v>15605</v>
      </c>
      <c r="J97" s="35">
        <v>6.1</v>
      </c>
      <c r="K97" s="34">
        <v>16097</v>
      </c>
      <c r="L97" s="36">
        <v>7.0999999999999994E-2</v>
      </c>
      <c r="M97" s="37">
        <f>ROUND(K97*(1-L97),0)</f>
        <v>14954</v>
      </c>
      <c r="N97" s="38">
        <v>0.28399999999999997</v>
      </c>
      <c r="O97" s="25">
        <f>M97*N97</f>
        <v>4246.9359999999997</v>
      </c>
      <c r="P97" s="36">
        <v>0.496</v>
      </c>
      <c r="Q97" s="25">
        <f>M97*P97</f>
        <v>7417.1840000000002</v>
      </c>
      <c r="R97" s="39">
        <v>0.22</v>
      </c>
      <c r="S97" s="25">
        <f>M97*R97</f>
        <v>3289.88</v>
      </c>
      <c r="T97" s="28">
        <v>0.23300000000000001</v>
      </c>
      <c r="U97" s="25">
        <f>M97*T97</f>
        <v>3484.2820000000002</v>
      </c>
      <c r="V97" s="39">
        <v>0.50800000000000001</v>
      </c>
      <c r="W97" s="25">
        <f>M97*V97</f>
        <v>7596.6320000000005</v>
      </c>
      <c r="X97" s="39">
        <v>0.41</v>
      </c>
      <c r="Y97" s="25">
        <f>X97*M97</f>
        <v>6131.1399999999994</v>
      </c>
      <c r="Z97" s="40">
        <v>3.1099999999999999E-3</v>
      </c>
      <c r="AA97" s="18">
        <f>M97*Z97</f>
        <v>46.50694</v>
      </c>
      <c r="AB97" s="27">
        <f>IF(M97&gt;0,(AD97+AM97)/M97,0)</f>
        <v>2.9810438678614421E-3</v>
      </c>
      <c r="AC97" s="40">
        <v>3.6000000000000002E-4</v>
      </c>
      <c r="AD97" s="37">
        <f>AC97*M97</f>
        <v>5.3834400000000002</v>
      </c>
      <c r="AE97" s="28">
        <v>0.20860000000000001</v>
      </c>
      <c r="AF97" s="41">
        <f>AI97*(1-AJ97)*AE97</f>
        <v>40.375781600000003</v>
      </c>
      <c r="AG97" s="28">
        <f>IF(AND(AE97&gt;0,AC97&gt;0,Z97&gt;0),((Z97-AC97)*AE97)/((AE97-AC97)*Z97),0)</f>
        <v>0.88577303210616487</v>
      </c>
      <c r="AH97" s="29">
        <f t="shared" si="3"/>
        <v>0.88080280476848205</v>
      </c>
      <c r="AI97" s="34">
        <v>212</v>
      </c>
      <c r="AJ97" s="36">
        <v>8.6999999999999994E-2</v>
      </c>
      <c r="AK97" s="38">
        <v>0.20250000000000001</v>
      </c>
      <c r="AL97" s="151">
        <v>0.20200000000000001</v>
      </c>
      <c r="AM97" s="41">
        <f>AI97*(1-AJ97)*AK97</f>
        <v>39.195090000000008</v>
      </c>
      <c r="AN97" s="174">
        <f t="shared" si="4"/>
        <v>39.098312000000007</v>
      </c>
      <c r="AO97" s="42">
        <v>1.65</v>
      </c>
      <c r="AP97" s="42"/>
      <c r="AQ97" s="121">
        <f>AQ96+AI97-AP97</f>
        <v>3212.96</v>
      </c>
      <c r="AR97" s="104"/>
      <c r="AS97" s="43"/>
      <c r="AT97" s="44"/>
      <c r="AU97" s="45"/>
      <c r="AV97" s="45"/>
      <c r="AW97" s="45"/>
      <c r="AX97" s="45"/>
    </row>
    <row r="98" spans="1:50" x14ac:dyDescent="0.2">
      <c r="A98" s="183"/>
      <c r="B98" s="33">
        <v>3</v>
      </c>
      <c r="C98" s="11" t="s">
        <v>51</v>
      </c>
      <c r="D98" s="43">
        <v>14476</v>
      </c>
      <c r="E98" s="43">
        <v>1</v>
      </c>
      <c r="F98" s="43">
        <v>15423</v>
      </c>
      <c r="G98" s="37">
        <v>1.3</v>
      </c>
      <c r="H98" s="37">
        <v>6.2</v>
      </c>
      <c r="I98" s="43">
        <v>16232</v>
      </c>
      <c r="J98" s="37">
        <v>6.1</v>
      </c>
      <c r="K98" s="43">
        <v>15641</v>
      </c>
      <c r="L98" s="39">
        <v>7.0999999999999994E-2</v>
      </c>
      <c r="M98" s="37">
        <f>ROUND(K98*(1-L98),0)</f>
        <v>14530</v>
      </c>
      <c r="N98" s="28">
        <v>0.28999999999999998</v>
      </c>
      <c r="O98" s="25">
        <f>M98*N98</f>
        <v>4213.7</v>
      </c>
      <c r="P98" s="39">
        <v>0.54400000000000004</v>
      </c>
      <c r="Q98" s="25">
        <f>M98*P98</f>
        <v>7904.3200000000006</v>
      </c>
      <c r="R98" s="39">
        <v>0.16600000000000001</v>
      </c>
      <c r="S98" s="25">
        <f>M98*R98</f>
        <v>2411.98</v>
      </c>
      <c r="T98" s="28">
        <v>0.223</v>
      </c>
      <c r="U98" s="25">
        <f>M98*T98</f>
        <v>3240.19</v>
      </c>
      <c r="V98" s="39">
        <v>0.51200000000000001</v>
      </c>
      <c r="W98" s="25">
        <f>M98*V98</f>
        <v>7439.3600000000006</v>
      </c>
      <c r="X98" s="39">
        <v>0.4</v>
      </c>
      <c r="Y98" s="25">
        <f>X98*M98</f>
        <v>5812</v>
      </c>
      <c r="Z98" s="47">
        <v>3.0599999999999998E-3</v>
      </c>
      <c r="AA98" s="18">
        <f>M98*Z98</f>
        <v>44.461799999999997</v>
      </c>
      <c r="AB98" s="27">
        <f>IF(M98&gt;0,(AD98+AM98)/M98,0)</f>
        <v>3.1432346868547835E-3</v>
      </c>
      <c r="AC98" s="47">
        <v>3.6000000000000002E-4</v>
      </c>
      <c r="AD98" s="37">
        <f>AC98*M98</f>
        <v>5.2308000000000003</v>
      </c>
      <c r="AE98" s="28">
        <v>0.20150000000000001</v>
      </c>
      <c r="AF98" s="41">
        <f>AI98*(1-AJ98)*AE98</f>
        <v>40.340300000000006</v>
      </c>
      <c r="AG98" s="28">
        <f>IF(AND(AE98&gt;0,AC98&gt;0,Z98&gt;0),((Z98-AC98)*AE98)/((AE98-AC98)*Z98),0)</f>
        <v>0.88393217483871345</v>
      </c>
      <c r="AH98" s="29">
        <f t="shared" si="3"/>
        <v>0.88704918360956897</v>
      </c>
      <c r="AI98" s="43">
        <v>220</v>
      </c>
      <c r="AJ98" s="39">
        <v>0.09</v>
      </c>
      <c r="AK98" s="28">
        <v>0.20200000000000001</v>
      </c>
      <c r="AL98" s="152">
        <v>0.19969999999999999</v>
      </c>
      <c r="AM98" s="41">
        <f>AI98*(1-AJ98)*AK98</f>
        <v>40.440400000000004</v>
      </c>
      <c r="AN98" s="154">
        <f t="shared" si="4"/>
        <v>39.979939999999999</v>
      </c>
      <c r="AO98" s="18">
        <v>1.65</v>
      </c>
      <c r="AP98" s="18"/>
      <c r="AQ98" s="121">
        <f>AQ97+AI98-AP98</f>
        <v>3432.96</v>
      </c>
      <c r="AR98" s="104"/>
      <c r="AS98" s="43"/>
      <c r="AT98" s="48"/>
      <c r="AU98" s="41"/>
      <c r="AV98" s="41"/>
      <c r="AW98" s="41"/>
      <c r="AX98" s="41"/>
    </row>
    <row r="99" spans="1:50" s="22" customFormat="1" ht="13.5" thickBot="1" x14ac:dyDescent="0.25">
      <c r="A99" s="184"/>
      <c r="B99" s="49" t="s">
        <v>38</v>
      </c>
      <c r="C99" s="50"/>
      <c r="D99" s="51">
        <f>SUM(D96:D98)</f>
        <v>51396</v>
      </c>
      <c r="E99" s="51"/>
      <c r="F99" s="51">
        <f>SUM(F96:F98)</f>
        <v>45335</v>
      </c>
      <c r="G99" s="52"/>
      <c r="H99" s="52"/>
      <c r="I99" s="51">
        <f>SUM(I96:I98)</f>
        <v>48809</v>
      </c>
      <c r="J99" s="52"/>
      <c r="K99" s="51">
        <f>SUM(K96:K98)</f>
        <v>48125</v>
      </c>
      <c r="L99" s="21">
        <f>IF(K99&gt;0,(K96*L96+K97*L97+K98*L98)/K99,0)</f>
        <v>7.1681018181818185E-2</v>
      </c>
      <c r="M99" s="52">
        <f>M96+M97+M98</f>
        <v>44675</v>
      </c>
      <c r="N99" s="53">
        <f>IF(M99&gt;0,O99/M99,0)</f>
        <v>0.31349414661443759</v>
      </c>
      <c r="O99" s="54">
        <f>O96+O97+O98</f>
        <v>14005.350999999999</v>
      </c>
      <c r="P99" s="21">
        <f>IF(M99&gt;0,Q99/M99,0)</f>
        <v>0.51875212087297151</v>
      </c>
      <c r="Q99" s="54">
        <f>Q96+Q97+Q98</f>
        <v>23175.251</v>
      </c>
      <c r="R99" s="21">
        <f>IF(M99&gt;0,S99/M99,0)</f>
        <v>0.16775373251259093</v>
      </c>
      <c r="S99" s="54">
        <f>S96+S97+S98</f>
        <v>7494.3979999999992</v>
      </c>
      <c r="T99" s="21">
        <f>IF(M99&gt;0,U99/M99,0)</f>
        <v>0.23314795747062117</v>
      </c>
      <c r="U99" s="54">
        <f>U96+U97+U98</f>
        <v>10415.885</v>
      </c>
      <c r="V99" s="21">
        <f>IF(M99&gt;0,W99/M99,0)</f>
        <v>0.50692071628427537</v>
      </c>
      <c r="W99" s="54">
        <f>W96+W97+W98</f>
        <v>22646.683000000001</v>
      </c>
      <c r="X99" s="21">
        <f>IF(M99&gt;0,Y99/M99,0)</f>
        <v>0.40674762171236706</v>
      </c>
      <c r="Y99" s="54">
        <f>Y96+Y97+Y98</f>
        <v>18171.449999999997</v>
      </c>
      <c r="Z99" s="55">
        <f>IF(M99&gt;0,AA99/M99,0)</f>
        <v>3.1073394515948511E-3</v>
      </c>
      <c r="AA99" s="56">
        <f>SUM(AA96:AA98)</f>
        <v>138.82038999999997</v>
      </c>
      <c r="AB99" s="55">
        <f>IF(M99&gt;0,(AB96*M96+AB97*M97+AB98*M98)/M99,0)</f>
        <v>3.1012396105204254E-3</v>
      </c>
      <c r="AC99" s="55">
        <f>IF(K99&gt;0,(K96*AC96+K97*AC97+K98*AC98)/K99,0)</f>
        <v>3.6000000000000008E-4</v>
      </c>
      <c r="AD99" s="52">
        <f>SUM(AD96:AD98)</f>
        <v>16.082999999999998</v>
      </c>
      <c r="AE99" s="53">
        <f>IF(K99&gt;0,(K96*AE96+K97*AE97+K98*AE98)/K99,0)</f>
        <v>0.20676915740259741</v>
      </c>
      <c r="AF99" s="58">
        <f>SUM(AF96:AF98)</f>
        <v>124.33476160000001</v>
      </c>
      <c r="AG99" s="53">
        <f>IF(AND(AA99&gt;0),((AA96*AG96+AA97*AG97+AA98*AG98)/AA99),0)</f>
        <v>0.88568746982750302</v>
      </c>
      <c r="AH99" s="57">
        <f t="shared" si="3"/>
        <v>0.88548309355191301</v>
      </c>
      <c r="AI99" s="51">
        <f>SUM(AI96:AI98)</f>
        <v>660</v>
      </c>
      <c r="AJ99" s="21">
        <f>IF(AI99&gt;0,(AJ96*AI96+AJ97*AI97+AJ98*AI98)/AI99,0)</f>
        <v>8.8690909090909098E-2</v>
      </c>
      <c r="AK99" s="53">
        <f>IF(K99&gt;0,(AK96*K96+AK97*K97+AK98*K98)/K99,0)</f>
        <v>0.20359737974025974</v>
      </c>
      <c r="AL99" s="155">
        <f>IF(L99&gt;0,(AL96*K96+AL97*K97+AL98*K98)/K99,0)</f>
        <v>0.20339768935064936</v>
      </c>
      <c r="AM99" s="58">
        <f>SUM(AM96:AM98)</f>
        <v>122.46487960000002</v>
      </c>
      <c r="AN99" s="156">
        <f>SUM(AN96:AN98)</f>
        <v>122.34382840000001</v>
      </c>
      <c r="AO99" s="56"/>
      <c r="AP99" s="56">
        <f>SUM(AP96:AP98)</f>
        <v>0</v>
      </c>
      <c r="AQ99" s="105"/>
      <c r="AR99" s="106">
        <f>AQ98</f>
        <v>3432.96</v>
      </c>
      <c r="AS99" s="51">
        <f>SUM(AS96:AS98)</f>
        <v>0</v>
      </c>
      <c r="AT99" s="59"/>
      <c r="AU99" s="58"/>
      <c r="AV99" s="58"/>
      <c r="AW99" s="58"/>
      <c r="AX99" s="58"/>
    </row>
    <row r="100" spans="1:50" x14ac:dyDescent="0.2">
      <c r="A100" s="191">
        <v>25</v>
      </c>
      <c r="B100" s="33">
        <v>1</v>
      </c>
      <c r="C100" s="46" t="s">
        <v>60</v>
      </c>
      <c r="D100" s="12">
        <v>5823</v>
      </c>
      <c r="E100" s="12">
        <v>0</v>
      </c>
      <c r="F100" s="12">
        <v>11304</v>
      </c>
      <c r="G100" s="13">
        <v>1.8</v>
      </c>
      <c r="H100" s="13">
        <v>7.2</v>
      </c>
      <c r="I100" s="12">
        <v>12484</v>
      </c>
      <c r="J100" s="13">
        <v>7</v>
      </c>
      <c r="K100" s="12">
        <v>15588</v>
      </c>
      <c r="L100" s="14">
        <v>6.8000000000000005E-2</v>
      </c>
      <c r="M100" s="24">
        <f>ROUND(K100*(1-L100),0)</f>
        <v>14528</v>
      </c>
      <c r="N100" s="15">
        <v>0.27800000000000002</v>
      </c>
      <c r="O100" s="25">
        <f>M100*N100</f>
        <v>4038.7840000000006</v>
      </c>
      <c r="P100" s="14">
        <v>0.50900000000000001</v>
      </c>
      <c r="Q100" s="25">
        <f>M100*P100</f>
        <v>7394.7520000000004</v>
      </c>
      <c r="R100" s="16">
        <v>0.21299999999999999</v>
      </c>
      <c r="S100" s="25">
        <f>M100*R100</f>
        <v>3094.4639999999999</v>
      </c>
      <c r="T100" s="26">
        <v>0.219</v>
      </c>
      <c r="U100" s="25"/>
      <c r="V100" s="16">
        <v>0.502</v>
      </c>
      <c r="W100" s="25">
        <f>M100*V100</f>
        <v>7293.0559999999996</v>
      </c>
      <c r="X100" s="16">
        <v>0.4</v>
      </c>
      <c r="Y100" s="25">
        <f>X100*M100</f>
        <v>5811.2000000000007</v>
      </c>
      <c r="Z100" s="17">
        <v>3.0300000000000001E-3</v>
      </c>
      <c r="AA100" s="18">
        <f>M100*Z100</f>
        <v>44.019840000000002</v>
      </c>
      <c r="AB100" s="27">
        <f>IF(M100&gt;0,(AD100+AM100)/M100,0)</f>
        <v>2.9266890831497801E-3</v>
      </c>
      <c r="AC100" s="17">
        <v>3.6999999999999999E-4</v>
      </c>
      <c r="AD100" s="24">
        <f>AC100*M100</f>
        <v>5.3753599999999997</v>
      </c>
      <c r="AE100" s="117">
        <v>0.2009</v>
      </c>
      <c r="AF100" s="30">
        <f>AI100*(1-AJ100)*AE100</f>
        <v>39.068822099999998</v>
      </c>
      <c r="AG100" s="28">
        <f>IF(AND(AE100&gt;0,AC100&gt;0,Z100&gt;0),((Z100-AC100)*AE100)/((AE100-AC100)*Z100),0)</f>
        <v>0.87950758871827939</v>
      </c>
      <c r="AH100" s="60">
        <f t="shared" ref="AH100:AH127" si="5">IF(AND(AB100&gt;0,AK100&gt;0,AC100&gt;0),((AK100*(AB100-AC100))/(AB100*(AK100-AC100))),0)</f>
        <v>0.87527283281831258</v>
      </c>
      <c r="AI100" s="12">
        <v>213</v>
      </c>
      <c r="AJ100" s="14">
        <v>8.6999999999999994E-2</v>
      </c>
      <c r="AK100" s="15">
        <v>0.191</v>
      </c>
      <c r="AL100" s="150">
        <v>0.1903</v>
      </c>
      <c r="AM100" s="30">
        <f>AI100*(1-AJ100)*AK100</f>
        <v>37.143579000000003</v>
      </c>
      <c r="AN100" s="153">
        <f>AI100*(1-AJ100)*AL100</f>
        <v>37.0074507</v>
      </c>
      <c r="AO100" s="19">
        <v>1.6</v>
      </c>
      <c r="AP100" s="19">
        <v>1092.82</v>
      </c>
      <c r="AQ100" s="101">
        <f>AQ98+AI100-AP100</f>
        <v>2553.1400000000003</v>
      </c>
      <c r="AR100" s="120"/>
      <c r="AS100" s="12"/>
      <c r="AT100" s="31"/>
      <c r="AU100" s="20"/>
      <c r="AV100" s="20"/>
      <c r="AW100" s="20"/>
      <c r="AX100" s="20"/>
    </row>
    <row r="101" spans="1:50" x14ac:dyDescent="0.2">
      <c r="A101" s="191"/>
      <c r="B101" s="33">
        <v>2</v>
      </c>
      <c r="C101" s="11" t="s">
        <v>54</v>
      </c>
      <c r="D101" s="34">
        <v>19385</v>
      </c>
      <c r="E101" s="34">
        <v>5</v>
      </c>
      <c r="F101" s="34">
        <v>17180</v>
      </c>
      <c r="G101" s="35">
        <v>1.7</v>
      </c>
      <c r="H101" s="35">
        <v>5.9</v>
      </c>
      <c r="I101" s="34">
        <v>17931</v>
      </c>
      <c r="J101" s="35">
        <v>6.3</v>
      </c>
      <c r="K101" s="34">
        <v>15234</v>
      </c>
      <c r="L101" s="36">
        <v>6.9000000000000006E-2</v>
      </c>
      <c r="M101" s="37">
        <f>ROUND(K101*(1-L101),0)</f>
        <v>14183</v>
      </c>
      <c r="N101" s="38">
        <v>0.499</v>
      </c>
      <c r="O101" s="25">
        <f>M101*N101</f>
        <v>7077.317</v>
      </c>
      <c r="P101" s="36">
        <v>0.39900000000000002</v>
      </c>
      <c r="Q101" s="25">
        <f>M101*P101</f>
        <v>5659.0170000000007</v>
      </c>
      <c r="R101" s="39">
        <v>0.10199999999999999</v>
      </c>
      <c r="S101" s="25">
        <f>M101*R101</f>
        <v>1446.6659999999999</v>
      </c>
      <c r="T101" s="28">
        <v>0.21199999999999999</v>
      </c>
      <c r="U101" s="25">
        <f>M101*T101</f>
        <v>3006.7959999999998</v>
      </c>
      <c r="V101" s="39">
        <v>0.52400000000000002</v>
      </c>
      <c r="W101" s="25">
        <f>M101*V101</f>
        <v>7431.8920000000007</v>
      </c>
      <c r="X101" s="39">
        <v>0.41</v>
      </c>
      <c r="Y101" s="25">
        <f>X101*M101</f>
        <v>5815.03</v>
      </c>
      <c r="Z101" s="40">
        <v>3.0200000000000001E-3</v>
      </c>
      <c r="AA101" s="18">
        <f>M101*Z101</f>
        <v>42.832660000000004</v>
      </c>
      <c r="AB101" s="27">
        <f>IF(M101&gt;0,(AD101+AM101)/M101,0)</f>
        <v>2.9323432278079396E-3</v>
      </c>
      <c r="AC101" s="40">
        <v>3.8000000000000002E-4</v>
      </c>
      <c r="AD101" s="37">
        <f>AC101*M101</f>
        <v>5.3895400000000002</v>
      </c>
      <c r="AE101" s="28">
        <v>0.2145</v>
      </c>
      <c r="AF101" s="41">
        <f>AI101*(1-AJ101)*AE101</f>
        <v>40.190865000000002</v>
      </c>
      <c r="AG101" s="28">
        <f>IF(AND(AE101&gt;0,AC101&gt;0,Z101&gt;0),((Z101-AC101)*AE101)/((AE101-AC101)*Z101),0)</f>
        <v>0.87572358385407445</v>
      </c>
      <c r="AH101" s="29">
        <f t="shared" si="5"/>
        <v>0.87212616646426533</v>
      </c>
      <c r="AI101" s="34">
        <v>205</v>
      </c>
      <c r="AJ101" s="36">
        <v>8.5999999999999993E-2</v>
      </c>
      <c r="AK101" s="38">
        <v>0.19320000000000001</v>
      </c>
      <c r="AL101" s="151">
        <v>0.19389999999999999</v>
      </c>
      <c r="AM101" s="41">
        <f>AI101*(1-AJ101)*AK101</f>
        <v>36.199884000000004</v>
      </c>
      <c r="AN101" s="174">
        <f t="shared" si="4"/>
        <v>36.331043000000001</v>
      </c>
      <c r="AO101" s="42">
        <v>1.75</v>
      </c>
      <c r="AP101" s="42"/>
      <c r="AQ101" s="121">
        <f>AQ100+AI101-AP101</f>
        <v>2758.1400000000003</v>
      </c>
      <c r="AR101" s="104"/>
      <c r="AS101" s="43"/>
      <c r="AT101" s="44"/>
      <c r="AU101" s="45"/>
      <c r="AV101" s="45"/>
      <c r="AW101" s="45"/>
      <c r="AX101" s="45"/>
    </row>
    <row r="102" spans="1:50" x14ac:dyDescent="0.2">
      <c r="A102" s="191"/>
      <c r="B102" s="33">
        <v>3</v>
      </c>
      <c r="C102" s="11" t="s">
        <v>51</v>
      </c>
      <c r="D102" s="43">
        <v>18629</v>
      </c>
      <c r="E102" s="43">
        <v>2</v>
      </c>
      <c r="F102" s="43">
        <v>18166</v>
      </c>
      <c r="G102" s="37">
        <v>2.1</v>
      </c>
      <c r="H102" s="37">
        <v>5</v>
      </c>
      <c r="I102" s="43">
        <v>18666</v>
      </c>
      <c r="J102" s="37">
        <v>5</v>
      </c>
      <c r="K102" s="43">
        <v>15381</v>
      </c>
      <c r="L102" s="39">
        <v>6.9000000000000006E-2</v>
      </c>
      <c r="M102" s="37">
        <f>ROUND(K102*(1-L102),0)</f>
        <v>14320</v>
      </c>
      <c r="N102" s="28">
        <v>0.28699999999999998</v>
      </c>
      <c r="O102" s="25">
        <f>M102*N102</f>
        <v>4109.8399999999992</v>
      </c>
      <c r="P102" s="39">
        <v>0.47099999999999997</v>
      </c>
      <c r="Q102" s="25">
        <f>M102*P102</f>
        <v>6744.7199999999993</v>
      </c>
      <c r="R102" s="39">
        <v>0.24199999999999999</v>
      </c>
      <c r="S102" s="25">
        <f>M102*R102</f>
        <v>3465.44</v>
      </c>
      <c r="T102" s="28">
        <v>0.223</v>
      </c>
      <c r="U102" s="25">
        <f>M102*T102</f>
        <v>3193.36</v>
      </c>
      <c r="V102" s="39">
        <v>0.51700000000000002</v>
      </c>
      <c r="W102" s="25">
        <f>M102*V102</f>
        <v>7403.4400000000005</v>
      </c>
      <c r="X102" s="39">
        <v>0.4</v>
      </c>
      <c r="Y102" s="25">
        <f>X102*M102</f>
        <v>5728</v>
      </c>
      <c r="Z102" s="47">
        <v>3.15E-3</v>
      </c>
      <c r="AA102" s="18">
        <f>M102*Z102</f>
        <v>45.107999999999997</v>
      </c>
      <c r="AB102" s="27">
        <f>IF(M102&gt;0,(AD102+AM102)/M102,0)</f>
        <v>3.1934366340782123E-3</v>
      </c>
      <c r="AC102" s="47">
        <v>3.6999999999999999E-4</v>
      </c>
      <c r="AD102" s="37">
        <f>AC102*M102</f>
        <v>5.2984</v>
      </c>
      <c r="AE102" s="28">
        <v>0.21959999999999999</v>
      </c>
      <c r="AF102" s="41">
        <f>AI102*(1-AJ102)*AE102</f>
        <v>41.547880800000001</v>
      </c>
      <c r="AG102" s="28">
        <f>IF(AND(AE102&gt;0,AC102&gt;0,Z102&gt;0),((Z102-AC102)*AE102)/((AE102-AC102)*Z102),0)</f>
        <v>0.88402916701963363</v>
      </c>
      <c r="AH102" s="29">
        <f t="shared" si="5"/>
        <v>0.88567080941064846</v>
      </c>
      <c r="AI102" s="43">
        <v>207</v>
      </c>
      <c r="AJ102" s="39">
        <v>8.5999999999999993E-2</v>
      </c>
      <c r="AK102" s="28">
        <v>0.2137</v>
      </c>
      <c r="AL102" s="152">
        <v>0.2137</v>
      </c>
      <c r="AM102" s="41">
        <f>AI102*(1-AJ102)*AK102</f>
        <v>40.431612600000001</v>
      </c>
      <c r="AN102" s="154">
        <f t="shared" si="4"/>
        <v>40.431612600000001</v>
      </c>
      <c r="AO102" s="18">
        <v>1.5</v>
      </c>
      <c r="AP102" s="18"/>
      <c r="AQ102" s="121">
        <f>AQ101+AI102-AP102</f>
        <v>2965.1400000000003</v>
      </c>
      <c r="AR102" s="104"/>
      <c r="AS102" s="43"/>
      <c r="AT102" s="48"/>
      <c r="AU102" s="41"/>
      <c r="AV102" s="41"/>
      <c r="AW102" s="41"/>
      <c r="AX102" s="41"/>
    </row>
    <row r="103" spans="1:50" s="22" customFormat="1" ht="13.5" thickBot="1" x14ac:dyDescent="0.25">
      <c r="A103" s="191"/>
      <c r="B103" s="66" t="s">
        <v>38</v>
      </c>
      <c r="C103" s="50"/>
      <c r="D103" s="51">
        <f>SUM(D100:D102)</f>
        <v>43837</v>
      </c>
      <c r="E103" s="51"/>
      <c r="F103" s="51">
        <f>SUM(F100:F102)</f>
        <v>46650</v>
      </c>
      <c r="G103" s="52"/>
      <c r="H103" s="52"/>
      <c r="I103" s="51">
        <f>SUM(I100:I102)</f>
        <v>49081</v>
      </c>
      <c r="J103" s="52"/>
      <c r="K103" s="51">
        <f>SUM(K100:K102)</f>
        <v>46203</v>
      </c>
      <c r="L103" s="21">
        <f>IF(K103&gt;0,(K100*L100+K101*L101+K102*L102)/K103,0)</f>
        <v>6.8662619310434381E-2</v>
      </c>
      <c r="M103" s="52">
        <f>M100+M101+M102</f>
        <v>43031</v>
      </c>
      <c r="N103" s="53">
        <f>IF(M103&gt;0,O103/M103,0)</f>
        <v>0.35383655968952615</v>
      </c>
      <c r="O103" s="54">
        <f>O100+O101+O102</f>
        <v>15225.940999999999</v>
      </c>
      <c r="P103" s="21">
        <f>IF(M103&gt;0,Q103/M103,0)</f>
        <v>0.46009827798563829</v>
      </c>
      <c r="Q103" s="54">
        <f>Q100+Q101+Q102</f>
        <v>19798.489000000001</v>
      </c>
      <c r="R103" s="21">
        <f>IF(M103&gt;0,S103/M103,0)</f>
        <v>0.18606516232483558</v>
      </c>
      <c r="S103" s="54">
        <f>S100+S101+S102</f>
        <v>8006.57</v>
      </c>
      <c r="T103" s="21">
        <f>IF(M103&gt;0,U103/M103,0)</f>
        <v>0.14408579861030421</v>
      </c>
      <c r="U103" s="54">
        <f>U100+U101+U102</f>
        <v>6200.1559999999999</v>
      </c>
      <c r="V103" s="21">
        <f>IF(M103&gt;0,W103/M103,0)</f>
        <v>0.51424294113546043</v>
      </c>
      <c r="W103" s="54">
        <f>W100+W101+W102</f>
        <v>22128.387999999999</v>
      </c>
      <c r="X103" s="21">
        <f>IF(M103&gt;0,Y103/M103,0)</f>
        <v>0.40329599590992538</v>
      </c>
      <c r="Y103" s="54">
        <f>Y100+Y101+Y102</f>
        <v>17354.23</v>
      </c>
      <c r="Z103" s="55">
        <f>IF(M103&gt;0,AA103/M103,0)</f>
        <v>3.0666380051590711E-3</v>
      </c>
      <c r="AA103" s="56">
        <f>SUM(AA100:AA102)</f>
        <v>131.9605</v>
      </c>
      <c r="AB103" s="55">
        <f>IF(M103&gt;0,(AB100*M100+AB101*M101+AB102*M102)/M103,0)</f>
        <v>3.0173218284492579E-3</v>
      </c>
      <c r="AC103" s="55">
        <f>IF(K103&gt;0,(K100*AC100+K101*AC101+K102*AC102)/K103,0)</f>
        <v>3.7329718849425365E-4</v>
      </c>
      <c r="AD103" s="52">
        <f>SUM(AD100:AD102)</f>
        <v>16.063300000000002</v>
      </c>
      <c r="AE103" s="53">
        <f>IF(K103&gt;0,(K100*AE100+K101*AE101+K102*AE102)/K103,0)</f>
        <v>0.21160941497305369</v>
      </c>
      <c r="AF103" s="58">
        <f>SUM(AF100:AF102)</f>
        <v>120.80756790000001</v>
      </c>
      <c r="AG103" s="53">
        <f>IF(AND(AA103&gt;0),((AA100*AG100+AA101*AG101+AA102*AG102)/AA103),0)</f>
        <v>0.87982495914526815</v>
      </c>
      <c r="AH103" s="57">
        <f t="shared" si="5"/>
        <v>0.87792648432474274</v>
      </c>
      <c r="AI103" s="51">
        <f>SUM(AI100:AI102)</f>
        <v>625</v>
      </c>
      <c r="AJ103" s="21">
        <f>IF(AI103&gt;0,(AJ100*AI100+AJ101*AI101+AJ102*AI102)/AI103,0)</f>
        <v>8.6340799999999995E-2</v>
      </c>
      <c r="AK103" s="53">
        <f>IF(K103&gt;0,(AK100*K100+AK101*K101+AK102*K102)/K103,0)</f>
        <v>0.19928222193364067</v>
      </c>
      <c r="AL103" s="155">
        <f>IF(L103&gt;0,(AL100*K100+AL101*K101+AL102*K102)/K103,0)</f>
        <v>0.19927685864554251</v>
      </c>
      <c r="AM103" s="58">
        <f>SUM(AM100:AM102)</f>
        <v>113.77507560000001</v>
      </c>
      <c r="AN103" s="156">
        <f>SUM(AN100:AN102)</f>
        <v>113.77010630000001</v>
      </c>
      <c r="AO103" s="56"/>
      <c r="AP103" s="56">
        <f>SUM(AP100:AP102)</f>
        <v>1092.82</v>
      </c>
      <c r="AQ103" s="122"/>
      <c r="AR103" s="106">
        <f>AQ102</f>
        <v>2965.1400000000003</v>
      </c>
      <c r="AS103" s="51">
        <f>SUM(AS100:AS102)</f>
        <v>0</v>
      </c>
      <c r="AT103" s="59"/>
      <c r="AU103" s="58"/>
      <c r="AV103" s="58"/>
      <c r="AW103" s="58"/>
      <c r="AX103" s="58"/>
    </row>
    <row r="104" spans="1:50" x14ac:dyDescent="0.2">
      <c r="A104" s="182">
        <v>26</v>
      </c>
      <c r="B104" s="23">
        <v>1</v>
      </c>
      <c r="C104" s="46" t="s">
        <v>60</v>
      </c>
      <c r="D104" s="12">
        <v>6354</v>
      </c>
      <c r="E104" s="12">
        <v>0</v>
      </c>
      <c r="F104" s="12">
        <v>16758</v>
      </c>
      <c r="G104" s="13">
        <v>2.2999999999999998</v>
      </c>
      <c r="H104" s="13">
        <v>6.4</v>
      </c>
      <c r="I104" s="12">
        <v>17400</v>
      </c>
      <c r="J104" s="13">
        <v>4.5</v>
      </c>
      <c r="K104" s="12">
        <v>15470</v>
      </c>
      <c r="L104" s="14">
        <v>7.2999999999999995E-2</v>
      </c>
      <c r="M104" s="24">
        <f>ROUND(K104*(1-L104),0)</f>
        <v>14341</v>
      </c>
      <c r="N104" s="15">
        <v>0.373</v>
      </c>
      <c r="O104" s="25">
        <f>M104*N104</f>
        <v>5349.1930000000002</v>
      </c>
      <c r="P104" s="14">
        <v>0.42099999999999999</v>
      </c>
      <c r="Q104" s="25">
        <f>M104*P104</f>
        <v>6037.5609999999997</v>
      </c>
      <c r="R104" s="16">
        <v>0.20599999999999999</v>
      </c>
      <c r="S104" s="25">
        <f>M104*R104</f>
        <v>2954.2459999999996</v>
      </c>
      <c r="T104" s="26">
        <v>0.22</v>
      </c>
      <c r="U104" s="25">
        <f>M104*T104</f>
        <v>3155.02</v>
      </c>
      <c r="V104" s="16">
        <v>0.52</v>
      </c>
      <c r="W104" s="25">
        <f>M104*V104</f>
        <v>7457.3200000000006</v>
      </c>
      <c r="X104" s="16">
        <v>0.4</v>
      </c>
      <c r="Y104" s="25">
        <f>X104*M104</f>
        <v>5736.4000000000005</v>
      </c>
      <c r="Z104" s="17">
        <v>3.2100000000000002E-3</v>
      </c>
      <c r="AA104" s="18">
        <f>M104*Z104</f>
        <v>46.034610000000001</v>
      </c>
      <c r="AB104" s="27">
        <f>IF(M104&gt;0,(AD104+AM104)/M104,0)</f>
        <v>3.2402731748134715E-3</v>
      </c>
      <c r="AC104" s="17">
        <v>3.8000000000000002E-4</v>
      </c>
      <c r="AD104" s="24">
        <f>AC104*M104</f>
        <v>5.4495800000000001</v>
      </c>
      <c r="AE104" s="117">
        <v>0.21129999999999999</v>
      </c>
      <c r="AF104" s="30">
        <f>AI104*(1-AJ104)*AE104</f>
        <v>41.510307599999997</v>
      </c>
      <c r="AG104" s="28">
        <f>IF(AND(AE104&gt;0,AC104&gt;0,Z104&gt;0),((Z104-AC104)*AE104)/((AE104-AC104)*Z104),0)</f>
        <v>0.88320829146070057</v>
      </c>
      <c r="AH104" s="60">
        <f t="shared" si="5"/>
        <v>0.88433535972541766</v>
      </c>
      <c r="AI104" s="12">
        <v>214</v>
      </c>
      <c r="AJ104" s="14">
        <v>8.2000000000000003E-2</v>
      </c>
      <c r="AK104" s="15">
        <v>0.20880000000000001</v>
      </c>
      <c r="AL104" s="150">
        <v>0.21010000000000001</v>
      </c>
      <c r="AM104" s="30">
        <f>AI104*(1-AJ104)*AK104</f>
        <v>41.019177599999999</v>
      </c>
      <c r="AN104" s="153">
        <f>AI104*(1-AJ104)*AL104</f>
        <v>41.274565199999998</v>
      </c>
      <c r="AO104" s="19">
        <v>1.55</v>
      </c>
      <c r="AP104" s="19">
        <v>1155.06</v>
      </c>
      <c r="AQ104" s="101">
        <f>AQ102+AI104-AP104</f>
        <v>2024.0800000000004</v>
      </c>
      <c r="AR104" s="102"/>
      <c r="AS104" s="12"/>
      <c r="AT104" s="31"/>
      <c r="AU104" s="20"/>
      <c r="AV104" s="20"/>
      <c r="AW104" s="20"/>
      <c r="AX104" s="20"/>
    </row>
    <row r="105" spans="1:50" x14ac:dyDescent="0.2">
      <c r="A105" s="183"/>
      <c r="B105" s="33">
        <v>2</v>
      </c>
      <c r="C105" s="11" t="s">
        <v>54</v>
      </c>
      <c r="D105" s="34">
        <v>19461</v>
      </c>
      <c r="E105" s="34">
        <v>6</v>
      </c>
      <c r="F105" s="34">
        <v>15510</v>
      </c>
      <c r="G105" s="35">
        <v>6</v>
      </c>
      <c r="H105" s="35">
        <v>6.7</v>
      </c>
      <c r="I105" s="34">
        <v>16856</v>
      </c>
      <c r="J105" s="35">
        <v>4.4000000000000004</v>
      </c>
      <c r="K105" s="34">
        <v>15367</v>
      </c>
      <c r="L105" s="36">
        <v>7.0000000000000007E-2</v>
      </c>
      <c r="M105" s="37">
        <f>ROUND(K105*(1-L105),0)</f>
        <v>14291</v>
      </c>
      <c r="N105" s="38">
        <v>0.34499999999999997</v>
      </c>
      <c r="O105" s="25">
        <f>M105*N105</f>
        <v>4930.3949999999995</v>
      </c>
      <c r="P105" s="36">
        <v>0.31900000000000001</v>
      </c>
      <c r="Q105" s="25">
        <f>M105*P105</f>
        <v>4558.8289999999997</v>
      </c>
      <c r="R105" s="39">
        <v>0.33600000000000002</v>
      </c>
      <c r="S105" s="25">
        <f>M105*R105</f>
        <v>4801.7760000000007</v>
      </c>
      <c r="T105" s="28">
        <v>0.216</v>
      </c>
      <c r="U105" s="25">
        <f>M105*T105</f>
        <v>3086.8559999999998</v>
      </c>
      <c r="V105" s="39">
        <v>0.52</v>
      </c>
      <c r="W105" s="25">
        <f>M105*V105</f>
        <v>7431.3200000000006</v>
      </c>
      <c r="X105" s="39">
        <v>0.4</v>
      </c>
      <c r="Y105" s="25">
        <f>X105*M105</f>
        <v>5716.4000000000005</v>
      </c>
      <c r="Z105" s="40">
        <v>3.0799999999999998E-3</v>
      </c>
      <c r="AA105" s="18">
        <f>M105*Z105</f>
        <v>44.016279999999995</v>
      </c>
      <c r="AB105" s="27">
        <f>IF(M105&gt;0,(AD105+AM105)/M105,0)</f>
        <v>3.0333168077811209E-3</v>
      </c>
      <c r="AC105" s="40">
        <v>3.6999999999999999E-4</v>
      </c>
      <c r="AD105" s="37">
        <f>AC105*M105</f>
        <v>5.2876700000000003</v>
      </c>
      <c r="AE105" s="28">
        <v>0.2122</v>
      </c>
      <c r="AF105" s="41">
        <f>AI105*(1-AJ105)*AE105</f>
        <v>39.112067400000001</v>
      </c>
      <c r="AG105" s="28">
        <f>IF(AND(AE105&gt;0,AC105&gt;0,Z105&gt;0),((Z105-AC105)*AE105)/((AE105-AC105)*Z105),0)</f>
        <v>0.88140698465015133</v>
      </c>
      <c r="AH105" s="29">
        <f t="shared" si="5"/>
        <v>0.87959734747222251</v>
      </c>
      <c r="AI105" s="34">
        <v>201</v>
      </c>
      <c r="AJ105" s="36">
        <v>8.3000000000000004E-2</v>
      </c>
      <c r="AK105" s="38">
        <v>0.20649999999999999</v>
      </c>
      <c r="AL105" s="151">
        <v>0.21129999999999999</v>
      </c>
      <c r="AM105" s="41">
        <f>AI105*(1-AJ105)*AK105</f>
        <v>38.061460500000003</v>
      </c>
      <c r="AN105" s="174">
        <f t="shared" si="4"/>
        <v>38.946182100000001</v>
      </c>
      <c r="AO105" s="42">
        <v>1.56</v>
      </c>
      <c r="AP105" s="42"/>
      <c r="AQ105" s="121">
        <f>AQ104+AI105-AP105</f>
        <v>2225.0800000000004</v>
      </c>
      <c r="AR105" s="104"/>
      <c r="AS105" s="43"/>
      <c r="AT105" s="44"/>
      <c r="AU105" s="45"/>
      <c r="AV105" s="45"/>
      <c r="AW105" s="45"/>
      <c r="AX105" s="45"/>
    </row>
    <row r="106" spans="1:50" x14ac:dyDescent="0.2">
      <c r="A106" s="183"/>
      <c r="B106" s="33">
        <v>3</v>
      </c>
      <c r="C106" s="11" t="s">
        <v>52</v>
      </c>
      <c r="D106" s="43">
        <v>23300</v>
      </c>
      <c r="E106" s="43">
        <v>2</v>
      </c>
      <c r="F106" s="43">
        <v>17694</v>
      </c>
      <c r="G106" s="37">
        <v>3.2</v>
      </c>
      <c r="H106" s="37">
        <v>6.9</v>
      </c>
      <c r="I106" s="43">
        <v>19233</v>
      </c>
      <c r="J106" s="37">
        <v>3.4</v>
      </c>
      <c r="K106" s="43">
        <v>15218</v>
      </c>
      <c r="L106" s="39">
        <v>7.9000000000000001E-2</v>
      </c>
      <c r="M106" s="37">
        <f>ROUND(K106*(1-L106),0)</f>
        <v>14016</v>
      </c>
      <c r="N106" s="28">
        <v>0.49099999999999999</v>
      </c>
      <c r="O106" s="25">
        <f>M106*N106</f>
        <v>6881.8559999999998</v>
      </c>
      <c r="P106" s="39">
        <v>0.17299999999999999</v>
      </c>
      <c r="Q106" s="25">
        <f>M106*P106</f>
        <v>2424.768</v>
      </c>
      <c r="R106" s="39">
        <v>0.33600000000000002</v>
      </c>
      <c r="S106" s="25">
        <f>M106*R106</f>
        <v>4709.3760000000002</v>
      </c>
      <c r="T106" s="28">
        <v>0.216</v>
      </c>
      <c r="U106" s="25">
        <f>M106*T106</f>
        <v>3027.4560000000001</v>
      </c>
      <c r="V106" s="39">
        <v>0.51900000000000002</v>
      </c>
      <c r="W106" s="25">
        <f>M106*V106</f>
        <v>7274.3040000000001</v>
      </c>
      <c r="X106" s="39">
        <v>0.4</v>
      </c>
      <c r="Y106" s="25">
        <f>X106*M106</f>
        <v>5606.4000000000005</v>
      </c>
      <c r="Z106" s="47">
        <v>3.1099999999999999E-3</v>
      </c>
      <c r="AA106" s="18">
        <f>M106*Z106</f>
        <v>43.589759999999998</v>
      </c>
      <c r="AB106" s="27">
        <f>IF(M106&gt;0,(AD106+AM106)/M106,0)</f>
        <v>3.0633569777397266E-3</v>
      </c>
      <c r="AC106" s="47">
        <v>3.6999999999999999E-4</v>
      </c>
      <c r="AD106" s="37">
        <f>AC106*M106</f>
        <v>5.1859200000000003</v>
      </c>
      <c r="AE106" s="28">
        <v>0.2107</v>
      </c>
      <c r="AF106" s="41">
        <f>AI106*(1-AJ106)*AE106</f>
        <v>39.047345399999998</v>
      </c>
      <c r="AG106" s="28">
        <f>IF(AND(AE106&gt;0,AC106&gt;0,Z106&gt;0),((Z106-AC106)*AE106)/((AE106-AC106)*Z106),0)</f>
        <v>0.88257879250536164</v>
      </c>
      <c r="AH106" s="29">
        <f t="shared" si="5"/>
        <v>0.88081738573878365</v>
      </c>
      <c r="AI106" s="43">
        <v>201</v>
      </c>
      <c r="AJ106" s="39">
        <v>7.8E-2</v>
      </c>
      <c r="AK106" s="28">
        <v>0.20369999999999999</v>
      </c>
      <c r="AL106" s="152">
        <v>0.20749999999999999</v>
      </c>
      <c r="AM106" s="41">
        <f>AI106*(1-AJ106)*AK106</f>
        <v>37.750091400000002</v>
      </c>
      <c r="AN106" s="154">
        <f t="shared" si="4"/>
        <v>38.454315000000001</v>
      </c>
      <c r="AO106" s="18">
        <v>1.56</v>
      </c>
      <c r="AP106" s="18"/>
      <c r="AQ106" s="121">
        <f>AQ105+AI106-AP106</f>
        <v>2426.0800000000004</v>
      </c>
      <c r="AR106" s="104"/>
      <c r="AS106" s="43"/>
      <c r="AT106" s="48"/>
      <c r="AU106" s="41"/>
      <c r="AV106" s="41"/>
      <c r="AW106" s="41"/>
      <c r="AX106" s="41"/>
    </row>
    <row r="107" spans="1:50" s="22" customFormat="1" ht="13.5" thickBot="1" x14ac:dyDescent="0.25">
      <c r="A107" s="184"/>
      <c r="B107" s="49" t="s">
        <v>38</v>
      </c>
      <c r="C107" s="50"/>
      <c r="D107" s="51">
        <f>SUM(D104:D106)</f>
        <v>49115</v>
      </c>
      <c r="E107" s="51"/>
      <c r="F107" s="51">
        <f>SUM(F104:F106)</f>
        <v>49962</v>
      </c>
      <c r="G107" s="52"/>
      <c r="H107" s="52"/>
      <c r="I107" s="51">
        <f>SUM(I104:I106)</f>
        <v>53489</v>
      </c>
      <c r="J107" s="52"/>
      <c r="K107" s="51">
        <f>SUM(K104:K106)</f>
        <v>46055</v>
      </c>
      <c r="L107" s="21">
        <f>IF(K107&gt;0,(K104*L104+K105*L105+K106*L106)/K107,0)</f>
        <v>7.3981587232656604E-2</v>
      </c>
      <c r="M107" s="52">
        <f>M104+M105+M106</f>
        <v>42648</v>
      </c>
      <c r="N107" s="53">
        <f>IF(M107&gt;0,O107/M107,0)</f>
        <v>0.40239739260926655</v>
      </c>
      <c r="O107" s="54">
        <f>O104+O105+O106</f>
        <v>17161.444</v>
      </c>
      <c r="P107" s="21">
        <f>IF(M107&gt;0,Q107/M107,0)</f>
        <v>0.3053169667979741</v>
      </c>
      <c r="Q107" s="54">
        <f>Q104+Q105+Q106</f>
        <v>13021.157999999999</v>
      </c>
      <c r="R107" s="21">
        <f>IF(M107&gt;0,S107/M107,0)</f>
        <v>0.29228564059275935</v>
      </c>
      <c r="S107" s="54">
        <f>S104+S105+S106</f>
        <v>12465.398000000001</v>
      </c>
      <c r="T107" s="21">
        <f>IF(M107&gt;0,U107/M107,0)</f>
        <v>0.2173450572125305</v>
      </c>
      <c r="U107" s="54">
        <f>U104+U105+U106</f>
        <v>9269.3320000000003</v>
      </c>
      <c r="V107" s="21">
        <f>IF(M107&gt;0,W107/M107,0)</f>
        <v>0.51967135621834559</v>
      </c>
      <c r="W107" s="54">
        <f>W104+W105+W106</f>
        <v>22162.944000000003</v>
      </c>
      <c r="X107" s="21">
        <f>IF(M107&gt;0,Y107/M107,0)</f>
        <v>0.4</v>
      </c>
      <c r="Y107" s="54">
        <f>Y104+Y105+Y106</f>
        <v>17059.2</v>
      </c>
      <c r="Z107" s="55">
        <f>IF(M107&gt;0,AA107/M107,0)</f>
        <v>3.1335736728568746E-3</v>
      </c>
      <c r="AA107" s="56">
        <f>SUM(AA104:AA106)</f>
        <v>133.64064999999999</v>
      </c>
      <c r="AB107" s="55">
        <f>IF(M107&gt;0,(AB104*M104+AB105*M105+AB106*M106)/M107,0)</f>
        <v>3.1127813613768527E-3</v>
      </c>
      <c r="AC107" s="55">
        <f>IF(K107&gt;0,(K104*AC104+K105*AC105+K106*AC106)/K107,0)</f>
        <v>3.7335902725002713E-4</v>
      </c>
      <c r="AD107" s="52">
        <f>SUM(AD104:AD106)</f>
        <v>15.923169999999999</v>
      </c>
      <c r="AE107" s="53">
        <f>IF(K107&gt;0,(K104*AE104+K105*AE105+K106*AE106)/K107,0)</f>
        <v>0.21140204103788945</v>
      </c>
      <c r="AF107" s="58">
        <f>SUM(AF104:AF106)</f>
        <v>119.6697204</v>
      </c>
      <c r="AG107" s="53">
        <f>IF(AND(AA107&gt;0),((AA104*AG104+AA105*AG105+AA106*AG106)/AA107),0)</f>
        <v>0.88240968315310464</v>
      </c>
      <c r="AH107" s="57">
        <f t="shared" si="5"/>
        <v>0.88165136980978687</v>
      </c>
      <c r="AI107" s="51">
        <f>SUM(AI104:AI106)</f>
        <v>616</v>
      </c>
      <c r="AJ107" s="21">
        <f>IF(AI107&gt;0,(AJ104*AI104+AJ105*AI105+AJ106*AI106)/AI107,0)</f>
        <v>8.102110389610391E-2</v>
      </c>
      <c r="AK107" s="53">
        <f>IF(K107&gt;0,(AK104*K104+AK105*K105+AK106*K106)/K107,0)</f>
        <v>0.20634736944957119</v>
      </c>
      <c r="AL107" s="155">
        <f>IF(L107&gt;0,(AL104*K104+AL105*K105+AL106*K106)/K107,0)</f>
        <v>0.20964127890565629</v>
      </c>
      <c r="AM107" s="58">
        <f>SUM(AM104:AM106)</f>
        <v>116.8307295</v>
      </c>
      <c r="AN107" s="156">
        <f>SUM(AN104:AN106)</f>
        <v>118.67506230000001</v>
      </c>
      <c r="AO107" s="56"/>
      <c r="AP107" s="56">
        <f>SUM(AP104:AP106)</f>
        <v>1155.06</v>
      </c>
      <c r="AQ107" s="105"/>
      <c r="AR107" s="106">
        <f>AQ106</f>
        <v>2426.0800000000004</v>
      </c>
      <c r="AS107" s="51">
        <f>SUM(AS104:AS106)</f>
        <v>0</v>
      </c>
      <c r="AT107" s="59"/>
      <c r="AU107" s="58"/>
      <c r="AV107" s="58"/>
      <c r="AW107" s="58"/>
      <c r="AX107" s="58"/>
    </row>
    <row r="108" spans="1:50" x14ac:dyDescent="0.2">
      <c r="A108" s="182">
        <v>27</v>
      </c>
      <c r="B108" s="23">
        <v>1</v>
      </c>
      <c r="C108" s="11" t="s">
        <v>57</v>
      </c>
      <c r="D108" s="12">
        <v>6701</v>
      </c>
      <c r="E108" s="12">
        <v>1</v>
      </c>
      <c r="F108" s="12">
        <v>11267</v>
      </c>
      <c r="G108" s="13">
        <v>4</v>
      </c>
      <c r="H108" s="13">
        <v>6.7</v>
      </c>
      <c r="I108" s="12">
        <v>11169</v>
      </c>
      <c r="J108" s="13">
        <v>5</v>
      </c>
      <c r="K108" s="12">
        <v>15501</v>
      </c>
      <c r="L108" s="14">
        <v>6.8000000000000005E-2</v>
      </c>
      <c r="M108" s="24">
        <f>ROUND(K108*(1-L108),0)</f>
        <v>14447</v>
      </c>
      <c r="N108" s="15">
        <v>0.29699999999999999</v>
      </c>
      <c r="O108" s="25">
        <f>M108*N108</f>
        <v>4290.759</v>
      </c>
      <c r="P108" s="14">
        <v>0.33500000000000002</v>
      </c>
      <c r="Q108" s="25">
        <f>M108*P108</f>
        <v>4839.7449999999999</v>
      </c>
      <c r="R108" s="16">
        <v>0.36799999999999999</v>
      </c>
      <c r="S108" s="25">
        <f>M108*R108</f>
        <v>5316.4960000000001</v>
      </c>
      <c r="T108" s="26">
        <v>0.214</v>
      </c>
      <c r="U108" s="25">
        <f>M108*T108</f>
        <v>3091.6579999999999</v>
      </c>
      <c r="V108" s="16">
        <v>0.52400000000000002</v>
      </c>
      <c r="W108" s="25">
        <f>M108*V108</f>
        <v>7570.2280000000001</v>
      </c>
      <c r="X108" s="16">
        <v>0.41</v>
      </c>
      <c r="Y108" s="25">
        <f>X108*M108</f>
        <v>5923.2699999999995</v>
      </c>
      <c r="Z108" s="17">
        <v>3.2299999999999998E-3</v>
      </c>
      <c r="AA108" s="18">
        <f>M108*Z108</f>
        <v>46.663809999999998</v>
      </c>
      <c r="AB108" s="27">
        <f>IF(M108&gt;0,(AD108+AM108)/M108,0)</f>
        <v>3.1006578528414209E-3</v>
      </c>
      <c r="AC108" s="17">
        <v>3.8000000000000002E-4</v>
      </c>
      <c r="AD108" s="24">
        <f>AC108*M108</f>
        <v>5.4898600000000002</v>
      </c>
      <c r="AE108" s="117">
        <v>0.2132</v>
      </c>
      <c r="AF108" s="30">
        <f>AI108*(1-AJ108)*AE108</f>
        <v>40.797952000000002</v>
      </c>
      <c r="AG108" s="28">
        <f>IF(AND(AE108&gt;0,AC108&gt;0,Z108&gt;0),((Z108-AC108)*AE108)/((AE108-AC108)*Z108),0)</f>
        <v>0.88392842335693778</v>
      </c>
      <c r="AH108" s="60">
        <f t="shared" si="5"/>
        <v>0.87907168765138133</v>
      </c>
      <c r="AI108" s="12">
        <v>208</v>
      </c>
      <c r="AJ108" s="14">
        <v>0.08</v>
      </c>
      <c r="AK108" s="15">
        <v>0.2054</v>
      </c>
      <c r="AL108" s="150">
        <v>0.2059</v>
      </c>
      <c r="AM108" s="30">
        <f>AI108*(1-AJ108)*AK108</f>
        <v>39.305344000000005</v>
      </c>
      <c r="AN108" s="153">
        <f>AI108*(1-AJ108)*AL108</f>
        <v>39.401024</v>
      </c>
      <c r="AO108" s="19">
        <v>1.55</v>
      </c>
      <c r="AP108" s="19">
        <v>1010.36</v>
      </c>
      <c r="AQ108" s="101">
        <f>AQ106+AI108-AP108</f>
        <v>1623.7200000000003</v>
      </c>
      <c r="AR108" s="102"/>
      <c r="AS108" s="12"/>
      <c r="AT108" s="31"/>
      <c r="AU108" s="20"/>
      <c r="AV108" s="20"/>
      <c r="AW108" s="20"/>
      <c r="AX108" s="20"/>
    </row>
    <row r="109" spans="1:50" x14ac:dyDescent="0.2">
      <c r="A109" s="183"/>
      <c r="B109" s="33">
        <v>2</v>
      </c>
      <c r="C109" s="11" t="s">
        <v>54</v>
      </c>
      <c r="D109" s="34">
        <v>19672</v>
      </c>
      <c r="E109" s="34">
        <v>3</v>
      </c>
      <c r="F109" s="34">
        <v>17263</v>
      </c>
      <c r="G109" s="35">
        <v>3.7</v>
      </c>
      <c r="H109" s="35">
        <v>7</v>
      </c>
      <c r="I109" s="34">
        <v>17105</v>
      </c>
      <c r="J109" s="35">
        <v>4.3</v>
      </c>
      <c r="K109" s="34">
        <v>15975</v>
      </c>
      <c r="L109" s="36">
        <v>7.1999999999999995E-2</v>
      </c>
      <c r="M109" s="37">
        <f>ROUND(K109*(1-L109),0)</f>
        <v>14825</v>
      </c>
      <c r="N109" s="38">
        <v>0.28999999999999998</v>
      </c>
      <c r="O109" s="25">
        <f>M109*N109</f>
        <v>4299.25</v>
      </c>
      <c r="P109" s="36">
        <v>0.35599999999999998</v>
      </c>
      <c r="Q109" s="25">
        <f>M109*P109</f>
        <v>5277.7</v>
      </c>
      <c r="R109" s="39">
        <v>0.35399999999999998</v>
      </c>
      <c r="S109" s="25">
        <f>M109*R109</f>
        <v>5248.0499999999993</v>
      </c>
      <c r="T109" s="28">
        <v>0.23200000000000001</v>
      </c>
      <c r="U109" s="25">
        <f>M109*T109</f>
        <v>3439.4</v>
      </c>
      <c r="V109" s="39">
        <v>0.51</v>
      </c>
      <c r="W109" s="25">
        <f>M109*V109</f>
        <v>7560.75</v>
      </c>
      <c r="X109" s="39">
        <v>0.41</v>
      </c>
      <c r="Y109" s="25">
        <f>X109*M109</f>
        <v>6078.25</v>
      </c>
      <c r="Z109" s="40">
        <v>3.29E-3</v>
      </c>
      <c r="AA109" s="18">
        <f>M109*Z109</f>
        <v>48.774250000000002</v>
      </c>
      <c r="AB109" s="27">
        <f>IF(M109&gt;0,(AD109+AM109)/M109,0)</f>
        <v>3.1974638246205739E-3</v>
      </c>
      <c r="AC109" s="40">
        <v>3.8999999999999999E-4</v>
      </c>
      <c r="AD109" s="37">
        <f>AC109*M109</f>
        <v>5.7817499999999997</v>
      </c>
      <c r="AE109" s="28">
        <v>0.21659999999999999</v>
      </c>
      <c r="AF109" s="41">
        <f>AI109*(1-AJ109)*AE109</f>
        <v>42.949180800000001</v>
      </c>
      <c r="AG109" s="28">
        <f>IF(AND(AE109&gt;0,AC109&gt;0,Z109&gt;0),((Z109-AC109)*AE109)/((AE109-AC109)*Z109),0)</f>
        <v>0.88304894388813981</v>
      </c>
      <c r="AH109" s="29">
        <f t="shared" si="5"/>
        <v>0.87966276849823755</v>
      </c>
      <c r="AI109" s="43">
        <v>216</v>
      </c>
      <c r="AJ109" s="36">
        <v>8.2000000000000003E-2</v>
      </c>
      <c r="AK109" s="38">
        <v>0.2099</v>
      </c>
      <c r="AL109" s="151">
        <v>0.2135</v>
      </c>
      <c r="AM109" s="41">
        <f>AI109*(1-AJ109)*AK109</f>
        <v>41.620651200000005</v>
      </c>
      <c r="AN109" s="174">
        <f t="shared" si="4"/>
        <v>42.334488</v>
      </c>
      <c r="AO109" s="42">
        <v>1.65</v>
      </c>
      <c r="AP109" s="42"/>
      <c r="AQ109" s="121">
        <f>AQ108+AI109-AP109</f>
        <v>1839.7200000000003</v>
      </c>
      <c r="AR109" s="104"/>
      <c r="AS109" s="43"/>
      <c r="AT109" s="44"/>
      <c r="AU109" s="45"/>
      <c r="AV109" s="45"/>
      <c r="AW109" s="45"/>
      <c r="AX109" s="45"/>
    </row>
    <row r="110" spans="1:50" x14ac:dyDescent="0.2">
      <c r="A110" s="183"/>
      <c r="B110" s="33">
        <v>3</v>
      </c>
      <c r="C110" s="11" t="s">
        <v>52</v>
      </c>
      <c r="D110" s="43">
        <v>19400</v>
      </c>
      <c r="E110" s="43">
        <v>0</v>
      </c>
      <c r="F110" s="43">
        <v>16876</v>
      </c>
      <c r="G110" s="37">
        <v>2.2000000000000002</v>
      </c>
      <c r="H110" s="37">
        <v>7.5</v>
      </c>
      <c r="I110" s="43">
        <v>17623</v>
      </c>
      <c r="J110" s="37">
        <v>2.7</v>
      </c>
      <c r="K110" s="43">
        <v>16164</v>
      </c>
      <c r="L110" s="39">
        <v>6.3E-2</v>
      </c>
      <c r="M110" s="37">
        <f>ROUND(K110*(1-L110),0)</f>
        <v>15146</v>
      </c>
      <c r="N110" s="28">
        <v>0.377</v>
      </c>
      <c r="O110" s="25">
        <f>M110*N110</f>
        <v>5710.0420000000004</v>
      </c>
      <c r="P110" s="39">
        <v>0.28199999999999997</v>
      </c>
      <c r="Q110" s="25">
        <f>M110*P110</f>
        <v>4271.1719999999996</v>
      </c>
      <c r="R110" s="39">
        <v>0.34100000000000003</v>
      </c>
      <c r="S110" s="25">
        <f>M110*R110</f>
        <v>5164.7860000000001</v>
      </c>
      <c r="T110" s="28">
        <v>0.23799999999999999</v>
      </c>
      <c r="U110" s="25">
        <f>M110*T110</f>
        <v>3604.748</v>
      </c>
      <c r="V110" s="39">
        <v>0.503</v>
      </c>
      <c r="W110" s="25">
        <f>M110*V110</f>
        <v>7618.4380000000001</v>
      </c>
      <c r="X110" s="39">
        <v>0.4</v>
      </c>
      <c r="Y110" s="25">
        <f>X110*M110</f>
        <v>6058.4000000000005</v>
      </c>
      <c r="Z110" s="47">
        <v>3.2699999999999999E-3</v>
      </c>
      <c r="AA110" s="18">
        <f>M110*Z110</f>
        <v>49.527419999999999</v>
      </c>
      <c r="AB110" s="27">
        <f>IF(M110&gt;0,(AD110+AM110)/M110,0)</f>
        <v>2.9580968176416214E-3</v>
      </c>
      <c r="AC110" s="47">
        <v>3.8999999999999999E-4</v>
      </c>
      <c r="AD110" s="37">
        <f>AC110*M110</f>
        <v>5.9069399999999996</v>
      </c>
      <c r="AE110" s="28">
        <v>0.21579999999999999</v>
      </c>
      <c r="AF110" s="41">
        <f>AI110*(1-AJ110)*AE110</f>
        <v>39.818984399999998</v>
      </c>
      <c r="AG110" s="28">
        <f>IF(AND(AE110&gt;0,AC110&gt;0,Z110&gt;0),((Z110-AC110)*AE110)/((AE110-AC110)*Z110),0)</f>
        <v>0.88232851455875261</v>
      </c>
      <c r="AH110" s="29">
        <f t="shared" si="5"/>
        <v>0.8697676261197278</v>
      </c>
      <c r="AI110" s="138">
        <v>201</v>
      </c>
      <c r="AJ110" s="39">
        <v>8.2000000000000003E-2</v>
      </c>
      <c r="AK110" s="28">
        <v>0.21079999999999999</v>
      </c>
      <c r="AL110" s="152">
        <v>0.21310000000000001</v>
      </c>
      <c r="AM110" s="41">
        <f>AI110*(1-AJ110)*AK110</f>
        <v>38.896394399999998</v>
      </c>
      <c r="AN110" s="154">
        <f t="shared" si="4"/>
        <v>39.320785800000003</v>
      </c>
      <c r="AO110" s="18">
        <v>1.6</v>
      </c>
      <c r="AP110" s="18"/>
      <c r="AQ110" s="121">
        <f>AQ109+AI110-AP110</f>
        <v>2040.7200000000003</v>
      </c>
      <c r="AR110" s="104"/>
      <c r="AS110" s="43"/>
      <c r="AT110" s="48"/>
      <c r="AU110" s="41"/>
      <c r="AV110" s="41"/>
      <c r="AW110" s="41"/>
      <c r="AX110" s="41"/>
    </row>
    <row r="111" spans="1:50" s="22" customFormat="1" ht="13.5" thickBot="1" x14ac:dyDescent="0.25">
      <c r="A111" s="184"/>
      <c r="B111" s="49" t="s">
        <v>38</v>
      </c>
      <c r="C111" s="50"/>
      <c r="D111" s="51">
        <f>SUM(D108:D110)</f>
        <v>45773</v>
      </c>
      <c r="E111" s="51"/>
      <c r="F111" s="51">
        <f>SUM(F108:F110)</f>
        <v>45406</v>
      </c>
      <c r="G111" s="52"/>
      <c r="H111" s="52"/>
      <c r="I111" s="51">
        <f>SUM(I108:I110)</f>
        <v>45897</v>
      </c>
      <c r="J111" s="52"/>
      <c r="K111" s="51">
        <f>SUM(K108:K110)</f>
        <v>47640</v>
      </c>
      <c r="L111" s="21">
        <f>IF(K111&gt;0,(K108*L108+K109*L109+K110*L110)/K111,0)</f>
        <v>6.7644836272040307E-2</v>
      </c>
      <c r="M111" s="52">
        <f>M108+M109+M110</f>
        <v>44418</v>
      </c>
      <c r="N111" s="53">
        <f>IF(M111&gt;0,O111/M111,0)</f>
        <v>0.32194270340852804</v>
      </c>
      <c r="O111" s="54">
        <f>O108+O109+O110</f>
        <v>14300.050999999999</v>
      </c>
      <c r="P111" s="21">
        <f>IF(M111&gt;0,Q111/M111,0)</f>
        <v>0.32393662479175106</v>
      </c>
      <c r="Q111" s="54">
        <f>Q108+Q109+Q110</f>
        <v>14388.616999999998</v>
      </c>
      <c r="R111" s="21">
        <f>IF(M111&gt;0,S111/M111,0)</f>
        <v>0.35412067179972079</v>
      </c>
      <c r="S111" s="54">
        <f>S108+S109+S110</f>
        <v>15729.331999999999</v>
      </c>
      <c r="T111" s="21">
        <f>IF(M111&gt;0,U111/M111,0)</f>
        <v>0.22819140888828854</v>
      </c>
      <c r="U111" s="54">
        <f>U108+U109+U110</f>
        <v>10135.806</v>
      </c>
      <c r="V111" s="21">
        <f>IF(M111&gt;0,W111/M111,0)</f>
        <v>0.51216659912648022</v>
      </c>
      <c r="W111" s="54">
        <f>W108+W109+W110</f>
        <v>22749.415999999997</v>
      </c>
      <c r="X111" s="21">
        <f>IF(M111&gt;0,Y111/M111,0)</f>
        <v>0.40659012112206766</v>
      </c>
      <c r="Y111" s="54">
        <f>Y108+Y109+Y110</f>
        <v>18059.920000000002</v>
      </c>
      <c r="Z111" s="55">
        <f>IF(M111&gt;0,AA111/M111,0)</f>
        <v>3.2636651807825658E-3</v>
      </c>
      <c r="AA111" s="56">
        <f>SUM(AA108:AA110)</f>
        <v>144.96548000000001</v>
      </c>
      <c r="AB111" s="55">
        <f>IF(M111&gt;0,(AB108*M108+AB109*M109+AB110*M110)/M111,0)</f>
        <v>3.0843563330181459E-3</v>
      </c>
      <c r="AC111" s="55">
        <f>IF(K111&gt;0,(K108*AC108+K109*AC109+K110*AC110)/K111,0)</f>
        <v>3.8674622166246853E-4</v>
      </c>
      <c r="AD111" s="52">
        <f>SUM(AD108:AD110)</f>
        <v>17.178549999999998</v>
      </c>
      <c r="AE111" s="53">
        <f>IF(K111&gt;0,(K108*AE108+K109*AE109+K110*AE110)/K111,0)</f>
        <v>0.21522227959697732</v>
      </c>
      <c r="AF111" s="58">
        <f>SUM(AF108:AF110)</f>
        <v>123.56611720000001</v>
      </c>
      <c r="AG111" s="53">
        <f>IF(AND(AA111&gt;0),((AA108*AG108+AA109*AG109+AA110*AG110)/AA111),0)</f>
        <v>0.88308591032217643</v>
      </c>
      <c r="AH111" s="57">
        <f t="shared" si="5"/>
        <v>0.87623384176559094</v>
      </c>
      <c r="AI111" s="51">
        <f>SUM(AI108:AI110)</f>
        <v>625</v>
      </c>
      <c r="AJ111" s="21">
        <f>IF(AI111&gt;0,(AJ108*AI108+AJ109*AI109+AJ110*AI110)/AI111,0)</f>
        <v>8.1334400000000001E-2</v>
      </c>
      <c r="AK111" s="53">
        <f>IF(K111&gt;0,(AK108*K108+AK109*K109+AK110*K110)/K111,0)</f>
        <v>0.20874116498740553</v>
      </c>
      <c r="AL111" s="155">
        <f>IF(L111&gt;0,(AL108*K108+AL109*K109+AL110*K110)/K111,0)</f>
        <v>0.21089141057934507</v>
      </c>
      <c r="AM111" s="58">
        <f>SUM(AM108:AM110)</f>
        <v>119.82238960000001</v>
      </c>
      <c r="AN111" s="156">
        <f>SUM(AN108:AN110)</f>
        <v>121.05629780000001</v>
      </c>
      <c r="AO111" s="56"/>
      <c r="AP111" s="56">
        <f>SUM(AP108:AP110)</f>
        <v>1010.36</v>
      </c>
      <c r="AQ111" s="105"/>
      <c r="AR111" s="106">
        <f>AQ110</f>
        <v>2040.7200000000003</v>
      </c>
      <c r="AS111" s="51">
        <f>SUM(AS108:AS110)</f>
        <v>0</v>
      </c>
      <c r="AT111" s="59"/>
      <c r="AU111" s="58"/>
      <c r="AV111" s="58"/>
      <c r="AW111" s="58"/>
      <c r="AX111" s="58"/>
    </row>
    <row r="112" spans="1:50" x14ac:dyDescent="0.2">
      <c r="A112" s="182">
        <v>28</v>
      </c>
      <c r="B112" s="23">
        <v>1</v>
      </c>
      <c r="C112" s="11" t="s">
        <v>57</v>
      </c>
      <c r="D112" s="12">
        <v>6511</v>
      </c>
      <c r="E112" s="12">
        <v>1</v>
      </c>
      <c r="F112" s="12">
        <v>16533</v>
      </c>
      <c r="G112" s="13">
        <v>0.9</v>
      </c>
      <c r="H112" s="13">
        <v>4.9000000000000004</v>
      </c>
      <c r="I112" s="12">
        <v>17069</v>
      </c>
      <c r="J112" s="13">
        <v>3</v>
      </c>
      <c r="K112" s="12">
        <v>15470</v>
      </c>
      <c r="L112" s="14">
        <v>6.4000000000000001E-2</v>
      </c>
      <c r="M112" s="24">
        <f>ROUND(K112*(1-L112),0)</f>
        <v>14480</v>
      </c>
      <c r="N112" s="15">
        <v>0.28199999999999997</v>
      </c>
      <c r="O112" s="25">
        <f>M112*N112</f>
        <v>4083.3599999999997</v>
      </c>
      <c r="P112" s="14">
        <v>0.38400000000000001</v>
      </c>
      <c r="Q112" s="25">
        <f>M112*P112</f>
        <v>5560.32</v>
      </c>
      <c r="R112" s="16">
        <v>0.33400000000000002</v>
      </c>
      <c r="S112" s="25">
        <f>M112*R112</f>
        <v>4836.3200000000006</v>
      </c>
      <c r="T112" s="26">
        <v>0.23499999999999999</v>
      </c>
      <c r="U112" s="25">
        <f>M112*T112</f>
        <v>3402.7999999999997</v>
      </c>
      <c r="V112" s="16">
        <v>0.50800000000000001</v>
      </c>
      <c r="W112" s="25">
        <f>M112*V112</f>
        <v>7355.84</v>
      </c>
      <c r="X112" s="16">
        <v>0.41</v>
      </c>
      <c r="Y112" s="25">
        <f>X112*M112</f>
        <v>5936.7999999999993</v>
      </c>
      <c r="Z112" s="17">
        <v>3.2100000000000002E-3</v>
      </c>
      <c r="AA112" s="18">
        <f>M112*Z112</f>
        <v>46.480800000000002</v>
      </c>
      <c r="AB112" s="27">
        <f>IF(M112&gt;0,(AD112+AM112)/M112,0)</f>
        <v>3.0965662983425415E-3</v>
      </c>
      <c r="AC112" s="17">
        <v>3.8999999999999999E-4</v>
      </c>
      <c r="AD112" s="24">
        <f>AC112*M112</f>
        <v>5.6471999999999998</v>
      </c>
      <c r="AE112" s="117">
        <v>0.21340000000000001</v>
      </c>
      <c r="AF112" s="30">
        <f>AI112*(1-AJ112)*AE112</f>
        <v>40.247239999999998</v>
      </c>
      <c r="AG112" s="28">
        <f>IF(AND(AE112&gt;0,AC112&gt;0,Z112&gt;0),((Z112-AC112)*AE112)/((AE112-AC112)*Z112),0)</f>
        <v>0.88011312706568556</v>
      </c>
      <c r="AH112" s="60">
        <f t="shared" si="5"/>
        <v>0.8756975581146389</v>
      </c>
      <c r="AI112" s="12">
        <v>205</v>
      </c>
      <c r="AJ112" s="14">
        <v>0.08</v>
      </c>
      <c r="AK112" s="15">
        <v>0.20780000000000001</v>
      </c>
      <c r="AL112" s="150">
        <v>0.21149999999999999</v>
      </c>
      <c r="AM112" s="30">
        <f>AI112*(1-AJ112)*AK112</f>
        <v>39.191079999999999</v>
      </c>
      <c r="AN112" s="153">
        <f>AI112*(1-AJ112)*AL112</f>
        <v>39.8889</v>
      </c>
      <c r="AO112" s="19">
        <v>1.55</v>
      </c>
      <c r="AP112" s="19">
        <v>1012.66</v>
      </c>
      <c r="AQ112" s="101">
        <f>AQ110+AI112-AP112</f>
        <v>1233.0600000000004</v>
      </c>
      <c r="AR112" s="102"/>
      <c r="AS112" s="12"/>
      <c r="AT112" s="31"/>
      <c r="AU112" s="20"/>
      <c r="AV112" s="20"/>
      <c r="AW112" s="20"/>
      <c r="AX112" s="20"/>
    </row>
    <row r="113" spans="1:50" x14ac:dyDescent="0.2">
      <c r="A113" s="183"/>
      <c r="B113" s="33">
        <v>2</v>
      </c>
      <c r="C113" s="11" t="s">
        <v>53</v>
      </c>
      <c r="D113" s="34">
        <v>19605</v>
      </c>
      <c r="E113" s="34">
        <v>5</v>
      </c>
      <c r="F113" s="34">
        <v>14811</v>
      </c>
      <c r="G113" s="35">
        <v>1.8</v>
      </c>
      <c r="H113" s="35">
        <v>5.9</v>
      </c>
      <c r="I113" s="34">
        <v>14991</v>
      </c>
      <c r="J113" s="35">
        <v>3.1</v>
      </c>
      <c r="K113" s="34">
        <v>15554</v>
      </c>
      <c r="L113" s="36">
        <v>6.7000000000000004E-2</v>
      </c>
      <c r="M113" s="37">
        <f>ROUND(K113*(1-L113),0)</f>
        <v>14512</v>
      </c>
      <c r="N113" s="38">
        <v>0.32200000000000001</v>
      </c>
      <c r="O113" s="25">
        <f>M113*N113</f>
        <v>4672.8640000000005</v>
      </c>
      <c r="P113" s="36">
        <v>0.436</v>
      </c>
      <c r="Q113" s="25">
        <f>M113*P113</f>
        <v>6327.232</v>
      </c>
      <c r="R113" s="39">
        <v>0.24199999999999999</v>
      </c>
      <c r="S113" s="25">
        <f>M113*R113</f>
        <v>3511.904</v>
      </c>
      <c r="T113" s="28">
        <v>0.24299999999999999</v>
      </c>
      <c r="U113" s="25">
        <f>M113*T113</f>
        <v>3526.4159999999997</v>
      </c>
      <c r="V113" s="39">
        <v>0.5</v>
      </c>
      <c r="W113" s="25">
        <f>M113*V113</f>
        <v>7256</v>
      </c>
      <c r="X113" s="39">
        <v>0.41</v>
      </c>
      <c r="Y113" s="25">
        <f>X113*M113</f>
        <v>5949.92</v>
      </c>
      <c r="Z113" s="40">
        <v>3.0500000000000002E-3</v>
      </c>
      <c r="AA113" s="18">
        <f>M113*Z113</f>
        <v>44.261600000000001</v>
      </c>
      <c r="AB113" s="27">
        <f>IF(M113&gt;0,(AD113+AM113)/M113,0)</f>
        <v>3.0109768467475196E-3</v>
      </c>
      <c r="AC113" s="40">
        <v>3.8000000000000002E-4</v>
      </c>
      <c r="AD113" s="37">
        <f>AC113*M113</f>
        <v>5.5145600000000004</v>
      </c>
      <c r="AE113" s="28">
        <v>0.21460000000000001</v>
      </c>
      <c r="AF113" s="41">
        <f>AI113*(1-AJ113)*AE113</f>
        <v>39.091536000000005</v>
      </c>
      <c r="AG113" s="28">
        <f>IF(AND(AE113&gt;0,AC113&gt;0,Z113&gt;0),((Z113-AC113)*AE113)/((AE113-AC113)*Z113),0)</f>
        <v>0.87696270572155788</v>
      </c>
      <c r="AH113" s="29">
        <f t="shared" si="5"/>
        <v>0.87538215838289113</v>
      </c>
      <c r="AI113" s="34">
        <v>198</v>
      </c>
      <c r="AJ113" s="36">
        <v>0.08</v>
      </c>
      <c r="AK113" s="38">
        <v>0.20960000000000001</v>
      </c>
      <c r="AL113" s="151">
        <v>0.21790000000000001</v>
      </c>
      <c r="AM113" s="41">
        <f>AI113*(1-AJ113)*AK113</f>
        <v>38.180736000000003</v>
      </c>
      <c r="AN113" s="174">
        <f t="shared" si="4"/>
        <v>39.692664000000001</v>
      </c>
      <c r="AO113" s="42">
        <v>1.55</v>
      </c>
      <c r="AP113" s="42"/>
      <c r="AQ113" s="121">
        <f>AQ112+AI113-AP113</f>
        <v>1431.0600000000004</v>
      </c>
      <c r="AR113" s="104"/>
      <c r="AS113" s="43"/>
      <c r="AT113" s="44"/>
      <c r="AU113" s="45"/>
      <c r="AV113" s="45"/>
      <c r="AW113" s="45"/>
      <c r="AX113" s="45"/>
    </row>
    <row r="114" spans="1:50" x14ac:dyDescent="0.2">
      <c r="A114" s="183"/>
      <c r="B114" s="33">
        <v>3</v>
      </c>
      <c r="C114" s="11" t="s">
        <v>52</v>
      </c>
      <c r="D114" s="43">
        <v>20000</v>
      </c>
      <c r="E114" s="43">
        <v>0</v>
      </c>
      <c r="F114" s="43">
        <v>16607</v>
      </c>
      <c r="G114" s="37">
        <v>1.1000000000000001</v>
      </c>
      <c r="H114" s="37">
        <v>5.4</v>
      </c>
      <c r="I114" s="43">
        <v>17319</v>
      </c>
      <c r="J114" s="37">
        <v>2.6</v>
      </c>
      <c r="K114" s="43">
        <v>15625</v>
      </c>
      <c r="L114" s="39">
        <v>6.9000000000000006E-2</v>
      </c>
      <c r="M114" s="37">
        <f>ROUND(K114*(1-L114),0)</f>
        <v>14547</v>
      </c>
      <c r="N114" s="28">
        <v>0.44900000000000001</v>
      </c>
      <c r="O114" s="25">
        <f>M114*N114</f>
        <v>6531.6030000000001</v>
      </c>
      <c r="P114" s="39">
        <v>0.249</v>
      </c>
      <c r="Q114" s="25">
        <f>M114*P114</f>
        <v>3622.203</v>
      </c>
      <c r="R114" s="39">
        <v>0.30199999999999999</v>
      </c>
      <c r="S114" s="25">
        <f>M114*R114</f>
        <v>4393.1939999999995</v>
      </c>
      <c r="T114" s="28">
        <v>0.25</v>
      </c>
      <c r="U114" s="25">
        <f>M114*T114</f>
        <v>3636.75</v>
      </c>
      <c r="V114" s="39">
        <v>0.497</v>
      </c>
      <c r="W114" s="25">
        <f>M114*V114</f>
        <v>7229.8590000000004</v>
      </c>
      <c r="X114" s="39">
        <v>0.4</v>
      </c>
      <c r="Y114" s="25">
        <f>X114*M114</f>
        <v>5818.8</v>
      </c>
      <c r="Z114" s="47">
        <v>3.0799999999999998E-3</v>
      </c>
      <c r="AA114" s="18">
        <f>M114*Z114</f>
        <v>44.804759999999995</v>
      </c>
      <c r="AB114" s="27">
        <f>IF(M114&gt;0,(AD114+AM114)/M114,0)</f>
        <v>2.9094075067024124E-3</v>
      </c>
      <c r="AC114" s="47">
        <v>3.6000000000000002E-4</v>
      </c>
      <c r="AD114" s="37">
        <f>AC114*M114</f>
        <v>5.2369200000000005</v>
      </c>
      <c r="AE114" s="28">
        <v>0.21329999999999999</v>
      </c>
      <c r="AF114" s="41">
        <f>AI114*(1-AJ114)*AE114</f>
        <v>38.141239499999998</v>
      </c>
      <c r="AG114" s="28">
        <f>IF(AND(AE114&gt;0,AC114&gt;0,Z114&gt;0),((Z114-AC114)*AE114)/((AE114-AC114)*Z114),0)</f>
        <v>0.88460989559890657</v>
      </c>
      <c r="AH114" s="29">
        <f t="shared" si="5"/>
        <v>0.87778710833958784</v>
      </c>
      <c r="AI114" s="43">
        <v>195</v>
      </c>
      <c r="AJ114" s="39">
        <v>8.3000000000000004E-2</v>
      </c>
      <c r="AK114" s="28">
        <v>0.2074</v>
      </c>
      <c r="AL114" s="152">
        <v>0.214</v>
      </c>
      <c r="AM114" s="41">
        <f>AI114*(1-AJ114)*AK114</f>
        <v>37.086230999999998</v>
      </c>
      <c r="AN114" s="154">
        <f t="shared" si="4"/>
        <v>38.26641</v>
      </c>
      <c r="AO114" s="18">
        <v>1.53</v>
      </c>
      <c r="AP114" s="18"/>
      <c r="AQ114" s="121">
        <f>AQ113+AI114-AP114</f>
        <v>1626.0600000000004</v>
      </c>
      <c r="AR114" s="104"/>
      <c r="AS114" s="43"/>
      <c r="AT114" s="48"/>
      <c r="AU114" s="41"/>
      <c r="AV114" s="41"/>
      <c r="AW114" s="41"/>
      <c r="AX114" s="41"/>
    </row>
    <row r="115" spans="1:50" s="22" customFormat="1" ht="13.5" thickBot="1" x14ac:dyDescent="0.25">
      <c r="A115" s="184"/>
      <c r="B115" s="49" t="s">
        <v>38</v>
      </c>
      <c r="C115" s="50"/>
      <c r="D115" s="51">
        <f>SUM(D112:D114)</f>
        <v>46116</v>
      </c>
      <c r="E115" s="51"/>
      <c r="F115" s="51">
        <f>SUM(F112:F114)</f>
        <v>47951</v>
      </c>
      <c r="G115" s="52"/>
      <c r="H115" s="52"/>
      <c r="I115" s="51">
        <f>SUM(I112:I114)</f>
        <v>49379</v>
      </c>
      <c r="J115" s="52"/>
      <c r="K115" s="51">
        <f>SUM(K112:K114)</f>
        <v>46649</v>
      </c>
      <c r="L115" s="21">
        <f>IF(K115&gt;0,(K112*L112+K113*L113+K114*L114)/K115,0)</f>
        <v>6.6675019828935242E-2</v>
      </c>
      <c r="M115" s="52">
        <f>M112+M113+M114</f>
        <v>43539</v>
      </c>
      <c r="N115" s="53">
        <f>IF(M115&gt;0,O115/M115,0)</f>
        <v>0.3511294930981419</v>
      </c>
      <c r="O115" s="54">
        <f>O112+O113+O114</f>
        <v>15287.827000000001</v>
      </c>
      <c r="P115" s="21">
        <f>IF(M115&gt;0,Q115/M115,0)</f>
        <v>0.35622671627736052</v>
      </c>
      <c r="Q115" s="54">
        <f>Q112+Q113+Q114</f>
        <v>15509.754999999999</v>
      </c>
      <c r="R115" s="21">
        <f>IF(M115&gt;0,S115/M115,0)</f>
        <v>0.29264379062449758</v>
      </c>
      <c r="S115" s="54">
        <f>S112+S113+S114</f>
        <v>12741.418</v>
      </c>
      <c r="T115" s="21">
        <f>IF(M115&gt;0,U115/M115,0)</f>
        <v>0.24267819655940651</v>
      </c>
      <c r="U115" s="54">
        <f>U112+U113+U114</f>
        <v>10565.966</v>
      </c>
      <c r="V115" s="21">
        <f>IF(M115&gt;0,W115/M115,0)</f>
        <v>0.501658260410207</v>
      </c>
      <c r="W115" s="54">
        <f>W112+W113+W114</f>
        <v>21841.699000000001</v>
      </c>
      <c r="X115" s="21">
        <f>IF(M115&gt;0,Y115/M115,0)</f>
        <v>0.40665885757596637</v>
      </c>
      <c r="Y115" s="54">
        <f>Y112+Y113+Y114</f>
        <v>17705.52</v>
      </c>
      <c r="Z115" s="55">
        <f>IF(M115&gt;0,AA115/M115,0)</f>
        <v>3.1132354900204411E-3</v>
      </c>
      <c r="AA115" s="56">
        <f>SUM(AA112:AA114)</f>
        <v>135.54715999999999</v>
      </c>
      <c r="AB115" s="55">
        <f>IF(M115&gt;0,(AB112*M112+AB113*M113+AB114*M114)/M115,0)</f>
        <v>3.0055060290773792E-3</v>
      </c>
      <c r="AC115" s="55">
        <f>IF(K115&gt;0,(K112*AC112+K113*AC113+K114*AC114)/K115,0)</f>
        <v>3.7661729083152904E-4</v>
      </c>
      <c r="AD115" s="52">
        <f>SUM(AD112:AD114)</f>
        <v>16.398680000000002</v>
      </c>
      <c r="AE115" s="53">
        <f>IF(K115&gt;0,(K112*AE112+K113*AE113+K114*AE114)/K115,0)</f>
        <v>0.21376661664773094</v>
      </c>
      <c r="AF115" s="58">
        <f>SUM(AF112:AF114)</f>
        <v>117.48001549999999</v>
      </c>
      <c r="AG115" s="53">
        <f>IF(AND(AA115&gt;0),((AA112*AG112+AA113*AG113+AA114*AG114)/AA115),0)</f>
        <v>0.88057078287744339</v>
      </c>
      <c r="AH115" s="57">
        <f t="shared" si="5"/>
        <v>0.87627549739531685</v>
      </c>
      <c r="AI115" s="51">
        <f>SUM(AI112:AI114)</f>
        <v>598</v>
      </c>
      <c r="AJ115" s="21">
        <f>IF(AI115&gt;0,(AJ112*AI112+AJ113*AI113+AJ114*AI114)/AI115,0)</f>
        <v>8.0978260869565208E-2</v>
      </c>
      <c r="AK115" s="53">
        <f>IF(K115&gt;0,(AK112*K112+AK113*K113+AK114*K114)/K115,0)</f>
        <v>0.20826618791399601</v>
      </c>
      <c r="AL115" s="155">
        <f>IF(L115&gt;0,(AL112*K112+AL113*K113+AL114*K114)/K115,0)</f>
        <v>0.2144712984201162</v>
      </c>
      <c r="AM115" s="58">
        <f>SUM(AM112:AM114)</f>
        <v>114.45804699999999</v>
      </c>
      <c r="AN115" s="156">
        <f>SUM(AN112:AN114)</f>
        <v>117.84797399999999</v>
      </c>
      <c r="AO115" s="56"/>
      <c r="AP115" s="56">
        <f>SUM(AP112:AP114)</f>
        <v>1012.66</v>
      </c>
      <c r="AQ115" s="105"/>
      <c r="AR115" s="106">
        <f>AQ114</f>
        <v>1626.0600000000004</v>
      </c>
      <c r="AS115" s="51">
        <f>SUM(AS112:AS114)</f>
        <v>0</v>
      </c>
      <c r="AT115" s="59"/>
      <c r="AU115" s="58"/>
      <c r="AV115" s="58"/>
      <c r="AW115" s="58"/>
      <c r="AX115" s="58"/>
    </row>
    <row r="116" spans="1:50" x14ac:dyDescent="0.2">
      <c r="A116" s="183">
        <v>29</v>
      </c>
      <c r="B116" s="33">
        <v>1</v>
      </c>
      <c r="C116" s="11" t="s">
        <v>57</v>
      </c>
      <c r="D116" s="12">
        <v>5662</v>
      </c>
      <c r="E116" s="12">
        <v>1</v>
      </c>
      <c r="F116" s="12">
        <v>10059</v>
      </c>
      <c r="G116" s="13">
        <v>1.2</v>
      </c>
      <c r="H116" s="13">
        <v>5.6</v>
      </c>
      <c r="I116" s="12">
        <v>10440</v>
      </c>
      <c r="J116" s="13">
        <v>4.0999999999999996</v>
      </c>
      <c r="K116" s="12">
        <v>14639</v>
      </c>
      <c r="L116" s="14">
        <v>6.3E-2</v>
      </c>
      <c r="M116" s="24">
        <f>ROUND(K116*(1-L116),0)</f>
        <v>13717</v>
      </c>
      <c r="N116" s="15">
        <v>0.29699999999999999</v>
      </c>
      <c r="O116" s="25">
        <f>M116*N116</f>
        <v>4073.9489999999996</v>
      </c>
      <c r="P116" s="14">
        <v>0.42799999999999999</v>
      </c>
      <c r="Q116" s="25">
        <f>M116*P116</f>
        <v>5870.8760000000002</v>
      </c>
      <c r="R116" s="16">
        <v>0.27500000000000002</v>
      </c>
      <c r="S116" s="25">
        <f>M116*R116</f>
        <v>3772.1750000000002</v>
      </c>
      <c r="T116" s="26">
        <v>0.27300000000000002</v>
      </c>
      <c r="U116" s="25">
        <f>M116*T116</f>
        <v>3744.7410000000004</v>
      </c>
      <c r="V116" s="16">
        <v>0.47599999999999998</v>
      </c>
      <c r="W116" s="25">
        <f>M116*V116</f>
        <v>6529.2919999999995</v>
      </c>
      <c r="X116" s="16">
        <v>0.41</v>
      </c>
      <c r="Y116" s="25">
        <f>X116*M116</f>
        <v>5623.9699999999993</v>
      </c>
      <c r="Z116" s="17">
        <v>3.14E-3</v>
      </c>
      <c r="AA116" s="18">
        <f>M116*Z116</f>
        <v>43.071379999999998</v>
      </c>
      <c r="AB116" s="27">
        <f>IF(M116&gt;0,(AD116+AM116)/M116,0)</f>
        <v>2.9536792884741559E-3</v>
      </c>
      <c r="AC116" s="17">
        <v>3.8000000000000002E-4</v>
      </c>
      <c r="AD116" s="24">
        <f>AC116*M116</f>
        <v>5.2124600000000001</v>
      </c>
      <c r="AE116" s="117">
        <v>0.21690000000000001</v>
      </c>
      <c r="AF116" s="30">
        <f>AI116*(1-AJ116)*AE116</f>
        <v>36.2387844</v>
      </c>
      <c r="AG116" s="28">
        <f>IF(AND(AE116&gt;0,AC116&gt;0,Z116&gt;0),((Z116-AC116)*AE116)/((AE116-AC116)*Z116),0)</f>
        <v>0.88052353322562682</v>
      </c>
      <c r="AH116" s="60">
        <f t="shared" si="5"/>
        <v>0.87291674448104917</v>
      </c>
      <c r="AI116" s="12">
        <v>182</v>
      </c>
      <c r="AJ116" s="14">
        <v>8.2000000000000003E-2</v>
      </c>
      <c r="AK116" s="15">
        <v>0.21129999999999999</v>
      </c>
      <c r="AL116" s="150">
        <v>0.219</v>
      </c>
      <c r="AM116" s="30">
        <f>AI116*(1-AJ116)*AK116</f>
        <v>35.303158799999999</v>
      </c>
      <c r="AN116" s="153">
        <f>AI116*(1-AJ116)*AL116</f>
        <v>36.589644</v>
      </c>
      <c r="AO116" s="19">
        <v>1.55</v>
      </c>
      <c r="AP116" s="19">
        <v>670.84</v>
      </c>
      <c r="AQ116" s="101">
        <f>AQ114+AI116-AP116+AR116</f>
        <v>1267.2200000000003</v>
      </c>
      <c r="AR116" s="120">
        <v>130</v>
      </c>
      <c r="AS116" s="12"/>
      <c r="AT116" s="31"/>
      <c r="AU116" s="20"/>
      <c r="AV116" s="20"/>
      <c r="AW116" s="20"/>
      <c r="AX116" s="20"/>
    </row>
    <row r="117" spans="1:50" x14ac:dyDescent="0.2">
      <c r="A117" s="183"/>
      <c r="B117" s="33">
        <v>2</v>
      </c>
      <c r="C117" s="11" t="s">
        <v>53</v>
      </c>
      <c r="D117" s="34">
        <v>17899</v>
      </c>
      <c r="E117" s="34">
        <v>3</v>
      </c>
      <c r="F117" s="34">
        <v>15028</v>
      </c>
      <c r="G117" s="35">
        <v>1.1000000000000001</v>
      </c>
      <c r="H117" s="35">
        <v>5.2</v>
      </c>
      <c r="I117" s="34">
        <v>15422</v>
      </c>
      <c r="J117" s="35">
        <v>3.8</v>
      </c>
      <c r="K117" s="34">
        <v>14598</v>
      </c>
      <c r="L117" s="36">
        <v>6.6000000000000003E-2</v>
      </c>
      <c r="M117" s="37">
        <f>ROUND(K117*(1-L117),0)</f>
        <v>13635</v>
      </c>
      <c r="N117" s="38">
        <v>0.251</v>
      </c>
      <c r="O117" s="25">
        <f>M117*N117</f>
        <v>3422.3850000000002</v>
      </c>
      <c r="P117" s="36">
        <v>0.59499999999999997</v>
      </c>
      <c r="Q117" s="25">
        <f>M117*P117</f>
        <v>8112.8249999999998</v>
      </c>
      <c r="R117" s="39">
        <v>0.154</v>
      </c>
      <c r="S117" s="25">
        <f>M117*R117</f>
        <v>2099.79</v>
      </c>
      <c r="T117" s="28">
        <v>0.26600000000000001</v>
      </c>
      <c r="U117" s="25">
        <f>M117*T117</f>
        <v>3626.9100000000003</v>
      </c>
      <c r="V117" s="39">
        <v>0.48899999999999999</v>
      </c>
      <c r="W117" s="25">
        <f>M117*V117</f>
        <v>6667.5149999999994</v>
      </c>
      <c r="X117" s="39">
        <v>0.41</v>
      </c>
      <c r="Y117" s="25">
        <f>X117*M117</f>
        <v>5590.3499999999995</v>
      </c>
      <c r="Z117" s="40">
        <v>3.0899999999999999E-3</v>
      </c>
      <c r="AA117" s="18">
        <f>M117*Z117</f>
        <v>42.132149999999996</v>
      </c>
      <c r="AB117" s="27">
        <f>IF(M117&gt;0,(AD117+AM117)/M117,0)</f>
        <v>2.9232133480014671E-3</v>
      </c>
      <c r="AC117" s="40">
        <v>3.5E-4</v>
      </c>
      <c r="AD117" s="37">
        <f>AC117*M117</f>
        <v>4.7722499999999997</v>
      </c>
      <c r="AE117" s="28">
        <v>0.21379999999999999</v>
      </c>
      <c r="AF117" s="41">
        <f>AI117*(1-AJ117)*AE117</f>
        <v>35.601976000000001</v>
      </c>
      <c r="AG117" s="28">
        <f>IF(AND(AE117&gt;0,AC117&gt;0,Z117&gt;0),((Z117-AC117)*AE117)/((AE117-AC117)*Z117),0)</f>
        <v>0.8881853901196326</v>
      </c>
      <c r="AH117" s="29">
        <f t="shared" si="5"/>
        <v>0.88173341940824235</v>
      </c>
      <c r="AI117" s="34">
        <v>181</v>
      </c>
      <c r="AJ117" s="36">
        <v>0.08</v>
      </c>
      <c r="AK117" s="38">
        <v>0.2107</v>
      </c>
      <c r="AL117" s="151">
        <v>0.21870000000000001</v>
      </c>
      <c r="AM117" s="41">
        <f>AI117*(1-AJ117)*AK117</f>
        <v>35.085764000000005</v>
      </c>
      <c r="AN117" s="174">
        <f t="shared" si="4"/>
        <v>36.417924000000006</v>
      </c>
      <c r="AO117" s="42">
        <v>1.55</v>
      </c>
      <c r="AP117" s="42"/>
      <c r="AQ117" s="121">
        <f>AQ116+AI117-AP117</f>
        <v>1448.2200000000003</v>
      </c>
      <c r="AR117" s="104"/>
      <c r="AS117" s="43"/>
      <c r="AT117" s="44"/>
      <c r="AU117" s="45"/>
      <c r="AV117" s="45"/>
      <c r="AW117" s="45"/>
      <c r="AX117" s="45"/>
    </row>
    <row r="118" spans="1:50" x14ac:dyDescent="0.2">
      <c r="A118" s="183"/>
      <c r="B118" s="33">
        <v>3</v>
      </c>
      <c r="C118" s="46" t="s">
        <v>60</v>
      </c>
      <c r="D118" s="43">
        <v>17000</v>
      </c>
      <c r="E118" s="43">
        <v>3</v>
      </c>
      <c r="F118" s="43">
        <v>15744</v>
      </c>
      <c r="G118" s="37">
        <v>1.2</v>
      </c>
      <c r="H118" s="37">
        <v>6</v>
      </c>
      <c r="I118" s="43">
        <v>15756</v>
      </c>
      <c r="J118" s="37">
        <v>3</v>
      </c>
      <c r="K118" s="43">
        <v>14799</v>
      </c>
      <c r="L118" s="39">
        <v>6.9000000000000006E-2</v>
      </c>
      <c r="M118" s="37">
        <f>ROUND(K118*(1-L118),0)</f>
        <v>13778</v>
      </c>
      <c r="N118" s="28">
        <v>0.35799999999999998</v>
      </c>
      <c r="O118" s="25">
        <f>M118*N118</f>
        <v>4932.5239999999994</v>
      </c>
      <c r="P118" s="39">
        <v>0.46</v>
      </c>
      <c r="Q118" s="25">
        <f>M118*P118</f>
        <v>6337.88</v>
      </c>
      <c r="R118" s="39">
        <v>0.182</v>
      </c>
      <c r="S118" s="25">
        <f>M118*R118</f>
        <v>2507.596</v>
      </c>
      <c r="T118" s="28">
        <v>0.25600000000000001</v>
      </c>
      <c r="U118" s="25">
        <f>M118*T118</f>
        <v>3527.1680000000001</v>
      </c>
      <c r="V118" s="39">
        <v>0.49399999999999999</v>
      </c>
      <c r="W118" s="25">
        <f>M118*V118</f>
        <v>6806.3320000000003</v>
      </c>
      <c r="X118" s="39">
        <v>0.4</v>
      </c>
      <c r="Y118" s="25">
        <f>X118*M118</f>
        <v>5511.2000000000007</v>
      </c>
      <c r="Z118" s="47">
        <v>2.99E-3</v>
      </c>
      <c r="AA118" s="18">
        <f>M118*Z118</f>
        <v>41.196220000000004</v>
      </c>
      <c r="AB118" s="27">
        <f>IF(M118&gt;0,(AD118+AM118)/M118,0)</f>
        <v>2.9273886267963418E-3</v>
      </c>
      <c r="AC118" s="47">
        <v>3.4000000000000002E-4</v>
      </c>
      <c r="AD118" s="37">
        <f>AC118*M118</f>
        <v>4.68452</v>
      </c>
      <c r="AE118" s="28">
        <v>0.21709999999999999</v>
      </c>
      <c r="AF118" s="41">
        <f>AI118*(1-AJ118)*AE118</f>
        <v>36.352309499999997</v>
      </c>
      <c r="AG118" s="28">
        <f>IF(AND(AE118&gt;0,AC118&gt;0,Z118&gt;0),((Z118-AC118)*AE118)/((AE118-AC118)*Z118),0)</f>
        <v>0.88767781637876386</v>
      </c>
      <c r="AH118" s="29">
        <f t="shared" si="5"/>
        <v>0.88526929985186176</v>
      </c>
      <c r="AI118" s="43">
        <v>183</v>
      </c>
      <c r="AJ118" s="39">
        <v>8.5000000000000006E-2</v>
      </c>
      <c r="AK118" s="28">
        <v>0.21290000000000001</v>
      </c>
      <c r="AL118" s="152">
        <v>0.21779999999999999</v>
      </c>
      <c r="AM118" s="41">
        <f>AI118*(1-AJ118)*AK118</f>
        <v>35.649040499999998</v>
      </c>
      <c r="AN118" s="154">
        <f t="shared" si="4"/>
        <v>36.469521</v>
      </c>
      <c r="AO118" s="18">
        <v>1.55</v>
      </c>
      <c r="AP118" s="18"/>
      <c r="AQ118" s="121">
        <f>AQ117+AI118-AP118</f>
        <v>1631.2200000000003</v>
      </c>
      <c r="AR118" s="104"/>
      <c r="AS118" s="43"/>
      <c r="AT118" s="48"/>
      <c r="AU118" s="41"/>
      <c r="AV118" s="41"/>
      <c r="AW118" s="41"/>
      <c r="AX118" s="41"/>
    </row>
    <row r="119" spans="1:50" s="22" customFormat="1" ht="13.5" thickBot="1" x14ac:dyDescent="0.25">
      <c r="A119" s="184"/>
      <c r="B119" s="49" t="s">
        <v>38</v>
      </c>
      <c r="C119" s="50"/>
      <c r="D119" s="51">
        <f>SUM(D116:D118)</f>
        <v>40561</v>
      </c>
      <c r="E119" s="51"/>
      <c r="F119" s="51">
        <f>SUM(F116:F118)</f>
        <v>40831</v>
      </c>
      <c r="G119" s="52"/>
      <c r="H119" s="52"/>
      <c r="I119" s="51">
        <f>SUM(I116:I118)</f>
        <v>41618</v>
      </c>
      <c r="J119" s="52"/>
      <c r="K119" s="51">
        <f>SUM(K116:K118)</f>
        <v>44036</v>
      </c>
      <c r="L119" s="21">
        <f>IF(K119&gt;0,(K116*L116+K117*L117+K118*L118)/K119,0)</f>
        <v>6.6010900172586068E-2</v>
      </c>
      <c r="M119" s="52">
        <f>M116+M117+M118</f>
        <v>41130</v>
      </c>
      <c r="N119" s="53">
        <f>IF(M119&gt;0,O119/M119,0)</f>
        <v>0.30218473133965473</v>
      </c>
      <c r="O119" s="54">
        <f>O116+O117+O118</f>
        <v>12428.858</v>
      </c>
      <c r="P119" s="21">
        <f>IF(M119&gt;0,Q119/M119,0)</f>
        <v>0.4940817165086312</v>
      </c>
      <c r="Q119" s="54">
        <f>Q116+Q117+Q118</f>
        <v>20321.581000000002</v>
      </c>
      <c r="R119" s="21">
        <f>IF(M119&gt;0,S119/M119,0)</f>
        <v>0.20373355215171407</v>
      </c>
      <c r="S119" s="54">
        <f>S116+S117+S118</f>
        <v>8379.5609999999997</v>
      </c>
      <c r="T119" s="21">
        <f>IF(M119&gt;0,U119/M119,0)</f>
        <v>0.26498465840019453</v>
      </c>
      <c r="U119" s="54">
        <f>U116+U117+U118</f>
        <v>10898.819000000001</v>
      </c>
      <c r="V119" s="21">
        <f>IF(M119&gt;0,W119/M119,0)</f>
        <v>0.48633938730853388</v>
      </c>
      <c r="W119" s="54">
        <f>W116+W117+W118</f>
        <v>20003.138999999999</v>
      </c>
      <c r="X119" s="21">
        <f>IF(M119&gt;0,Y119/M119,0)</f>
        <v>0.40665013372234382</v>
      </c>
      <c r="Y119" s="54">
        <f>Y116+Y117+Y118</f>
        <v>16725.52</v>
      </c>
      <c r="Z119" s="55">
        <f>IF(M119&gt;0,AA119/M119,0)</f>
        <v>3.0731765134938004E-3</v>
      </c>
      <c r="AA119" s="56">
        <f>SUM(AA116:AA118)</f>
        <v>126.39975000000001</v>
      </c>
      <c r="AB119" s="55">
        <f>IF(M119&gt;0,(AB116*M116+AB117*M117+AB118*M118)/M119,0)</f>
        <v>2.9347725091174327E-3</v>
      </c>
      <c r="AC119" s="55">
        <f>IF(K119&gt;0,(K116*AC116+K117*AC117+K118*AC118)/K119,0)</f>
        <v>3.5661231719502228E-4</v>
      </c>
      <c r="AD119" s="52">
        <f>SUM(AD116:AD118)</f>
        <v>14.669229999999999</v>
      </c>
      <c r="AE119" s="53">
        <f>IF(K119&gt;0,(K116*AE116+K117*AE117+K118*AE118)/K119,0)</f>
        <v>0.21593955854301028</v>
      </c>
      <c r="AF119" s="58">
        <f>SUM(AF116:AF118)</f>
        <v>108.19306989999998</v>
      </c>
      <c r="AG119" s="53">
        <f>IF(AND(AA119&gt;0),((AA116*AG116+AA117*AG117+AA118*AG118)/AA119),0)</f>
        <v>0.88540914357418921</v>
      </c>
      <c r="AH119" s="57">
        <f t="shared" si="5"/>
        <v>0.87996999002115772</v>
      </c>
      <c r="AI119" s="51">
        <f>SUM(AI116:AI118)</f>
        <v>546</v>
      </c>
      <c r="AJ119" s="21">
        <f>IF(AI119&gt;0,(AJ116*AI116+AJ117*AI117+AJ118*AI118)/AI119,0)</f>
        <v>8.2342490842490845E-2</v>
      </c>
      <c r="AK119" s="53">
        <f>IF(K119&gt;0,(AK116*K116+AK117*K117+AK118*K118)/K119,0)</f>
        <v>0.21163880461440637</v>
      </c>
      <c r="AL119" s="155">
        <f>IF(L119&gt;0,(AL116*K116+AL117*K117+AL118*K118)/K119,0)</f>
        <v>0.21849727041511491</v>
      </c>
      <c r="AM119" s="58">
        <f>SUM(AM116:AM118)</f>
        <v>106.0379633</v>
      </c>
      <c r="AN119" s="156">
        <f>SUM(AN116:AN118)</f>
        <v>109.47708900000001</v>
      </c>
      <c r="AO119" s="56"/>
      <c r="AP119" s="56">
        <f>SUM(AP116:AP118)</f>
        <v>670.84</v>
      </c>
      <c r="AQ119" s="105"/>
      <c r="AR119" s="106">
        <f>AQ118</f>
        <v>1631.2200000000003</v>
      </c>
      <c r="AS119" s="51">
        <f>SUM(AS116:AS118)</f>
        <v>0</v>
      </c>
      <c r="AT119" s="59"/>
      <c r="AU119" s="58"/>
      <c r="AV119" s="58"/>
      <c r="AW119" s="58"/>
      <c r="AX119" s="58"/>
    </row>
    <row r="120" spans="1:50" x14ac:dyDescent="0.2">
      <c r="A120" s="182">
        <v>30</v>
      </c>
      <c r="B120" s="23">
        <v>1</v>
      </c>
      <c r="C120" s="11" t="s">
        <v>54</v>
      </c>
      <c r="D120" s="12">
        <v>16581</v>
      </c>
      <c r="E120" s="12">
        <v>0</v>
      </c>
      <c r="F120" s="12">
        <v>16787</v>
      </c>
      <c r="G120" s="13">
        <v>1.2</v>
      </c>
      <c r="H120" s="13">
        <v>6.8</v>
      </c>
      <c r="I120" s="12">
        <v>17139</v>
      </c>
      <c r="J120" s="13">
        <v>2.2999999999999998</v>
      </c>
      <c r="K120" s="12">
        <v>14729</v>
      </c>
      <c r="L120" s="14">
        <v>6.8000000000000005E-2</v>
      </c>
      <c r="M120" s="37">
        <f>ROUND(K120*(1-L120),0)</f>
        <v>13727</v>
      </c>
      <c r="N120" s="15">
        <v>0.34</v>
      </c>
      <c r="O120" s="25">
        <f>M120*N120</f>
        <v>4667.18</v>
      </c>
      <c r="P120" s="14">
        <v>0.57699999999999996</v>
      </c>
      <c r="Q120" s="25">
        <f>M120*P120</f>
        <v>7920.4789999999994</v>
      </c>
      <c r="R120" s="16">
        <v>8.3000000000000004E-2</v>
      </c>
      <c r="S120" s="25">
        <f>M120*R120</f>
        <v>1139.3410000000001</v>
      </c>
      <c r="T120" s="26">
        <v>0.252</v>
      </c>
      <c r="U120" s="25">
        <f>M120*T120</f>
        <v>3459.2040000000002</v>
      </c>
      <c r="V120" s="16">
        <v>0.49199999999999999</v>
      </c>
      <c r="W120" s="25">
        <f>M120*V120</f>
        <v>6753.6840000000002</v>
      </c>
      <c r="X120" s="16">
        <v>0.4</v>
      </c>
      <c r="Y120" s="25">
        <f>X120*M120</f>
        <v>5490.8</v>
      </c>
      <c r="Z120" s="17">
        <v>2.99E-3</v>
      </c>
      <c r="AA120" s="18">
        <f>M120*Z120</f>
        <v>41.043730000000004</v>
      </c>
      <c r="AB120" s="27">
        <f>IF(M120&gt;0,(AD120+AM120)/M120,0)</f>
        <v>2.9388287754061344E-3</v>
      </c>
      <c r="AC120" s="17">
        <v>3.4000000000000002E-4</v>
      </c>
      <c r="AD120" s="24">
        <f>AC120*M120</f>
        <v>4.6671800000000001</v>
      </c>
      <c r="AE120" s="117">
        <v>0.21740000000000001</v>
      </c>
      <c r="AF120" s="30">
        <f>AI120*(1-AJ120)*AE120</f>
        <v>36.122749200000008</v>
      </c>
      <c r="AG120" s="28">
        <f>IF(AND(AE120&gt;0,AC120&gt;0,Z120&gt;0),((Z120-AC120)*AE120)/((AE120-AC120)*Z120),0)</f>
        <v>0.88767589498703714</v>
      </c>
      <c r="AH120" s="60">
        <f t="shared" si="5"/>
        <v>0.88571026771056993</v>
      </c>
      <c r="AI120" s="12">
        <v>181</v>
      </c>
      <c r="AJ120" s="14">
        <v>8.2000000000000003E-2</v>
      </c>
      <c r="AK120" s="15">
        <v>0.2147</v>
      </c>
      <c r="AL120" s="150">
        <v>0.21870000000000001</v>
      </c>
      <c r="AM120" s="30">
        <f>AI120*(1-AJ120)*AK120</f>
        <v>35.674122600000004</v>
      </c>
      <c r="AN120" s="153">
        <f>AI120*(1-AJ120)*AL120</f>
        <v>36.338754600000001</v>
      </c>
      <c r="AO120" s="19">
        <v>1.6</v>
      </c>
      <c r="AP120" s="19"/>
      <c r="AQ120" s="101">
        <f>AQ118+AI120-AP120+AR120</f>
        <v>1879.2200000000003</v>
      </c>
      <c r="AR120" s="102">
        <v>67</v>
      </c>
      <c r="AS120" s="12"/>
      <c r="AT120" s="31"/>
      <c r="AU120" s="20"/>
      <c r="AV120" s="20"/>
      <c r="AW120" s="20"/>
      <c r="AX120" s="20"/>
    </row>
    <row r="121" spans="1:50" x14ac:dyDescent="0.2">
      <c r="A121" s="183"/>
      <c r="B121" s="33">
        <v>2</v>
      </c>
      <c r="C121" s="11" t="s">
        <v>53</v>
      </c>
      <c r="D121" s="34">
        <v>19131</v>
      </c>
      <c r="E121" s="34">
        <v>1</v>
      </c>
      <c r="F121" s="34">
        <v>16095</v>
      </c>
      <c r="G121" s="35">
        <v>0.9</v>
      </c>
      <c r="H121" s="35">
        <v>4.5</v>
      </c>
      <c r="I121" s="34">
        <v>16504</v>
      </c>
      <c r="J121" s="35">
        <v>1.7</v>
      </c>
      <c r="K121" s="34">
        <v>14786</v>
      </c>
      <c r="L121" s="36">
        <v>6.8000000000000005E-2</v>
      </c>
      <c r="M121" s="37">
        <f>ROUND(K121*(1-L121),0)</f>
        <v>13781</v>
      </c>
      <c r="N121" s="38">
        <v>0.39700000000000002</v>
      </c>
      <c r="O121" s="25">
        <f>M121*N121</f>
        <v>5471.0570000000007</v>
      </c>
      <c r="P121" s="36">
        <v>0.46500000000000002</v>
      </c>
      <c r="Q121" s="25">
        <f>M121*P121</f>
        <v>6408.165</v>
      </c>
      <c r="R121" s="39">
        <v>0.13800000000000001</v>
      </c>
      <c r="S121" s="25">
        <f>M121*R121</f>
        <v>1901.7780000000002</v>
      </c>
      <c r="T121" s="28">
        <v>0.24</v>
      </c>
      <c r="U121" s="25">
        <f>M121*T121</f>
        <v>3307.44</v>
      </c>
      <c r="V121" s="39">
        <v>0.49299999999999999</v>
      </c>
      <c r="W121" s="25">
        <f>M121*V121</f>
        <v>6794.0330000000004</v>
      </c>
      <c r="X121" s="39">
        <v>0.41</v>
      </c>
      <c r="Y121" s="25">
        <f>X121*M121</f>
        <v>5650.21</v>
      </c>
      <c r="Z121" s="40">
        <v>3.0500000000000002E-3</v>
      </c>
      <c r="AA121" s="18">
        <f>M121*Z121</f>
        <v>42.032050000000005</v>
      </c>
      <c r="AB121" s="27">
        <f>IF(M121&gt;0,(AD121+AM121)/M121,0)</f>
        <v>3.1218457441404834E-3</v>
      </c>
      <c r="AC121" s="40">
        <v>3.5E-4</v>
      </c>
      <c r="AD121" s="37">
        <f>AC121*M121</f>
        <v>4.8233499999999996</v>
      </c>
      <c r="AE121" s="28">
        <v>0.21190000000000001</v>
      </c>
      <c r="AF121" s="41">
        <f>AI121*(1-AJ121)*AE121</f>
        <v>38.710315800000004</v>
      </c>
      <c r="AG121" s="28">
        <f>IF(AND(AE121&gt;0,AC121&gt;0,Z121&gt;0),((Z121-AC121)*AE121)/((AE121-AC121)*Z121),0)</f>
        <v>0.88671050133480034</v>
      </c>
      <c r="AH121" s="29">
        <f t="shared" si="5"/>
        <v>0.88937550978932056</v>
      </c>
      <c r="AI121" s="34">
        <v>199</v>
      </c>
      <c r="AJ121" s="36">
        <v>8.2000000000000003E-2</v>
      </c>
      <c r="AK121" s="38">
        <v>0.20910000000000001</v>
      </c>
      <c r="AL121" s="151">
        <v>0.21329999999999999</v>
      </c>
      <c r="AM121" s="41">
        <f>AI121*(1-AJ121)*AK121</f>
        <v>38.198806200000007</v>
      </c>
      <c r="AN121" s="174">
        <f t="shared" si="4"/>
        <v>38.966070600000002</v>
      </c>
      <c r="AO121" s="42">
        <v>1.55</v>
      </c>
      <c r="AP121" s="42"/>
      <c r="AQ121" s="121">
        <f>AQ120+AI121-AP121</f>
        <v>2078.2200000000003</v>
      </c>
      <c r="AR121" s="104"/>
      <c r="AS121" s="43"/>
      <c r="AT121" s="44"/>
      <c r="AU121" s="45"/>
      <c r="AV121" s="45"/>
      <c r="AW121" s="45"/>
      <c r="AX121" s="45"/>
    </row>
    <row r="122" spans="1:50" x14ac:dyDescent="0.2">
      <c r="A122" s="183"/>
      <c r="B122" s="33">
        <v>3</v>
      </c>
      <c r="C122" s="46" t="s">
        <v>60</v>
      </c>
      <c r="D122" s="43">
        <v>16990</v>
      </c>
      <c r="E122" s="43">
        <v>1</v>
      </c>
      <c r="F122" s="43">
        <v>16976</v>
      </c>
      <c r="G122" s="37">
        <v>0.8</v>
      </c>
      <c r="H122" s="37">
        <v>5.9</v>
      </c>
      <c r="I122" s="43">
        <v>16601</v>
      </c>
      <c r="J122" s="37">
        <v>1</v>
      </c>
      <c r="K122" s="43">
        <v>14793</v>
      </c>
      <c r="L122" s="39">
        <v>6.8000000000000005E-2</v>
      </c>
      <c r="M122" s="37">
        <f>ROUND(K122*(1-L122),0)</f>
        <v>13787</v>
      </c>
      <c r="N122" s="28">
        <v>0.40100000000000002</v>
      </c>
      <c r="O122" s="25">
        <f>M122*N122</f>
        <v>5528.5870000000004</v>
      </c>
      <c r="P122" s="39">
        <v>0.46800000000000003</v>
      </c>
      <c r="Q122" s="25">
        <f>M122*P122</f>
        <v>6452.3160000000007</v>
      </c>
      <c r="R122" s="39">
        <v>0.13100000000000001</v>
      </c>
      <c r="S122" s="25">
        <f>M122*R122</f>
        <v>1806.097</v>
      </c>
      <c r="T122" s="28">
        <v>0.24299999999999999</v>
      </c>
      <c r="U122" s="25">
        <f>M122*T122</f>
        <v>3350.241</v>
      </c>
      <c r="V122" s="39">
        <v>0.49099999999999999</v>
      </c>
      <c r="W122" s="25">
        <f>M122*V122</f>
        <v>6769.4169999999995</v>
      </c>
      <c r="X122" s="39">
        <v>0.4</v>
      </c>
      <c r="Y122" s="25">
        <f>X122*M122</f>
        <v>5514.8</v>
      </c>
      <c r="Z122" s="47">
        <v>2.9399999999999999E-3</v>
      </c>
      <c r="AA122" s="18">
        <f>M122*Z122</f>
        <v>40.53378</v>
      </c>
      <c r="AB122" s="27">
        <f>IF(M122&gt;0,(AD122+AM122)/M122,0)</f>
        <v>2.9725289765721334E-3</v>
      </c>
      <c r="AC122" s="47">
        <v>3.5E-4</v>
      </c>
      <c r="AD122" s="37">
        <f>AC122*M122</f>
        <v>4.82545</v>
      </c>
      <c r="AE122" s="28">
        <v>0.21870000000000001</v>
      </c>
      <c r="AF122" s="41">
        <f>AI122*(1-AJ122)*AE122</f>
        <v>37.141821</v>
      </c>
      <c r="AG122" s="28">
        <f>IF(AND(AE122&gt;0,AC122&gt;0,Z122&gt;0),((Z122-AC122)*AE122)/((AE122-AC122)*Z122),0)</f>
        <v>0.88236448689849178</v>
      </c>
      <c r="AH122" s="29">
        <f t="shared" si="5"/>
        <v>0.88370792704193057</v>
      </c>
      <c r="AI122" s="43">
        <v>185</v>
      </c>
      <c r="AJ122" s="39">
        <v>8.2000000000000003E-2</v>
      </c>
      <c r="AK122" s="28">
        <v>0.21290000000000001</v>
      </c>
      <c r="AL122" s="152">
        <v>0.21659999999999999</v>
      </c>
      <c r="AM122" s="41">
        <f>AI122*(1-AJ122)*AK122</f>
        <v>36.156807000000001</v>
      </c>
      <c r="AN122" s="154">
        <f t="shared" si="4"/>
        <v>36.785178000000002</v>
      </c>
      <c r="AO122" s="18">
        <v>1.6</v>
      </c>
      <c r="AP122" s="18"/>
      <c r="AQ122" s="121">
        <f>AQ121+AI122-AP122</f>
        <v>2263.2200000000003</v>
      </c>
      <c r="AR122" s="104"/>
      <c r="AS122" s="43"/>
      <c r="AT122" s="48"/>
      <c r="AU122" s="41"/>
      <c r="AV122" s="41"/>
      <c r="AW122" s="41"/>
      <c r="AX122" s="41"/>
    </row>
    <row r="123" spans="1:50" s="22" customFormat="1" ht="13.5" thickBot="1" x14ac:dyDescent="0.25">
      <c r="A123" s="184"/>
      <c r="B123" s="49" t="s">
        <v>38</v>
      </c>
      <c r="C123" s="50"/>
      <c r="D123" s="51">
        <f>SUM(D120:D122)</f>
        <v>52702</v>
      </c>
      <c r="E123" s="51"/>
      <c r="F123" s="51">
        <f>SUM(F120:F122)</f>
        <v>49858</v>
      </c>
      <c r="G123" s="52"/>
      <c r="H123" s="52"/>
      <c r="I123" s="51">
        <f>SUM(I120:I122)</f>
        <v>50244</v>
      </c>
      <c r="J123" s="52"/>
      <c r="K123" s="51">
        <f>SUM(K120:K122)</f>
        <v>44308</v>
      </c>
      <c r="L123" s="21">
        <f>IF(K123&gt;0,(K120*L120+K121*L121+K122*L122)/K123,0)</f>
        <v>6.8000000000000005E-2</v>
      </c>
      <c r="M123" s="52">
        <f>M120+M121+M122</f>
        <v>41295</v>
      </c>
      <c r="N123" s="53">
        <f>IF(M123&gt;0,O123/M123,0)</f>
        <v>0.37938791621261653</v>
      </c>
      <c r="O123" s="54">
        <f>O120+O121+O122</f>
        <v>15666.824000000001</v>
      </c>
      <c r="P123" s="21">
        <f>IF(M123&gt;0,Q123/M123,0)</f>
        <v>0.50323186826492305</v>
      </c>
      <c r="Q123" s="54">
        <f>Q120+Q121+Q122</f>
        <v>20780.96</v>
      </c>
      <c r="R123" s="21">
        <f>IF(M123&gt;0,S123/M123,0)</f>
        <v>0.11738021552246035</v>
      </c>
      <c r="S123" s="54">
        <f>S120+S121+S122</f>
        <v>4847.2160000000003</v>
      </c>
      <c r="T123" s="21">
        <f>IF(M123&gt;0,U123/M123,0)</f>
        <v>0.24499055575735562</v>
      </c>
      <c r="U123" s="54">
        <f>U120+U121+U122</f>
        <v>10116.885</v>
      </c>
      <c r="V123" s="21">
        <f>IF(M123&gt;0,W123/M123,0)</f>
        <v>0.49199985470395929</v>
      </c>
      <c r="W123" s="54">
        <f>W120+W121+W122</f>
        <v>20317.133999999998</v>
      </c>
      <c r="X123" s="21">
        <f>IF(M123&gt;0,Y123/M123,0)</f>
        <v>0.40333720789441824</v>
      </c>
      <c r="Y123" s="54">
        <f>Y120+Y121+Y122</f>
        <v>16655.810000000001</v>
      </c>
      <c r="Z123" s="55">
        <f>IF(M123&gt;0,AA123/M123,0)</f>
        <v>2.9933299430923844E-3</v>
      </c>
      <c r="AA123" s="56">
        <f>SUM(AA120:AA122)</f>
        <v>123.60956000000002</v>
      </c>
      <c r="AB123" s="55">
        <f>IF(M123&gt;0,(AB120*M120+AB121*M121+AB122*M122)/M123,0)</f>
        <v>3.0111566969366755E-3</v>
      </c>
      <c r="AC123" s="55">
        <f>IF(K123&gt;0,(K120*AC120+K121*AC121+K122*AC122)/K123,0)</f>
        <v>3.4667576961271103E-4</v>
      </c>
      <c r="AD123" s="52">
        <f>SUM(AD120:AD122)</f>
        <v>14.31598</v>
      </c>
      <c r="AE123" s="53">
        <f>IF(K123&gt;0,(K120*AE120+K121*AE121+K122*AE122)/K123,0)</f>
        <v>0.21599862553037827</v>
      </c>
      <c r="AF123" s="58">
        <f>SUM(AF120:AF122)</f>
        <v>111.974886</v>
      </c>
      <c r="AG123" s="53">
        <f>IF(AND(AA123&gt;0),((AA120*AG120+AA121*AG121+AA122*AG122)/AA123),0)</f>
        <v>0.88560591818903034</v>
      </c>
      <c r="AH123" s="57">
        <f t="shared" si="5"/>
        <v>0.88631735808420808</v>
      </c>
      <c r="AI123" s="51">
        <f>SUM(AI120:AI122)</f>
        <v>565</v>
      </c>
      <c r="AJ123" s="21">
        <f>IF(AI123&gt;0,(AJ120*AI120+AJ121*AI121+AJ122*AI122)/AI123,0)</f>
        <v>8.2000000000000003E-2</v>
      </c>
      <c r="AK123" s="53">
        <f>IF(K123&gt;0,(AK120*K120+AK121*K121+AK122*K122)/K123,0)</f>
        <v>0.21223026541482354</v>
      </c>
      <c r="AL123" s="155">
        <f>IF(L123&gt;0,(AL120*K120+AL121*K121+AL122*K122)/K123,0)</f>
        <v>0.21619684707050646</v>
      </c>
      <c r="AM123" s="58">
        <f>SUM(AM120:AM122)</f>
        <v>110.02973580000001</v>
      </c>
      <c r="AN123" s="156">
        <f>SUM(AN120:AN122)</f>
        <v>112.09000320000001</v>
      </c>
      <c r="AO123" s="56"/>
      <c r="AP123" s="56">
        <f>SUM(AP120:AP122)</f>
        <v>0</v>
      </c>
      <c r="AQ123" s="105"/>
      <c r="AR123" s="106">
        <f>AQ122</f>
        <v>2263.2200000000003</v>
      </c>
      <c r="AS123" s="51">
        <f>SUM(AS120:AS122)</f>
        <v>0</v>
      </c>
      <c r="AT123" s="59"/>
      <c r="AU123" s="58"/>
      <c r="AV123" s="58"/>
      <c r="AW123" s="58"/>
      <c r="AX123" s="58"/>
    </row>
    <row r="124" spans="1:50" x14ac:dyDescent="0.2">
      <c r="A124" s="182">
        <v>31</v>
      </c>
      <c r="B124" s="23">
        <v>1</v>
      </c>
      <c r="C124" s="11"/>
      <c r="D124" s="12"/>
      <c r="E124" s="12"/>
      <c r="F124" s="12"/>
      <c r="G124" s="13"/>
      <c r="H124" s="13"/>
      <c r="I124" s="12"/>
      <c r="J124" s="13"/>
      <c r="K124" s="12"/>
      <c r="L124" s="14"/>
      <c r="M124" s="24">
        <f>ROUND(K124*(1-L124),0)</f>
        <v>0</v>
      </c>
      <c r="N124" s="15"/>
      <c r="O124" s="25">
        <f>M124*N124</f>
        <v>0</v>
      </c>
      <c r="P124" s="14"/>
      <c r="Q124" s="25">
        <f>M124*P124</f>
        <v>0</v>
      </c>
      <c r="R124" s="16"/>
      <c r="S124" s="25">
        <f>M124*R124</f>
        <v>0</v>
      </c>
      <c r="T124" s="26"/>
      <c r="U124" s="25">
        <f>M124*T124</f>
        <v>0</v>
      </c>
      <c r="V124" s="16"/>
      <c r="W124" s="25">
        <f>M124*V124</f>
        <v>0</v>
      </c>
      <c r="X124" s="16"/>
      <c r="Y124" s="25">
        <f>X124*M124</f>
        <v>0</v>
      </c>
      <c r="Z124" s="17"/>
      <c r="AA124" s="18">
        <f>M124*Z124</f>
        <v>0</v>
      </c>
      <c r="AB124" s="27">
        <f>IF(M124&gt;0,(AD124+AM124)/M124,0)</f>
        <v>0</v>
      </c>
      <c r="AC124" s="17"/>
      <c r="AD124" s="24">
        <f>AC124*M124</f>
        <v>0</v>
      </c>
      <c r="AE124" s="117"/>
      <c r="AF124" s="30">
        <f>AI124*(1-AJ124)*AE124</f>
        <v>0</v>
      </c>
      <c r="AG124" s="28">
        <f>IF(AND(AE124&gt;0,AC124&gt;0,Z124&gt;0),((Z124-AC124)*AE124)/((AE124-AC124)*Z124),0)</f>
        <v>0</v>
      </c>
      <c r="AH124" s="60">
        <f t="shared" si="5"/>
        <v>0</v>
      </c>
      <c r="AI124" s="12"/>
      <c r="AJ124" s="14"/>
      <c r="AK124" s="15"/>
      <c r="AL124" s="150"/>
      <c r="AM124" s="30">
        <f>AI124*(1-AJ124)*AK124</f>
        <v>0</v>
      </c>
      <c r="AN124" s="153">
        <f>AI124*(1-AJ124)*AL124</f>
        <v>0</v>
      </c>
      <c r="AO124" s="19"/>
      <c r="AP124" s="19"/>
      <c r="AQ124" s="101">
        <f>AQ122+AI124-AP124</f>
        <v>2263.2200000000003</v>
      </c>
      <c r="AR124" s="102"/>
      <c r="AS124" s="12"/>
      <c r="AT124" s="31"/>
      <c r="AU124" s="20"/>
      <c r="AV124" s="20"/>
      <c r="AW124" s="20"/>
      <c r="AX124" s="20"/>
    </row>
    <row r="125" spans="1:50" x14ac:dyDescent="0.2">
      <c r="A125" s="183"/>
      <c r="B125" s="33">
        <v>2</v>
      </c>
      <c r="C125" s="11"/>
      <c r="D125" s="34"/>
      <c r="E125" s="34"/>
      <c r="F125" s="34"/>
      <c r="G125" s="35"/>
      <c r="H125" s="35"/>
      <c r="I125" s="34"/>
      <c r="J125" s="35"/>
      <c r="K125" s="34"/>
      <c r="L125" s="36"/>
      <c r="M125" s="37">
        <f>ROUND(K125*(1-L125),0)</f>
        <v>0</v>
      </c>
      <c r="N125" s="38"/>
      <c r="O125" s="25">
        <f>M125*N125</f>
        <v>0</v>
      </c>
      <c r="P125" s="36"/>
      <c r="Q125" s="25">
        <f>M125*P125</f>
        <v>0</v>
      </c>
      <c r="R125" s="39"/>
      <c r="S125" s="25">
        <f>M125*R125</f>
        <v>0</v>
      </c>
      <c r="T125" s="28"/>
      <c r="U125" s="25">
        <f>M125*T125</f>
        <v>0</v>
      </c>
      <c r="V125" s="39"/>
      <c r="W125" s="25">
        <f>M125*V125</f>
        <v>0</v>
      </c>
      <c r="X125" s="39"/>
      <c r="Y125" s="25">
        <f>X125*M125</f>
        <v>0</v>
      </c>
      <c r="Z125" s="40"/>
      <c r="AA125" s="18">
        <f>M125*Z125</f>
        <v>0</v>
      </c>
      <c r="AB125" s="27">
        <f>IF(M125&gt;0,(AD125+AM125)/M125,0)</f>
        <v>0</v>
      </c>
      <c r="AC125" s="40"/>
      <c r="AD125" s="37">
        <f>AC125*M125</f>
        <v>0</v>
      </c>
      <c r="AE125" s="28"/>
      <c r="AF125" s="41">
        <f>AI125*(1-AJ125)*AE125</f>
        <v>0</v>
      </c>
      <c r="AG125" s="28">
        <f>IF(AND(AE125&gt;0,AC125&gt;0,Z125&gt;0),((Z125-AC125)*AE125)/((AE125-AC125)*Z125),0)</f>
        <v>0</v>
      </c>
      <c r="AH125" s="29">
        <f t="shared" si="5"/>
        <v>0</v>
      </c>
      <c r="AI125" s="34"/>
      <c r="AJ125" s="36"/>
      <c r="AK125" s="38"/>
      <c r="AL125" s="151"/>
      <c r="AM125" s="41">
        <f>AI125*(1-AJ125)*AK125</f>
        <v>0</v>
      </c>
      <c r="AN125" s="174">
        <f t="shared" si="4"/>
        <v>0</v>
      </c>
      <c r="AO125" s="42"/>
      <c r="AP125" s="42"/>
      <c r="AQ125" s="121">
        <f>AQ124+AI125-AP125</f>
        <v>2263.2200000000003</v>
      </c>
      <c r="AR125" s="104"/>
      <c r="AS125" s="43"/>
      <c r="AT125" s="44"/>
      <c r="AU125" s="45"/>
      <c r="AV125" s="45"/>
      <c r="AW125" s="45"/>
      <c r="AX125" s="45"/>
    </row>
    <row r="126" spans="1:50" x14ac:dyDescent="0.2">
      <c r="A126" s="183"/>
      <c r="B126" s="33">
        <v>3</v>
      </c>
      <c r="C126" s="46"/>
      <c r="D126" s="43"/>
      <c r="E126" s="43"/>
      <c r="F126" s="43"/>
      <c r="G126" s="37"/>
      <c r="H126" s="37"/>
      <c r="I126" s="43"/>
      <c r="J126" s="37"/>
      <c r="K126" s="43"/>
      <c r="L126" s="39"/>
      <c r="M126" s="37">
        <f>ROUND(K126*(1-L126),0)</f>
        <v>0</v>
      </c>
      <c r="N126" s="28"/>
      <c r="O126" s="25">
        <f>M126*N126</f>
        <v>0</v>
      </c>
      <c r="P126" s="39"/>
      <c r="Q126" s="25">
        <f>M126*P126</f>
        <v>0</v>
      </c>
      <c r="R126" s="39"/>
      <c r="S126" s="25">
        <f>M126*R126</f>
        <v>0</v>
      </c>
      <c r="T126" s="28"/>
      <c r="U126" s="25">
        <f>M126*T126</f>
        <v>0</v>
      </c>
      <c r="V126" s="39"/>
      <c r="W126" s="25">
        <f>M126*V126</f>
        <v>0</v>
      </c>
      <c r="X126" s="39"/>
      <c r="Y126" s="25">
        <f>X126*M126</f>
        <v>0</v>
      </c>
      <c r="Z126" s="47"/>
      <c r="AA126" s="18">
        <f>M126*Z126</f>
        <v>0</v>
      </c>
      <c r="AB126" s="27">
        <f>IF(M126&gt;0,(AD126+AM126)/M126,0)</f>
        <v>0</v>
      </c>
      <c r="AC126" s="47"/>
      <c r="AD126" s="37">
        <f>AC126*M126</f>
        <v>0</v>
      </c>
      <c r="AE126" s="28"/>
      <c r="AF126" s="41">
        <f>AI126*(1-AJ126)*AE126</f>
        <v>0</v>
      </c>
      <c r="AG126" s="28">
        <f>IF(AND(AE126&gt;0,AC126&gt;0,Z126&gt;0),((Z126-AC126)*AE126)/((AE126-AC126)*Z126),0)</f>
        <v>0</v>
      </c>
      <c r="AH126" s="29">
        <f t="shared" si="5"/>
        <v>0</v>
      </c>
      <c r="AI126" s="43"/>
      <c r="AJ126" s="39"/>
      <c r="AK126" s="28"/>
      <c r="AL126" s="152"/>
      <c r="AM126" s="41">
        <f>AI126*(1-AJ126)*AK126</f>
        <v>0</v>
      </c>
      <c r="AN126" s="154">
        <f t="shared" si="4"/>
        <v>0</v>
      </c>
      <c r="AO126" s="18"/>
      <c r="AP126" s="18"/>
      <c r="AQ126" s="121">
        <f>AQ125+AI126-AP126</f>
        <v>2263.2200000000003</v>
      </c>
      <c r="AR126" s="104"/>
      <c r="AS126" s="43"/>
      <c r="AT126" s="48"/>
      <c r="AU126" s="41"/>
      <c r="AV126" s="41"/>
      <c r="AW126" s="41"/>
      <c r="AX126" s="41"/>
    </row>
    <row r="127" spans="1:50" s="22" customFormat="1" ht="13.5" thickBot="1" x14ac:dyDescent="0.25">
      <c r="A127" s="184"/>
      <c r="B127" s="49" t="s">
        <v>38</v>
      </c>
      <c r="C127" s="50"/>
      <c r="D127" s="51">
        <f>SUM(D124:D126)</f>
        <v>0</v>
      </c>
      <c r="E127" s="61"/>
      <c r="F127" s="51">
        <f>SUM(F124:F126)</f>
        <v>0</v>
      </c>
      <c r="G127" s="62"/>
      <c r="H127" s="62"/>
      <c r="I127" s="51">
        <f>SUM(I124:I126)</f>
        <v>0</v>
      </c>
      <c r="J127" s="52"/>
      <c r="K127" s="51">
        <f>SUM(K124:K126)</f>
        <v>0</v>
      </c>
      <c r="L127" s="21">
        <f>IF(K127&gt;0,(K124*L124+K125*L125+K126*L126)/K127,0)</f>
        <v>0</v>
      </c>
      <c r="M127" s="52">
        <f>M124+M125+M126</f>
        <v>0</v>
      </c>
      <c r="N127" s="53">
        <f>IF(M127&gt;0,O127/M127,0)</f>
        <v>0</v>
      </c>
      <c r="O127" s="54">
        <f>O124+O125+O126</f>
        <v>0</v>
      </c>
      <c r="P127" s="21">
        <f>IF(M127&gt;0,Q127/M127,0)</f>
        <v>0</v>
      </c>
      <c r="Q127" s="54">
        <f>Q124+Q125+Q126</f>
        <v>0</v>
      </c>
      <c r="R127" s="21">
        <f>IF(M127&gt;0,S127/M127,0)</f>
        <v>0</v>
      </c>
      <c r="S127" s="54">
        <f>S124+S125+S126</f>
        <v>0</v>
      </c>
      <c r="T127" s="21">
        <f>IF(M127&gt;0,U127/M127,0)</f>
        <v>0</v>
      </c>
      <c r="U127" s="54">
        <f>U124+U125+U126</f>
        <v>0</v>
      </c>
      <c r="V127" s="21">
        <f>IF(M127&gt;0,W127/M127,0)</f>
        <v>0</v>
      </c>
      <c r="W127" s="54">
        <f>W124+W125+W126</f>
        <v>0</v>
      </c>
      <c r="X127" s="21">
        <f>IF(M127&gt;0,Y127/M127,0)</f>
        <v>0</v>
      </c>
      <c r="Y127" s="54">
        <f>Y124+Y125+Y126</f>
        <v>0</v>
      </c>
      <c r="Z127" s="55">
        <f>IF(M127&gt;0,AA127/M127,0)</f>
        <v>0</v>
      </c>
      <c r="AA127" s="56">
        <f>SUM(AA124:AA126)</f>
        <v>0</v>
      </c>
      <c r="AB127" s="55">
        <f>IF(M127&gt;0,(AB124*M124+AB125*M125+AB126*M126)/M127,0)</f>
        <v>0</v>
      </c>
      <c r="AC127" s="55">
        <f>IF(K127&gt;0,(K124*AC124+K125*AC125+K126*AC126)/K127,0)</f>
        <v>0</v>
      </c>
      <c r="AD127" s="52">
        <f>SUM(AD124:AD126)</f>
        <v>0</v>
      </c>
      <c r="AE127" s="53">
        <f>IF(K127&gt;0,(K124*AE124+K125*AE125+K126*AE126)/K127,0)</f>
        <v>0</v>
      </c>
      <c r="AF127" s="58">
        <f>SUM(AF124:AF126)</f>
        <v>0</v>
      </c>
      <c r="AG127" s="53">
        <f>IF(AND(AA127&gt;0),((AA124*AG124+AA125*AG125+AA126*AG126)/AA127),0)</f>
        <v>0</v>
      </c>
      <c r="AH127" s="57">
        <f t="shared" si="5"/>
        <v>0</v>
      </c>
      <c r="AI127" s="51">
        <f>SUM(AI124:AI126)</f>
        <v>0</v>
      </c>
      <c r="AJ127" s="21">
        <f>IF(AI127&gt;0,(AJ124*AI124+AJ125*AI125+AJ126*AI126)/AI127,0)</f>
        <v>0</v>
      </c>
      <c r="AK127" s="53">
        <f>IF(K127&gt;0,(AK124*K124+AK125*K125+AK126*K126)/K127,0)</f>
        <v>0</v>
      </c>
      <c r="AL127" s="155">
        <f>IF(L127&gt;0,(AL124*K124+AL125*K125+AL126*K126)/K127,0)</f>
        <v>0</v>
      </c>
      <c r="AM127" s="58">
        <f>SUM(AM124:AM126)</f>
        <v>0</v>
      </c>
      <c r="AN127" s="156">
        <f>SUM(AN124:AN126)</f>
        <v>0</v>
      </c>
      <c r="AO127" s="63"/>
      <c r="AP127" s="56">
        <f>SUM(AP124:AP126)</f>
        <v>0</v>
      </c>
      <c r="AQ127" s="105"/>
      <c r="AR127" s="106">
        <f>AQ126</f>
        <v>2263.2200000000003</v>
      </c>
      <c r="AS127" s="51">
        <f>SUM(AS124:AS126)</f>
        <v>0</v>
      </c>
      <c r="AT127" s="64"/>
      <c r="AU127" s="65"/>
      <c r="AV127" s="65"/>
      <c r="AW127" s="65"/>
      <c r="AX127" s="65"/>
    </row>
    <row r="128" spans="1:50" s="78" customFormat="1" ht="13.5" thickBot="1" x14ac:dyDescent="0.25">
      <c r="A128" s="67"/>
      <c r="B128" s="68" t="s">
        <v>39</v>
      </c>
      <c r="C128" s="68"/>
      <c r="D128" s="69">
        <f>SUM(D127,D123,D119,D115,D111,D107,D103,D99,D95,D91,D87,D83,D79,D75,D71,D67,D63,D59,D55,D51,D47,D43,D39,D35,D31,D27,D23,D19,D15,D11,D7)</f>
        <v>1435017</v>
      </c>
      <c r="E128" s="69"/>
      <c r="F128" s="69">
        <f>SUM(F127,F123,F119,F115,F111,F107,F103,F99,F95,F91,F87,F83,F79,F75,F71,F67,F63,F59,F55,F51,F47,F43,F39,F35,F31,F27,F23,F19,F15,F11,F7)</f>
        <v>1451567</v>
      </c>
      <c r="G128" s="75"/>
      <c r="H128" s="69"/>
      <c r="I128" s="69">
        <f>SUM(I127,I123,I119,I115,I111,I107,I103,I99,I95,I91,I87,I83,I79,I75,I71,I67,I63,I59,I55,I51,I47,I43,I39,I35,I31,I27,I23,I19,I15,I11,I7)</f>
        <v>1470441</v>
      </c>
      <c r="J128" s="75"/>
      <c r="K128" s="69">
        <f>SUM(K127,K123,K119,K115,K111,K107,K103,K99,K95,K91,K87,K83,K79,K75,K71,K67,K63,K59,K55,K51,K47,K43,K39,K35,K31,K27,K23,K19,K15,K11,K7)</f>
        <v>1455770</v>
      </c>
      <c r="L128" s="70">
        <f>1-M128/K128</f>
        <v>7.1972220886541094E-2</v>
      </c>
      <c r="M128" s="69">
        <f>SUM(M127,M123,M119,M115,M111,M107,M103,M99,M95,M91,M87,M83,M79,M75,M71,M67,M63,M59,M55,M51,M47,M43,M39,M35,M31,M27,M23,M19,M15,M11,M7)</f>
        <v>1350995</v>
      </c>
      <c r="N128" s="71">
        <f>IF(AND(M128&gt;0),(O128/M128),0)</f>
        <v>0.44477816720269142</v>
      </c>
      <c r="O128" s="69">
        <f>SUM(O127,O123,O119,O115,O111,O107,O103,O99,O95,O91,O87,O83,O79,O75,O71,O67,O63,O59,O55,O51,O47,O43,O39,O35,O31,O27,O23,O19,O15,O11,O7)</f>
        <v>600893.08000000007</v>
      </c>
      <c r="P128" s="71">
        <f>Q128/M128</f>
        <v>0.40688007727637776</v>
      </c>
      <c r="Q128" s="69">
        <f>SUM(Q127,Q123,Q119,Q115,Q111,Q107,Q103,Q99,Q95,Q91,Q87,Q83,Q79,Q75,Q71,Q67,Q63,Q59,Q55,Q51,Q47,Q43,Q39,Q35,Q31,Q27,Q23,Q19,Q15,Q11,Q7)</f>
        <v>549692.94999999995</v>
      </c>
      <c r="R128" s="71">
        <f>S128/M128</f>
        <v>0.14821728133708861</v>
      </c>
      <c r="S128" s="69">
        <f>SUM(S127,S123,S119,S115,S111,S107,S103,S99,S95,S91,S87,S83,S79,S75,S71,S67,S63,S59,S55,S51,S47,S43,S39,S35,S31,S27,S23,S19,S15,S11,S7)</f>
        <v>200240.80600000004</v>
      </c>
      <c r="T128" s="71">
        <f>U128/M128</f>
        <v>0.23256640994230179</v>
      </c>
      <c r="U128" s="69">
        <f>SUM(U127,U123,U119,U115,U111,U107,U103,U99,U95,U91,U87,U83,U79,U75,U71,U67,U63,U59,U55,U51,U47,U43,U39,U35,U31,U27,U23,U19,U15,U11,U7)</f>
        <v>314196.05700000003</v>
      </c>
      <c r="V128" s="71">
        <f>W128/M128</f>
        <v>0.50122184316004126</v>
      </c>
      <c r="W128" s="69">
        <f>SUM(W127,W123,W119,W115,W111,W107,W103,W99,W95,W91,W87,W83,W79,W75,W71,W67,W63,W59,W55,W51,W47,W43,W39,W35,W31,W27,W23,W19,W15,W11,W7)</f>
        <v>677148.20399999991</v>
      </c>
      <c r="X128" s="71">
        <f>IF(AND(M128&gt;0),(Y128/M128),0)</f>
        <v>0.40287240145226305</v>
      </c>
      <c r="Y128" s="69">
        <f>SUM(Y127,Y123,Y119,Y115,Y111,Y107,Y103,Y99,Y95,Y91,Y87,Y83,Y79,Y75,Y71,Y67,Y63,Y59,Y55,Y51,Y47,Y43,Y39,Y35,Y31,Y27,Y23,Y19,Y15,Y11,Y7)</f>
        <v>544278.60000000009</v>
      </c>
      <c r="Z128" s="72">
        <f>IF(AND(M128&gt;0),(AA128/M128),0)</f>
        <v>2.9961007405652869E-3</v>
      </c>
      <c r="AA128" s="69">
        <f>SUM(AA127,AA123,AA119,AA115,AA111,AA107,AA103,AA99,AA95,AA91,AA87,AA83,AA79,AA75,AA71,AA67,AA63,AA59,AA55,AA51,AA47,AA43,AA39,AA35,AA31,AA27,AA23,AA19,AA15,AA11,AA7)</f>
        <v>4047.7171199999998</v>
      </c>
      <c r="AB128" s="73">
        <f>(AD128+AM128)/M128</f>
        <v>2.9695010206551471E-3</v>
      </c>
      <c r="AC128" s="74">
        <f>AD128/(M128-AI128)</f>
        <v>3.6609870913169795E-4</v>
      </c>
      <c r="AD128" s="75">
        <f>SUM(AD127,AD123,AD119,AD115,AD111,AD107,AD103,AD99,AD95,AD91,AD87,AD83,AD79,AD75,AD71,AD67,AD63,AD59,AD55,AD51,AD47,AD43,AD39,AD35,AD31,AD27,AD23,AD19,AD15,AD11,AD7)</f>
        <v>487.77490999999998</v>
      </c>
      <c r="AE128" s="71">
        <f>AF128/AI128</f>
        <v>0.19239126044215496</v>
      </c>
      <c r="AF128" s="69">
        <f>SUM(AF127,AF123,AF119,AF115,AF111,AF107,AF103,AF99,AF95,AF91,AF87,AF83,AF79,AF75,AF71,AF67,AF63,AF59,AF55,AF51,AF47,AF43,AF39,AF35,AF31,AF27,AF23,AF19,AF15,AF11,AF7)</f>
        <v>3585.4035295999997</v>
      </c>
      <c r="AG128" s="76">
        <f>((Z128-AC128)*AE128)/((AE128-AC128)*Z128)</f>
        <v>0.879481831880362</v>
      </c>
      <c r="AH128" s="77">
        <f>((AB128-AC128)*AK128)/((AK128-AC128)*AB128)</f>
        <v>0.87841437352083496</v>
      </c>
      <c r="AI128" s="69">
        <f>SUM(AI127,AI123,AI119,AI115,AI111,AI107,AI103,AI99,AI95,AI91,AI87,AI83,AI79,AI75,AI71,AI67,AI63,AI59,AI55,AI51,AI47,AI43,AI39,AI35,AI31,AI27,AI23,AI19,AI15,AI11,AI7)</f>
        <v>18636</v>
      </c>
      <c r="AJ128" s="70">
        <f>(AJ7*AI7+AI11*AJ11+AI15*AJ15+AJ19*AI19+AJ23*AI23+AI27*AJ27+AI31*AJ31+AI35*AJ35+AI39*AJ39+AI43*AJ43+AI47*AJ47+AI51*AJ51+AI55*AJ55+AI59*AJ59+AI63*AJ63+AI67*AJ67+AI71*AJ71+AI75*AJ75+AI79*AJ79+AI83*AJ83+AI87*AJ87+AI91*AJ91+AI95*AJ95+AI99*AJ99+AI103*AJ103+AI107*AJ107+AI111*AJ111+AI115*AJ115+AI119*AJ119+AI123*AJ123+AI127*AJ127)/AI128</f>
        <v>8.547633612363166E-2</v>
      </c>
      <c r="AK128" s="71">
        <f>AM128/AI128</f>
        <v>0.18909670108392362</v>
      </c>
      <c r="AL128" s="158">
        <f>AN128/AI128</f>
        <v>0.1949799759390427</v>
      </c>
      <c r="AM128" s="69">
        <f>SUM(AM127,AM123,AM119,AM115,AM111,AM107,AM103,AM99,AM95,AM91,AM87,AM83,AM79,AM75,AM71,AM67,AM63,AM59,AM55,AM51,AM47,AM43,AM39,AM35,AM31,AM27,AM23,AM19,AM15,AM11,AM7)</f>
        <v>3524.0061214000007</v>
      </c>
      <c r="AN128" s="157">
        <f>SUM(AN127,AN123,AN119,AN115,AN111,AN107,AN103,AN99,AN95,AN91,AN87,AN83,AN79,AN75,AN71,AN67,AN63,AN59,AN55,AN51,AN47,AN43,AN39,AN35,AN31,AN27,AN23,AN19,AN15,AN11,AN7)</f>
        <v>3633.6468315999996</v>
      </c>
      <c r="AO128" s="69"/>
      <c r="AP128" s="107">
        <f>SUM(AP127,AP123,AP119,AP115,AP111,AP107,AP103,AP99,AP95,AP91,AP87,AP83,AP79,AP75,AP71,AP67,AP63,AP59,AP55,AP51,AP47,AP43,AP39,AP35,AP31,AP27,AP23,AP19,AP15,AP11,AP7)</f>
        <v>18332.02</v>
      </c>
      <c r="AQ128" s="108"/>
      <c r="AR128" s="109"/>
      <c r="AS128" s="69">
        <f>SUM(AS127,AS123,AS119,AS115,AS111,AS107,AS103,AS99,AS95,AS91,AS87,AS83,AS79,AS75,AS71,AS67,AS63,AS59,AS55,AS51,AS47,AS43,AS39,AS35,AS31,AS27,AS23,AS19,AS15,AS11,AS7)</f>
        <v>0</v>
      </c>
      <c r="AT128" s="69"/>
      <c r="AU128" s="69"/>
      <c r="AV128" s="69"/>
      <c r="AW128" s="69"/>
      <c r="AX128" s="69"/>
    </row>
    <row r="131" spans="34:34" x14ac:dyDescent="0.2">
      <c r="AH131" s="80"/>
    </row>
    <row r="132" spans="34:34" x14ac:dyDescent="0.2">
      <c r="AH132" s="80"/>
    </row>
  </sheetData>
  <protectedRanges>
    <protectedRange sqref="Q1:Q3 U1:U3 W1:W3 Y1:Y3 AM1:AN1048576 O1:O3 S1:S3 AD1:AD3 AH1:AH1048576 AA1:AB3 AA128:AB1048576 O128:O1048576 Q128:Q1048576 S128:S1048576 U128:U1048576 W128:W1048576 Y128:Y1048576 AD128:AD1048576 M1:M1048576" name="Range1_1_1_1_1_1_1_1_1"/>
    <protectedRange sqref="AE3:AG3 AE7:AG7 AE129:AG1048576 AF1:AG2 AE4:AF6 AG127:AG128 AF128 AE11:AG11 AE15:AG15 AE19:AG19 AE23:AG23 AE27:AG27 AE31:AG31 AE35:AG35 AE39:AG39 AE43:AG43 AE47:AG47 AE51:AG51 AE55:AG55 AE59:AG59 AE63:AG63 AE67:AG67 AE71:AG71 AE75:AG75 AE79:AG79 AE83:AG83 AE87:AG87 AE91:AG91 AE95:AG95 AE99:AG99 AE103:AG103 AE107:AG107 AE111:AG111 AE115:AG115 AE119:AG119 AE123:AG123 AE8:AF10 AE12:AF14 AE16:AF18 AE20:AF22 AE24:AF26 AE28:AF30 AE32:AF34 AE36:AF38 AE40:AF42 AE44:AF46 AE48:AF50 AE52:AF54 AE56:AF58 AE60:AF62 AE64:AF66 AE68:AF70 AE72:AF74 AE76:AF78 AE80:AF82 AE84:AF86 AE88:AF90 AE92:AF94 AE96:AF98 AE100:AF102 AE104:AF106 AE108:AF110 AE112:AF114 AE116:AF118 AE120:AF122 AE124:AF127" name="Range1_1_1_1_1_1_1"/>
    <protectedRange sqref="AG4:AG6 AG8:AG10 AG12:AG14 AG16:AG18 AG20:AG22 AG24:AG26 AG28:AG30 AG32:AG34 AG36:AG38 AG40:AG42 AG44:AG46 AG48:AG50 AG52:AG54 AG56:AG58 AG60:AG62 AG64:AG66 AG68:AG70 AG72:AG74 AG76:AG78 AG80:AG82 AG84:AG86 AG88:AG90 AG92:AG94 AG96:AG98 AG100:AG102 AG104:AG106 AG108:AG110 AG112:AG114 AG116:AG118 AG120:AG122 AG124:AG126" name="Range1_1_1_1"/>
    <protectedRange sqref="AA7:AB7 AA4:AA6 AA11:AB11 AA8:AA10 AA15:AB15 AA12:AA14 AA19:AB19 AA16:AA18 AA23:AB23 AA20:AA22 AA27:AB27 AA24:AA26 AA31:AB31 AA28:AA30 AA35:AB35 AA32:AA34 AA39:AB39 AA36:AA38 AA43:AB43 AA40:AA42 AA47:AB47 AA44:AA46 AA51:AB51 AA48:AA50 AA55:AB55 AA52:AA54 AA59:AB59 AA56:AA58 AA63:AB63 AA60:AA62 AA67:AB67 AA64:AA66 AA71:AB71 AA68:AA70 AA75:AB75 AA72:AA74 AA79:AB79 AA76:AA78 AA83:AB83 AA80:AA82 AA87:AB87 AA84:AA86 AA91:AB91 AA88:AA90 AA95:AB95 AA92:AA94 AA99:AB99 AA96:AA98 AA103:AB103 AA100:AA102 AA107:AB107 AA104:AA106 AA111:AB111 AA108:AA110 AA115:AB115 AA112:AA114 AA119:AB119 AA116:AA118 AA123:AB123 AA120:AA122 AA127:AB127 AA124:AA126" name="Range1_1_1_1_1_2_2_1"/>
    <protectedRange sqref="O4:O127" name="Range1_1_1_1_1_5_1_1"/>
    <protectedRange sqref="Q4:Q127" name="Range1_1_1_1_1_7_1_1"/>
    <protectedRange sqref="S4:S127" name="Range1_1_1_1_1_8_1_1"/>
    <protectedRange sqref="U4:U127" name="Range1_1_1_1_1_10_1_1"/>
    <protectedRange sqref="W4:W127" name="Range1_1_1_1_1_12_1_1"/>
    <protectedRange sqref="Y4:Y127" name="Range1_1_1_1_1_16_1_1"/>
    <protectedRange sqref="AD4:AD127" name="Range1_1_1_1_1_18_1_1"/>
    <protectedRange sqref="AB4:AB6" name="Range1_1_1_1_1_2_1_31_1_1"/>
    <protectedRange sqref="AB8:AB10" name="Range1_1_1_1_1_2_1_1_2_1_1"/>
    <protectedRange sqref="AB12:AB14" name="Range1_1_1_1_1_2_1_2_1_1_1"/>
    <protectedRange sqref="AB16:AB18" name="Range1_1_1_1_1_2_1_3_1_1_1"/>
    <protectedRange sqref="AB20:AB22" name="Range1_1_1_1_1_2_1_4_1_1_1"/>
    <protectedRange sqref="AB24:AB26" name="Range1_1_1_1_1_2_1_5_1_1_1"/>
    <protectedRange sqref="AB28:AB30" name="Range1_1_1_1_1_2_1_6_1_1_1"/>
    <protectedRange sqref="AB32:AB34" name="Range1_1_1_1_1_2_1_7_1_1_1"/>
    <protectedRange sqref="AB36:AB38" name="Range1_1_1_1_1_2_1_8_1_1_1"/>
    <protectedRange sqref="AB40:AB42" name="Range1_1_1_1_1_2_1_9_1_1_1"/>
    <protectedRange sqref="AB44:AB46" name="Range1_1_1_1_1_2_1_10_1_1_1"/>
    <protectedRange sqref="AB48:AB50" name="Range1_1_1_1_1_2_1_11_1_1_1"/>
    <protectedRange sqref="AB52:AB54" name="Range1_1_1_1_1_2_1_12_1_1_1"/>
    <protectedRange sqref="AB56:AB58" name="Range1_1_1_1_1_2_1_13_1_1_1"/>
    <protectedRange sqref="AB60:AB62" name="Range1_1_1_1_1_2_1_14_1_1_1"/>
    <protectedRange sqref="AB64:AB66" name="Range1_1_1_1_1_2_1_15_1_1_1"/>
    <protectedRange sqref="AB68:AB70" name="Range1_1_1_1_1_2_1_16_1_1_1"/>
    <protectedRange sqref="AB72:AB74" name="Range1_1_1_1_1_2_1_17_1_1_1"/>
    <protectedRange sqref="AB76:AB78" name="Range1_1_1_1_1_2_1_18_1_1_1"/>
    <protectedRange sqref="AB80:AB82" name="Range1_1_1_1_1_2_1_19_1_1_1"/>
    <protectedRange sqref="AB84:AB86" name="Range1_1_1_1_1_2_1_20_1_1_1"/>
    <protectedRange sqref="AB88:AB90" name="Range1_1_1_1_1_2_1_21_1_1_1"/>
    <protectedRange sqref="AB92:AB94" name="Range1_1_1_1_1_2_1_22_1_1_1"/>
    <protectedRange sqref="AB96:AB98" name="Range1_1_1_1_1_2_1_23_1_1_1"/>
    <protectedRange sqref="AB100:AB102" name="Range1_1_1_1_1_2_1_24_1_1_1"/>
    <protectedRange sqref="AB104:AB106" name="Range1_1_1_1_1_2_1_25_1_1_1"/>
    <protectedRange sqref="AB108:AB110" name="Range1_1_1_1_1_2_1_26_1_1_1"/>
    <protectedRange sqref="AB112:AB114" name="Range1_1_1_1_1_2_1_27_1_1_1"/>
    <protectedRange sqref="AB116:AB118" name="Range1_1_1_1_1_2_1_28_1_1_1"/>
    <protectedRange sqref="AB120:AB122" name="Range1_1_1_1_1_2_1_29_1_1_1"/>
    <protectedRange sqref="AB124:AB126" name="Range1_1_1_1_1_2_1_30_1_1_1"/>
  </protectedRanges>
  <mergeCells count="36">
    <mergeCell ref="AW1:AX1"/>
    <mergeCell ref="AU1:AV1"/>
    <mergeCell ref="A36:A39"/>
    <mergeCell ref="A100:A103"/>
    <mergeCell ref="A40:A43"/>
    <mergeCell ref="A44:A47"/>
    <mergeCell ref="A88:A91"/>
    <mergeCell ref="A92:A95"/>
    <mergeCell ref="A96:A99"/>
    <mergeCell ref="A48:A51"/>
    <mergeCell ref="A52:A55"/>
    <mergeCell ref="A56:A59"/>
    <mergeCell ref="A60:A63"/>
    <mergeCell ref="A64:A67"/>
    <mergeCell ref="A68:A71"/>
    <mergeCell ref="A84:A87"/>
    <mergeCell ref="A124:A127"/>
    <mergeCell ref="A104:A107"/>
    <mergeCell ref="A108:A111"/>
    <mergeCell ref="A112:A115"/>
    <mergeCell ref="A116:A119"/>
    <mergeCell ref="A120:A123"/>
    <mergeCell ref="A72:A75"/>
    <mergeCell ref="A76:A79"/>
    <mergeCell ref="A80:A83"/>
    <mergeCell ref="C1:C2"/>
    <mergeCell ref="A20:A23"/>
    <mergeCell ref="A4:A7"/>
    <mergeCell ref="A8:A11"/>
    <mergeCell ref="A12:A15"/>
    <mergeCell ref="A16:A19"/>
    <mergeCell ref="B1:B2"/>
    <mergeCell ref="A24:A27"/>
    <mergeCell ref="A28:A31"/>
    <mergeCell ref="A32:A35"/>
    <mergeCell ref="A1:A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Януари </vt:lpstr>
      <vt:lpstr>Февруари</vt:lpstr>
      <vt:lpstr>Март</vt:lpstr>
      <vt:lpstr>Април</vt:lpstr>
      <vt:lpstr>Май</vt:lpstr>
      <vt:lpstr>Юни</vt:lpstr>
      <vt:lpstr>Юли</vt:lpstr>
      <vt:lpstr>Август</vt:lpstr>
      <vt:lpstr>Септември</vt:lpstr>
      <vt:lpstr>Октомври</vt:lpstr>
      <vt:lpstr>Ноември</vt:lpstr>
      <vt:lpstr>Декември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2024-01-08T12:31:11Z</dcterms:modified>
</cp:coreProperties>
</file>