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918F1921-2B6A-43BA-A7C2-3A861E46D7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9" i="8" l="1"/>
  <c r="AS99" i="8"/>
  <c r="AQ99" i="8"/>
  <c r="AL99" i="8"/>
  <c r="AM99" i="8" s="1"/>
  <c r="AH99" i="8"/>
  <c r="AF99" i="8"/>
  <c r="Z99" i="8"/>
  <c r="K99" i="8"/>
  <c r="L99" i="8" s="1"/>
  <c r="AO99" i="8" s="1"/>
  <c r="I99" i="8"/>
  <c r="F99" i="8"/>
  <c r="D99" i="8"/>
  <c r="AQ98" i="8"/>
  <c r="AP98" i="8"/>
  <c r="AJ98" i="8"/>
  <c r="AI98" i="8"/>
  <c r="AG98" i="8"/>
  <c r="AE98" i="8" s="1"/>
  <c r="AK98" i="8" s="1"/>
  <c r="AD98" i="8"/>
  <c r="AB98" i="8"/>
  <c r="Z98" i="8"/>
  <c r="X98" i="8"/>
  <c r="V98" i="8"/>
  <c r="T98" i="8"/>
  <c r="Q98" i="8"/>
  <c r="M98" i="8"/>
  <c r="O98" i="8" s="1"/>
  <c r="AQ97" i="8"/>
  <c r="AP97" i="8"/>
  <c r="AK97" i="8"/>
  <c r="AJ97" i="8"/>
  <c r="AI97" i="8"/>
  <c r="AI99" i="8" s="1"/>
  <c r="AG97" i="8"/>
  <c r="AE97" i="8"/>
  <c r="AD97" i="8"/>
  <c r="Z97" i="8"/>
  <c r="X97" i="8"/>
  <c r="V97" i="8"/>
  <c r="T97" i="8"/>
  <c r="M97" i="8"/>
  <c r="AB97" i="8" s="1"/>
  <c r="AQ96" i="8"/>
  <c r="AP96" i="8"/>
  <c r="AP99" i="8" s="1"/>
  <c r="AJ96" i="8"/>
  <c r="AI96" i="8"/>
  <c r="AG96" i="8"/>
  <c r="AG99" i="8" s="1"/>
  <c r="AB96" i="8"/>
  <c r="Z96" i="8"/>
  <c r="X96" i="8"/>
  <c r="X99" i="8" s="1"/>
  <c r="V96" i="8"/>
  <c r="V99" i="8" s="1"/>
  <c r="O96" i="8"/>
  <c r="M96" i="8"/>
  <c r="M99" i="8" s="1"/>
  <c r="AV95" i="8"/>
  <c r="AS95" i="8"/>
  <c r="AQ95" i="8"/>
  <c r="AL95" i="8"/>
  <c r="AM95" i="8" s="1"/>
  <c r="M95" i="8"/>
  <c r="W95" i="8" s="1"/>
  <c r="L95" i="8"/>
  <c r="AO95" i="8" s="1"/>
  <c r="K95" i="8"/>
  <c r="AH95" i="8" s="1"/>
  <c r="I95" i="8"/>
  <c r="F95" i="8"/>
  <c r="D95" i="8"/>
  <c r="AQ94" i="8"/>
  <c r="AP94" i="8"/>
  <c r="AJ94" i="8"/>
  <c r="AI94" i="8"/>
  <c r="AI95" i="8" s="1"/>
  <c r="Z94" i="8"/>
  <c r="X94" i="8"/>
  <c r="V94" i="8"/>
  <c r="T94" i="8"/>
  <c r="T95" i="8" s="1"/>
  <c r="R95" i="8" s="1"/>
  <c r="Q94" i="8"/>
  <c r="O94" i="8"/>
  <c r="M94" i="8"/>
  <c r="AG94" i="8" s="1"/>
  <c r="AQ93" i="8"/>
  <c r="AP93" i="8"/>
  <c r="AJ93" i="8"/>
  <c r="AI93" i="8"/>
  <c r="AB93" i="8"/>
  <c r="Z93" i="8"/>
  <c r="X93" i="8"/>
  <c r="V93" i="8"/>
  <c r="T93" i="8"/>
  <c r="Q93" i="8"/>
  <c r="O93" i="8"/>
  <c r="M93" i="8"/>
  <c r="AG93" i="8" s="1"/>
  <c r="AE93" i="8" s="1"/>
  <c r="AK93" i="8" s="1"/>
  <c r="AQ92" i="8"/>
  <c r="AP92" i="8"/>
  <c r="AP95" i="8" s="1"/>
  <c r="AJ92" i="8"/>
  <c r="AI92" i="8"/>
  <c r="AD92" i="8"/>
  <c r="AB92" i="8"/>
  <c r="Z92" i="8"/>
  <c r="Z95" i="8" s="1"/>
  <c r="Y95" i="8" s="1"/>
  <c r="X92" i="8"/>
  <c r="X95" i="8" s="1"/>
  <c r="T92" i="8"/>
  <c r="M92" i="8"/>
  <c r="O92" i="8" s="1"/>
  <c r="O95" i="8" s="1"/>
  <c r="AV91" i="8"/>
  <c r="AS91" i="8"/>
  <c r="AL91" i="8"/>
  <c r="AM91" i="8" s="1"/>
  <c r="K91" i="8"/>
  <c r="AF91" i="8" s="1"/>
  <c r="I91" i="8"/>
  <c r="F91" i="8"/>
  <c r="D91" i="8"/>
  <c r="AQ90" i="8"/>
  <c r="AP90" i="8"/>
  <c r="AJ90" i="8"/>
  <c r="AI90" i="8"/>
  <c r="AG90" i="8"/>
  <c r="AE90" i="8" s="1"/>
  <c r="AK90" i="8" s="1"/>
  <c r="AD90" i="8"/>
  <c r="AB90" i="8"/>
  <c r="Z90" i="8"/>
  <c r="X90" i="8"/>
  <c r="V90" i="8"/>
  <c r="T90" i="8"/>
  <c r="O90" i="8"/>
  <c r="M90" i="8"/>
  <c r="Q90" i="8" s="1"/>
  <c r="AQ89" i="8"/>
  <c r="AP89" i="8"/>
  <c r="AJ89" i="8"/>
  <c r="AI89" i="8"/>
  <c r="Z89" i="8"/>
  <c r="X89" i="8"/>
  <c r="V89" i="8"/>
  <c r="M89" i="8"/>
  <c r="AQ88" i="8"/>
  <c r="AQ91" i="8" s="1"/>
  <c r="AP88" i="8"/>
  <c r="AP91" i="8" s="1"/>
  <c r="AJ88" i="8"/>
  <c r="AI88" i="8"/>
  <c r="AI91" i="8" s="1"/>
  <c r="M88" i="8"/>
  <c r="AG88" i="8" s="1"/>
  <c r="AV87" i="8"/>
  <c r="AS87" i="8"/>
  <c r="AQ87" i="8"/>
  <c r="AL87" i="8"/>
  <c r="AM87" i="8" s="1"/>
  <c r="M87" i="8"/>
  <c r="Y87" i="8" s="1"/>
  <c r="L87" i="8"/>
  <c r="AO87" i="8" s="1"/>
  <c r="K87" i="8"/>
  <c r="AN87" i="8" s="1"/>
  <c r="I87" i="8"/>
  <c r="F87" i="8"/>
  <c r="D87" i="8"/>
  <c r="AQ86" i="8"/>
  <c r="AP86" i="8"/>
  <c r="AJ86" i="8"/>
  <c r="AI86" i="8"/>
  <c r="AD86" i="8"/>
  <c r="AB86" i="8"/>
  <c r="Z86" i="8"/>
  <c r="X86" i="8"/>
  <c r="V86" i="8"/>
  <c r="T86" i="8"/>
  <c r="M86" i="8"/>
  <c r="O86" i="8" s="1"/>
  <c r="AQ85" i="8"/>
  <c r="AP85" i="8"/>
  <c r="AJ85" i="8"/>
  <c r="AI85" i="8"/>
  <c r="AD85" i="8"/>
  <c r="AB85" i="8"/>
  <c r="Z85" i="8"/>
  <c r="X85" i="8"/>
  <c r="V85" i="8"/>
  <c r="M85" i="8"/>
  <c r="Q85" i="8" s="1"/>
  <c r="AQ84" i="8"/>
  <c r="AP84" i="8"/>
  <c r="AP87" i="8" s="1"/>
  <c r="AJ84" i="8"/>
  <c r="AI84" i="8"/>
  <c r="AI87" i="8" s="1"/>
  <c r="AD84" i="8"/>
  <c r="AD87" i="8" s="1"/>
  <c r="AJ87" i="8" s="1"/>
  <c r="AB84" i="8"/>
  <c r="AB87" i="8" s="1"/>
  <c r="Z84" i="8"/>
  <c r="Z87" i="8" s="1"/>
  <c r="X84" i="8"/>
  <c r="X87" i="8" s="1"/>
  <c r="M84" i="8"/>
  <c r="T84" i="8" s="1"/>
  <c r="AV83" i="8"/>
  <c r="AS83" i="8"/>
  <c r="AN83" i="8"/>
  <c r="AM83" i="8"/>
  <c r="AL83" i="8"/>
  <c r="K83" i="8"/>
  <c r="AH83" i="8" s="1"/>
  <c r="I83" i="8"/>
  <c r="F83" i="8"/>
  <c r="D83" i="8"/>
  <c r="AQ82" i="8"/>
  <c r="AP82" i="8"/>
  <c r="AJ82" i="8"/>
  <c r="AI82" i="8"/>
  <c r="M82" i="8"/>
  <c r="AG82" i="8" s="1"/>
  <c r="AQ81" i="8"/>
  <c r="AP81" i="8"/>
  <c r="AJ81" i="8"/>
  <c r="AI81" i="8"/>
  <c r="O81" i="8"/>
  <c r="M81" i="8"/>
  <c r="AG81" i="8" s="1"/>
  <c r="AQ80" i="8"/>
  <c r="AQ83" i="8" s="1"/>
  <c r="AP80" i="8"/>
  <c r="AP83" i="8" s="1"/>
  <c r="AJ80" i="8"/>
  <c r="AI80" i="8"/>
  <c r="AI83" i="8" s="1"/>
  <c r="Q80" i="8"/>
  <c r="O80" i="8"/>
  <c r="M80" i="8"/>
  <c r="AG80" i="8" s="1"/>
  <c r="AG83" i="8" s="1"/>
  <c r="AV79" i="8"/>
  <c r="AS79" i="8"/>
  <c r="AQ79" i="8"/>
  <c r="AL79" i="8"/>
  <c r="AM79" i="8" s="1"/>
  <c r="AF79" i="8"/>
  <c r="M79" i="8"/>
  <c r="Y79" i="8" s="1"/>
  <c r="L79" i="8"/>
  <c r="AO79" i="8" s="1"/>
  <c r="K79" i="8"/>
  <c r="AN79" i="8" s="1"/>
  <c r="I79" i="8"/>
  <c r="F79" i="8"/>
  <c r="D79" i="8"/>
  <c r="AQ78" i="8"/>
  <c r="AP78" i="8"/>
  <c r="AJ78" i="8"/>
  <c r="AI78" i="8"/>
  <c r="AD78" i="8"/>
  <c r="AB78" i="8"/>
  <c r="Z78" i="8"/>
  <c r="X78" i="8"/>
  <c r="V78" i="8"/>
  <c r="T78" i="8"/>
  <c r="M78" i="8"/>
  <c r="Q78" i="8" s="1"/>
  <c r="AQ77" i="8"/>
  <c r="AP77" i="8"/>
  <c r="AJ77" i="8"/>
  <c r="AI77" i="8"/>
  <c r="AG77" i="8"/>
  <c r="AE77" i="8"/>
  <c r="AK77" i="8" s="1"/>
  <c r="AD77" i="8"/>
  <c r="AB77" i="8"/>
  <c r="Z77" i="8"/>
  <c r="X77" i="8"/>
  <c r="V77" i="8"/>
  <c r="M77" i="8"/>
  <c r="T77" i="8" s="1"/>
  <c r="AT76" i="8"/>
  <c r="AT77" i="8" s="1"/>
  <c r="AT78" i="8" s="1"/>
  <c r="AQ76" i="8"/>
  <c r="AP76" i="8"/>
  <c r="AP79" i="8" s="1"/>
  <c r="AJ76" i="8"/>
  <c r="AI76" i="8"/>
  <c r="AI79" i="8" s="1"/>
  <c r="AG76" i="8"/>
  <c r="AE76" i="8" s="1"/>
  <c r="AD76" i="8"/>
  <c r="AD79" i="8" s="1"/>
  <c r="AB76" i="8"/>
  <c r="AB79" i="8" s="1"/>
  <c r="AA79" i="8" s="1"/>
  <c r="Z76" i="8"/>
  <c r="Z79" i="8" s="1"/>
  <c r="X76" i="8"/>
  <c r="X79" i="8" s="1"/>
  <c r="M76" i="8"/>
  <c r="V76" i="8" s="1"/>
  <c r="V79" i="8" s="1"/>
  <c r="AV75" i="8"/>
  <c r="AS75" i="8"/>
  <c r="AL75" i="8"/>
  <c r="AM75" i="8" s="1"/>
  <c r="AH75" i="8"/>
  <c r="M75" i="8"/>
  <c r="K75" i="8"/>
  <c r="L75" i="8" s="1"/>
  <c r="AO75" i="8" s="1"/>
  <c r="I75" i="8"/>
  <c r="F75" i="8"/>
  <c r="D75" i="8"/>
  <c r="AQ74" i="8"/>
  <c r="AP74" i="8"/>
  <c r="AJ74" i="8"/>
  <c r="AI74" i="8"/>
  <c r="AG74" i="8"/>
  <c r="AE74" i="8" s="1"/>
  <c r="AK74" i="8" s="1"/>
  <c r="AD74" i="8"/>
  <c r="Z74" i="8"/>
  <c r="X74" i="8"/>
  <c r="V74" i="8"/>
  <c r="Q74" i="8"/>
  <c r="O74" i="8"/>
  <c r="M74" i="8"/>
  <c r="T74" i="8" s="1"/>
  <c r="T75" i="8" s="1"/>
  <c r="AQ73" i="8"/>
  <c r="AQ75" i="8" s="1"/>
  <c r="AP73" i="8"/>
  <c r="AJ73" i="8"/>
  <c r="AI73" i="8"/>
  <c r="AG73" i="8"/>
  <c r="AE73" i="8" s="1"/>
  <c r="AK73" i="8" s="1"/>
  <c r="AB73" i="8"/>
  <c r="Z73" i="8"/>
  <c r="X73" i="8"/>
  <c r="V73" i="8"/>
  <c r="T73" i="8"/>
  <c r="Q73" i="8"/>
  <c r="O73" i="8"/>
  <c r="M73" i="8"/>
  <c r="AD73" i="8" s="1"/>
  <c r="AQ72" i="8"/>
  <c r="AP72" i="8"/>
  <c r="AP75" i="8" s="1"/>
  <c r="AJ72" i="8"/>
  <c r="AI72" i="8"/>
  <c r="AI75" i="8" s="1"/>
  <c r="AG72" i="8"/>
  <c r="AG75" i="8" s="1"/>
  <c r="AD72" i="8"/>
  <c r="Z72" i="8"/>
  <c r="Z75" i="8" s="1"/>
  <c r="T72" i="8"/>
  <c r="M72" i="8"/>
  <c r="AB72" i="8" s="1"/>
  <c r="AV71" i="8"/>
  <c r="AS71" i="8"/>
  <c r="AQ71" i="8"/>
  <c r="AL71" i="8"/>
  <c r="AM71" i="8" s="1"/>
  <c r="M71" i="8"/>
  <c r="L71" i="8"/>
  <c r="AO71" i="8" s="1"/>
  <c r="K71" i="8"/>
  <c r="AH71" i="8" s="1"/>
  <c r="I71" i="8"/>
  <c r="F71" i="8"/>
  <c r="D71" i="8"/>
  <c r="AQ70" i="8"/>
  <c r="AP70" i="8"/>
  <c r="AJ70" i="8"/>
  <c r="AI70" i="8"/>
  <c r="AG70" i="8"/>
  <c r="AE70" i="8" s="1"/>
  <c r="AK70" i="8" s="1"/>
  <c r="AD70" i="8"/>
  <c r="AB70" i="8"/>
  <c r="Z70" i="8"/>
  <c r="X70" i="8"/>
  <c r="V70" i="8"/>
  <c r="T70" i="8"/>
  <c r="Q70" i="8"/>
  <c r="O70" i="8"/>
  <c r="M70" i="8"/>
  <c r="AQ69" i="8"/>
  <c r="AP69" i="8"/>
  <c r="AJ69" i="8"/>
  <c r="AI69" i="8"/>
  <c r="AG69" i="8"/>
  <c r="AE69" i="8" s="1"/>
  <c r="AK69" i="8" s="1"/>
  <c r="AD69" i="8"/>
  <c r="AB69" i="8"/>
  <c r="Z69" i="8"/>
  <c r="X69" i="8"/>
  <c r="V69" i="8"/>
  <c r="Q69" i="8"/>
  <c r="M69" i="8"/>
  <c r="T69" i="8" s="1"/>
  <c r="AQ68" i="8"/>
  <c r="AP68" i="8"/>
  <c r="AP71" i="8" s="1"/>
  <c r="AJ68" i="8"/>
  <c r="AI68" i="8"/>
  <c r="AI71" i="8" s="1"/>
  <c r="AG68" i="8"/>
  <c r="AG71" i="8" s="1"/>
  <c r="AD68" i="8"/>
  <c r="AD71" i="8" s="1"/>
  <c r="AB68" i="8"/>
  <c r="AB71" i="8" s="1"/>
  <c r="AA71" i="8" s="1"/>
  <c r="Z68" i="8"/>
  <c r="Z71" i="8" s="1"/>
  <c r="X68" i="8"/>
  <c r="X71" i="8" s="1"/>
  <c r="M68" i="8"/>
  <c r="O68" i="8" s="1"/>
  <c r="AV67" i="8"/>
  <c r="AS67" i="8"/>
  <c r="AQ67" i="8"/>
  <c r="AN67" i="8"/>
  <c r="AL67" i="8"/>
  <c r="AM67" i="8" s="1"/>
  <c r="K67" i="8"/>
  <c r="AF67" i="8" s="1"/>
  <c r="I67" i="8"/>
  <c r="F67" i="8"/>
  <c r="D67" i="8"/>
  <c r="AQ66" i="8"/>
  <c r="AP66" i="8"/>
  <c r="AJ66" i="8"/>
  <c r="AI66" i="8"/>
  <c r="T66" i="8"/>
  <c r="O66" i="8"/>
  <c r="M66" i="8"/>
  <c r="AD66" i="8" s="1"/>
  <c r="AQ65" i="8"/>
  <c r="AP65" i="8"/>
  <c r="AJ65" i="8"/>
  <c r="AI65" i="8"/>
  <c r="V65" i="8"/>
  <c r="Q65" i="8"/>
  <c r="O65" i="8"/>
  <c r="M65" i="8"/>
  <c r="AQ64" i="8"/>
  <c r="AP64" i="8"/>
  <c r="AP67" i="8" s="1"/>
  <c r="AJ64" i="8"/>
  <c r="AI64" i="8"/>
  <c r="AI67" i="8" s="1"/>
  <c r="X64" i="8"/>
  <c r="T64" i="8"/>
  <c r="M64" i="8"/>
  <c r="AG64" i="8" s="1"/>
  <c r="AV63" i="8"/>
  <c r="AS63" i="8"/>
  <c r="AM63" i="8"/>
  <c r="AL63" i="8"/>
  <c r="AH63" i="8"/>
  <c r="AF63" i="8"/>
  <c r="M63" i="8"/>
  <c r="L63" i="8"/>
  <c r="AO63" i="8" s="1"/>
  <c r="K63" i="8"/>
  <c r="AN63" i="8" s="1"/>
  <c r="I63" i="8"/>
  <c r="F63" i="8"/>
  <c r="D63" i="8"/>
  <c r="AQ62" i="8"/>
  <c r="AP62" i="8"/>
  <c r="AJ62" i="8"/>
  <c r="AI62" i="8"/>
  <c r="AG62" i="8"/>
  <c r="AE62" i="8" s="1"/>
  <c r="AK62" i="8" s="1"/>
  <c r="AD62" i="8"/>
  <c r="AB62" i="8"/>
  <c r="Z62" i="8"/>
  <c r="X62" i="8"/>
  <c r="V62" i="8"/>
  <c r="T62" i="8"/>
  <c r="M62" i="8"/>
  <c r="O62" i="8" s="1"/>
  <c r="AQ61" i="8"/>
  <c r="AP61" i="8"/>
  <c r="AJ61" i="8"/>
  <c r="AI61" i="8"/>
  <c r="AG61" i="8"/>
  <c r="AG63" i="8" s="1"/>
  <c r="AD61" i="8"/>
  <c r="AB61" i="8"/>
  <c r="Z61" i="8"/>
  <c r="M61" i="8"/>
  <c r="Q61" i="8" s="1"/>
  <c r="AQ60" i="8"/>
  <c r="AQ63" i="8" s="1"/>
  <c r="AP60" i="8"/>
  <c r="AE60" i="8" s="1"/>
  <c r="AJ60" i="8"/>
  <c r="AI60" i="8"/>
  <c r="AI63" i="8" s="1"/>
  <c r="AG60" i="8"/>
  <c r="AD60" i="8"/>
  <c r="AD63" i="8" s="1"/>
  <c r="AB60" i="8"/>
  <c r="AB63" i="8" s="1"/>
  <c r="O60" i="8"/>
  <c r="M60" i="8"/>
  <c r="T60" i="8" s="1"/>
  <c r="AV59" i="8"/>
  <c r="AS59" i="8"/>
  <c r="AQ59" i="8"/>
  <c r="AN59" i="8"/>
  <c r="AL59" i="8"/>
  <c r="AM59" i="8" s="1"/>
  <c r="AF59" i="8"/>
  <c r="L59" i="8"/>
  <c r="AO59" i="8" s="1"/>
  <c r="K59" i="8"/>
  <c r="AH59" i="8" s="1"/>
  <c r="I59" i="8"/>
  <c r="F59" i="8"/>
  <c r="D59" i="8"/>
  <c r="AQ58" i="8"/>
  <c r="AP58" i="8"/>
  <c r="AP59" i="8" s="1"/>
  <c r="AJ58" i="8"/>
  <c r="AI58" i="8"/>
  <c r="X58" i="8"/>
  <c r="T58" i="8"/>
  <c r="M58" i="8"/>
  <c r="AG58" i="8" s="1"/>
  <c r="AQ57" i="8"/>
  <c r="AP57" i="8"/>
  <c r="AJ57" i="8"/>
  <c r="AI57" i="8"/>
  <c r="Z57" i="8"/>
  <c r="V57" i="8"/>
  <c r="M57" i="8"/>
  <c r="AG57" i="8" s="1"/>
  <c r="AQ56" i="8"/>
  <c r="AP56" i="8"/>
  <c r="AJ56" i="8"/>
  <c r="AI56" i="8"/>
  <c r="AI59" i="8" s="1"/>
  <c r="M56" i="8"/>
  <c r="AG56" i="8" s="1"/>
  <c r="AV55" i="8"/>
  <c r="AS55" i="8"/>
  <c r="AO55" i="8"/>
  <c r="AN55" i="8"/>
  <c r="AL55" i="8"/>
  <c r="AM55" i="8" s="1"/>
  <c r="AH55" i="8"/>
  <c r="AF55" i="8"/>
  <c r="L55" i="8"/>
  <c r="K55" i="8"/>
  <c r="I55" i="8"/>
  <c r="F55" i="8"/>
  <c r="D55" i="8"/>
  <c r="AQ54" i="8"/>
  <c r="AP54" i="8"/>
  <c r="AE54" i="8" s="1"/>
  <c r="AK54" i="8" s="1"/>
  <c r="AJ54" i="8"/>
  <c r="AI54" i="8"/>
  <c r="AG54" i="8"/>
  <c r="AD54" i="8"/>
  <c r="AB54" i="8"/>
  <c r="O54" i="8"/>
  <c r="M54" i="8"/>
  <c r="T54" i="8" s="1"/>
  <c r="AQ53" i="8"/>
  <c r="AP53" i="8"/>
  <c r="AK53" i="8"/>
  <c r="AJ53" i="8"/>
  <c r="AI53" i="8"/>
  <c r="AG53" i="8"/>
  <c r="AE53" i="8"/>
  <c r="AD53" i="8"/>
  <c r="Q53" i="8"/>
  <c r="M53" i="8"/>
  <c r="V53" i="8" s="1"/>
  <c r="AQ52" i="8"/>
  <c r="AQ55" i="8" s="1"/>
  <c r="AP52" i="8"/>
  <c r="AP55" i="8" s="1"/>
  <c r="AJ52" i="8"/>
  <c r="AI52" i="8"/>
  <c r="AI55" i="8" s="1"/>
  <c r="M52" i="8"/>
  <c r="X52" i="8" s="1"/>
  <c r="AV51" i="8"/>
  <c r="AS51" i="8"/>
  <c r="AQ51" i="8"/>
  <c r="AP51" i="8"/>
  <c r="AN51" i="8"/>
  <c r="AL51" i="8"/>
  <c r="AM51" i="8" s="1"/>
  <c r="L51" i="8"/>
  <c r="AO51" i="8" s="1"/>
  <c r="K51" i="8"/>
  <c r="AH51" i="8" s="1"/>
  <c r="I51" i="8"/>
  <c r="F51" i="8"/>
  <c r="D51" i="8"/>
  <c r="AQ50" i="8"/>
  <c r="AP50" i="8"/>
  <c r="AJ50" i="8"/>
  <c r="AI50" i="8"/>
  <c r="X50" i="8"/>
  <c r="X51" i="8" s="1"/>
  <c r="M50" i="8"/>
  <c r="AG50" i="8" s="1"/>
  <c r="AQ49" i="8"/>
  <c r="AP49" i="8"/>
  <c r="AJ49" i="8"/>
  <c r="AI49" i="8"/>
  <c r="AG49" i="8"/>
  <c r="AE49" i="8"/>
  <c r="AK49" i="8" s="1"/>
  <c r="AD49" i="8"/>
  <c r="Z49" i="8"/>
  <c r="X49" i="8"/>
  <c r="V49" i="8"/>
  <c r="T49" i="8"/>
  <c r="Q49" i="8"/>
  <c r="O49" i="8"/>
  <c r="M49" i="8"/>
  <c r="AB49" i="8" s="1"/>
  <c r="AQ48" i="8"/>
  <c r="AP48" i="8"/>
  <c r="AJ48" i="8"/>
  <c r="AI48" i="8"/>
  <c r="AI51" i="8" s="1"/>
  <c r="AG48" i="8"/>
  <c r="AG51" i="8" s="1"/>
  <c r="AE48" i="8"/>
  <c r="AK48" i="8" s="1"/>
  <c r="AB48" i="8"/>
  <c r="Z48" i="8"/>
  <c r="X48" i="8"/>
  <c r="V48" i="8"/>
  <c r="T48" i="8"/>
  <c r="Q48" i="8"/>
  <c r="M48" i="8"/>
  <c r="M51" i="8" s="1"/>
  <c r="AV47" i="8"/>
  <c r="AS47" i="8"/>
  <c r="AQ47" i="8"/>
  <c r="AM47" i="8"/>
  <c r="AL47" i="8"/>
  <c r="K47" i="8"/>
  <c r="AN47" i="8" s="1"/>
  <c r="I47" i="8"/>
  <c r="F47" i="8"/>
  <c r="D47" i="8"/>
  <c r="AQ46" i="8"/>
  <c r="AP46" i="8"/>
  <c r="AJ46" i="8"/>
  <c r="AI46" i="8"/>
  <c r="M46" i="8"/>
  <c r="Z46" i="8" s="1"/>
  <c r="AQ45" i="8"/>
  <c r="AP45" i="8"/>
  <c r="AJ45" i="8"/>
  <c r="AI45" i="8"/>
  <c r="O45" i="8"/>
  <c r="M45" i="8"/>
  <c r="AB45" i="8" s="1"/>
  <c r="AQ44" i="8"/>
  <c r="AP44" i="8"/>
  <c r="AP47" i="8" s="1"/>
  <c r="AJ44" i="8"/>
  <c r="AI44" i="8"/>
  <c r="AI47" i="8" s="1"/>
  <c r="AG44" i="8"/>
  <c r="AB44" i="8"/>
  <c r="Z44" i="8"/>
  <c r="X44" i="8"/>
  <c r="V44" i="8"/>
  <c r="Q44" i="8"/>
  <c r="O44" i="8"/>
  <c r="M44" i="8"/>
  <c r="M47" i="8" s="1"/>
  <c r="AV43" i="8"/>
  <c r="AS43" i="8"/>
  <c r="AQ43" i="8"/>
  <c r="AP43" i="8"/>
  <c r="AL43" i="8"/>
  <c r="AM43" i="8" s="1"/>
  <c r="AH43" i="8"/>
  <c r="M43" i="8"/>
  <c r="K43" i="8"/>
  <c r="L43" i="8" s="1"/>
  <c r="AO43" i="8" s="1"/>
  <c r="I43" i="8"/>
  <c r="F43" i="8"/>
  <c r="D43" i="8"/>
  <c r="AQ42" i="8"/>
  <c r="AP42" i="8"/>
  <c r="AJ42" i="8"/>
  <c r="AI42" i="8"/>
  <c r="AG42" i="8"/>
  <c r="AE42" i="8"/>
  <c r="AK42" i="8" s="1"/>
  <c r="Z42" i="8"/>
  <c r="V42" i="8"/>
  <c r="T42" i="8"/>
  <c r="Q42" i="8"/>
  <c r="M42" i="8"/>
  <c r="X42" i="8" s="1"/>
  <c r="AQ41" i="8"/>
  <c r="AP41" i="8"/>
  <c r="AJ41" i="8"/>
  <c r="AI41" i="8"/>
  <c r="AG41" i="8"/>
  <c r="AB41" i="8"/>
  <c r="X41" i="8"/>
  <c r="V41" i="8"/>
  <c r="T41" i="8"/>
  <c r="M41" i="8"/>
  <c r="Z41" i="8" s="1"/>
  <c r="Z43" i="8" s="1"/>
  <c r="AQ40" i="8"/>
  <c r="AP40" i="8"/>
  <c r="AJ40" i="8"/>
  <c r="AI40" i="8"/>
  <c r="AI43" i="8" s="1"/>
  <c r="AD40" i="8"/>
  <c r="Z40" i="8"/>
  <c r="X40" i="8"/>
  <c r="V40" i="8"/>
  <c r="V43" i="8" s="1"/>
  <c r="M40" i="8"/>
  <c r="AB40" i="8" s="1"/>
  <c r="AV39" i="8"/>
  <c r="AS39" i="8"/>
  <c r="AQ39" i="8"/>
  <c r="AP39" i="8"/>
  <c r="AM39" i="8"/>
  <c r="AL39" i="8"/>
  <c r="Z39" i="8"/>
  <c r="K39" i="8"/>
  <c r="AH39" i="8" s="1"/>
  <c r="I39" i="8"/>
  <c r="F39" i="8"/>
  <c r="D39" i="8"/>
  <c r="AQ38" i="8"/>
  <c r="AP38" i="8"/>
  <c r="AJ38" i="8"/>
  <c r="AI38" i="8"/>
  <c r="AI39" i="8" s="1"/>
  <c r="AD38" i="8"/>
  <c r="AB38" i="8"/>
  <c r="Z38" i="8"/>
  <c r="X38" i="8"/>
  <c r="V38" i="8"/>
  <c r="T38" i="8"/>
  <c r="Q38" i="8"/>
  <c r="M38" i="8"/>
  <c r="AG38" i="8" s="1"/>
  <c r="AE38" i="8" s="1"/>
  <c r="AK38" i="8" s="1"/>
  <c r="AQ37" i="8"/>
  <c r="AP37" i="8"/>
  <c r="AJ37" i="8"/>
  <c r="AI37" i="8"/>
  <c r="AG37" i="8"/>
  <c r="Z37" i="8"/>
  <c r="X37" i="8"/>
  <c r="V37" i="8"/>
  <c r="T37" i="8"/>
  <c r="M37" i="8"/>
  <c r="AE37" i="8" s="1"/>
  <c r="AK37" i="8" s="1"/>
  <c r="AQ36" i="8"/>
  <c r="AP36" i="8"/>
  <c r="AE36" i="8" s="1"/>
  <c r="AK36" i="8" s="1"/>
  <c r="AJ36" i="8"/>
  <c r="AI36" i="8"/>
  <c r="AG36" i="8"/>
  <c r="AG39" i="8" s="1"/>
  <c r="AD36" i="8"/>
  <c r="AB36" i="8"/>
  <c r="Z36" i="8"/>
  <c r="X36" i="8"/>
  <c r="X39" i="8" s="1"/>
  <c r="V36" i="8"/>
  <c r="V39" i="8" s="1"/>
  <c r="Q36" i="8"/>
  <c r="O36" i="8"/>
  <c r="M36" i="8"/>
  <c r="T36" i="8" s="1"/>
  <c r="T39" i="8" s="1"/>
  <c r="AV35" i="8"/>
  <c r="AS35" i="8"/>
  <c r="AL35" i="8"/>
  <c r="AM35" i="8" s="1"/>
  <c r="AI35" i="8"/>
  <c r="K35" i="8"/>
  <c r="AF35" i="8" s="1"/>
  <c r="I35" i="8"/>
  <c r="F35" i="8"/>
  <c r="D35" i="8"/>
  <c r="AQ34" i="8"/>
  <c r="AP34" i="8"/>
  <c r="AJ34" i="8"/>
  <c r="AI34" i="8"/>
  <c r="X34" i="8"/>
  <c r="V34" i="8"/>
  <c r="M34" i="8"/>
  <c r="AD34" i="8" s="1"/>
  <c r="AQ33" i="8"/>
  <c r="AP33" i="8"/>
  <c r="AJ33" i="8"/>
  <c r="AI33" i="8"/>
  <c r="AB33" i="8"/>
  <c r="Z33" i="8"/>
  <c r="X33" i="8"/>
  <c r="V33" i="8"/>
  <c r="T33" i="8"/>
  <c r="Q33" i="8"/>
  <c r="O33" i="8"/>
  <c r="M33" i="8"/>
  <c r="AD33" i="8" s="1"/>
  <c r="AQ32" i="8"/>
  <c r="AQ35" i="8" s="1"/>
  <c r="AP32" i="8"/>
  <c r="AP35" i="8" s="1"/>
  <c r="AJ32" i="8"/>
  <c r="AI32" i="8"/>
  <c r="AB32" i="8"/>
  <c r="Z32" i="8"/>
  <c r="Q32" i="8"/>
  <c r="M32" i="8"/>
  <c r="AG32" i="8" s="1"/>
  <c r="AV31" i="8"/>
  <c r="AS31" i="8"/>
  <c r="AL31" i="8"/>
  <c r="AM31" i="8" s="1"/>
  <c r="AB31" i="8"/>
  <c r="M31" i="8"/>
  <c r="Y31" i="8" s="1"/>
  <c r="K31" i="8"/>
  <c r="AN31" i="8" s="1"/>
  <c r="I31" i="8"/>
  <c r="F31" i="8"/>
  <c r="D31" i="8"/>
  <c r="AQ30" i="8"/>
  <c r="AP30" i="8"/>
  <c r="AE30" i="8" s="1"/>
  <c r="AK30" i="8" s="1"/>
  <c r="AJ30" i="8"/>
  <c r="AI30" i="8"/>
  <c r="AG30" i="8"/>
  <c r="AD30" i="8"/>
  <c r="AB30" i="8"/>
  <c r="Z30" i="8"/>
  <c r="X30" i="8"/>
  <c r="V30" i="8"/>
  <c r="T30" i="8"/>
  <c r="Q30" i="8"/>
  <c r="O30" i="8"/>
  <c r="M30" i="8"/>
  <c r="AQ29" i="8"/>
  <c r="AP29" i="8"/>
  <c r="AJ29" i="8"/>
  <c r="AI29" i="8"/>
  <c r="AG29" i="8"/>
  <c r="AD29" i="8"/>
  <c r="AB29" i="8"/>
  <c r="Z29" i="8"/>
  <c r="X29" i="8"/>
  <c r="M29" i="8"/>
  <c r="Q29" i="8" s="1"/>
  <c r="AQ28" i="8"/>
  <c r="AQ31" i="8" s="1"/>
  <c r="AP28" i="8"/>
  <c r="AP31" i="8" s="1"/>
  <c r="AJ28" i="8"/>
  <c r="AI28" i="8"/>
  <c r="AI31" i="8" s="1"/>
  <c r="AD28" i="8"/>
  <c r="AD31" i="8" s="1"/>
  <c r="AB28" i="8"/>
  <c r="Z28" i="8"/>
  <c r="Z31" i="8" s="1"/>
  <c r="M28" i="8"/>
  <c r="T28" i="8" s="1"/>
  <c r="AV27" i="8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O83" i="8" l="1"/>
  <c r="AB99" i="8"/>
  <c r="AJ79" i="8"/>
  <c r="AC79" i="8"/>
  <c r="AK76" i="8"/>
  <c r="AB95" i="8"/>
  <c r="AA95" i="8" s="1"/>
  <c r="AD95" i="8"/>
  <c r="AC99" i="8"/>
  <c r="AA99" i="8"/>
  <c r="Y99" i="8"/>
  <c r="W99" i="8"/>
  <c r="U99" i="8"/>
  <c r="N99" i="8"/>
  <c r="AT80" i="8"/>
  <c r="AT81" i="8" s="1"/>
  <c r="AT82" i="8" s="1"/>
  <c r="AU79" i="8"/>
  <c r="V84" i="8"/>
  <c r="V87" i="8" s="1"/>
  <c r="T85" i="8"/>
  <c r="T87" i="8" s="1"/>
  <c r="R87" i="8" s="1"/>
  <c r="Q86" i="8"/>
  <c r="AG89" i="8"/>
  <c r="AG91" i="8" s="1"/>
  <c r="Q92" i="8"/>
  <c r="Q95" i="8" s="1"/>
  <c r="AN95" i="8"/>
  <c r="AE96" i="8"/>
  <c r="AK96" i="8" s="1"/>
  <c r="AA87" i="8"/>
  <c r="AH91" i="8"/>
  <c r="V92" i="8"/>
  <c r="V95" i="8" s="1"/>
  <c r="AC87" i="8"/>
  <c r="AG78" i="8"/>
  <c r="AE78" i="8" s="1"/>
  <c r="AK78" i="8" s="1"/>
  <c r="AH79" i="8"/>
  <c r="T80" i="8"/>
  <c r="Q81" i="8"/>
  <c r="Q83" i="8" s="1"/>
  <c r="O82" i="8"/>
  <c r="AG84" i="8"/>
  <c r="AF87" i="8"/>
  <c r="O88" i="8"/>
  <c r="O91" i="8" s="1"/>
  <c r="R79" i="8"/>
  <c r="V80" i="8"/>
  <c r="V83" i="8" s="1"/>
  <c r="T81" i="8"/>
  <c r="Q82" i="8"/>
  <c r="AG85" i="8"/>
  <c r="AE85" i="8" s="1"/>
  <c r="AK85" i="8" s="1"/>
  <c r="AE86" i="8"/>
  <c r="AK86" i="8" s="1"/>
  <c r="Q88" i="8"/>
  <c r="O89" i="8"/>
  <c r="AN91" i="8"/>
  <c r="AD93" i="8"/>
  <c r="AB94" i="8"/>
  <c r="N95" i="8"/>
  <c r="AG86" i="8"/>
  <c r="AH87" i="8"/>
  <c r="T88" i="8"/>
  <c r="T91" i="8" s="1"/>
  <c r="Q89" i="8"/>
  <c r="AG92" i="8"/>
  <c r="AG95" i="8" s="1"/>
  <c r="AD94" i="8"/>
  <c r="AF95" i="8"/>
  <c r="V88" i="8"/>
  <c r="V91" i="8" s="1"/>
  <c r="T89" i="8"/>
  <c r="AE94" i="8"/>
  <c r="AK94" i="8" s="1"/>
  <c r="P95" i="8"/>
  <c r="Q96" i="8"/>
  <c r="O97" i="8"/>
  <c r="O99" i="8" s="1"/>
  <c r="AN99" i="8"/>
  <c r="T96" i="8"/>
  <c r="T99" i="8" s="1"/>
  <c r="R99" i="8" s="1"/>
  <c r="Q97" i="8"/>
  <c r="X88" i="8"/>
  <c r="X91" i="8" s="1"/>
  <c r="O76" i="8"/>
  <c r="O79" i="8" s="1"/>
  <c r="N79" i="8" s="1"/>
  <c r="W79" i="8"/>
  <c r="X80" i="8"/>
  <c r="X83" i="8" s="1"/>
  <c r="V81" i="8"/>
  <c r="T82" i="8"/>
  <c r="U79" i="8"/>
  <c r="Z80" i="8"/>
  <c r="X81" i="8"/>
  <c r="V82" i="8"/>
  <c r="AB80" i="8"/>
  <c r="AB83" i="8" s="1"/>
  <c r="Z81" i="8"/>
  <c r="X82" i="8"/>
  <c r="L83" i="8"/>
  <c r="AO83" i="8" s="1"/>
  <c r="AD80" i="8"/>
  <c r="AB81" i="8"/>
  <c r="Z82" i="8"/>
  <c r="M83" i="8"/>
  <c r="U87" i="8"/>
  <c r="Z88" i="8"/>
  <c r="Z91" i="8" s="1"/>
  <c r="O77" i="8"/>
  <c r="Q76" i="8"/>
  <c r="Q79" i="8" s="1"/>
  <c r="P79" i="8" s="1"/>
  <c r="AE80" i="8"/>
  <c r="AK80" i="8" s="1"/>
  <c r="AD81" i="8"/>
  <c r="AB82" i="8"/>
  <c r="AB88" i="8"/>
  <c r="AB91" i="8" s="1"/>
  <c r="L91" i="8"/>
  <c r="AO91" i="8" s="1"/>
  <c r="T76" i="8"/>
  <c r="T79" i="8" s="1"/>
  <c r="Q77" i="8"/>
  <c r="O78" i="8"/>
  <c r="AE81" i="8"/>
  <c r="AK81" i="8" s="1"/>
  <c r="AD82" i="8"/>
  <c r="AF83" i="8"/>
  <c r="O84" i="8"/>
  <c r="O87" i="8" s="1"/>
  <c r="N87" i="8" s="1"/>
  <c r="W87" i="8"/>
  <c r="AD88" i="8"/>
  <c r="AD91" i="8" s="1"/>
  <c r="AJ91" i="8" s="1"/>
  <c r="AB89" i="8"/>
  <c r="M91" i="8"/>
  <c r="U95" i="8"/>
  <c r="AE82" i="8"/>
  <c r="AK82" i="8" s="1"/>
  <c r="Q84" i="8"/>
  <c r="O85" i="8"/>
  <c r="AE88" i="8"/>
  <c r="AK88" i="8" s="1"/>
  <c r="AD89" i="8"/>
  <c r="AD96" i="8"/>
  <c r="AD99" i="8" s="1"/>
  <c r="AJ99" i="8" s="1"/>
  <c r="AD75" i="8"/>
  <c r="AJ75" i="8" s="1"/>
  <c r="AC75" i="8"/>
  <c r="AE72" i="8"/>
  <c r="AK72" i="8" s="1"/>
  <c r="AB74" i="8"/>
  <c r="AB75" i="8" s="1"/>
  <c r="AA75" i="8" s="1"/>
  <c r="N75" i="8"/>
  <c r="AE75" i="8"/>
  <c r="AF75" i="8"/>
  <c r="R75" i="8"/>
  <c r="O72" i="8"/>
  <c r="O75" i="8" s="1"/>
  <c r="W75" i="8"/>
  <c r="Q72" i="8"/>
  <c r="Q75" i="8" s="1"/>
  <c r="P75" i="8" s="1"/>
  <c r="AN75" i="8"/>
  <c r="V72" i="8"/>
  <c r="V75" i="8" s="1"/>
  <c r="U75" i="8" s="1"/>
  <c r="Y75" i="8"/>
  <c r="X72" i="8"/>
  <c r="X75" i="8" s="1"/>
  <c r="Z51" i="8"/>
  <c r="AK60" i="8"/>
  <c r="O71" i="8"/>
  <c r="N71" i="8" s="1"/>
  <c r="AG67" i="8"/>
  <c r="AJ71" i="8"/>
  <c r="AC71" i="8"/>
  <c r="X55" i="8"/>
  <c r="Y51" i="8"/>
  <c r="W51" i="8"/>
  <c r="AG59" i="8"/>
  <c r="W71" i="8"/>
  <c r="AC63" i="8"/>
  <c r="AJ63" i="8"/>
  <c r="Y63" i="8"/>
  <c r="AB50" i="8"/>
  <c r="AB51" i="8" s="1"/>
  <c r="AA51" i="8" s="1"/>
  <c r="Z52" i="8"/>
  <c r="Z55" i="8" s="1"/>
  <c r="X53" i="8"/>
  <c r="V54" i="8"/>
  <c r="V60" i="8"/>
  <c r="T61" i="8"/>
  <c r="T63" i="8" s="1"/>
  <c r="R63" i="8" s="1"/>
  <c r="Q62" i="8"/>
  <c r="AP63" i="8"/>
  <c r="AG65" i="8"/>
  <c r="AE65" i="8" s="1"/>
  <c r="AK65" i="8" s="1"/>
  <c r="AE66" i="8"/>
  <c r="AK66" i="8" s="1"/>
  <c r="Q68" i="8"/>
  <c r="Q71" i="8" s="1"/>
  <c r="O69" i="8"/>
  <c r="AN71" i="8"/>
  <c r="AB52" i="8"/>
  <c r="AB55" i="8" s="1"/>
  <c r="Z53" i="8"/>
  <c r="X54" i="8"/>
  <c r="X60" i="8"/>
  <c r="V61" i="8"/>
  <c r="AA63" i="8"/>
  <c r="AG66" i="8"/>
  <c r="AH67" i="8"/>
  <c r="T68" i="8"/>
  <c r="T71" i="8" s="1"/>
  <c r="Y71" i="8"/>
  <c r="O48" i="8"/>
  <c r="O51" i="8" s="1"/>
  <c r="N51" i="8" s="1"/>
  <c r="AD52" i="8"/>
  <c r="AD55" i="8" s="1"/>
  <c r="AJ55" i="8" s="1"/>
  <c r="AB53" i="8"/>
  <c r="Z54" i="8"/>
  <c r="M55" i="8"/>
  <c r="Z60" i="8"/>
  <c r="Z63" i="8" s="1"/>
  <c r="X61" i="8"/>
  <c r="V68" i="8"/>
  <c r="V71" i="8" s="1"/>
  <c r="U71" i="8" s="1"/>
  <c r="O56" i="8"/>
  <c r="O59" i="8" s="1"/>
  <c r="AG52" i="8"/>
  <c r="Q50" i="8"/>
  <c r="Q51" i="8" s="1"/>
  <c r="P51" i="8" s="1"/>
  <c r="Q56" i="8"/>
  <c r="O57" i="8"/>
  <c r="T50" i="8"/>
  <c r="T51" i="8" s="1"/>
  <c r="R51" i="8" s="1"/>
  <c r="T56" i="8"/>
  <c r="Q57" i="8"/>
  <c r="O58" i="8"/>
  <c r="AE61" i="8"/>
  <c r="AK61" i="8" s="1"/>
  <c r="O64" i="8"/>
  <c r="O67" i="8" s="1"/>
  <c r="O50" i="8"/>
  <c r="V50" i="8"/>
  <c r="V51" i="8" s="1"/>
  <c r="U51" i="8" s="1"/>
  <c r="V56" i="8"/>
  <c r="V59" i="8" s="1"/>
  <c r="T57" i="8"/>
  <c r="Q58" i="8"/>
  <c r="Q64" i="8"/>
  <c r="AE68" i="8"/>
  <c r="AF71" i="8"/>
  <c r="X56" i="8"/>
  <c r="AD48" i="8"/>
  <c r="AD51" i="8" s="1"/>
  <c r="AJ51" i="8" s="1"/>
  <c r="Z50" i="8"/>
  <c r="Z56" i="8"/>
  <c r="Z59" i="8" s="1"/>
  <c r="X57" i="8"/>
  <c r="V58" i="8"/>
  <c r="V64" i="8"/>
  <c r="T65" i="8"/>
  <c r="T67" i="8" s="1"/>
  <c r="Q66" i="8"/>
  <c r="P71" i="8"/>
  <c r="AD50" i="8"/>
  <c r="AF51" i="8"/>
  <c r="O52" i="8"/>
  <c r="O55" i="8" s="1"/>
  <c r="AD56" i="8"/>
  <c r="AB57" i="8"/>
  <c r="Z58" i="8"/>
  <c r="M59" i="8"/>
  <c r="Z64" i="8"/>
  <c r="X65" i="8"/>
  <c r="X67" i="8" s="1"/>
  <c r="V66" i="8"/>
  <c r="R71" i="8"/>
  <c r="AB56" i="8"/>
  <c r="AE50" i="8"/>
  <c r="AK50" i="8" s="1"/>
  <c r="Q52" i="8"/>
  <c r="O53" i="8"/>
  <c r="AE56" i="8"/>
  <c r="AK56" i="8" s="1"/>
  <c r="AD57" i="8"/>
  <c r="AB58" i="8"/>
  <c r="AB64" i="8"/>
  <c r="Z65" i="8"/>
  <c r="X66" i="8"/>
  <c r="L67" i="8"/>
  <c r="AO67" i="8" s="1"/>
  <c r="T52" i="8"/>
  <c r="AE57" i="8"/>
  <c r="AK57" i="8" s="1"/>
  <c r="AD58" i="8"/>
  <c r="AD64" i="8"/>
  <c r="AB65" i="8"/>
  <c r="Z66" i="8"/>
  <c r="M67" i="8"/>
  <c r="V52" i="8"/>
  <c r="V55" i="8" s="1"/>
  <c r="T53" i="8"/>
  <c r="Q54" i="8"/>
  <c r="AE58" i="8"/>
  <c r="AK58" i="8" s="1"/>
  <c r="Q60" i="8"/>
  <c r="Q63" i="8" s="1"/>
  <c r="P63" i="8" s="1"/>
  <c r="O61" i="8"/>
  <c r="O63" i="8" s="1"/>
  <c r="N63" i="8" s="1"/>
  <c r="AE64" i="8"/>
  <c r="AK64" i="8" s="1"/>
  <c r="AD65" i="8"/>
  <c r="AB66" i="8"/>
  <c r="AB47" i="8"/>
  <c r="AA47" i="8" s="1"/>
  <c r="V45" i="8"/>
  <c r="T46" i="8"/>
  <c r="X45" i="8"/>
  <c r="X47" i="8" s="1"/>
  <c r="W47" i="8" s="1"/>
  <c r="Z45" i="8"/>
  <c r="Z47" i="8" s="1"/>
  <c r="Y47" i="8" s="1"/>
  <c r="X46" i="8"/>
  <c r="L47" i="8"/>
  <c r="AO47" i="8" s="1"/>
  <c r="AE44" i="8"/>
  <c r="AK44" i="8" s="1"/>
  <c r="AD45" i="8"/>
  <c r="AB46" i="8"/>
  <c r="AD46" i="8"/>
  <c r="AF47" i="8"/>
  <c r="AG45" i="8"/>
  <c r="AE45" i="8" s="1"/>
  <c r="AK45" i="8" s="1"/>
  <c r="AG46" i="8"/>
  <c r="AE46" i="8" s="1"/>
  <c r="AK46" i="8" s="1"/>
  <c r="AH47" i="8"/>
  <c r="T44" i="8"/>
  <c r="Q45" i="8"/>
  <c r="Q47" i="8" s="1"/>
  <c r="P47" i="8" s="1"/>
  <c r="O46" i="8"/>
  <c r="O47" i="8" s="1"/>
  <c r="N47" i="8" s="1"/>
  <c r="T45" i="8"/>
  <c r="Q46" i="8"/>
  <c r="V46" i="8"/>
  <c r="V47" i="8" s="1"/>
  <c r="U47" i="8" s="1"/>
  <c r="AD44" i="8"/>
  <c r="Q39" i="8"/>
  <c r="AD43" i="8"/>
  <c r="AJ43" i="8" s="1"/>
  <c r="T31" i="8"/>
  <c r="R31" i="8" s="1"/>
  <c r="AJ31" i="8"/>
  <c r="AC31" i="8"/>
  <c r="Z35" i="8"/>
  <c r="X43" i="8"/>
  <c r="W43" i="8" s="1"/>
  <c r="AC43" i="8"/>
  <c r="O39" i="8"/>
  <c r="V28" i="8"/>
  <c r="T29" i="8"/>
  <c r="AG33" i="8"/>
  <c r="AE33" i="8" s="1"/>
  <c r="AK33" i="8" s="1"/>
  <c r="AE34" i="8"/>
  <c r="AK34" i="8" s="1"/>
  <c r="O37" i="8"/>
  <c r="AN39" i="8"/>
  <c r="AD41" i="8"/>
  <c r="AB42" i="8"/>
  <c r="AB43" i="8" s="1"/>
  <c r="AA43" i="8" s="1"/>
  <c r="X28" i="8"/>
  <c r="X31" i="8" s="1"/>
  <c r="W31" i="8" s="1"/>
  <c r="V29" i="8"/>
  <c r="AA31" i="8"/>
  <c r="AG34" i="8"/>
  <c r="AH35" i="8"/>
  <c r="Q37" i="8"/>
  <c r="O38" i="8"/>
  <c r="AG40" i="8"/>
  <c r="AG43" i="8" s="1"/>
  <c r="AE41" i="8"/>
  <c r="AK41" i="8" s="1"/>
  <c r="AD42" i="8"/>
  <c r="AF43" i="8"/>
  <c r="L39" i="8"/>
  <c r="AO39" i="8" s="1"/>
  <c r="AG28" i="8"/>
  <c r="AG31" i="8" s="1"/>
  <c r="AE29" i="8"/>
  <c r="AK29" i="8" s="1"/>
  <c r="AF31" i="8"/>
  <c r="O32" i="8"/>
  <c r="O35" i="8" s="1"/>
  <c r="AB37" i="8"/>
  <c r="AB39" i="8" s="1"/>
  <c r="M39" i="8"/>
  <c r="U43" i="8"/>
  <c r="AD37" i="8"/>
  <c r="AD39" i="8" s="1"/>
  <c r="AJ39" i="8" s="1"/>
  <c r="P31" i="8"/>
  <c r="AN35" i="8"/>
  <c r="AH31" i="8"/>
  <c r="T32" i="8"/>
  <c r="O34" i="8"/>
  <c r="AF39" i="8"/>
  <c r="O40" i="8"/>
  <c r="L31" i="8"/>
  <c r="AO31" i="8" s="1"/>
  <c r="V32" i="8"/>
  <c r="V35" i="8" s="1"/>
  <c r="Q34" i="8"/>
  <c r="Q35" i="8" s="1"/>
  <c r="Q40" i="8"/>
  <c r="Q43" i="8" s="1"/>
  <c r="P43" i="8" s="1"/>
  <c r="O41" i="8"/>
  <c r="AN43" i="8"/>
  <c r="X32" i="8"/>
  <c r="X35" i="8" s="1"/>
  <c r="T34" i="8"/>
  <c r="T40" i="8"/>
  <c r="T43" i="8" s="1"/>
  <c r="R43" i="8" s="1"/>
  <c r="Q41" i="8"/>
  <c r="O42" i="8"/>
  <c r="Y43" i="8"/>
  <c r="AD32" i="8"/>
  <c r="AD35" i="8" s="1"/>
  <c r="AJ35" i="8" s="1"/>
  <c r="Z34" i="8"/>
  <c r="M35" i="8"/>
  <c r="O28" i="8"/>
  <c r="Q28" i="8"/>
  <c r="Q31" i="8" s="1"/>
  <c r="O29" i="8"/>
  <c r="AE32" i="8"/>
  <c r="AK32" i="8" s="1"/>
  <c r="AB34" i="8"/>
  <c r="AB35" i="8" s="1"/>
  <c r="L35" i="8"/>
  <c r="AO35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N91" i="8" l="1"/>
  <c r="AC91" i="8"/>
  <c r="AA91" i="8"/>
  <c r="Y91" i="8"/>
  <c r="W91" i="8"/>
  <c r="U91" i="8"/>
  <c r="R91" i="8"/>
  <c r="P91" i="8"/>
  <c r="P83" i="8"/>
  <c r="AE83" i="8"/>
  <c r="AK83" i="8" s="1"/>
  <c r="N83" i="8"/>
  <c r="AC83" i="8"/>
  <c r="AA83" i="8"/>
  <c r="Y83" i="8"/>
  <c r="W83" i="8"/>
  <c r="U83" i="8"/>
  <c r="AD83" i="8"/>
  <c r="AJ83" i="8" s="1"/>
  <c r="AG87" i="8"/>
  <c r="AE84" i="8"/>
  <c r="AE89" i="8"/>
  <c r="AK89" i="8" s="1"/>
  <c r="AG79" i="8"/>
  <c r="AE79" i="8"/>
  <c r="AK79" i="8" s="1"/>
  <c r="AJ95" i="8"/>
  <c r="AC95" i="8"/>
  <c r="Q99" i="8"/>
  <c r="P99" i="8" s="1"/>
  <c r="Q87" i="8"/>
  <c r="P87" i="8" s="1"/>
  <c r="AE99" i="8"/>
  <c r="AK99" i="8" s="1"/>
  <c r="AT84" i="8"/>
  <c r="AT85" i="8" s="1"/>
  <c r="AT86" i="8" s="1"/>
  <c r="AU83" i="8"/>
  <c r="Z83" i="8"/>
  <c r="Q91" i="8"/>
  <c r="AE92" i="8"/>
  <c r="T83" i="8"/>
  <c r="R83" i="8" s="1"/>
  <c r="AK75" i="8"/>
  <c r="T55" i="8"/>
  <c r="V63" i="8"/>
  <c r="U63" i="8" s="1"/>
  <c r="AE51" i="8"/>
  <c r="AK51" i="8" s="1"/>
  <c r="X63" i="8"/>
  <c r="W63" i="8" s="1"/>
  <c r="AC51" i="8"/>
  <c r="Z67" i="8"/>
  <c r="Y67" i="8" s="1"/>
  <c r="V67" i="8"/>
  <c r="AE59" i="8"/>
  <c r="AK59" i="8" s="1"/>
  <c r="N59" i="8"/>
  <c r="AA59" i="8"/>
  <c r="Y59" i="8"/>
  <c r="W59" i="8"/>
  <c r="U59" i="8"/>
  <c r="AB67" i="8"/>
  <c r="AE67" i="8"/>
  <c r="AK67" i="8" s="1"/>
  <c r="N67" i="8"/>
  <c r="AA67" i="8"/>
  <c r="W67" i="8"/>
  <c r="U67" i="8"/>
  <c r="R67" i="8"/>
  <c r="P67" i="8"/>
  <c r="AD59" i="8"/>
  <c r="AJ59" i="8" s="1"/>
  <c r="T59" i="8"/>
  <c r="R59" i="8" s="1"/>
  <c r="X59" i="8"/>
  <c r="AA55" i="8"/>
  <c r="Y55" i="8"/>
  <c r="W55" i="8"/>
  <c r="U55" i="8"/>
  <c r="R55" i="8"/>
  <c r="N55" i="8"/>
  <c r="AC55" i="8"/>
  <c r="AD67" i="8"/>
  <c r="AJ67" i="8" s="1"/>
  <c r="Q55" i="8"/>
  <c r="P55" i="8" s="1"/>
  <c r="Q59" i="8"/>
  <c r="P59" i="8" s="1"/>
  <c r="AE63" i="8"/>
  <c r="AK63" i="8" s="1"/>
  <c r="AB59" i="8"/>
  <c r="AK68" i="8"/>
  <c r="AE71" i="8"/>
  <c r="AK71" i="8" s="1"/>
  <c r="AG55" i="8"/>
  <c r="AE52" i="8"/>
  <c r="AK52" i="8" s="1"/>
  <c r="Q67" i="8"/>
  <c r="T47" i="8"/>
  <c r="R47" i="8" s="1"/>
  <c r="AG47" i="8"/>
  <c r="AD47" i="8"/>
  <c r="AE47" i="8"/>
  <c r="AK47" i="8" s="1"/>
  <c r="W39" i="8"/>
  <c r="R39" i="8"/>
  <c r="AA39" i="8"/>
  <c r="U39" i="8"/>
  <c r="P39" i="8"/>
  <c r="AE39" i="8"/>
  <c r="AK39" i="8" s="1"/>
  <c r="N39" i="8"/>
  <c r="AC39" i="8"/>
  <c r="Y39" i="8"/>
  <c r="V31" i="8"/>
  <c r="U31" i="8" s="1"/>
  <c r="AE35" i="8"/>
  <c r="AK35" i="8" s="1"/>
  <c r="N35" i="8"/>
  <c r="AA35" i="8"/>
  <c r="Y35" i="8"/>
  <c r="W35" i="8"/>
  <c r="U35" i="8"/>
  <c r="AC35" i="8"/>
  <c r="P35" i="8"/>
  <c r="O43" i="8"/>
  <c r="N43" i="8" s="1"/>
  <c r="AE28" i="8"/>
  <c r="AG35" i="8"/>
  <c r="O31" i="8"/>
  <c r="N31" i="8" s="1"/>
  <c r="T35" i="8"/>
  <c r="R35" i="8" s="1"/>
  <c r="AE40" i="8"/>
  <c r="AE27" i="8"/>
  <c r="AK27" i="8" s="1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T88" i="8" l="1"/>
  <c r="AT89" i="8" s="1"/>
  <c r="AT90" i="8" s="1"/>
  <c r="AU87" i="8"/>
  <c r="AK84" i="8"/>
  <c r="AE87" i="8"/>
  <c r="AK87" i="8" s="1"/>
  <c r="AK92" i="8"/>
  <c r="AE95" i="8"/>
  <c r="AK95" i="8" s="1"/>
  <c r="AE91" i="8"/>
  <c r="AK91" i="8" s="1"/>
  <c r="AC59" i="8"/>
  <c r="AC67" i="8"/>
  <c r="AE55" i="8"/>
  <c r="AK55" i="8" s="1"/>
  <c r="AJ47" i="8"/>
  <c r="AC47" i="8"/>
  <c r="AK28" i="8"/>
  <c r="AE31" i="8"/>
  <c r="AK31" i="8" s="1"/>
  <c r="AK40" i="8"/>
  <c r="AE43" i="8"/>
  <c r="AK43" i="8" s="1"/>
  <c r="AU15" i="8"/>
  <c r="AT16" i="8"/>
  <c r="AT17" i="8" s="1"/>
  <c r="AT18" i="8" s="1"/>
  <c r="AJ27" i="8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T92" i="8" l="1"/>
  <c r="AT93" i="8" s="1"/>
  <c r="AT94" i="8" s="1"/>
  <c r="AU91" i="8"/>
  <c r="AT20" i="8"/>
  <c r="AT21" i="8" s="1"/>
  <c r="AT22" i="8" s="1"/>
  <c r="AU19" i="8"/>
  <c r="AL79" i="6"/>
  <c r="AT96" i="8" l="1"/>
  <c r="AT97" i="8" s="1"/>
  <c r="AT98" i="8" s="1"/>
  <c r="AU99" i="8" s="1"/>
  <c r="AU95" i="8"/>
  <c r="AT24" i="8"/>
  <c r="AT25" i="8" s="1"/>
  <c r="AT26" i="8" s="1"/>
  <c r="AU23" i="8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U27" i="8" l="1"/>
  <c r="AT28" i="8"/>
  <c r="AT29" i="8" s="1"/>
  <c r="AT30" i="8" s="1"/>
  <c r="AI31" i="6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T32" i="8" l="1"/>
  <c r="AT33" i="8" s="1"/>
  <c r="AT34" i="8" s="1"/>
  <c r="AU31" i="8"/>
  <c r="V35" i="7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U35" i="8" l="1"/>
  <c r="AT36" i="8"/>
  <c r="AT37" i="8" s="1"/>
  <c r="AT38" i="8" s="1"/>
  <c r="AC23" i="7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T40" i="8" l="1"/>
  <c r="AT41" i="8" s="1"/>
  <c r="AT42" i="8" s="1"/>
  <c r="AU39" i="8"/>
  <c r="AE128" i="6"/>
  <c r="AK128" i="6" s="1"/>
  <c r="AJ128" i="6"/>
  <c r="AU43" i="8" l="1"/>
  <c r="AT44" i="8"/>
  <c r="AT45" i="8" s="1"/>
  <c r="AT46" i="8" s="1"/>
  <c r="AT3" i="6"/>
  <c r="AT4" i="6" s="1"/>
  <c r="AT5" i="6" s="1"/>
  <c r="AT6" i="6" s="1"/>
  <c r="AU47" i="8" l="1"/>
  <c r="AT48" i="8"/>
  <c r="AT49" i="8" s="1"/>
  <c r="AT50" i="8" s="1"/>
  <c r="AT8" i="6"/>
  <c r="AT9" i="6" s="1"/>
  <c r="AT10" i="6" s="1"/>
  <c r="AU7" i="6"/>
  <c r="AU51" i="8" l="1"/>
  <c r="AT52" i="8"/>
  <c r="AT53" i="8" s="1"/>
  <c r="AT54" i="8" s="1"/>
  <c r="AU11" i="6"/>
  <c r="AT12" i="6"/>
  <c r="AT13" i="6" s="1"/>
  <c r="AT14" i="6" s="1"/>
  <c r="AT56" i="8" l="1"/>
  <c r="AT57" i="8" s="1"/>
  <c r="AT58" i="8" s="1"/>
  <c r="AU55" i="8"/>
  <c r="AT16" i="6"/>
  <c r="AT17" i="6" s="1"/>
  <c r="AT18" i="6" s="1"/>
  <c r="AU15" i="6"/>
  <c r="AU59" i="8" l="1"/>
  <c r="AT60" i="8"/>
  <c r="AT61" i="8" s="1"/>
  <c r="AT62" i="8" s="1"/>
  <c r="AU19" i="6"/>
  <c r="AT20" i="6"/>
  <c r="AT21" i="6" s="1"/>
  <c r="AT22" i="6" s="1"/>
  <c r="AT24" i="6" s="1"/>
  <c r="AT64" i="8" l="1"/>
  <c r="AT65" i="8" s="1"/>
  <c r="AT66" i="8" s="1"/>
  <c r="AU63" i="8"/>
  <c r="AU23" i="6"/>
  <c r="AT25" i="6"/>
  <c r="AT26" i="6" s="1"/>
  <c r="AT68" i="8" l="1"/>
  <c r="AT69" i="8" s="1"/>
  <c r="AT70" i="8" s="1"/>
  <c r="AT72" i="8" s="1"/>
  <c r="AT73" i="8" s="1"/>
  <c r="AT74" i="8" s="1"/>
  <c r="AU75" i="8" s="1"/>
  <c r="AU67" i="8"/>
  <c r="AT28" i="6"/>
  <c r="AT29" i="6" s="1"/>
  <c r="AT30" i="6" s="1"/>
  <c r="AU27" i="6"/>
  <c r="AU71" i="8" l="1"/>
  <c r="AU31" i="6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8" authorId="0" shapeId="0" xr:uid="{E6C03971-98DA-4531-AAD8-EB443166A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32" authorId="0" shapeId="0" xr:uid="{B703D23A-B271-457F-B061-626A6A2CD7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44" authorId="0" shapeId="0" xr:uid="{41A52672-E3F2-47AC-9339-BF8901AF3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  <comment ref="AU48" authorId="0" shapeId="0" xr:uid="{7847B497-A528-4B94-A1A3-AC32CAB6C8B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2" authorId="0" shapeId="0" xr:uid="{2AD0FADA-EAA7-4F26-AAF1-64759C76EE0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6" authorId="0" shapeId="0" xr:uid="{32315E95-2858-4CA9-862E-FF72451210C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60" authorId="0" shapeId="0" xr:uid="{62121CFE-CAF6-417B-94A8-A0E6A31F2CA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76" authorId="0" shapeId="0" xr:uid="{8C33EB23-F9AC-4DA1-B116-6651B154FCE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  <comment ref="AU80" authorId="0" shapeId="0" xr:uid="{5E59FA8C-86D1-4BDF-A51C-00D43762838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  <comment ref="AU84" authorId="0" shapeId="0" xr:uid="{37A7F0B6-8E2F-4FF5-9B53-6D7A509824B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</commentList>
</comments>
</file>

<file path=xl/sharedStrings.xml><?xml version="1.0" encoding="utf-8"?>
<sst xmlns="http://schemas.openxmlformats.org/spreadsheetml/2006/main" count="598" uniqueCount="70">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</sst>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2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3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3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3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3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3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3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3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3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2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3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80:A83"/>
    <mergeCell ref="A84:A87"/>
    <mergeCell ref="A60:A63"/>
    <mergeCell ref="A64:A67"/>
    <mergeCell ref="A68:A71"/>
    <mergeCell ref="A72:A75"/>
    <mergeCell ref="A76:A79"/>
    <mergeCell ref="A36:A39"/>
    <mergeCell ref="A40:A43"/>
    <mergeCell ref="A44:A47"/>
    <mergeCell ref="A48:A51"/>
    <mergeCell ref="A56:A59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99"/>
  <sheetViews>
    <sheetView tabSelected="1" topLeftCell="A74" workbookViewId="0">
      <selection activeCell="D76" sqref="D76"/>
    </sheetView>
  </sheetViews>
  <sheetFormatPr defaultRowHeight="15" x14ac:dyDescent="0.25"/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2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67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3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3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2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3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3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2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3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3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2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3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3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2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3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3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2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3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3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  <row r="28" spans="1:53" s="31" customFormat="1" ht="13.5" thickBot="1" x14ac:dyDescent="0.25">
      <c r="A28" s="182">
        <v>7</v>
      </c>
      <c r="B28" s="22">
        <v>1</v>
      </c>
      <c r="C28" s="10" t="s">
        <v>51</v>
      </c>
      <c r="D28" s="11">
        <v>4689</v>
      </c>
      <c r="E28" s="11">
        <v>0</v>
      </c>
      <c r="F28" s="11">
        <v>10802</v>
      </c>
      <c r="G28" s="12">
        <v>0.6</v>
      </c>
      <c r="H28" s="12">
        <v>6.3</v>
      </c>
      <c r="I28" s="11">
        <v>11293</v>
      </c>
      <c r="J28" s="12">
        <v>5</v>
      </c>
      <c r="K28" s="11">
        <v>16237</v>
      </c>
      <c r="L28" s="13">
        <v>6.5000000000000002E-2</v>
      </c>
      <c r="M28" s="23">
        <f>ROUND(K28*(1-L28),0)</f>
        <v>15182</v>
      </c>
      <c r="N28" s="14">
        <v>0.63500000000000001</v>
      </c>
      <c r="O28" s="24">
        <f t="shared" ref="O28:O30" si="228">M28*N28</f>
        <v>9640.57</v>
      </c>
      <c r="P28" s="13">
        <v>0.29199999999999998</v>
      </c>
      <c r="Q28" s="24">
        <f t="shared" ref="Q28:Q30" si="229">M28*P28</f>
        <v>4433.1439999999993</v>
      </c>
      <c r="R28" s="15">
        <v>7.2999999999999995E-2</v>
      </c>
      <c r="S28" s="143">
        <v>0.2127</v>
      </c>
      <c r="T28" s="24">
        <f t="shared" ref="T28:T30" si="230">M28*R28</f>
        <v>1108.2859999999998</v>
      </c>
      <c r="U28" s="25">
        <v>0.22</v>
      </c>
      <c r="V28" s="24">
        <f t="shared" ref="V28:V30" si="231">M28*U28</f>
        <v>3340.04</v>
      </c>
      <c r="W28" s="15">
        <v>0.50900000000000001</v>
      </c>
      <c r="X28" s="24">
        <f t="shared" ref="X28:X30" si="232">M28*W28</f>
        <v>7727.6379999999999</v>
      </c>
      <c r="Y28" s="15">
        <v>0.42</v>
      </c>
      <c r="Z28" s="24">
        <f t="shared" ref="Z28:Z30" si="233">Y28*M28</f>
        <v>6376.44</v>
      </c>
      <c r="AA28" s="145">
        <v>2.4399999999999999E-3</v>
      </c>
      <c r="AB28" s="18">
        <f t="shared" ref="AB28:AB42" si="234">M28*AA28</f>
        <v>37.044080000000001</v>
      </c>
      <c r="AC28" s="16">
        <v>2.4099999999999998E-3</v>
      </c>
      <c r="AD28" s="17">
        <f t="shared" ref="AD28:AD30" si="235">M28*AC28</f>
        <v>36.588619999999999</v>
      </c>
      <c r="AE28" s="26">
        <f>IF(M28&gt;0,(AG28+AP28)/M28,0)</f>
        <v>2.502063917797392E-3</v>
      </c>
      <c r="AF28" s="16">
        <v>2.7999999999999998E-4</v>
      </c>
      <c r="AG28" s="23">
        <f t="shared" ref="AG28:AG30" si="236">AF28*M28</f>
        <v>4.2509599999999992</v>
      </c>
      <c r="AH28" s="114">
        <v>0.20080000000000001</v>
      </c>
      <c r="AI28" s="29">
        <f t="shared" ref="AI28:AI30" si="237">AL28*(1-AM28)*AH28</f>
        <v>31.016772800000002</v>
      </c>
      <c r="AJ28" s="27">
        <f t="shared" ref="AJ28:AJ30" si="238">IF(AND(AH28&gt;0,AF28&gt;0,AC28&gt;0),((AC28-AF28)*AH28)/((AH28-AF28)*AC28),0)</f>
        <v>0.88505156303155375</v>
      </c>
      <c r="AK28" s="59">
        <f t="shared" si="6"/>
        <v>0.88923242882086251</v>
      </c>
      <c r="AL28" s="11">
        <v>169</v>
      </c>
      <c r="AM28" s="13">
        <v>8.5999999999999993E-2</v>
      </c>
      <c r="AN28" s="14">
        <v>0.21840000000000001</v>
      </c>
      <c r="AO28" s="130">
        <v>0.21460000000000001</v>
      </c>
      <c r="AP28" s="29">
        <f>AL28*(1-AM28)*AN28</f>
        <v>33.735374400000005</v>
      </c>
      <c r="AQ28" s="131">
        <f t="shared" ref="AQ28:AQ42" si="239">AL28*(1-AM28)*AO28</f>
        <v>33.148403600000002</v>
      </c>
      <c r="AR28" s="18">
        <v>1.6</v>
      </c>
      <c r="AS28" s="18">
        <v>945.38</v>
      </c>
      <c r="AT28" s="98">
        <f>AT26+AL28-AS28+AU28</f>
        <v>217.70000000000027</v>
      </c>
      <c r="AU28" s="99">
        <v>25.86</v>
      </c>
      <c r="AV28" s="11"/>
      <c r="AW28" s="30"/>
      <c r="AX28" s="19"/>
      <c r="AY28" s="19"/>
      <c r="AZ28" s="19"/>
      <c r="BA28" s="19"/>
    </row>
    <row r="29" spans="1:53" s="31" customFormat="1" ht="12.75" x14ac:dyDescent="0.2">
      <c r="A29" s="183"/>
      <c r="B29" s="32">
        <v>2</v>
      </c>
      <c r="C29" s="10" t="s">
        <v>52</v>
      </c>
      <c r="D29" s="33">
        <v>21308</v>
      </c>
      <c r="E29" s="33">
        <v>3</v>
      </c>
      <c r="F29" s="33">
        <v>16890</v>
      </c>
      <c r="G29" s="34">
        <v>0.4</v>
      </c>
      <c r="H29" s="34">
        <v>6.9</v>
      </c>
      <c r="I29" s="33">
        <v>16685</v>
      </c>
      <c r="J29" s="34">
        <v>4.4000000000000004</v>
      </c>
      <c r="K29" s="33">
        <v>16462</v>
      </c>
      <c r="L29" s="35">
        <v>6.9000000000000006E-2</v>
      </c>
      <c r="M29" s="36">
        <f>ROUND(K29*(1-L29),0)</f>
        <v>15326</v>
      </c>
      <c r="N29" s="37">
        <v>0.66400000000000003</v>
      </c>
      <c r="O29" s="24">
        <f t="shared" si="228"/>
        <v>10176.464</v>
      </c>
      <c r="P29" s="35">
        <v>0.248</v>
      </c>
      <c r="Q29" s="24">
        <f t="shared" si="229"/>
        <v>3800.848</v>
      </c>
      <c r="R29" s="38">
        <v>8.7999999999999995E-2</v>
      </c>
      <c r="S29" s="134">
        <v>0.2046</v>
      </c>
      <c r="T29" s="24">
        <f t="shared" si="230"/>
        <v>1348.6879999999999</v>
      </c>
      <c r="U29" s="27">
        <v>0.22600000000000001</v>
      </c>
      <c r="V29" s="24">
        <f t="shared" si="231"/>
        <v>3463.6759999999999</v>
      </c>
      <c r="W29" s="38">
        <v>0.5</v>
      </c>
      <c r="X29" s="24">
        <f t="shared" si="232"/>
        <v>7663</v>
      </c>
      <c r="Y29" s="38">
        <v>0.43</v>
      </c>
      <c r="Z29" s="24">
        <f t="shared" si="233"/>
        <v>6590.18</v>
      </c>
      <c r="AA29" s="146">
        <v>2.3400000000000001E-3</v>
      </c>
      <c r="AB29" s="18">
        <f t="shared" si="234"/>
        <v>35.862839999999998</v>
      </c>
      <c r="AC29" s="39">
        <v>2.2699999999999999E-3</v>
      </c>
      <c r="AD29" s="17">
        <f t="shared" si="235"/>
        <v>34.790019999999998</v>
      </c>
      <c r="AE29" s="26">
        <f>IF(M29&gt;0,(AG29+AP29)/M29,0)</f>
        <v>2.4929061725172908E-3</v>
      </c>
      <c r="AF29" s="39">
        <v>2.7999999999999998E-4</v>
      </c>
      <c r="AG29" s="36">
        <f t="shared" si="236"/>
        <v>4.2912799999999995</v>
      </c>
      <c r="AH29" s="27">
        <v>0.20799999999999999</v>
      </c>
      <c r="AI29" s="40">
        <f t="shared" si="237"/>
        <v>33.196799999999996</v>
      </c>
      <c r="AJ29" s="27">
        <f t="shared" si="238"/>
        <v>0.87783368156557751</v>
      </c>
      <c r="AK29" s="28">
        <f t="shared" si="6"/>
        <v>0.88885248604944422</v>
      </c>
      <c r="AL29" s="33">
        <v>175</v>
      </c>
      <c r="AM29" s="35">
        <v>8.7999999999999995E-2</v>
      </c>
      <c r="AN29" s="37">
        <v>0.21249999999999999</v>
      </c>
      <c r="AO29" s="132">
        <v>0.215</v>
      </c>
      <c r="AP29" s="40">
        <f>AL29*(1-AM29)*AN29</f>
        <v>33.914999999999999</v>
      </c>
      <c r="AQ29" s="133">
        <f t="shared" si="239"/>
        <v>34.314</v>
      </c>
      <c r="AR29" s="41">
        <v>1.6</v>
      </c>
      <c r="AS29" s="41"/>
      <c r="AT29" s="117">
        <f>AT28+AL29-AS29</f>
        <v>392.70000000000027</v>
      </c>
      <c r="AU29" s="101"/>
      <c r="AV29" s="42"/>
      <c r="AW29" s="43"/>
      <c r="AX29" s="44"/>
      <c r="AY29" s="44"/>
      <c r="AZ29" s="44"/>
      <c r="BA29" s="44"/>
    </row>
    <row r="30" spans="1:53" s="31" customFormat="1" ht="12.75" x14ac:dyDescent="0.2">
      <c r="A30" s="183"/>
      <c r="B30" s="32">
        <v>3</v>
      </c>
      <c r="C30" s="10" t="s">
        <v>49</v>
      </c>
      <c r="D30" s="42">
        <v>21400</v>
      </c>
      <c r="E30" s="42">
        <v>0</v>
      </c>
      <c r="F30" s="42">
        <v>20271</v>
      </c>
      <c r="G30" s="36">
        <v>0.6</v>
      </c>
      <c r="H30" s="36">
        <v>7.1</v>
      </c>
      <c r="I30" s="42">
        <v>19493</v>
      </c>
      <c r="J30" s="36">
        <v>3.8</v>
      </c>
      <c r="K30" s="42">
        <v>16722</v>
      </c>
      <c r="L30" s="38">
        <v>6.3E-2</v>
      </c>
      <c r="M30" s="36">
        <f>ROUND(K30*(1-L30),0)</f>
        <v>15669</v>
      </c>
      <c r="N30" s="27">
        <v>0.73099999999999998</v>
      </c>
      <c r="O30" s="24">
        <f t="shared" si="228"/>
        <v>11454.038999999999</v>
      </c>
      <c r="P30" s="38">
        <v>0.22800000000000001</v>
      </c>
      <c r="Q30" s="24">
        <f t="shared" si="229"/>
        <v>3572.5320000000002</v>
      </c>
      <c r="R30" s="38">
        <v>4.1000000000000002E-2</v>
      </c>
      <c r="S30" s="134">
        <v>0.2046</v>
      </c>
      <c r="T30" s="24">
        <f t="shared" si="230"/>
        <v>642.42899999999997</v>
      </c>
      <c r="U30" s="27">
        <v>0.23599999999999999</v>
      </c>
      <c r="V30" s="24">
        <f t="shared" si="231"/>
        <v>3697.884</v>
      </c>
      <c r="W30" s="38">
        <v>0.48899999999999999</v>
      </c>
      <c r="X30" s="24">
        <f t="shared" si="232"/>
        <v>7662.1409999999996</v>
      </c>
      <c r="Y30" s="38">
        <v>0.43</v>
      </c>
      <c r="Z30" s="24">
        <f t="shared" si="233"/>
        <v>6737.67</v>
      </c>
      <c r="AA30" s="147">
        <v>2.2599999999999999E-3</v>
      </c>
      <c r="AB30" s="148">
        <f t="shared" si="234"/>
        <v>35.411939999999994</v>
      </c>
      <c r="AC30" s="46">
        <v>2.2399999999999998E-3</v>
      </c>
      <c r="AD30" s="17">
        <f t="shared" si="235"/>
        <v>35.098559999999999</v>
      </c>
      <c r="AE30" s="26">
        <f>IF(M30&gt;0,(AG30+AP30)/M30,0)</f>
        <v>2.2718091263003387E-3</v>
      </c>
      <c r="AF30" s="46">
        <v>2.9E-4</v>
      </c>
      <c r="AG30" s="36">
        <f t="shared" si="236"/>
        <v>4.5440100000000001</v>
      </c>
      <c r="AH30" s="27">
        <v>0.2059</v>
      </c>
      <c r="AI30" s="40">
        <f t="shared" si="237"/>
        <v>29.546238200000005</v>
      </c>
      <c r="AJ30" s="27">
        <f t="shared" si="238"/>
        <v>0.87176355027201291</v>
      </c>
      <c r="AK30" s="28">
        <f t="shared" si="6"/>
        <v>0.87351904314992213</v>
      </c>
      <c r="AL30" s="42">
        <v>157</v>
      </c>
      <c r="AM30" s="38">
        <v>8.5999999999999993E-2</v>
      </c>
      <c r="AN30" s="27">
        <v>0.21640000000000001</v>
      </c>
      <c r="AO30" s="134">
        <v>0.2185</v>
      </c>
      <c r="AP30" s="40">
        <f>AL30*(1-AM30)*AN30</f>
        <v>31.052967200000005</v>
      </c>
      <c r="AQ30" s="135">
        <f t="shared" si="239"/>
        <v>31.354313000000005</v>
      </c>
      <c r="AR30" s="17">
        <v>1.55</v>
      </c>
      <c r="AS30" s="17"/>
      <c r="AT30" s="117">
        <f>AT29+AL30-AS30</f>
        <v>549.70000000000027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40">SUM(D28:D30)</f>
        <v>47397</v>
      </c>
      <c r="E31" s="50"/>
      <c r="F31" s="50">
        <f t="shared" ref="F31" si="241">SUM(F28:F30)</f>
        <v>47963</v>
      </c>
      <c r="G31" s="51"/>
      <c r="H31" s="51"/>
      <c r="I31" s="50">
        <f t="shared" ref="I31:K31" si="242">SUM(I28:I30)</f>
        <v>47471</v>
      </c>
      <c r="J31" s="51"/>
      <c r="K31" s="50">
        <f t="shared" si="242"/>
        <v>49421</v>
      </c>
      <c r="L31" s="20">
        <f t="shared" ref="L31" si="243">IF(K31&gt;0,(K28*L28+K29*L29+K30*L30)/K31,0)</f>
        <v>6.5655672689747271E-2</v>
      </c>
      <c r="M31" s="51">
        <f t="shared" ref="M31" si="244">M28+M29+M30</f>
        <v>46177</v>
      </c>
      <c r="N31" s="52">
        <f t="shared" ref="N31" si="245">IF(M31&gt;0,O31/M31,0)</f>
        <v>0.67720018623990286</v>
      </c>
      <c r="O31" s="53">
        <f t="shared" ref="O31" si="246">O28+O29+O30</f>
        <v>31271.072999999997</v>
      </c>
      <c r="P31" s="20">
        <f t="shared" ref="P31" si="247">IF(M31&gt;0,Q31/M31,0)</f>
        <v>0.25567975399008158</v>
      </c>
      <c r="Q31" s="53">
        <f t="shared" ref="Q31" si="248">Q28+Q29+Q30</f>
        <v>11806.523999999998</v>
      </c>
      <c r="R31" s="20">
        <f t="shared" ref="R31" si="249">IF(M31&gt;0,T31/M31,0)</f>
        <v>6.7120059770015367E-2</v>
      </c>
      <c r="S31" s="136"/>
      <c r="T31" s="53">
        <f t="shared" ref="T31" si="250">T28+T29+T30</f>
        <v>3099.4029999999998</v>
      </c>
      <c r="U31" s="20">
        <f t="shared" ref="U31" si="251">IF(M31&gt;0,V31/M31,0)</f>
        <v>0.22742057734369925</v>
      </c>
      <c r="V31" s="53">
        <f t="shared" ref="V31" si="252">V28+V29+V30</f>
        <v>10501.6</v>
      </c>
      <c r="W31" s="20">
        <f t="shared" ref="W31" si="253">IF(M31&gt;0,X31/M31,0)</f>
        <v>0.49922643307274184</v>
      </c>
      <c r="X31" s="53">
        <f t="shared" ref="X31" si="254">X28+X29+X30</f>
        <v>23052.778999999999</v>
      </c>
      <c r="Y31" s="20">
        <f t="shared" ref="Y31" si="255">IF(M31&gt;0,Z31/M31,0)</f>
        <v>0.42671221603828746</v>
      </c>
      <c r="Z31" s="53">
        <f t="shared" ref="Z31" si="256">Z28+Z29+Z30</f>
        <v>19704.29</v>
      </c>
      <c r="AA31" s="152">
        <f t="shared" ref="AA31" si="257">IF(M31&gt;0,AB31/M31,0)</f>
        <v>2.3457318578513115E-3</v>
      </c>
      <c r="AB31" s="55">
        <f t="shared" ref="AB31" si="258">SUM(AB28:AB30)</f>
        <v>108.31886</v>
      </c>
      <c r="AC31" s="54">
        <f t="shared" ref="AC31" si="259">IF(M31&gt;0,AD31/M31,0)</f>
        <v>2.305849232301795E-3</v>
      </c>
      <c r="AD31" s="55">
        <f t="shared" ref="AD31" si="260">SUM(AD28:AD30)</f>
        <v>106.47719999999998</v>
      </c>
      <c r="AE31" s="54">
        <f t="shared" ref="AE31" si="261">IF(M31&gt;0,(AE28*M28+AE29*M29+AE30*M30)/M31,0)</f>
        <v>2.4208933365095177E-3</v>
      </c>
      <c r="AF31" s="54">
        <f t="shared" ref="AF31" si="262">IF(K31&gt;0,(K28*AF28+K29*AF29+K30*AF30)/K31,0)</f>
        <v>2.8338358187814892E-4</v>
      </c>
      <c r="AG31" s="51">
        <f t="shared" ref="AG31" si="263">SUM(AG28:AG30)</f>
        <v>13.08625</v>
      </c>
      <c r="AH31" s="52">
        <f t="shared" ref="AH31" si="264">IF(K31&gt;0,(K28*AH28+K29*AH29+K30*AH30)/K31,0)</f>
        <v>0.20492392707553467</v>
      </c>
      <c r="AI31" s="57">
        <f t="shared" ref="AI31" si="265">SUM(AI28:AI30)</f>
        <v>93.759810999999999</v>
      </c>
      <c r="AJ31" s="52">
        <f t="shared" ref="AJ31" si="266">IF(AND(AD31&gt;0),((AD28*AJ28+AD29*AJ29+AD30*AJ30)/AD31),0)</f>
        <v>0.87831302789275933</v>
      </c>
      <c r="AK31" s="56">
        <f t="shared" si="6"/>
        <v>0.88410376839387994</v>
      </c>
      <c r="AL31" s="50">
        <f t="shared" ref="AL31" si="267">SUM(AL28:AL30)</f>
        <v>501</v>
      </c>
      <c r="AM31" s="20">
        <f t="shared" ref="AM31" si="268">IF(AL31&gt;0,(AM28*AL28+AM29*AL29+AM30*AL30)/AL31,0)</f>
        <v>8.6698602794411161E-2</v>
      </c>
      <c r="AN31" s="52">
        <f>IF(K31&gt;0,(AN28*K28+AN29*K29+AN30*K30)/K31,0)</f>
        <v>0.21575800975293905</v>
      </c>
      <c r="AO31" s="136">
        <f>IF(L31&gt;0,(AO28*K28+AO29*K29+AO30*K30)/K31,0)</f>
        <v>0.21605283583901577</v>
      </c>
      <c r="AP31" s="57">
        <f t="shared" ref="AP31" si="269">SUM(AP28:AP30)</f>
        <v>98.703341600000016</v>
      </c>
      <c r="AQ31" s="137">
        <f t="shared" ref="AQ31:AQ43" si="270">SUM(AQ28:AQ30)</f>
        <v>98.816716600000007</v>
      </c>
      <c r="AR31" s="55"/>
      <c r="AS31" s="55">
        <f t="shared" ref="AS31" si="271">SUM(AS28:AS30)</f>
        <v>945.38</v>
      </c>
      <c r="AT31" s="102"/>
      <c r="AU31" s="103">
        <f>AT30</f>
        <v>549.70000000000027</v>
      </c>
      <c r="AV31" s="50">
        <f t="shared" ref="AV31" si="272">SUM(AV28:AV30)</f>
        <v>0</v>
      </c>
      <c r="AW31" s="58"/>
      <c r="AX31" s="57"/>
      <c r="AY31" s="57"/>
      <c r="AZ31" s="57"/>
      <c r="BA31" s="57"/>
    </row>
    <row r="32" spans="1:53" s="31" customFormat="1" ht="13.5" thickBot="1" x14ac:dyDescent="0.25">
      <c r="A32" s="182">
        <v>8</v>
      </c>
      <c r="B32" s="22">
        <v>1</v>
      </c>
      <c r="C32" s="10" t="s">
        <v>50</v>
      </c>
      <c r="D32" s="11">
        <v>4712</v>
      </c>
      <c r="E32" s="11">
        <v>0</v>
      </c>
      <c r="F32" s="11">
        <v>10240</v>
      </c>
      <c r="G32" s="12">
        <v>0.6</v>
      </c>
      <c r="H32" s="12">
        <v>7.2</v>
      </c>
      <c r="I32" s="11">
        <v>10664</v>
      </c>
      <c r="J32" s="12">
        <v>5</v>
      </c>
      <c r="K32" s="11">
        <v>16512</v>
      </c>
      <c r="L32" s="13">
        <v>6.3E-2</v>
      </c>
      <c r="M32" s="23">
        <f>ROUND(K32*(1-L32),0)</f>
        <v>15472</v>
      </c>
      <c r="N32" s="14">
        <v>0.65300000000000002</v>
      </c>
      <c r="O32" s="24">
        <f t="shared" ref="O32:O34" si="273">M32*N32</f>
        <v>10103.216</v>
      </c>
      <c r="P32" s="13">
        <v>0.28899999999999998</v>
      </c>
      <c r="Q32" s="24">
        <f t="shared" ref="Q32:Q34" si="274">M32*P32</f>
        <v>4471.4079999999994</v>
      </c>
      <c r="R32" s="15">
        <v>5.8000000000000003E-2</v>
      </c>
      <c r="S32" s="143">
        <v>0.19539999999999999</v>
      </c>
      <c r="T32" s="24">
        <f t="shared" ref="T32:T34" si="275">M32*R32</f>
        <v>897.37600000000009</v>
      </c>
      <c r="U32" s="25">
        <v>0.23400000000000001</v>
      </c>
      <c r="V32" s="24">
        <f t="shared" ref="V32:V34" si="276">M32*U32</f>
        <v>3620.4480000000003</v>
      </c>
      <c r="W32" s="15">
        <v>0.51300000000000001</v>
      </c>
      <c r="X32" s="24">
        <f t="shared" ref="X32:X34" si="277">M32*W32</f>
        <v>7937.1360000000004</v>
      </c>
      <c r="Y32" s="15">
        <v>0.43</v>
      </c>
      <c r="Z32" s="24">
        <f t="shared" ref="Z32:Z34" si="278">Y32*M32</f>
        <v>6652.96</v>
      </c>
      <c r="AA32" s="145">
        <v>2.3999999999999998E-3</v>
      </c>
      <c r="AB32" s="18">
        <f t="shared" ref="AB32" si="279">M32*AA32</f>
        <v>37.132799999999996</v>
      </c>
      <c r="AC32" s="16">
        <v>2.2200000000000002E-3</v>
      </c>
      <c r="AD32" s="17">
        <f t="shared" ref="AD32:AD34" si="280">M32*AC32</f>
        <v>34.347840000000005</v>
      </c>
      <c r="AE32" s="26">
        <f>IF(M32&gt;0,(AG32+AP32)/M32,0)</f>
        <v>2.4293580920372281E-3</v>
      </c>
      <c r="AF32" s="16">
        <v>3.3E-4</v>
      </c>
      <c r="AG32" s="23">
        <f t="shared" ref="AG32:AG34" si="281">AF32*M32</f>
        <v>5.1057600000000001</v>
      </c>
      <c r="AH32" s="114">
        <v>0.1973</v>
      </c>
      <c r="AI32" s="29">
        <f t="shared" ref="AI32:AI34" si="282">AL32*(1-AM32)*AH32</f>
        <v>32.3500972</v>
      </c>
      <c r="AJ32" s="27">
        <f t="shared" ref="AJ32:AJ34" si="283">IF(AND(AH32&gt;0,AF32&gt;0,AC32&gt;0),((AC32-AF32)*AH32)/((AH32-AF32)*AC32),0)</f>
        <v>0.85277769011332494</v>
      </c>
      <c r="AK32" s="59">
        <f t="shared" si="6"/>
        <v>0.86560359225090011</v>
      </c>
      <c r="AL32" s="11">
        <v>179</v>
      </c>
      <c r="AM32" s="13">
        <v>8.4000000000000005E-2</v>
      </c>
      <c r="AN32" s="14">
        <v>0.1981</v>
      </c>
      <c r="AO32" s="130">
        <v>0.1958</v>
      </c>
      <c r="AP32" s="29">
        <f>AL32*(1-AM32)*AN32</f>
        <v>32.481268399999998</v>
      </c>
      <c r="AQ32" s="131">
        <f t="shared" ref="AQ32" si="284">AL32*(1-AM32)*AO32</f>
        <v>32.104151199999997</v>
      </c>
      <c r="AR32" s="18">
        <v>1.55</v>
      </c>
      <c r="AS32" s="18">
        <v>502.22</v>
      </c>
      <c r="AT32" s="98">
        <f>AT30+AL32-AS32-AU32</f>
        <v>219.48000000000025</v>
      </c>
      <c r="AU32" s="99">
        <v>7</v>
      </c>
      <c r="AV32" s="11"/>
      <c r="AW32" s="30"/>
      <c r="AX32" s="19"/>
      <c r="AY32" s="19"/>
      <c r="AZ32" s="19"/>
      <c r="BA32" s="19"/>
    </row>
    <row r="33" spans="1:53" s="31" customFormat="1" ht="12.75" x14ac:dyDescent="0.2">
      <c r="A33" s="183"/>
      <c r="B33" s="32">
        <v>2</v>
      </c>
      <c r="C33" s="10" t="s">
        <v>52</v>
      </c>
      <c r="D33" s="33">
        <v>20518</v>
      </c>
      <c r="E33" s="33">
        <v>2</v>
      </c>
      <c r="F33" s="33">
        <v>18057</v>
      </c>
      <c r="G33" s="34">
        <v>0.6</v>
      </c>
      <c r="H33" s="34">
        <v>8.4</v>
      </c>
      <c r="I33" s="33">
        <v>18330</v>
      </c>
      <c r="J33" s="34">
        <v>4.7</v>
      </c>
      <c r="K33" s="33">
        <v>16249</v>
      </c>
      <c r="L33" s="35">
        <v>6.4000000000000001E-2</v>
      </c>
      <c r="M33" s="36">
        <f>ROUND(K33*(1-L33),0)</f>
        <v>15209</v>
      </c>
      <c r="N33" s="37">
        <v>0.63500000000000001</v>
      </c>
      <c r="O33" s="24">
        <f t="shared" si="273"/>
        <v>9657.7150000000001</v>
      </c>
      <c r="P33" s="35">
        <v>0.224</v>
      </c>
      <c r="Q33" s="24">
        <f t="shared" si="274"/>
        <v>3406.8160000000003</v>
      </c>
      <c r="R33" s="38">
        <v>0.14099999999999999</v>
      </c>
      <c r="S33" s="134">
        <v>0.1943</v>
      </c>
      <c r="T33" s="24">
        <f t="shared" si="275"/>
        <v>2144.4689999999996</v>
      </c>
      <c r="U33" s="27">
        <v>0.23899999999999999</v>
      </c>
      <c r="V33" s="24">
        <f t="shared" si="276"/>
        <v>3634.951</v>
      </c>
      <c r="W33" s="38">
        <v>0.49399999999999999</v>
      </c>
      <c r="X33" s="24">
        <f t="shared" si="277"/>
        <v>7513.2460000000001</v>
      </c>
      <c r="Y33" s="38">
        <v>0.43</v>
      </c>
      <c r="Z33" s="24">
        <f t="shared" si="278"/>
        <v>6539.87</v>
      </c>
      <c r="AA33" s="146">
        <v>2.15E-3</v>
      </c>
      <c r="AB33" s="18">
        <f t="shared" si="234"/>
        <v>32.699350000000003</v>
      </c>
      <c r="AC33" s="39">
        <v>2.0799999999999998E-3</v>
      </c>
      <c r="AD33" s="17">
        <f t="shared" si="280"/>
        <v>31.634719999999998</v>
      </c>
      <c r="AE33" s="26">
        <f>IF(M33&gt;0,(AG33+AP33)/M33,0)</f>
        <v>2.3892922611611547E-3</v>
      </c>
      <c r="AF33" s="39">
        <v>3.1E-4</v>
      </c>
      <c r="AG33" s="36">
        <f t="shared" si="281"/>
        <v>4.7147899999999998</v>
      </c>
      <c r="AH33" s="27">
        <v>0.20799999999999999</v>
      </c>
      <c r="AI33" s="40">
        <f t="shared" si="282"/>
        <v>31.041920000000001</v>
      </c>
      <c r="AJ33" s="27">
        <f t="shared" si="283"/>
        <v>0.85223169146323863</v>
      </c>
      <c r="AK33" s="28">
        <f t="shared" si="6"/>
        <v>0.87152947385309176</v>
      </c>
      <c r="AL33" s="33">
        <v>164</v>
      </c>
      <c r="AM33" s="35">
        <v>0.09</v>
      </c>
      <c r="AN33" s="37">
        <v>0.21190000000000001</v>
      </c>
      <c r="AO33" s="132">
        <v>0.215</v>
      </c>
      <c r="AP33" s="40">
        <f>AL33*(1-AM33)*AN33</f>
        <v>31.623956000000003</v>
      </c>
      <c r="AQ33" s="133">
        <f t="shared" si="239"/>
        <v>32.086600000000004</v>
      </c>
      <c r="AR33" s="41">
        <v>1.55</v>
      </c>
      <c r="AS33" s="41"/>
      <c r="AT33" s="117">
        <f>AT32+AL33-AS33</f>
        <v>383.48000000000025</v>
      </c>
      <c r="AU33" s="101"/>
      <c r="AV33" s="42"/>
      <c r="AW33" s="43"/>
      <c r="AX33" s="44"/>
      <c r="AY33" s="44"/>
      <c r="AZ33" s="44"/>
      <c r="BA33" s="44"/>
    </row>
    <row r="34" spans="1:53" s="31" customFormat="1" ht="12.75" x14ac:dyDescent="0.2">
      <c r="A34" s="183"/>
      <c r="B34" s="32">
        <v>3</v>
      </c>
      <c r="C34" s="10" t="s">
        <v>49</v>
      </c>
      <c r="D34" s="42">
        <v>18200</v>
      </c>
      <c r="E34" s="42">
        <v>1</v>
      </c>
      <c r="F34" s="42">
        <v>18404</v>
      </c>
      <c r="G34" s="36">
        <v>1</v>
      </c>
      <c r="H34" s="36">
        <v>6.6</v>
      </c>
      <c r="I34" s="42">
        <v>17645</v>
      </c>
      <c r="J34" s="36">
        <v>3.5</v>
      </c>
      <c r="K34" s="42">
        <v>16317</v>
      </c>
      <c r="L34" s="38">
        <v>6.4000000000000001E-2</v>
      </c>
      <c r="M34" s="36">
        <f>ROUND(K34*(1-L34),0)</f>
        <v>15273</v>
      </c>
      <c r="N34" s="27">
        <v>0.59299999999999997</v>
      </c>
      <c r="O34" s="24">
        <f t="shared" si="273"/>
        <v>9056.8889999999992</v>
      </c>
      <c r="P34" s="38">
        <v>0.217</v>
      </c>
      <c r="Q34" s="24">
        <f t="shared" si="274"/>
        <v>3314.241</v>
      </c>
      <c r="R34" s="38">
        <v>0.19</v>
      </c>
      <c r="S34" s="134">
        <v>0.19470000000000001</v>
      </c>
      <c r="T34" s="24">
        <f t="shared" si="275"/>
        <v>2901.87</v>
      </c>
      <c r="U34" s="27">
        <v>0.24199999999999999</v>
      </c>
      <c r="V34" s="24">
        <f t="shared" si="276"/>
        <v>3696.0659999999998</v>
      </c>
      <c r="W34" s="38">
        <v>0.47699999999999998</v>
      </c>
      <c r="X34" s="24">
        <f t="shared" si="277"/>
        <v>7285.2209999999995</v>
      </c>
      <c r="Y34" s="38">
        <v>0.43</v>
      </c>
      <c r="Z34" s="24">
        <f t="shared" si="278"/>
        <v>6567.39</v>
      </c>
      <c r="AA34" s="147">
        <v>2.0600000000000002E-3</v>
      </c>
      <c r="AB34" s="148">
        <f t="shared" si="234"/>
        <v>31.462380000000003</v>
      </c>
      <c r="AC34" s="46">
        <v>2.0300000000000001E-3</v>
      </c>
      <c r="AD34" s="17">
        <f t="shared" si="280"/>
        <v>31.004190000000001</v>
      </c>
      <c r="AE34" s="26">
        <f>IF(M34&gt;0,(AG34+AP34)/M34,0)</f>
        <v>2.1826945066457147E-3</v>
      </c>
      <c r="AF34" s="46">
        <v>2.9E-4</v>
      </c>
      <c r="AG34" s="36">
        <f t="shared" si="281"/>
        <v>4.4291700000000001</v>
      </c>
      <c r="AH34" s="27">
        <v>0.2019</v>
      </c>
      <c r="AI34" s="40">
        <f t="shared" si="282"/>
        <v>27.221773200000001</v>
      </c>
      <c r="AJ34" s="27">
        <f t="shared" si="283"/>
        <v>0.85837578918279278</v>
      </c>
      <c r="AK34" s="28">
        <f t="shared" si="6"/>
        <v>0.86831118580760658</v>
      </c>
      <c r="AL34" s="42">
        <v>148</v>
      </c>
      <c r="AM34" s="38">
        <v>8.8999999999999996E-2</v>
      </c>
      <c r="AN34" s="27">
        <v>0.21440000000000001</v>
      </c>
      <c r="AO34" s="134">
        <v>0.21410000000000001</v>
      </c>
      <c r="AP34" s="40">
        <f>AL34*(1-AM34)*AN34</f>
        <v>28.907123200000001</v>
      </c>
      <c r="AQ34" s="135">
        <f t="shared" si="239"/>
        <v>28.866674800000002</v>
      </c>
      <c r="AR34" s="17">
        <v>1.55</v>
      </c>
      <c r="AS34" s="17"/>
      <c r="AT34" s="117">
        <f>AT33+AL34-AS34</f>
        <v>531.48000000000025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5">SUM(D32:D34)</f>
        <v>43430</v>
      </c>
      <c r="E35" s="50"/>
      <c r="F35" s="50">
        <f t="shared" ref="F35" si="286">SUM(F32:F34)</f>
        <v>46701</v>
      </c>
      <c r="G35" s="51"/>
      <c r="H35" s="51"/>
      <c r="I35" s="50">
        <f t="shared" ref="I35:K35" si="287">SUM(I32:I34)</f>
        <v>46639</v>
      </c>
      <c r="J35" s="51"/>
      <c r="K35" s="50">
        <f t="shared" si="287"/>
        <v>49078</v>
      </c>
      <c r="L35" s="20">
        <f t="shared" ref="L35" si="288">IF(K35&gt;0,(K32*L32+K33*L33+K34*L34)/K35,0)</f>
        <v>6.3663555972126001E-2</v>
      </c>
      <c r="M35" s="51">
        <f t="shared" ref="M35" si="289">M32+M33+M34</f>
        <v>45954</v>
      </c>
      <c r="N35" s="52">
        <f t="shared" ref="N35" si="290">IF(M35&gt;0,O35/M35,0)</f>
        <v>0.62710144927536227</v>
      </c>
      <c r="O35" s="53">
        <f t="shared" ref="O35" si="291">O32+O33+O34</f>
        <v>28817.82</v>
      </c>
      <c r="P35" s="20">
        <f t="shared" ref="P35" si="292">IF(M35&gt;0,Q35/M35,0)</f>
        <v>0.2435580145362754</v>
      </c>
      <c r="Q35" s="53">
        <f t="shared" ref="Q35" si="293">Q32+Q33+Q34</f>
        <v>11192.465</v>
      </c>
      <c r="R35" s="20">
        <f t="shared" ref="R35" si="294">IF(M35&gt;0,T35/M35,0)</f>
        <v>0.12934053618836228</v>
      </c>
      <c r="S35" s="136"/>
      <c r="T35" s="53">
        <f t="shared" ref="T35" si="295">T32+T33+T34</f>
        <v>5943.7150000000001</v>
      </c>
      <c r="U35" s="20">
        <f t="shared" ref="U35" si="296">IF(M35&gt;0,V35/M35,0)</f>
        <v>0.23831363972668321</v>
      </c>
      <c r="V35" s="53">
        <f t="shared" ref="V35" si="297">V32+V33+V34</f>
        <v>10951.465</v>
      </c>
      <c r="W35" s="20">
        <f t="shared" ref="W35" si="298">IF(M35&gt;0,X35/M35,0)</f>
        <v>0.49474698611655138</v>
      </c>
      <c r="X35" s="53">
        <f t="shared" ref="X35" si="299">X32+X33+X34</f>
        <v>22735.603000000003</v>
      </c>
      <c r="Y35" s="20">
        <f t="shared" ref="Y35" si="300">IF(M35&gt;0,Z35/M35,0)</f>
        <v>0.43000000000000005</v>
      </c>
      <c r="Z35" s="53">
        <f t="shared" ref="Z35" si="301">Z32+Z33+Z34</f>
        <v>19760.22</v>
      </c>
      <c r="AA35" s="152">
        <f t="shared" ref="AA35" si="302">IF(M35&gt;0,AB35/M35,0)</f>
        <v>2.2042592592592595E-3</v>
      </c>
      <c r="AB35" s="55">
        <f t="shared" ref="AB35" si="303">SUM(AB32:AB34)</f>
        <v>101.29453000000001</v>
      </c>
      <c r="AC35" s="54">
        <f t="shared" ref="AC35" si="304">IF(M35&gt;0,AD35/M35,0)</f>
        <v>2.1105181268224749E-3</v>
      </c>
      <c r="AD35" s="55">
        <f t="shared" ref="AD35" si="305">SUM(AD32:AD34)</f>
        <v>96.986750000000001</v>
      </c>
      <c r="AE35" s="54">
        <f t="shared" ref="AE35" si="306">IF(M35&gt;0,(AE32*M32+AE33*M33+AE34*M34)/M35,0)</f>
        <v>2.3341181964573266E-3</v>
      </c>
      <c r="AF35" s="54">
        <f t="shared" ref="AF35" si="307">IF(K35&gt;0,(K32*AF32+K33*AF33+K34*AF34)/K35,0)</f>
        <v>3.1007946534088588E-4</v>
      </c>
      <c r="AG35" s="51">
        <f t="shared" ref="AG35" si="308">SUM(AG32:AG34)</f>
        <v>14.24972</v>
      </c>
      <c r="AH35" s="52">
        <f t="shared" ref="AH35" si="309">IF(K35&gt;0,(K32*AH32+K33*AH33+K34*AH34)/K35,0)</f>
        <v>0.20237197726068706</v>
      </c>
      <c r="AI35" s="57">
        <f t="shared" ref="AI35" si="310">SUM(AI32:AI34)</f>
        <v>90.613790399999999</v>
      </c>
      <c r="AJ35" s="52">
        <f t="shared" ref="AJ35" si="311">IF(AND(AD35&gt;0),((AD32*AJ32+AD33*AJ33+AD34*AJ34)/AD35),0)</f>
        <v>0.8543891681015322</v>
      </c>
      <c r="AK35" s="56">
        <f t="shared" si="6"/>
        <v>0.86844758979465897</v>
      </c>
      <c r="AL35" s="50">
        <f t="shared" ref="AL35" si="312">SUM(AL32:AL34)</f>
        <v>491</v>
      </c>
      <c r="AM35" s="20">
        <f t="shared" ref="AM35" si="313">IF(AL35&gt;0,(AM32*AL32+AM33*AL33+AM34*AL34)/AL35,0)</f>
        <v>8.7511201629327892E-2</v>
      </c>
      <c r="AN35" s="52">
        <f>IF(K35&gt;0,(AN32*K32+AN33*K33+AN34*K34)/K35,0)</f>
        <v>0.20808824931741313</v>
      </c>
      <c r="AO35" s="136">
        <f>IF(L35&gt;0,(AO32*K32+AO33*K33+AO34*K34)/K35,0)</f>
        <v>0.20824105098007253</v>
      </c>
      <c r="AP35" s="57">
        <f t="shared" ref="AP35" si="314">SUM(AP32:AP34)</f>
        <v>93.012347599999998</v>
      </c>
      <c r="AQ35" s="137">
        <f t="shared" si="270"/>
        <v>93.057425999999992</v>
      </c>
      <c r="AR35" s="55"/>
      <c r="AS35" s="55">
        <f t="shared" ref="AS35" si="315">SUM(AS32:AS34)</f>
        <v>502.22</v>
      </c>
      <c r="AT35" s="102"/>
      <c r="AU35" s="103">
        <f>AT34</f>
        <v>531.48000000000025</v>
      </c>
      <c r="AV35" s="50">
        <f t="shared" ref="AV35" si="316">SUM(AV32:AV34)</f>
        <v>0</v>
      </c>
      <c r="AW35" s="58"/>
      <c r="AX35" s="57"/>
      <c r="AY35" s="57"/>
      <c r="AZ35" s="57"/>
      <c r="BA35" s="57"/>
    </row>
    <row r="36" spans="1:53" s="31" customFormat="1" ht="13.5" thickBot="1" x14ac:dyDescent="0.25">
      <c r="A36" s="182">
        <v>9</v>
      </c>
      <c r="B36" s="22">
        <v>1</v>
      </c>
      <c r="C36" s="10" t="s">
        <v>50</v>
      </c>
      <c r="D36" s="11">
        <v>13700</v>
      </c>
      <c r="E36" s="11">
        <v>0</v>
      </c>
      <c r="F36" s="11">
        <v>18786</v>
      </c>
      <c r="G36" s="12">
        <v>1.2</v>
      </c>
      <c r="H36" s="12">
        <v>8.5</v>
      </c>
      <c r="I36" s="11">
        <v>18773</v>
      </c>
      <c r="J36" s="12">
        <v>3.1</v>
      </c>
      <c r="K36" s="11">
        <v>16331</v>
      </c>
      <c r="L36" s="13">
        <v>6.3E-2</v>
      </c>
      <c r="M36" s="23">
        <f>ROUND(K36*(1-L36),0)</f>
        <v>15302</v>
      </c>
      <c r="N36" s="14">
        <v>0.73099999999999998</v>
      </c>
      <c r="O36" s="24">
        <f t="shared" ref="O36:O38" si="317">M36*N36</f>
        <v>11185.762000000001</v>
      </c>
      <c r="P36" s="13">
        <v>0.20699999999999999</v>
      </c>
      <c r="Q36" s="24">
        <f t="shared" ref="Q36:Q38" si="318">M36*P36</f>
        <v>3167.5139999999997</v>
      </c>
      <c r="R36" s="15">
        <v>6.2E-2</v>
      </c>
      <c r="S36" s="143">
        <v>0.1946</v>
      </c>
      <c r="T36" s="24">
        <f t="shared" ref="T36:T38" si="319">M36*R36</f>
        <v>948.72400000000005</v>
      </c>
      <c r="U36" s="25">
        <v>0.221</v>
      </c>
      <c r="V36" s="24">
        <f t="shared" ref="V36:V38" si="320">M36*U36</f>
        <v>3381.7420000000002</v>
      </c>
      <c r="W36" s="15">
        <v>0.52100000000000002</v>
      </c>
      <c r="X36" s="24">
        <f t="shared" ref="X36:X38" si="321">M36*W36</f>
        <v>7972.3420000000006</v>
      </c>
      <c r="Y36" s="15">
        <v>0.42</v>
      </c>
      <c r="Z36" s="24">
        <f t="shared" ref="Z36:Z38" si="322">Y36*M36</f>
        <v>6426.84</v>
      </c>
      <c r="AA36" s="145">
        <v>2.0200000000000001E-3</v>
      </c>
      <c r="AB36" s="18">
        <f t="shared" ref="AB36" si="323">M36*AA36</f>
        <v>30.910040000000002</v>
      </c>
      <c r="AC36" s="16">
        <v>2.0300000000000001E-3</v>
      </c>
      <c r="AD36" s="17">
        <f t="shared" ref="AD36:AD38" si="324">M36*AC36</f>
        <v>31.06306</v>
      </c>
      <c r="AE36" s="26">
        <f>IF(M36&gt;0,(AG36+AP36)/M36,0)</f>
        <v>2.123268755718207E-3</v>
      </c>
      <c r="AF36" s="16">
        <v>2.7999999999999998E-4</v>
      </c>
      <c r="AG36" s="23">
        <f t="shared" ref="AG36:AG38" si="325">AF36*M36</f>
        <v>4.2845599999999999</v>
      </c>
      <c r="AH36" s="114">
        <v>0.21110000000000001</v>
      </c>
      <c r="AI36" s="29">
        <f t="shared" ref="AI36:AI38" si="326">AL36*(1-AM36)*AH36</f>
        <v>28.394005499999999</v>
      </c>
      <c r="AJ36" s="27">
        <f t="shared" ref="AJ36:AJ38" si="327">IF(AND(AH36&gt;0,AF36&gt;0,AC36&gt;0),((AC36-AF36)*AH36)/((AH36-AF36)*AC36),0)</f>
        <v>0.86321392002983421</v>
      </c>
      <c r="AK36" s="59">
        <f t="shared" si="6"/>
        <v>0.86928856704152446</v>
      </c>
      <c r="AL36" s="11">
        <v>147</v>
      </c>
      <c r="AM36" s="13">
        <v>8.5000000000000006E-2</v>
      </c>
      <c r="AN36" s="14">
        <v>0.2097</v>
      </c>
      <c r="AO36" s="130">
        <v>0.21049999999999999</v>
      </c>
      <c r="AP36" s="29">
        <f>AL36*(1-AM36)*AN36</f>
        <v>28.2056985</v>
      </c>
      <c r="AQ36" s="131">
        <f t="shared" ref="AQ36" si="328">AL36*(1-AM36)*AO36</f>
        <v>28.313302499999999</v>
      </c>
      <c r="AR36" s="18">
        <v>1.55</v>
      </c>
      <c r="AS36" s="18"/>
      <c r="AT36" s="98">
        <f>AT34+AL36-AS36</f>
        <v>678.48000000000025</v>
      </c>
      <c r="AU36" s="99"/>
      <c r="AV36" s="11"/>
      <c r="AW36" s="30"/>
      <c r="AX36" s="19"/>
      <c r="AY36" s="19"/>
      <c r="AZ36" s="19"/>
      <c r="BA36" s="19"/>
    </row>
    <row r="37" spans="1:53" s="31" customFormat="1" ht="12.75" x14ac:dyDescent="0.2">
      <c r="A37" s="183"/>
      <c r="B37" s="32">
        <v>2</v>
      </c>
      <c r="C37" s="45" t="s">
        <v>48</v>
      </c>
      <c r="D37" s="33">
        <v>20420</v>
      </c>
      <c r="E37" s="33">
        <v>5</v>
      </c>
      <c r="F37" s="33">
        <v>19577</v>
      </c>
      <c r="G37" s="34">
        <v>1.2</v>
      </c>
      <c r="H37" s="34">
        <v>7.8</v>
      </c>
      <c r="I37" s="33">
        <v>19377</v>
      </c>
      <c r="J37" s="34">
        <v>2</v>
      </c>
      <c r="K37" s="33">
        <v>16534</v>
      </c>
      <c r="L37" s="35">
        <v>8.2000000000000003E-2</v>
      </c>
      <c r="M37" s="36">
        <f>ROUND(K37*(1-L37),0)</f>
        <v>15178</v>
      </c>
      <c r="N37" s="37">
        <v>0.57099999999999995</v>
      </c>
      <c r="O37" s="24">
        <f t="shared" si="317"/>
        <v>8666.637999999999</v>
      </c>
      <c r="P37" s="35">
        <v>0.34300000000000003</v>
      </c>
      <c r="Q37" s="24">
        <f t="shared" si="318"/>
        <v>5206.0540000000001</v>
      </c>
      <c r="R37" s="38">
        <v>8.5999999999999993E-2</v>
      </c>
      <c r="S37" s="134">
        <v>0.20760000000000001</v>
      </c>
      <c r="T37" s="24">
        <f t="shared" si="319"/>
        <v>1305.308</v>
      </c>
      <c r="U37" s="27">
        <v>0.23400000000000001</v>
      </c>
      <c r="V37" s="24">
        <f t="shared" si="320"/>
        <v>3551.652</v>
      </c>
      <c r="W37" s="38">
        <v>0.48899999999999999</v>
      </c>
      <c r="X37" s="24">
        <f t="shared" si="321"/>
        <v>7422.0419999999995</v>
      </c>
      <c r="Y37" s="38">
        <v>0.41</v>
      </c>
      <c r="Z37" s="24">
        <f t="shared" si="322"/>
        <v>6222.98</v>
      </c>
      <c r="AA37" s="146">
        <v>2.2399999999999998E-3</v>
      </c>
      <c r="AB37" s="18">
        <f t="shared" si="234"/>
        <v>33.998719999999999</v>
      </c>
      <c r="AC37" s="39">
        <v>2.2200000000000002E-3</v>
      </c>
      <c r="AD37" s="17">
        <f t="shared" si="324"/>
        <v>33.695160000000001</v>
      </c>
      <c r="AE37" s="26">
        <f>IF(M37&gt;0,(AG37+AP37)/M37,0)</f>
        <v>2.2195287916721568E-3</v>
      </c>
      <c r="AF37" s="39">
        <v>2.9E-4</v>
      </c>
      <c r="AG37" s="36">
        <f t="shared" si="325"/>
        <v>4.4016200000000003</v>
      </c>
      <c r="AH37" s="27">
        <v>0.21360000000000001</v>
      </c>
      <c r="AI37" s="40">
        <f t="shared" si="326"/>
        <v>28.894099199999999</v>
      </c>
      <c r="AJ37" s="27">
        <f t="shared" si="327"/>
        <v>0.87055129762925942</v>
      </c>
      <c r="AK37" s="28">
        <f t="shared" si="6"/>
        <v>0.87050767434061538</v>
      </c>
      <c r="AL37" s="33">
        <v>148</v>
      </c>
      <c r="AM37" s="35">
        <v>8.5999999999999993E-2</v>
      </c>
      <c r="AN37" s="37">
        <v>0.2165</v>
      </c>
      <c r="AO37" s="132">
        <v>0.21529999999999999</v>
      </c>
      <c r="AP37" s="40">
        <f>AL37*(1-AM37)*AN37</f>
        <v>29.286387999999999</v>
      </c>
      <c r="AQ37" s="133">
        <f t="shared" si="239"/>
        <v>29.124061599999997</v>
      </c>
      <c r="AR37" s="41">
        <v>1.55</v>
      </c>
      <c r="AS37" s="41"/>
      <c r="AT37" s="117">
        <f>AT36+AL37-AS37</f>
        <v>826.48000000000025</v>
      </c>
      <c r="AU37" s="101"/>
      <c r="AV37" s="42"/>
      <c r="AW37" s="43"/>
      <c r="AX37" s="44"/>
      <c r="AY37" s="44"/>
      <c r="AZ37" s="44"/>
      <c r="BA37" s="44"/>
    </row>
    <row r="38" spans="1:53" s="31" customFormat="1" ht="12.75" x14ac:dyDescent="0.2">
      <c r="A38" s="183"/>
      <c r="B38" s="32">
        <v>3</v>
      </c>
      <c r="C38" s="10" t="s">
        <v>49</v>
      </c>
      <c r="D38" s="42">
        <v>19200</v>
      </c>
      <c r="E38" s="42">
        <v>4</v>
      </c>
      <c r="F38" s="42">
        <v>20221</v>
      </c>
      <c r="G38" s="36">
        <v>0.8</v>
      </c>
      <c r="H38" s="36">
        <v>6.3</v>
      </c>
      <c r="I38" s="42">
        <v>19782</v>
      </c>
      <c r="J38" s="36">
        <v>1</v>
      </c>
      <c r="K38" s="42">
        <v>16731</v>
      </c>
      <c r="L38" s="38">
        <v>6.7000000000000004E-2</v>
      </c>
      <c r="M38" s="36">
        <f>ROUND(K38*(1-L38),0)</f>
        <v>15610</v>
      </c>
      <c r="N38" s="27">
        <v>0.63700000000000001</v>
      </c>
      <c r="O38" s="24">
        <f t="shared" si="317"/>
        <v>9943.57</v>
      </c>
      <c r="P38" s="38">
        <v>0.246</v>
      </c>
      <c r="Q38" s="24">
        <f t="shared" si="318"/>
        <v>3840.06</v>
      </c>
      <c r="R38" s="38">
        <v>0.11700000000000001</v>
      </c>
      <c r="S38" s="134">
        <v>0.20180000000000001</v>
      </c>
      <c r="T38" s="24">
        <f t="shared" si="319"/>
        <v>1826.3700000000001</v>
      </c>
      <c r="U38" s="27">
        <v>0.23100000000000001</v>
      </c>
      <c r="V38" s="24">
        <f t="shared" si="320"/>
        <v>3605.9100000000003</v>
      </c>
      <c r="W38" s="38">
        <v>0.497</v>
      </c>
      <c r="X38" s="24">
        <f t="shared" si="321"/>
        <v>7758.17</v>
      </c>
      <c r="Y38" s="38">
        <v>0.43</v>
      </c>
      <c r="Z38" s="24">
        <f t="shared" si="322"/>
        <v>6712.3</v>
      </c>
      <c r="AA38" s="147">
        <v>2.3E-3</v>
      </c>
      <c r="AB38" s="148">
        <f t="shared" si="234"/>
        <v>35.902999999999999</v>
      </c>
      <c r="AC38" s="46">
        <v>2.2599999999999999E-3</v>
      </c>
      <c r="AD38" s="17">
        <f t="shared" si="324"/>
        <v>35.278599999999997</v>
      </c>
      <c r="AE38" s="26">
        <f>IF(M38&gt;0,(AG38+AP38)/M38,0)</f>
        <v>2.468792825112108E-3</v>
      </c>
      <c r="AF38" s="46">
        <v>3.1E-4</v>
      </c>
      <c r="AG38" s="36">
        <f t="shared" si="325"/>
        <v>4.8391000000000002</v>
      </c>
      <c r="AH38" s="27">
        <v>0.20530000000000001</v>
      </c>
      <c r="AI38" s="40">
        <f t="shared" si="326"/>
        <v>32.133556000000006</v>
      </c>
      <c r="AJ38" s="27">
        <f t="shared" si="327"/>
        <v>0.86413669218485512</v>
      </c>
      <c r="AK38" s="28">
        <f t="shared" si="6"/>
        <v>0.87569342633005187</v>
      </c>
      <c r="AL38" s="42">
        <v>172</v>
      </c>
      <c r="AM38" s="38">
        <v>0.09</v>
      </c>
      <c r="AN38" s="27">
        <v>0.21529999999999999</v>
      </c>
      <c r="AO38" s="134">
        <v>0.21590000000000001</v>
      </c>
      <c r="AP38" s="40">
        <f>AL38*(1-AM38)*AN38</f>
        <v>33.698756000000003</v>
      </c>
      <c r="AQ38" s="135">
        <f t="shared" si="239"/>
        <v>33.792668000000006</v>
      </c>
      <c r="AR38" s="17">
        <v>1.55</v>
      </c>
      <c r="AS38" s="17"/>
      <c r="AT38" s="117">
        <f>AT37+AL38-AS38</f>
        <v>998.48000000000025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9">SUM(D36:D38)</f>
        <v>53320</v>
      </c>
      <c r="E39" s="50"/>
      <c r="F39" s="50">
        <f t="shared" ref="F39" si="330">SUM(F36:F38)</f>
        <v>58584</v>
      </c>
      <c r="G39" s="51"/>
      <c r="H39" s="51"/>
      <c r="I39" s="50">
        <f t="shared" ref="I39:K39" si="331">SUM(I36:I38)</f>
        <v>57932</v>
      </c>
      <c r="J39" s="51"/>
      <c r="K39" s="50">
        <f t="shared" si="331"/>
        <v>49596</v>
      </c>
      <c r="L39" s="20">
        <f t="shared" ref="L39" si="332">IF(K39&gt;0,(K36*L36+K37*L37+K38*L38)/K39,0)</f>
        <v>7.0683482538914433E-2</v>
      </c>
      <c r="M39" s="51">
        <f t="shared" ref="M39" si="333">M36+M37+M38</f>
        <v>46090</v>
      </c>
      <c r="N39" s="52">
        <f t="shared" ref="N39" si="334">IF(M39&gt;0,O39/M39,0)</f>
        <v>0.64647363853330442</v>
      </c>
      <c r="O39" s="53">
        <f t="shared" ref="O39" si="335">O36+O37+O38</f>
        <v>29795.97</v>
      </c>
      <c r="P39" s="20">
        <f t="shared" ref="P39" si="336">IF(M39&gt;0,Q39/M39,0)</f>
        <v>0.26499518333694944</v>
      </c>
      <c r="Q39" s="53">
        <f t="shared" ref="Q39" si="337">Q36+Q37+Q38</f>
        <v>12213.627999999999</v>
      </c>
      <c r="R39" s="20">
        <f t="shared" ref="R39" si="338">IF(M39&gt;0,T39/M39,0)</f>
        <v>8.8531178129746146E-2</v>
      </c>
      <c r="S39" s="136"/>
      <c r="T39" s="53">
        <f t="shared" ref="T39" si="339">T36+T37+T38</f>
        <v>4080.402</v>
      </c>
      <c r="U39" s="20">
        <f t="shared" ref="U39" si="340">IF(M39&gt;0,V39/M39,0)</f>
        <v>0.22866791060967673</v>
      </c>
      <c r="V39" s="53">
        <f t="shared" ref="V39" si="341">V36+V37+V38</f>
        <v>10539.304</v>
      </c>
      <c r="W39" s="20">
        <f t="shared" ref="W39" si="342">IF(M39&gt;0,X39/M39,0)</f>
        <v>0.50233356476459101</v>
      </c>
      <c r="X39" s="53">
        <f t="shared" ref="X39" si="343">X36+X37+X38</f>
        <v>23152.554</v>
      </c>
      <c r="Y39" s="20">
        <f t="shared" ref="Y39" si="344">IF(M39&gt;0,Z39/M39,0)</f>
        <v>0.42009372965936209</v>
      </c>
      <c r="Z39" s="53">
        <f t="shared" ref="Z39" si="345">Z36+Z37+Z38</f>
        <v>19362.12</v>
      </c>
      <c r="AA39" s="152">
        <f t="shared" ref="AA39" si="346">IF(M39&gt;0,AB39/M39,0)</f>
        <v>2.1872805380776738E-3</v>
      </c>
      <c r="AB39" s="55">
        <f t="shared" ref="AB39" si="347">SUM(AB36:AB38)</f>
        <v>100.81175999999999</v>
      </c>
      <c r="AC39" s="54">
        <f t="shared" ref="AC39" si="348">IF(M39&gt;0,AD39/M39,0)</f>
        <v>2.1704669125623779E-3</v>
      </c>
      <c r="AD39" s="55">
        <f t="shared" ref="AD39" si="349">SUM(AD36:AD38)</f>
        <v>100.03681999999999</v>
      </c>
      <c r="AE39" s="54">
        <f t="shared" ref="AE39" si="350">IF(M39&gt;0,(AE36*M36+AE37*M37+AE38*M38)/M39,0)</f>
        <v>2.2719922434367543E-3</v>
      </c>
      <c r="AF39" s="54">
        <f t="shared" ref="AF39" si="351">IF(K39&gt;0,(K36*AF36+K37*AF37+K38*AF38)/K39,0)</f>
        <v>2.9345410920235502E-4</v>
      </c>
      <c r="AG39" s="51">
        <f t="shared" ref="AG39" si="352">SUM(AG36:AG38)</f>
        <v>13.52528</v>
      </c>
      <c r="AH39" s="52">
        <f t="shared" ref="AH39" si="353">IF(K39&gt;0,(K36*AH36+K37*AH37+K38*AH38)/K39,0)</f>
        <v>0.20997682877651425</v>
      </c>
      <c r="AI39" s="57">
        <f t="shared" ref="AI39" si="354">SUM(AI36:AI38)</f>
        <v>89.421660700000004</v>
      </c>
      <c r="AJ39" s="52">
        <f t="shared" ref="AJ39" si="355">IF(AND(AD39&gt;0),((AD36*AJ36+AD37*AJ37+AD38*AJ38)/AD39),0)</f>
        <v>0.86601077244818558</v>
      </c>
      <c r="AK39" s="56">
        <f t="shared" si="6"/>
        <v>0.87203502916117082</v>
      </c>
      <c r="AL39" s="50">
        <f t="shared" ref="AL39" si="356">SUM(AL36:AL38)</f>
        <v>467</v>
      </c>
      <c r="AM39" s="20">
        <f t="shared" ref="AM39" si="357">IF(AL39&gt;0,(AM36*AL36+AM37*AL37+AM38*AL38)/AL39,0)</f>
        <v>8.7158458244111336E-2</v>
      </c>
      <c r="AN39" s="52">
        <f>IF(K39&gt;0,(AN36*K36+AN37*K37+AN38*K38)/K39,0)</f>
        <v>0.21385607710299215</v>
      </c>
      <c r="AO39" s="136">
        <f>IF(L39&gt;0,(AO36*K36+AO37*K37+AO38*K38)/K39,0)</f>
        <v>0.2139218606339221</v>
      </c>
      <c r="AP39" s="57">
        <f t="shared" ref="AP39" si="358">SUM(AP36:AP38)</f>
        <v>91.190842500000002</v>
      </c>
      <c r="AQ39" s="137">
        <f t="shared" si="270"/>
        <v>91.230032100000003</v>
      </c>
      <c r="AR39" s="55"/>
      <c r="AS39" s="55">
        <f t="shared" ref="AS39" si="359">SUM(AS36:AS38)</f>
        <v>0</v>
      </c>
      <c r="AT39" s="102"/>
      <c r="AU39" s="103">
        <f>AT38</f>
        <v>998.48000000000025</v>
      </c>
      <c r="AV39" s="50">
        <f t="shared" ref="AV39" si="360">SUM(AV36:AV38)</f>
        <v>0</v>
      </c>
      <c r="AW39" s="58"/>
      <c r="AX39" s="57"/>
      <c r="AY39" s="57"/>
      <c r="AZ39" s="57"/>
      <c r="BA39" s="57"/>
    </row>
    <row r="40" spans="1:53" s="31" customFormat="1" ht="13.5" thickBot="1" x14ac:dyDescent="0.25">
      <c r="A40" s="182">
        <v>10</v>
      </c>
      <c r="B40" s="22">
        <v>1</v>
      </c>
      <c r="C40" s="10" t="s">
        <v>50</v>
      </c>
      <c r="D40" s="11">
        <v>12517</v>
      </c>
      <c r="E40" s="11">
        <v>0</v>
      </c>
      <c r="F40" s="11">
        <v>13069</v>
      </c>
      <c r="G40" s="12">
        <v>1.1000000000000001</v>
      </c>
      <c r="H40" s="12">
        <v>6.8</v>
      </c>
      <c r="I40" s="11">
        <v>13099</v>
      </c>
      <c r="J40" s="12">
        <v>2.7</v>
      </c>
      <c r="K40" s="11">
        <v>16647</v>
      </c>
      <c r="L40" s="13">
        <v>6.3E-2</v>
      </c>
      <c r="M40" s="23">
        <f>ROUND(K40*(1-L40),0)</f>
        <v>15598</v>
      </c>
      <c r="N40" s="14">
        <v>0.67</v>
      </c>
      <c r="O40" s="24">
        <f t="shared" ref="O40:O42" si="361">M40*N40</f>
        <v>10450.66</v>
      </c>
      <c r="P40" s="13">
        <v>0.24</v>
      </c>
      <c r="Q40" s="24">
        <f t="shared" ref="Q40:Q42" si="362">M40*P40</f>
        <v>3743.52</v>
      </c>
      <c r="R40" s="15">
        <v>0.09</v>
      </c>
      <c r="S40" s="143">
        <v>0.20569999999999999</v>
      </c>
      <c r="T40" s="24">
        <f t="shared" ref="T40:T42" si="363">M40*R40</f>
        <v>1403.82</v>
      </c>
      <c r="U40" s="25">
        <v>0.23799999999999999</v>
      </c>
      <c r="V40" s="24">
        <f t="shared" ref="V40:V42" si="364">M40*U40</f>
        <v>3712.3239999999996</v>
      </c>
      <c r="W40" s="15">
        <v>0.48799999999999999</v>
      </c>
      <c r="X40" s="24">
        <f t="shared" ref="X40:X42" si="365">M40*W40</f>
        <v>7611.8239999999996</v>
      </c>
      <c r="Y40" s="15">
        <v>0.42</v>
      </c>
      <c r="Z40" s="24">
        <f t="shared" ref="Z40:Z42" si="366">Y40*M40</f>
        <v>6551.16</v>
      </c>
      <c r="AA40" s="145">
        <v>2.3500000000000001E-3</v>
      </c>
      <c r="AB40" s="18">
        <f t="shared" ref="AB40" si="367">M40*AA40</f>
        <v>36.655300000000004</v>
      </c>
      <c r="AC40" s="16">
        <v>2.3700000000000001E-3</v>
      </c>
      <c r="AD40" s="17">
        <f t="shared" ref="AD40:AD42" si="368">M40*AC40</f>
        <v>36.967260000000003</v>
      </c>
      <c r="AE40" s="26">
        <f>IF(M40&gt;0,(AG40+AP40)/M40,0)</f>
        <v>2.3732482369534557E-3</v>
      </c>
      <c r="AF40" s="16">
        <v>3.2000000000000003E-4</v>
      </c>
      <c r="AG40" s="23">
        <f t="shared" ref="AG40:AG42" si="369">AF40*M40</f>
        <v>4.9913600000000002</v>
      </c>
      <c r="AH40" s="114">
        <v>0.21110000000000001</v>
      </c>
      <c r="AI40" s="29">
        <f t="shared" ref="AI40:AI42" si="370">AL40*(1-AM40)*AH40</f>
        <v>31.905654000000006</v>
      </c>
      <c r="AJ40" s="27">
        <f t="shared" ref="AJ40:AJ42" si="371">IF(AND(AH40&gt;0,AF40&gt;0,AC40&gt;0),((AC40-AF40)*AH40)/((AH40-AF40)*AC40),0)</f>
        <v>0.86629208849749562</v>
      </c>
      <c r="AK40" s="59">
        <f t="shared" si="6"/>
        <v>0.86647220453107809</v>
      </c>
      <c r="AL40" s="11">
        <v>165</v>
      </c>
      <c r="AM40" s="13">
        <v>8.4000000000000005E-2</v>
      </c>
      <c r="AN40" s="14">
        <v>0.21190000000000001</v>
      </c>
      <c r="AO40" s="130">
        <v>0.21410000000000001</v>
      </c>
      <c r="AP40" s="29">
        <f>AL40*(1-AM40)*AN40</f>
        <v>32.026566000000003</v>
      </c>
      <c r="AQ40" s="131">
        <f t="shared" ref="AQ40" si="372">AL40*(1-AM40)*AO40</f>
        <v>32.359074000000007</v>
      </c>
      <c r="AR40" s="18">
        <v>1.55</v>
      </c>
      <c r="AS40" s="18"/>
      <c r="AT40" s="98">
        <f>AT38+AL40-AS40</f>
        <v>1163.4800000000002</v>
      </c>
      <c r="AU40" s="99"/>
      <c r="AV40" s="11"/>
      <c r="AW40" s="30"/>
      <c r="AX40" s="19"/>
      <c r="AY40" s="19"/>
      <c r="AZ40" s="19"/>
      <c r="BA40" s="19"/>
    </row>
    <row r="41" spans="1:53" s="31" customFormat="1" ht="12.75" x14ac:dyDescent="0.2">
      <c r="A41" s="183"/>
      <c r="B41" s="32">
        <v>2</v>
      </c>
      <c r="C41" s="10" t="s">
        <v>48</v>
      </c>
      <c r="D41" s="33">
        <v>19503</v>
      </c>
      <c r="E41" s="33">
        <v>3</v>
      </c>
      <c r="F41" s="33">
        <v>18414</v>
      </c>
      <c r="G41" s="34">
        <v>0.5</v>
      </c>
      <c r="H41" s="34">
        <v>5.8</v>
      </c>
      <c r="I41" s="33">
        <v>17649</v>
      </c>
      <c r="J41" s="34">
        <v>2</v>
      </c>
      <c r="K41" s="33">
        <v>16361</v>
      </c>
      <c r="L41" s="35">
        <v>6.2E-2</v>
      </c>
      <c r="M41" s="36">
        <f>ROUND(K41*(1-L41),0)</f>
        <v>15347</v>
      </c>
      <c r="N41" s="37">
        <v>0.53200000000000003</v>
      </c>
      <c r="O41" s="24">
        <f t="shared" si="361"/>
        <v>8164.6040000000003</v>
      </c>
      <c r="P41" s="35">
        <v>0.308</v>
      </c>
      <c r="Q41" s="24">
        <f t="shared" si="362"/>
        <v>4726.8760000000002</v>
      </c>
      <c r="R41" s="38">
        <v>0.16</v>
      </c>
      <c r="S41" s="134">
        <v>0.216</v>
      </c>
      <c r="T41" s="24">
        <f t="shared" si="363"/>
        <v>2455.52</v>
      </c>
      <c r="U41" s="27">
        <v>0.21</v>
      </c>
      <c r="V41" s="24">
        <f t="shared" si="364"/>
        <v>3222.87</v>
      </c>
      <c r="W41" s="38">
        <v>0.54300000000000004</v>
      </c>
      <c r="X41" s="24">
        <f t="shared" si="365"/>
        <v>8333.4210000000003</v>
      </c>
      <c r="Y41" s="38">
        <v>0.42</v>
      </c>
      <c r="Z41" s="24">
        <f t="shared" si="366"/>
        <v>6445.74</v>
      </c>
      <c r="AA41" s="146"/>
      <c r="AB41" s="18">
        <f t="shared" si="234"/>
        <v>0</v>
      </c>
      <c r="AC41" s="39">
        <v>2.4299999999999999E-3</v>
      </c>
      <c r="AD41" s="17">
        <f t="shared" si="368"/>
        <v>37.293209999999995</v>
      </c>
      <c r="AE41" s="26">
        <f>IF(M41&gt;0,(AG41+AP41)/M41,0)</f>
        <v>2.5358901153319869E-3</v>
      </c>
      <c r="AF41" s="39">
        <v>3.2000000000000003E-4</v>
      </c>
      <c r="AG41" s="36">
        <f t="shared" si="369"/>
        <v>4.9110400000000007</v>
      </c>
      <c r="AH41" s="27">
        <v>0.21360000000000001</v>
      </c>
      <c r="AI41" s="40">
        <f t="shared" si="370"/>
        <v>32.691052800000001</v>
      </c>
      <c r="AJ41" s="27">
        <f t="shared" si="371"/>
        <v>0.86961555203615704</v>
      </c>
      <c r="AK41" s="28">
        <f t="shared" si="6"/>
        <v>0.87507179637578247</v>
      </c>
      <c r="AL41" s="33">
        <v>168</v>
      </c>
      <c r="AM41" s="35">
        <v>8.8999999999999996E-2</v>
      </c>
      <c r="AN41" s="37">
        <v>0.22220000000000001</v>
      </c>
      <c r="AO41" s="132"/>
      <c r="AP41" s="40">
        <f>AL41*(1-AM41)*AN41</f>
        <v>34.007265600000004</v>
      </c>
      <c r="AQ41" s="133">
        <f t="shared" si="239"/>
        <v>0</v>
      </c>
      <c r="AR41" s="41">
        <v>1.55</v>
      </c>
      <c r="AS41" s="41"/>
      <c r="AT41" s="117">
        <f>AT40+AL41-AS41</f>
        <v>1331.4800000000002</v>
      </c>
      <c r="AU41" s="101"/>
      <c r="AV41" s="42"/>
      <c r="AW41" s="43"/>
      <c r="AX41" s="44"/>
      <c r="AY41" s="44"/>
      <c r="AZ41" s="44"/>
      <c r="BA41" s="44"/>
    </row>
    <row r="42" spans="1:53" s="31" customFormat="1" ht="12.75" x14ac:dyDescent="0.2">
      <c r="A42" s="183"/>
      <c r="B42" s="32">
        <v>3</v>
      </c>
      <c r="C42" s="10" t="s">
        <v>51</v>
      </c>
      <c r="D42" s="42">
        <v>17950</v>
      </c>
      <c r="E42" s="42">
        <v>1</v>
      </c>
      <c r="F42" s="42">
        <v>15724</v>
      </c>
      <c r="G42" s="36">
        <v>0.8</v>
      </c>
      <c r="H42" s="36">
        <v>5.9</v>
      </c>
      <c r="I42" s="42">
        <v>15767</v>
      </c>
      <c r="J42" s="36">
        <v>1.7</v>
      </c>
      <c r="K42" s="42">
        <v>16023</v>
      </c>
      <c r="L42" s="38">
        <v>6.3E-2</v>
      </c>
      <c r="M42" s="36">
        <f>ROUND(K42*(1-L42),0)</f>
        <v>15014</v>
      </c>
      <c r="N42" s="27">
        <v>0.54600000000000004</v>
      </c>
      <c r="O42" s="24">
        <f t="shared" si="361"/>
        <v>8197.6440000000002</v>
      </c>
      <c r="P42" s="38">
        <v>0.35799999999999998</v>
      </c>
      <c r="Q42" s="24">
        <f t="shared" si="362"/>
        <v>5375.0119999999997</v>
      </c>
      <c r="R42" s="38">
        <v>9.6000000000000002E-2</v>
      </c>
      <c r="S42" s="134">
        <v>0.2039</v>
      </c>
      <c r="T42" s="24">
        <f t="shared" si="363"/>
        <v>1441.3440000000001</v>
      </c>
      <c r="U42" s="27"/>
      <c r="V42" s="24">
        <f t="shared" si="364"/>
        <v>0</v>
      </c>
      <c r="W42" s="38"/>
      <c r="X42" s="24">
        <f t="shared" si="365"/>
        <v>0</v>
      </c>
      <c r="Y42" s="38">
        <v>0.43</v>
      </c>
      <c r="Z42" s="24">
        <f t="shared" si="366"/>
        <v>6456.0199999999995</v>
      </c>
      <c r="AA42" s="147"/>
      <c r="AB42" s="148">
        <f t="shared" si="234"/>
        <v>0</v>
      </c>
      <c r="AC42" s="46">
        <v>2.4199999999999998E-3</v>
      </c>
      <c r="AD42" s="17">
        <f t="shared" si="368"/>
        <v>36.333880000000001</v>
      </c>
      <c r="AE42" s="26">
        <f>IF(M42&gt;0,(AG42+AP42)/M42,0)</f>
        <v>3.1E-4</v>
      </c>
      <c r="AF42" s="46">
        <v>3.1E-4</v>
      </c>
      <c r="AG42" s="36">
        <f t="shared" si="369"/>
        <v>4.6543400000000004</v>
      </c>
      <c r="AH42" s="27">
        <v>0.2072</v>
      </c>
      <c r="AI42" s="40">
        <f t="shared" si="370"/>
        <v>30.956508799999998</v>
      </c>
      <c r="AJ42" s="27">
        <f t="shared" si="371"/>
        <v>0.87320726588848874</v>
      </c>
      <c r="AK42" s="28">
        <f t="shared" si="6"/>
        <v>0</v>
      </c>
      <c r="AL42" s="42">
        <v>164</v>
      </c>
      <c r="AM42" s="38">
        <v>8.8999999999999996E-2</v>
      </c>
      <c r="AN42" s="27"/>
      <c r="AO42" s="134"/>
      <c r="AP42" s="40">
        <f>AL42*(1-AM42)*AN42</f>
        <v>0</v>
      </c>
      <c r="AQ42" s="135">
        <f t="shared" si="239"/>
        <v>0</v>
      </c>
      <c r="AR42" s="17">
        <v>1.55</v>
      </c>
      <c r="AS42" s="17"/>
      <c r="AT42" s="117">
        <f>AT41+AL42-AS42</f>
        <v>1495.4800000000002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3">SUM(D40:D42)</f>
        <v>49970</v>
      </c>
      <c r="E43" s="50"/>
      <c r="F43" s="50">
        <f t="shared" ref="F43" si="374">SUM(F40:F42)</f>
        <v>47207</v>
      </c>
      <c r="G43" s="51"/>
      <c r="H43" s="51"/>
      <c r="I43" s="50">
        <f t="shared" ref="I43:K43" si="375">SUM(I40:I42)</f>
        <v>46515</v>
      </c>
      <c r="J43" s="51"/>
      <c r="K43" s="50">
        <f t="shared" si="375"/>
        <v>49031</v>
      </c>
      <c r="L43" s="20">
        <f t="shared" ref="L43" si="376">IF(K43&gt;0,(K40*L40+K41*L41+K42*L42)/K43,0)</f>
        <v>6.2666313148824218E-2</v>
      </c>
      <c r="M43" s="51">
        <f t="shared" ref="M43" si="377">M40+M41+M42</f>
        <v>45959</v>
      </c>
      <c r="N43" s="52">
        <f t="shared" ref="N43" si="378">IF(M43&gt;0,O43/M43,0)</f>
        <v>0.5834092995931156</v>
      </c>
      <c r="O43" s="53">
        <f t="shared" ref="O43" si="379">O40+O41+O42</f>
        <v>26812.907999999999</v>
      </c>
      <c r="P43" s="20">
        <f t="shared" ref="P43" si="380">IF(M43&gt;0,Q43/M43,0)</f>
        <v>0.30125564089732149</v>
      </c>
      <c r="Q43" s="53">
        <f t="shared" ref="Q43" si="381">Q40+Q41+Q42</f>
        <v>13845.407999999999</v>
      </c>
      <c r="R43" s="20">
        <f t="shared" ref="R43" si="382">IF(M43&gt;0,T43/M43,0)</f>
        <v>0.11533505950956288</v>
      </c>
      <c r="S43" s="136"/>
      <c r="T43" s="53">
        <f t="shared" ref="T43" si="383">T40+T41+T42</f>
        <v>5300.6840000000002</v>
      </c>
      <c r="U43" s="20">
        <f t="shared" ref="U43" si="384">IF(M43&gt;0,V43/M43,0)</f>
        <v>0.15089958441219348</v>
      </c>
      <c r="V43" s="53">
        <f t="shared" ref="V43" si="385">V40+V41+V42</f>
        <v>6935.1939999999995</v>
      </c>
      <c r="W43" s="20">
        <f t="shared" ref="W43" si="386">IF(M43&gt;0,X43/M43,0)</f>
        <v>0.34694499445157639</v>
      </c>
      <c r="X43" s="53">
        <f t="shared" ref="X43" si="387">X40+X41+X42</f>
        <v>15945.244999999999</v>
      </c>
      <c r="Y43" s="20">
        <f t="shared" ref="Y43" si="388">IF(M43&gt;0,Z43/M43,0)</f>
        <v>0.423266824778607</v>
      </c>
      <c r="Z43" s="53">
        <f t="shared" ref="Z43" si="389">Z40+Z41+Z42</f>
        <v>19452.919999999998</v>
      </c>
      <c r="AA43" s="152">
        <f t="shared" ref="AA43" si="390">IF(M43&gt;0,AB43/M43,0)</f>
        <v>7.9756522117539557E-4</v>
      </c>
      <c r="AB43" s="55">
        <f t="shared" ref="AB43" si="391">SUM(AB40:AB42)</f>
        <v>36.655300000000004</v>
      </c>
      <c r="AC43" s="54">
        <f t="shared" ref="AC43" si="392">IF(M43&gt;0,AD43/M43,0)</f>
        <v>2.4063698078722337E-3</v>
      </c>
      <c r="AD43" s="55">
        <f t="shared" ref="AD43" si="393">SUM(AD40:AD42)</f>
        <v>110.59434999999999</v>
      </c>
      <c r="AE43" s="54">
        <f t="shared" ref="AE43" si="394">IF(M43&gt;0,(AE40*M40+AE41*M41+AE42*M42)/M43,0)</f>
        <v>1.7535318784133687E-3</v>
      </c>
      <c r="AF43" s="54">
        <f t="shared" ref="AF43" si="395">IF(K43&gt;0,(K40*AF40+K41*AF41+K42*AF42)/K43,0)</f>
        <v>3.1673206746752057E-4</v>
      </c>
      <c r="AG43" s="51">
        <f t="shared" ref="AG43" si="396">SUM(AG40:AG42)</f>
        <v>14.556740000000001</v>
      </c>
      <c r="AH43" s="52">
        <f t="shared" ref="AH43" si="397">IF(K43&gt;0,(K40*AH40+K41*AH41+K42*AH42)/K43,0)</f>
        <v>0.21065972344027251</v>
      </c>
      <c r="AI43" s="57">
        <f t="shared" ref="AI43" si="398">SUM(AI40:AI42)</f>
        <v>95.553215600000001</v>
      </c>
      <c r="AJ43" s="52">
        <f t="shared" ref="AJ43" si="399">IF(AND(AD43&gt;0),((AD40*AJ40+AD41*AJ41+AD42*AJ42)/AD43),0)</f>
        <v>0.86968464742277252</v>
      </c>
      <c r="AK43" s="56">
        <f t="shared" si="6"/>
        <v>0.82115510875134401</v>
      </c>
      <c r="AL43" s="50">
        <f t="shared" ref="AL43" si="400">SUM(AL40:AL42)</f>
        <v>497</v>
      </c>
      <c r="AM43" s="20">
        <f t="shared" ref="AM43" si="401">IF(AL43&gt;0,(AM40*AL40+AM41*AL41+AM42*AL42)/AL43,0)</f>
        <v>8.7340040241448688E-2</v>
      </c>
      <c r="AN43" s="52">
        <f>IF(K43&gt;0,(AN40*K40+AN41*K41+AN42*K42)/K43,0)</f>
        <v>0.14608948420387102</v>
      </c>
      <c r="AO43" s="136">
        <f>IF(L43&gt;0,(AO40*K40+AO41*K41+AO42*K42)/K43,0)</f>
        <v>7.2691209642879007E-2</v>
      </c>
      <c r="AP43" s="57">
        <f t="shared" ref="AP43" si="402">SUM(AP40:AP42)</f>
        <v>66.033831600000013</v>
      </c>
      <c r="AQ43" s="137">
        <f t="shared" si="270"/>
        <v>32.359074000000007</v>
      </c>
      <c r="AR43" s="55"/>
      <c r="AS43" s="55">
        <f t="shared" ref="AS43" si="403">SUM(AS40:AS42)</f>
        <v>0</v>
      </c>
      <c r="AT43" s="102"/>
      <c r="AU43" s="103">
        <f>AT42</f>
        <v>1495.4800000000002</v>
      </c>
      <c r="AV43" s="50">
        <f t="shared" ref="AV43" si="404">SUM(AV40:AV42)</f>
        <v>0</v>
      </c>
      <c r="AW43" s="58"/>
      <c r="AX43" s="57"/>
      <c r="AY43" s="57"/>
      <c r="AZ43" s="57"/>
      <c r="BA43" s="57"/>
    </row>
    <row r="44" spans="1:53" s="31" customFormat="1" ht="13.5" thickBot="1" x14ac:dyDescent="0.25">
      <c r="A44" s="182">
        <v>11</v>
      </c>
      <c r="B44" s="22">
        <v>1</v>
      </c>
      <c r="C44" s="10" t="s">
        <v>52</v>
      </c>
      <c r="D44" s="11">
        <v>3600</v>
      </c>
      <c r="E44" s="11">
        <v>0</v>
      </c>
      <c r="F44" s="11">
        <v>8878</v>
      </c>
      <c r="G44" s="12">
        <v>0.6</v>
      </c>
      <c r="H44" s="12">
        <v>6.9</v>
      </c>
      <c r="I44" s="11">
        <v>9730</v>
      </c>
      <c r="J44" s="12">
        <v>4.2</v>
      </c>
      <c r="K44" s="11">
        <v>16156</v>
      </c>
      <c r="L44" s="13">
        <v>6.6000000000000003E-2</v>
      </c>
      <c r="M44" s="23">
        <f>ROUND(K44*(1-L44),0)</f>
        <v>15090</v>
      </c>
      <c r="N44" s="14">
        <v>0.58499999999999996</v>
      </c>
      <c r="O44" s="24">
        <f t="shared" ref="O44:O46" si="405">M44*N44</f>
        <v>8827.65</v>
      </c>
      <c r="P44" s="13">
        <v>0.27500000000000002</v>
      </c>
      <c r="Q44" s="24">
        <f t="shared" ref="Q44:Q46" si="406">M44*P44</f>
        <v>4149.75</v>
      </c>
      <c r="R44" s="15">
        <v>0.14000000000000001</v>
      </c>
      <c r="S44" s="143">
        <v>0.2011</v>
      </c>
      <c r="T44" s="24">
        <f t="shared" ref="T44:T46" si="407">M44*R44</f>
        <v>2112.6000000000004</v>
      </c>
      <c r="U44" s="25">
        <v>0.23100000000000001</v>
      </c>
      <c r="V44" s="24">
        <f t="shared" ref="V44:V46" si="408">M44*U44</f>
        <v>3485.79</v>
      </c>
      <c r="W44" s="15">
        <v>0.503</v>
      </c>
      <c r="X44" s="24">
        <f t="shared" ref="X44:X46" si="409">M44*W44</f>
        <v>7590.27</v>
      </c>
      <c r="Y44" s="15">
        <v>0.44</v>
      </c>
      <c r="Z44" s="24">
        <f t="shared" ref="Z44:Z46" si="410">Y44*M44</f>
        <v>6639.6</v>
      </c>
      <c r="AA44" s="145">
        <v>2.4599999999999999E-3</v>
      </c>
      <c r="AB44" s="18">
        <f t="shared" ref="AB44:AB46" si="411">M44*AA44</f>
        <v>37.121400000000001</v>
      </c>
      <c r="AC44" s="16">
        <v>2.3999999999999998E-3</v>
      </c>
      <c r="AD44" s="17">
        <f t="shared" ref="AD44:AD46" si="412">M44*AC44</f>
        <v>36.215999999999994</v>
      </c>
      <c r="AE44" s="26">
        <f>IF(M44&gt;0,(AG44+AP44)/M44,0)</f>
        <v>2.5725410205434066E-3</v>
      </c>
      <c r="AF44" s="16">
        <v>3.1E-4</v>
      </c>
      <c r="AG44" s="23">
        <f t="shared" ref="AG44:AG46" si="413">AF44*M44</f>
        <v>4.6779000000000002</v>
      </c>
      <c r="AH44" s="114">
        <v>0.20880000000000001</v>
      </c>
      <c r="AI44" s="29">
        <f t="shared" ref="AI44:AI46" si="414">AL44*(1-AM44)*AH44</f>
        <v>34.011432000000006</v>
      </c>
      <c r="AJ44" s="27">
        <f t="shared" ref="AJ44:AJ46" si="415">IF(AND(AH44&gt;0,AF44&gt;0,AC44&gt;0),((AC44-AF44)*AH44)/((AH44-AF44)*AC44),0)</f>
        <v>0.87212815962396284</v>
      </c>
      <c r="AK44" s="59">
        <f t="shared" si="6"/>
        <v>0.88079928539383623</v>
      </c>
      <c r="AL44" s="11">
        <v>179</v>
      </c>
      <c r="AM44" s="13">
        <v>0.09</v>
      </c>
      <c r="AN44" s="14">
        <v>0.20960000000000001</v>
      </c>
      <c r="AO44" s="130">
        <v>0.2072</v>
      </c>
      <c r="AP44" s="29">
        <f>AL44*(1-AM44)*AN44</f>
        <v>34.141744000000003</v>
      </c>
      <c r="AQ44" s="131">
        <f t="shared" ref="AQ44:AQ46" si="416">AL44*(1-AM44)*AO44</f>
        <v>33.750807999999999</v>
      </c>
      <c r="AR44" s="18">
        <v>1.6</v>
      </c>
      <c r="AS44" s="18">
        <v>1018.58</v>
      </c>
      <c r="AT44" s="98">
        <f>AT42+AL44-AS44-AU44</f>
        <v>642.9000000000002</v>
      </c>
      <c r="AU44" s="99">
        <v>13</v>
      </c>
      <c r="AV44" s="11"/>
      <c r="AW44" s="30"/>
      <c r="AX44" s="19"/>
      <c r="AY44" s="19"/>
      <c r="AZ44" s="19"/>
      <c r="BA44" s="19"/>
    </row>
    <row r="45" spans="1:53" s="31" customFormat="1" ht="12.75" x14ac:dyDescent="0.2">
      <c r="A45" s="183"/>
      <c r="B45" s="32">
        <v>2</v>
      </c>
      <c r="C45" s="10" t="s">
        <v>48</v>
      </c>
      <c r="D45" s="33">
        <v>21700</v>
      </c>
      <c r="E45" s="33">
        <v>3</v>
      </c>
      <c r="F45" s="33">
        <v>17660</v>
      </c>
      <c r="G45" s="34">
        <v>0.9</v>
      </c>
      <c r="H45" s="34">
        <v>10</v>
      </c>
      <c r="I45" s="33">
        <v>17150</v>
      </c>
      <c r="J45" s="34">
        <v>3</v>
      </c>
      <c r="K45" s="33">
        <v>15801</v>
      </c>
      <c r="L45" s="35">
        <v>7.0000000000000007E-2</v>
      </c>
      <c r="M45" s="36">
        <f>ROUND(K45*(1-L45),0)</f>
        <v>14695</v>
      </c>
      <c r="N45" s="37">
        <v>0.55400000000000005</v>
      </c>
      <c r="O45" s="24">
        <f t="shared" si="405"/>
        <v>8141.0300000000007</v>
      </c>
      <c r="P45" s="35">
        <v>0.26100000000000001</v>
      </c>
      <c r="Q45" s="24">
        <f t="shared" si="406"/>
        <v>3835.395</v>
      </c>
      <c r="R45" s="38">
        <v>0.185</v>
      </c>
      <c r="S45" s="134">
        <v>0.19839999999999999</v>
      </c>
      <c r="T45" s="24">
        <f t="shared" si="407"/>
        <v>2718.5749999999998</v>
      </c>
      <c r="U45" s="27">
        <v>0.23499999999999999</v>
      </c>
      <c r="V45" s="24">
        <f t="shared" si="408"/>
        <v>3453.3249999999998</v>
      </c>
      <c r="W45" s="38">
        <v>0.499</v>
      </c>
      <c r="X45" s="24">
        <f t="shared" si="409"/>
        <v>7332.8050000000003</v>
      </c>
      <c r="Y45" s="38">
        <v>0.44</v>
      </c>
      <c r="Z45" s="24">
        <f t="shared" si="410"/>
        <v>6465.8</v>
      </c>
      <c r="AA45" s="146">
        <v>2.48E-3</v>
      </c>
      <c r="AB45" s="18">
        <f t="shared" si="411"/>
        <v>36.443600000000004</v>
      </c>
      <c r="AC45" s="39">
        <v>2.4399999999999999E-3</v>
      </c>
      <c r="AD45" s="17">
        <f t="shared" si="412"/>
        <v>35.855799999999995</v>
      </c>
      <c r="AE45" s="26">
        <f>IF(M45&gt;0,(AG45+AP45)/M45,0)</f>
        <v>2.3899900918679822E-3</v>
      </c>
      <c r="AF45" s="39">
        <v>3.1E-4</v>
      </c>
      <c r="AG45" s="36">
        <f t="shared" si="413"/>
        <v>4.5554500000000004</v>
      </c>
      <c r="AH45" s="27">
        <v>0.21410000000000001</v>
      </c>
      <c r="AI45" s="40">
        <f t="shared" si="414"/>
        <v>30.594033600000007</v>
      </c>
      <c r="AJ45" s="27">
        <f t="shared" si="415"/>
        <v>0.87421661673512929</v>
      </c>
      <c r="AK45" s="28">
        <f t="shared" si="6"/>
        <v>0.87155547317939197</v>
      </c>
      <c r="AL45" s="33">
        <v>156</v>
      </c>
      <c r="AM45" s="35">
        <v>8.4000000000000005E-2</v>
      </c>
      <c r="AN45" s="37">
        <v>0.21390000000000001</v>
      </c>
      <c r="AO45" s="132">
        <v>0.21779999999999999</v>
      </c>
      <c r="AP45" s="40">
        <f>AL45*(1-AM45)*AN45</f>
        <v>30.565454400000004</v>
      </c>
      <c r="AQ45" s="133">
        <f t="shared" si="416"/>
        <v>31.122748800000004</v>
      </c>
      <c r="AR45" s="41">
        <v>1.6</v>
      </c>
      <c r="AS45" s="41"/>
      <c r="AT45" s="117">
        <f>AT44+AL45-AS45</f>
        <v>798.9000000000002</v>
      </c>
      <c r="AU45" s="101"/>
      <c r="AV45" s="42"/>
      <c r="AW45" s="43"/>
      <c r="AX45" s="44"/>
      <c r="AY45" s="44"/>
      <c r="AZ45" s="44"/>
      <c r="BA45" s="44"/>
    </row>
    <row r="46" spans="1:53" s="31" customFormat="1" ht="12.75" x14ac:dyDescent="0.2">
      <c r="A46" s="183"/>
      <c r="B46" s="32">
        <v>3</v>
      </c>
      <c r="C46" s="10" t="s">
        <v>51</v>
      </c>
      <c r="D46" s="42">
        <v>17670</v>
      </c>
      <c r="E46" s="42">
        <v>1</v>
      </c>
      <c r="F46" s="42">
        <v>19268</v>
      </c>
      <c r="G46" s="36">
        <v>0.6</v>
      </c>
      <c r="H46" s="36">
        <v>9</v>
      </c>
      <c r="I46" s="42">
        <v>19282</v>
      </c>
      <c r="J46" s="36">
        <v>1.6</v>
      </c>
      <c r="K46" s="42">
        <v>16569</v>
      </c>
      <c r="L46" s="38">
        <v>6.9000000000000006E-2</v>
      </c>
      <c r="M46" s="36">
        <f>ROUND(K46*(1-L46),0)</f>
        <v>15426</v>
      </c>
      <c r="N46" s="27">
        <v>0.51300000000000001</v>
      </c>
      <c r="O46" s="24">
        <f t="shared" si="405"/>
        <v>7913.5380000000005</v>
      </c>
      <c r="P46" s="38">
        <v>0.41099999999999998</v>
      </c>
      <c r="Q46" s="24">
        <f t="shared" si="406"/>
        <v>6340.0859999999993</v>
      </c>
      <c r="R46" s="38">
        <v>7.5999999999999998E-2</v>
      </c>
      <c r="S46" s="134">
        <v>0.21260000000000001</v>
      </c>
      <c r="T46" s="24">
        <f t="shared" si="407"/>
        <v>1172.376</v>
      </c>
      <c r="U46" s="27">
        <v>0.253</v>
      </c>
      <c r="V46" s="24">
        <f t="shared" si="408"/>
        <v>3902.7780000000002</v>
      </c>
      <c r="W46" s="38">
        <v>0.48399999999999999</v>
      </c>
      <c r="X46" s="24">
        <f t="shared" si="409"/>
        <v>7466.1840000000002</v>
      </c>
      <c r="Y46" s="38">
        <v>0.44</v>
      </c>
      <c r="Z46" s="24">
        <f t="shared" si="410"/>
        <v>6787.44</v>
      </c>
      <c r="AA46" s="147">
        <v>2.6099999999999999E-3</v>
      </c>
      <c r="AB46" s="148">
        <f t="shared" si="411"/>
        <v>40.261859999999999</v>
      </c>
      <c r="AC46" s="46">
        <v>2.7899999999999999E-3</v>
      </c>
      <c r="AD46" s="17">
        <f t="shared" si="412"/>
        <v>43.038539999999998</v>
      </c>
      <c r="AE46" s="26">
        <f>IF(M46&gt;0,(AG46+AP46)/M46,0)</f>
        <v>2.7313980941267991E-3</v>
      </c>
      <c r="AF46" s="46">
        <v>3.2000000000000003E-4</v>
      </c>
      <c r="AG46" s="36">
        <f t="shared" si="413"/>
        <v>4.9363200000000003</v>
      </c>
      <c r="AH46" s="27">
        <v>0.21859999999999999</v>
      </c>
      <c r="AI46" s="40">
        <f t="shared" si="414"/>
        <v>37.403553000000002</v>
      </c>
      <c r="AJ46" s="27">
        <f t="shared" si="415"/>
        <v>0.88660252229388048</v>
      </c>
      <c r="AK46" s="28">
        <f t="shared" si="6"/>
        <v>0.88414529086737415</v>
      </c>
      <c r="AL46" s="42">
        <v>187</v>
      </c>
      <c r="AM46" s="38">
        <v>8.5000000000000006E-2</v>
      </c>
      <c r="AN46" s="27">
        <v>0.21740000000000001</v>
      </c>
      <c r="AO46" s="134">
        <v>0.2132</v>
      </c>
      <c r="AP46" s="40">
        <f>AL46*(1-AM46)*AN46</f>
        <v>37.198227000000003</v>
      </c>
      <c r="AQ46" s="135">
        <f t="shared" si="416"/>
        <v>36.479586000000005</v>
      </c>
      <c r="AR46" s="17">
        <v>1.6</v>
      </c>
      <c r="AS46" s="17"/>
      <c r="AT46" s="117">
        <f>AT45+AL46-AS46</f>
        <v>985.9000000000002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7">SUM(D44:D46)</f>
        <v>42970</v>
      </c>
      <c r="E47" s="50"/>
      <c r="F47" s="50">
        <f t="shared" ref="F47" si="418">SUM(F44:F46)</f>
        <v>45806</v>
      </c>
      <c r="G47" s="51"/>
      <c r="H47" s="51"/>
      <c r="I47" s="50">
        <f t="shared" ref="I47:K47" si="419">SUM(I44:I46)</f>
        <v>46162</v>
      </c>
      <c r="J47" s="51"/>
      <c r="K47" s="50">
        <f t="shared" si="419"/>
        <v>48526</v>
      </c>
      <c r="L47" s="20">
        <f t="shared" ref="L47" si="420">IF(K47&gt;0,(K44*L44+K45*L45+K46*L46)/K47,0)</f>
        <v>6.8326814491200608E-2</v>
      </c>
      <c r="M47" s="51">
        <f t="shared" ref="M47" si="421">M44+M45+M46</f>
        <v>45211</v>
      </c>
      <c r="N47" s="52">
        <f t="shared" ref="N47" si="422">IF(M47&gt;0,O47/M47,0)</f>
        <v>0.55035761208555445</v>
      </c>
      <c r="O47" s="53">
        <f t="shared" ref="O47" si="423">O44+O45+O46</f>
        <v>24882.218000000001</v>
      </c>
      <c r="P47" s="20">
        <f t="shared" ref="P47" si="424">IF(M47&gt;0,Q47/M47,0)</f>
        <v>0.31685277919090488</v>
      </c>
      <c r="Q47" s="53">
        <f t="shared" ref="Q47" si="425">Q44+Q45+Q46</f>
        <v>14325.231</v>
      </c>
      <c r="R47" s="20">
        <f t="shared" ref="R47" si="426">IF(M47&gt;0,T47/M47,0)</f>
        <v>0.13278960872354073</v>
      </c>
      <c r="S47" s="136"/>
      <c r="T47" s="53">
        <f t="shared" ref="T47" si="427">T44+T45+T46</f>
        <v>6003.5510000000004</v>
      </c>
      <c r="U47" s="20">
        <f t="shared" ref="U47" si="428">IF(M47&gt;0,V47/M47,0)</f>
        <v>0.23980652938444183</v>
      </c>
      <c r="V47" s="53">
        <f t="shared" ref="V47" si="429">V44+V45+V46</f>
        <v>10841.893</v>
      </c>
      <c r="W47" s="20">
        <f t="shared" ref="W47" si="430">IF(M47&gt;0,X47/M47,0)</f>
        <v>0.49521707106677582</v>
      </c>
      <c r="X47" s="53">
        <f t="shared" ref="X47" si="431">X44+X45+X46</f>
        <v>22389.259000000002</v>
      </c>
      <c r="Y47" s="20">
        <f t="shared" ref="Y47" si="432">IF(M47&gt;0,Z47/M47,0)</f>
        <v>0.44</v>
      </c>
      <c r="Z47" s="53">
        <f t="shared" ref="Z47" si="433">Z44+Z45+Z46</f>
        <v>19892.84</v>
      </c>
      <c r="AA47" s="152">
        <f t="shared" ref="AA47" si="434">IF(M47&gt;0,AB47/M47,0)</f>
        <v>2.5176806529384442E-3</v>
      </c>
      <c r="AB47" s="55">
        <f t="shared" ref="AB47" si="435">SUM(AB44:AB46)</f>
        <v>113.82686</v>
      </c>
      <c r="AC47" s="54">
        <f t="shared" ref="AC47" si="436">IF(M47&gt;0,AD47/M47,0)</f>
        <v>2.5460693194134169E-3</v>
      </c>
      <c r="AD47" s="55">
        <f t="shared" ref="AD47" si="437">SUM(AD44:AD46)</f>
        <v>115.11033999999999</v>
      </c>
      <c r="AE47" s="54">
        <f t="shared" ref="AE47" si="438">IF(M47&gt;0,(AE44*M44+AE45*M45+AE46*M46)/M47,0)</f>
        <v>2.5674082723231074E-3</v>
      </c>
      <c r="AF47" s="54">
        <f t="shared" ref="AF47" si="439">IF(K47&gt;0,(K44*AF44+K45*AF45+K46*AF46)/K47,0)</f>
        <v>3.1341445822857849E-4</v>
      </c>
      <c r="AG47" s="51">
        <f t="shared" ref="AG47" si="440">SUM(AG44:AG46)</f>
        <v>14.169670000000002</v>
      </c>
      <c r="AH47" s="52">
        <f t="shared" ref="AH47" si="441">IF(K47&gt;0,(K44*AH44+K45*AH45+K46*AH46)/K47,0)</f>
        <v>0.21387195111898777</v>
      </c>
      <c r="AI47" s="57">
        <f t="shared" ref="AI47" si="442">SUM(AI44:AI46)</f>
        <v>102.00901860000002</v>
      </c>
      <c r="AJ47" s="52">
        <f t="shared" ref="AJ47" si="443">IF(AND(AD47&gt;0),((AD44*AJ44+AD45*AJ45+AD46*AJ46)/AD47),0)</f>
        <v>0.87819050586697034</v>
      </c>
      <c r="AK47" s="56">
        <f t="shared" si="6"/>
        <v>0.87921542899595684</v>
      </c>
      <c r="AL47" s="50">
        <f t="shared" ref="AL47" si="444">SUM(AL44:AL46)</f>
        <v>522</v>
      </c>
      <c r="AM47" s="20">
        <f t="shared" ref="AM47" si="445">IF(AL47&gt;0,(AM44*AL44+AM45*AL45+AM46*AL46)/AL47,0)</f>
        <v>8.6415708812260544E-2</v>
      </c>
      <c r="AN47" s="52">
        <f>IF(K47&gt;0,(AN44*K44+AN45*K45+AN46*K46)/K47,0)</f>
        <v>0.21366344021761532</v>
      </c>
      <c r="AO47" s="136">
        <f>IF(L47&gt;0,(AO44*K44+AO45*K45+AO46*K46)/K47,0)</f>
        <v>0.21270023904710877</v>
      </c>
      <c r="AP47" s="57">
        <f t="shared" ref="AP47" si="446">SUM(AP44:AP46)</f>
        <v>101.90542540000001</v>
      </c>
      <c r="AQ47" s="137">
        <f t="shared" ref="AQ47" si="447">SUM(AQ44:AQ46)</f>
        <v>101.3531428</v>
      </c>
      <c r="AR47" s="55"/>
      <c r="AS47" s="55">
        <f t="shared" ref="AS47" si="448">SUM(AS44:AS46)</f>
        <v>1018.58</v>
      </c>
      <c r="AT47" s="102"/>
      <c r="AU47" s="103">
        <f>AT46</f>
        <v>985.9000000000002</v>
      </c>
      <c r="AV47" s="50">
        <f t="shared" ref="AV47" si="449">SUM(AV44:AV46)</f>
        <v>0</v>
      </c>
      <c r="AW47" s="58"/>
      <c r="AX47" s="57"/>
      <c r="AY47" s="57"/>
      <c r="AZ47" s="57"/>
      <c r="BA47" s="57"/>
    </row>
    <row r="48" spans="1:53" s="31" customFormat="1" ht="13.5" thickBot="1" x14ac:dyDescent="0.25">
      <c r="A48" s="182">
        <v>12</v>
      </c>
      <c r="B48" s="22">
        <v>1</v>
      </c>
      <c r="C48" s="10" t="s">
        <v>52</v>
      </c>
      <c r="D48" s="11">
        <v>5817</v>
      </c>
      <c r="E48" s="11">
        <v>1</v>
      </c>
      <c r="F48" s="11">
        <v>14633</v>
      </c>
      <c r="G48" s="12">
        <v>0.3</v>
      </c>
      <c r="H48" s="12">
        <v>5.9</v>
      </c>
      <c r="I48" s="11">
        <v>14120</v>
      </c>
      <c r="J48" s="12">
        <v>1.9</v>
      </c>
      <c r="K48" s="11">
        <v>15691</v>
      </c>
      <c r="L48" s="13">
        <v>6.6000000000000003E-2</v>
      </c>
      <c r="M48" s="23">
        <f>ROUND(K48*(1-L48),0)</f>
        <v>14655</v>
      </c>
      <c r="N48" s="14">
        <v>0.505</v>
      </c>
      <c r="O48" s="24">
        <f t="shared" ref="O48:O50" si="450">M48*N48</f>
        <v>7400.7749999999996</v>
      </c>
      <c r="P48" s="13">
        <v>0.34399999999999997</v>
      </c>
      <c r="Q48" s="24">
        <f t="shared" ref="Q48:Q50" si="451">M48*P48</f>
        <v>5041.32</v>
      </c>
      <c r="R48" s="15">
        <v>0.151</v>
      </c>
      <c r="S48" s="143">
        <v>0.2034</v>
      </c>
      <c r="T48" s="24">
        <f t="shared" ref="T48:T50" si="452">M48*R48</f>
        <v>2212.9049999999997</v>
      </c>
      <c r="U48" s="25">
        <v>0.247</v>
      </c>
      <c r="V48" s="24">
        <f t="shared" ref="V48:V50" si="453">M48*U48</f>
        <v>3619.7849999999999</v>
      </c>
      <c r="W48" s="15">
        <v>0.48</v>
      </c>
      <c r="X48" s="24">
        <f t="shared" ref="X48:X50" si="454">M48*W48</f>
        <v>7034.4</v>
      </c>
      <c r="Y48" s="15">
        <v>0.45</v>
      </c>
      <c r="Z48" s="24">
        <f t="shared" ref="Z48:Z50" si="455">Y48*M48</f>
        <v>6594.75</v>
      </c>
      <c r="AA48" s="145">
        <v>2.7799999999999999E-3</v>
      </c>
      <c r="AB48" s="18">
        <f t="shared" ref="AB48:AB70" si="456">M48*AA48</f>
        <v>40.740899999999996</v>
      </c>
      <c r="AC48" s="16">
        <v>2.9399999999999999E-3</v>
      </c>
      <c r="AD48" s="17">
        <f t="shared" ref="AD48:AD50" si="457">M48*AC48</f>
        <v>43.085699999999996</v>
      </c>
      <c r="AE48" s="26">
        <f>IF(M48&gt;0,(AG48+AP48)/M48,0)</f>
        <v>3.0335697031729785E-3</v>
      </c>
      <c r="AF48" s="16">
        <v>3.2000000000000003E-4</v>
      </c>
      <c r="AG48" s="23">
        <f t="shared" ref="AG48:AG50" si="458">AF48*M48</f>
        <v>4.6896000000000004</v>
      </c>
      <c r="AH48" s="114">
        <v>0.21179999999999999</v>
      </c>
      <c r="AI48" s="29">
        <f t="shared" ref="AI48:AI50" si="459">AL48*(1-AM48)*AH48</f>
        <v>38.354861999999997</v>
      </c>
      <c r="AJ48" s="27">
        <f t="shared" ref="AJ48:AJ50" si="460">IF(AND(AH48&gt;0,AF48&gt;0,AC48&gt;0),((AC48-AF48)*AH48)/((AH48-AF48)*AC48),0)</f>
        <v>0.89250491193261861</v>
      </c>
      <c r="AK48" s="59">
        <f t="shared" si="6"/>
        <v>0.8958190974517477</v>
      </c>
      <c r="AL48" s="11">
        <v>199</v>
      </c>
      <c r="AM48" s="13">
        <v>0.09</v>
      </c>
      <c r="AN48" s="14">
        <v>0.21959999999999999</v>
      </c>
      <c r="AO48" s="130">
        <v>0.21779999999999999</v>
      </c>
      <c r="AP48" s="29">
        <f>AL48*(1-AM48)*AN48</f>
        <v>39.767364000000001</v>
      </c>
      <c r="AQ48" s="131">
        <f t="shared" ref="AQ48:AQ70" si="461">AL48*(1-AM48)*AO48</f>
        <v>39.441401999999997</v>
      </c>
      <c r="AR48" s="18">
        <v>1.62</v>
      </c>
      <c r="AS48" s="18">
        <v>1001.06</v>
      </c>
      <c r="AT48" s="98">
        <f>AT46+AL48-AS48+AU48</f>
        <v>187.84000000000015</v>
      </c>
      <c r="AU48" s="99">
        <v>4</v>
      </c>
      <c r="AV48" s="11"/>
      <c r="AW48" s="30"/>
      <c r="AX48" s="19"/>
      <c r="AY48" s="19"/>
      <c r="AZ48" s="19"/>
      <c r="BA48" s="19"/>
    </row>
    <row r="49" spans="1:53" s="31" customFormat="1" ht="12.75" x14ac:dyDescent="0.2">
      <c r="A49" s="183"/>
      <c r="B49" s="32">
        <v>2</v>
      </c>
      <c r="C49" s="10" t="s">
        <v>49</v>
      </c>
      <c r="D49" s="33">
        <v>19500</v>
      </c>
      <c r="E49" s="33">
        <v>4</v>
      </c>
      <c r="F49" s="33">
        <v>16223</v>
      </c>
      <c r="G49" s="34">
        <v>0.6</v>
      </c>
      <c r="H49" s="34">
        <v>4.5999999999999996</v>
      </c>
      <c r="I49" s="33">
        <v>15642</v>
      </c>
      <c r="J49" s="34">
        <v>1.5</v>
      </c>
      <c r="K49" s="33">
        <v>15644</v>
      </c>
      <c r="L49" s="35">
        <v>6.5000000000000002E-2</v>
      </c>
      <c r="M49" s="36">
        <f>ROUND(K49*(1-L49),0)</f>
        <v>14627</v>
      </c>
      <c r="N49" s="37">
        <v>0.60899999999999999</v>
      </c>
      <c r="O49" s="24">
        <f t="shared" si="450"/>
        <v>8907.8429999999989</v>
      </c>
      <c r="P49" s="35">
        <v>0.23599999999999999</v>
      </c>
      <c r="Q49" s="24">
        <f t="shared" si="451"/>
        <v>3451.9719999999998</v>
      </c>
      <c r="R49" s="38">
        <v>0.155</v>
      </c>
      <c r="S49" s="134">
        <v>0.2059</v>
      </c>
      <c r="T49" s="24">
        <f t="shared" si="452"/>
        <v>2267.1849999999999</v>
      </c>
      <c r="U49" s="27">
        <v>0.23899999999999999</v>
      </c>
      <c r="V49" s="24">
        <f t="shared" si="453"/>
        <v>3495.8530000000001</v>
      </c>
      <c r="W49" s="38">
        <v>0.49299999999999999</v>
      </c>
      <c r="X49" s="24">
        <f t="shared" si="454"/>
        <v>7211.1109999999999</v>
      </c>
      <c r="Y49" s="38">
        <v>0.44</v>
      </c>
      <c r="Z49" s="24">
        <f t="shared" si="455"/>
        <v>6435.88</v>
      </c>
      <c r="AA49" s="146">
        <v>2.8E-3</v>
      </c>
      <c r="AB49" s="18">
        <f t="shared" si="456"/>
        <v>40.955599999999997</v>
      </c>
      <c r="AC49" s="39">
        <v>2.8500000000000001E-3</v>
      </c>
      <c r="AD49" s="17">
        <f t="shared" si="457"/>
        <v>41.686950000000003</v>
      </c>
      <c r="AE49" s="26">
        <f>IF(M49&gt;0,(AG49+AP49)/M49,0)</f>
        <v>2.8342796609010733E-3</v>
      </c>
      <c r="AF49" s="39">
        <v>2.9999999999999997E-4</v>
      </c>
      <c r="AG49" s="36">
        <f t="shared" si="458"/>
        <v>4.3880999999999997</v>
      </c>
      <c r="AH49" s="27">
        <v>0.21390000000000001</v>
      </c>
      <c r="AI49" s="40">
        <f t="shared" si="459"/>
        <v>35.115321299999998</v>
      </c>
      <c r="AJ49" s="27">
        <f t="shared" si="460"/>
        <v>0.89599349497338854</v>
      </c>
      <c r="AK49" s="28">
        <f t="shared" si="6"/>
        <v>0.89534256027332715</v>
      </c>
      <c r="AL49" s="33">
        <v>181</v>
      </c>
      <c r="AM49" s="35">
        <v>9.2999999999999999E-2</v>
      </c>
      <c r="AN49" s="37">
        <v>0.2258</v>
      </c>
      <c r="AO49" s="132">
        <v>0.2233</v>
      </c>
      <c r="AP49" s="40">
        <f>AL49*(1-AM49)*AN49</f>
        <v>37.0689086</v>
      </c>
      <c r="AQ49" s="133">
        <f t="shared" si="461"/>
        <v>36.658491099999999</v>
      </c>
      <c r="AR49" s="41">
        <v>1.6</v>
      </c>
      <c r="AS49" s="41"/>
      <c r="AT49" s="117">
        <f>AT48+AL49-AS49</f>
        <v>368.84000000000015</v>
      </c>
      <c r="AU49" s="101"/>
      <c r="AV49" s="42"/>
      <c r="AW49" s="43"/>
      <c r="AX49" s="44"/>
      <c r="AY49" s="44"/>
      <c r="AZ49" s="44"/>
      <c r="BA49" s="44"/>
    </row>
    <row r="50" spans="1:53" s="31" customFormat="1" ht="12.75" x14ac:dyDescent="0.2">
      <c r="A50" s="183"/>
      <c r="B50" s="32">
        <v>3</v>
      </c>
      <c r="C50" s="10" t="s">
        <v>51</v>
      </c>
      <c r="D50" s="42">
        <v>19403</v>
      </c>
      <c r="E50" s="42">
        <v>1</v>
      </c>
      <c r="F50" s="42">
        <v>16484</v>
      </c>
      <c r="G50" s="36">
        <v>1.3</v>
      </c>
      <c r="H50" s="36">
        <v>6.5</v>
      </c>
      <c r="I50" s="42">
        <v>16106</v>
      </c>
      <c r="J50" s="36">
        <v>2.2999999999999998</v>
      </c>
      <c r="K50" s="42">
        <v>15408</v>
      </c>
      <c r="L50" s="38">
        <v>6.3E-2</v>
      </c>
      <c r="M50" s="36">
        <f>ROUND(K50*(1-L50),0)</f>
        <v>14437</v>
      </c>
      <c r="N50" s="27">
        <v>0.58099999999999996</v>
      </c>
      <c r="O50" s="24">
        <f t="shared" si="450"/>
        <v>8387.896999999999</v>
      </c>
      <c r="P50" s="38">
        <v>0.36</v>
      </c>
      <c r="Q50" s="24">
        <f t="shared" si="451"/>
        <v>5197.32</v>
      </c>
      <c r="R50" s="38">
        <v>5.8999999999999997E-2</v>
      </c>
      <c r="S50" s="134">
        <v>0.19819999999999999</v>
      </c>
      <c r="T50" s="24">
        <f t="shared" si="452"/>
        <v>851.7829999999999</v>
      </c>
      <c r="U50" s="27">
        <v>0.22800000000000001</v>
      </c>
      <c r="V50" s="24">
        <f t="shared" si="453"/>
        <v>3291.636</v>
      </c>
      <c r="W50" s="38">
        <v>0.51900000000000002</v>
      </c>
      <c r="X50" s="24">
        <f t="shared" si="454"/>
        <v>7492.8029999999999</v>
      </c>
      <c r="Y50" s="38">
        <v>0.5</v>
      </c>
      <c r="Z50" s="24">
        <f t="shared" si="455"/>
        <v>7218.5</v>
      </c>
      <c r="AA50" s="147">
        <v>2.81E-3</v>
      </c>
      <c r="AB50" s="148">
        <f t="shared" si="456"/>
        <v>40.567970000000003</v>
      </c>
      <c r="AC50" s="46">
        <v>2.9199999999999999E-3</v>
      </c>
      <c r="AD50" s="17">
        <f t="shared" si="457"/>
        <v>42.156039999999997</v>
      </c>
      <c r="AE50" s="26">
        <f>IF(M50&gt;0,(AG50+AP50)/M50,0)</f>
        <v>2.9021469003255524E-3</v>
      </c>
      <c r="AF50" s="46">
        <v>2.9E-4</v>
      </c>
      <c r="AG50" s="36">
        <f t="shared" si="458"/>
        <v>4.1867299999999998</v>
      </c>
      <c r="AH50" s="27">
        <v>0.2114</v>
      </c>
      <c r="AI50" s="40">
        <f t="shared" si="459"/>
        <v>35.089017600000005</v>
      </c>
      <c r="AJ50" s="27">
        <f t="shared" si="460"/>
        <v>0.90192219468783075</v>
      </c>
      <c r="AK50" s="28">
        <f t="shared" si="6"/>
        <v>0.90122430660122077</v>
      </c>
      <c r="AL50" s="42">
        <v>182</v>
      </c>
      <c r="AM50" s="38">
        <v>8.7999999999999995E-2</v>
      </c>
      <c r="AN50" s="27">
        <v>0.22720000000000001</v>
      </c>
      <c r="AO50" s="134">
        <v>0.2208</v>
      </c>
      <c r="AP50" s="40">
        <f>AL50*(1-AM50)*AN50</f>
        <v>37.711564800000005</v>
      </c>
      <c r="AQ50" s="135">
        <f t="shared" si="461"/>
        <v>36.649267200000004</v>
      </c>
      <c r="AR50" s="17">
        <v>1.6</v>
      </c>
      <c r="AS50" s="17"/>
      <c r="AT50" s="117">
        <f>AT49+AL50-AS50</f>
        <v>550.84000000000015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2">SUM(D48:D50)</f>
        <v>44720</v>
      </c>
      <c r="E51" s="50"/>
      <c r="F51" s="50">
        <f t="shared" ref="F51" si="463">SUM(F48:F50)</f>
        <v>47340</v>
      </c>
      <c r="G51" s="51"/>
      <c r="H51" s="51"/>
      <c r="I51" s="50">
        <f t="shared" ref="I51:K51" si="464">SUM(I48:I50)</f>
        <v>45868</v>
      </c>
      <c r="J51" s="51"/>
      <c r="K51" s="50">
        <f t="shared" si="464"/>
        <v>46743</v>
      </c>
      <c r="L51" s="20">
        <f t="shared" ref="L51" si="465">IF(K51&gt;0,(K48*L48+K49*L49+K50*L50)/K51,0)</f>
        <v>6.4676422138074147E-2</v>
      </c>
      <c r="M51" s="51">
        <f t="shared" ref="M51" si="466">M48+M49+M50</f>
        <v>43719</v>
      </c>
      <c r="N51" s="52">
        <f t="shared" ref="N51" si="467">IF(M51&gt;0,O51/M51,0)</f>
        <v>0.56489203778677466</v>
      </c>
      <c r="O51" s="53">
        <f t="shared" ref="O51" si="468">O48+O49+O50</f>
        <v>24696.514999999999</v>
      </c>
      <c r="P51" s="20">
        <f t="shared" ref="P51" si="469">IF(M51&gt;0,Q51/M51,0)</f>
        <v>0.31315016354445435</v>
      </c>
      <c r="Q51" s="53">
        <f t="shared" ref="Q51" si="470">Q48+Q49+Q50</f>
        <v>13690.611999999999</v>
      </c>
      <c r="R51" s="20">
        <f t="shared" ref="R51" si="471">IF(M51&gt;0,T51/M51,0)</f>
        <v>0.121957798668771</v>
      </c>
      <c r="S51" s="136"/>
      <c r="T51" s="53">
        <f t="shared" ref="T51" si="472">T48+T49+T50</f>
        <v>5331.8729999999996</v>
      </c>
      <c r="U51" s="20">
        <f t="shared" ref="U51" si="473">IF(M51&gt;0,V51/M51,0)</f>
        <v>0.23804922344975868</v>
      </c>
      <c r="V51" s="53">
        <f t="shared" ref="V51" si="474">V48+V49+V50</f>
        <v>10407.273999999999</v>
      </c>
      <c r="W51" s="20">
        <f t="shared" ref="W51" si="475">IF(M51&gt;0,X51/M51,0)</f>
        <v>0.49722807017543857</v>
      </c>
      <c r="X51" s="53">
        <f t="shared" ref="X51" si="476">X48+X49+X50</f>
        <v>21738.313999999998</v>
      </c>
      <c r="Y51" s="20">
        <f t="shared" ref="Y51" si="477">IF(M51&gt;0,Z51/M51,0)</f>
        <v>0.46316544294242779</v>
      </c>
      <c r="Z51" s="53">
        <f t="shared" ref="Z51" si="478">Z48+Z49+Z50</f>
        <v>20249.13</v>
      </c>
      <c r="AA51" s="152">
        <f t="shared" ref="AA51" si="479">IF(M51&gt;0,AB51/M51,0)</f>
        <v>2.7965980466158878E-3</v>
      </c>
      <c r="AB51" s="55">
        <f t="shared" ref="AB51" si="480">SUM(AB48:AB50)</f>
        <v>122.26446999999999</v>
      </c>
      <c r="AC51" s="54">
        <f t="shared" ref="AC51" si="481">IF(M51&gt;0,AD51/M51,0)</f>
        <v>2.9032843843637777E-3</v>
      </c>
      <c r="AD51" s="55">
        <f t="shared" ref="AD51" si="482">SUM(AD48:AD50)</f>
        <v>126.92868999999999</v>
      </c>
      <c r="AE51" s="54">
        <f t="shared" ref="AE51" si="483">IF(M51&gt;0,(AE48*M48+AE49*M49+AE50*M50)/M51,0)</f>
        <v>2.9234947597154555E-3</v>
      </c>
      <c r="AF51" s="54">
        <f t="shared" ref="AF51" si="484">IF(K51&gt;0,(K48*AF48+K49*AF49+K50*AF50)/K51,0)</f>
        <v>3.0341741009348998E-4</v>
      </c>
      <c r="AG51" s="51">
        <f t="shared" ref="AG51" si="485">SUM(AG48:AG50)</f>
        <v>13.264430000000001</v>
      </c>
      <c r="AH51" s="52">
        <f t="shared" ref="AH51" si="486">IF(K51&gt;0,(K48*AH48+K49*AH49+K50*AH50)/K51,0)</f>
        <v>0.21237097747256276</v>
      </c>
      <c r="AI51" s="57">
        <f t="shared" ref="AI51" si="487">SUM(AI48:AI50)</f>
        <v>108.55920090000001</v>
      </c>
      <c r="AJ51" s="52">
        <f t="shared" ref="AJ51" si="488">IF(AND(AD51&gt;0),((AD48*AJ48+AD49*AJ49+AD50*AJ50)/AD51),0)</f>
        <v>0.89677836449335546</v>
      </c>
      <c r="AK51" s="56">
        <f t="shared" si="6"/>
        <v>0.8974287703437166</v>
      </c>
      <c r="AL51" s="50">
        <f t="shared" ref="AL51" si="489">SUM(AL48:AL50)</f>
        <v>562</v>
      </c>
      <c r="AM51" s="20">
        <f t="shared" ref="AM51" si="490">IF(AL51&gt;0,(AM48*AL48+AM49*AL49+AM50*AL50)/AL51,0)</f>
        <v>9.0318505338078281E-2</v>
      </c>
      <c r="AN51" s="52">
        <f>IF(K51&gt;0,(AN48*K48+AN49*K49+AN50*K50)/K51,0)</f>
        <v>0.22418022805553775</v>
      </c>
      <c r="AO51" s="136">
        <f>IF(L51&gt;0,(AO48*K48+AO49*K49+AO50*K50)/K51,0)</f>
        <v>0.22062964294118906</v>
      </c>
      <c r="AP51" s="57">
        <f t="shared" ref="AP51" si="491">SUM(AP48:AP50)</f>
        <v>114.54783740000001</v>
      </c>
      <c r="AQ51" s="137">
        <f t="shared" ref="AQ51:AQ71" si="492">SUM(AQ48:AQ50)</f>
        <v>112.7491603</v>
      </c>
      <c r="AR51" s="55"/>
      <c r="AS51" s="55">
        <f t="shared" ref="AS51" si="493">SUM(AS48:AS50)</f>
        <v>1001.06</v>
      </c>
      <c r="AT51" s="102"/>
      <c r="AU51" s="103">
        <f>AT50</f>
        <v>550.84000000000015</v>
      </c>
      <c r="AV51" s="50">
        <f t="shared" ref="AV51" si="494">SUM(AV48:AV50)</f>
        <v>0</v>
      </c>
      <c r="AW51" s="58"/>
      <c r="AX51" s="57"/>
      <c r="AY51" s="57"/>
      <c r="AZ51" s="57"/>
      <c r="BA51" s="57"/>
    </row>
    <row r="52" spans="1:53" s="31" customFormat="1" ht="13.5" thickBot="1" x14ac:dyDescent="0.25">
      <c r="A52" s="182">
        <v>13</v>
      </c>
      <c r="B52" s="22">
        <v>1</v>
      </c>
      <c r="C52" s="10" t="s">
        <v>52</v>
      </c>
      <c r="D52" s="11">
        <v>2944</v>
      </c>
      <c r="E52" s="11">
        <v>2</v>
      </c>
      <c r="F52" s="11">
        <v>5680</v>
      </c>
      <c r="G52" s="12">
        <v>0.8</v>
      </c>
      <c r="H52" s="12">
        <v>6.6</v>
      </c>
      <c r="I52" s="11">
        <v>5861</v>
      </c>
      <c r="J52" s="12">
        <v>3.6</v>
      </c>
      <c r="K52" s="11">
        <v>15440</v>
      </c>
      <c r="L52" s="13">
        <v>6.9000000000000006E-2</v>
      </c>
      <c r="M52" s="23">
        <f>ROUND(K52*(1-L52),0)</f>
        <v>14375</v>
      </c>
      <c r="N52" s="14">
        <v>0.69099999999999995</v>
      </c>
      <c r="O52" s="24">
        <f t="shared" ref="O52:O54" si="495">M52*N52</f>
        <v>9933.125</v>
      </c>
      <c r="P52" s="13">
        <v>0.25</v>
      </c>
      <c r="Q52" s="24">
        <f t="shared" ref="Q52:Q54" si="496">M52*P52</f>
        <v>3593.75</v>
      </c>
      <c r="R52" s="15">
        <v>5.8999999999999997E-2</v>
      </c>
      <c r="S52" s="143">
        <v>0.2286</v>
      </c>
      <c r="T52" s="24">
        <f t="shared" ref="T52:T54" si="497">M52*R52</f>
        <v>848.125</v>
      </c>
      <c r="U52" s="25">
        <v>0.26300000000000001</v>
      </c>
      <c r="V52" s="24">
        <f t="shared" ref="V52:V54" si="498">M52*U52</f>
        <v>3780.625</v>
      </c>
      <c r="W52" s="15">
        <v>0.46</v>
      </c>
      <c r="X52" s="24">
        <f t="shared" ref="X52:X54" si="499">M52*W52</f>
        <v>6612.5</v>
      </c>
      <c r="Y52" s="15">
        <v>0.52</v>
      </c>
      <c r="Z52" s="24">
        <f t="shared" ref="Z52:Z54" si="500">Y52*M52</f>
        <v>7475</v>
      </c>
      <c r="AA52" s="145">
        <v>2.8500000000000001E-3</v>
      </c>
      <c r="AB52" s="18">
        <f t="shared" ref="AB52" si="501">M52*AA52</f>
        <v>40.96875</v>
      </c>
      <c r="AC52" s="16">
        <v>3.1099999999999999E-3</v>
      </c>
      <c r="AD52" s="17">
        <f t="shared" ref="AD52:AD54" si="502">M52*AC52</f>
        <v>44.706249999999997</v>
      </c>
      <c r="AE52" s="26">
        <f>IF(M52&gt;0,(AG52+AP52)/M52,0)</f>
        <v>3.12038528E-3</v>
      </c>
      <c r="AF52" s="16">
        <v>3.2000000000000003E-4</v>
      </c>
      <c r="AG52" s="23">
        <f t="shared" ref="AG52:AG54" si="503">AF52*M52</f>
        <v>4.6000000000000005</v>
      </c>
      <c r="AH52" s="114">
        <v>0.2114</v>
      </c>
      <c r="AI52" s="29">
        <f t="shared" ref="AI52:AI54" si="504">AL52*(1-AM52)*AH52</f>
        <v>37.755194400000001</v>
      </c>
      <c r="AJ52" s="27">
        <f t="shared" ref="AJ52:AJ54" si="505">IF(AND(AH52&gt;0,AF52&gt;0,AC52&gt;0),((AC52-AF52)*AH52)/((AH52-AF52)*AC52),0)</f>
        <v>0.89846613374670281</v>
      </c>
      <c r="AK52" s="59">
        <f t="shared" si="6"/>
        <v>0.89872447885129714</v>
      </c>
      <c r="AL52" s="11">
        <v>198</v>
      </c>
      <c r="AM52" s="13">
        <v>9.8000000000000004E-2</v>
      </c>
      <c r="AN52" s="14">
        <v>0.22539999999999999</v>
      </c>
      <c r="AO52" s="130">
        <v>0.21729999999999999</v>
      </c>
      <c r="AP52" s="29">
        <f>AL52*(1-AM52)*AN52</f>
        <v>40.255538399999999</v>
      </c>
      <c r="AQ52" s="131">
        <f t="shared" ref="AQ52" si="506">AL52*(1-AM52)*AO52</f>
        <v>38.8089108</v>
      </c>
      <c r="AR52" s="18">
        <v>1.62</v>
      </c>
      <c r="AS52" s="18">
        <v>505.5</v>
      </c>
      <c r="AT52" s="98">
        <f>AT50+AL52-AS52+AU52</f>
        <v>240.34000000000015</v>
      </c>
      <c r="AU52" s="144">
        <v>-3</v>
      </c>
      <c r="AV52" s="11"/>
      <c r="AW52" s="30"/>
      <c r="AX52" s="19"/>
      <c r="AY52" s="19"/>
      <c r="AZ52" s="19"/>
      <c r="BA52" s="19"/>
    </row>
    <row r="53" spans="1:53" s="31" customFormat="1" ht="12.75" x14ac:dyDescent="0.2">
      <c r="A53" s="183"/>
      <c r="B53" s="32">
        <v>2</v>
      </c>
      <c r="C53" s="10" t="s">
        <v>49</v>
      </c>
      <c r="D53" s="33">
        <v>21000</v>
      </c>
      <c r="E53" s="33">
        <v>0</v>
      </c>
      <c r="F53" s="33">
        <v>19997</v>
      </c>
      <c r="G53" s="34">
        <v>0.9</v>
      </c>
      <c r="H53" s="34">
        <v>5.2</v>
      </c>
      <c r="I53" s="33">
        <v>13632</v>
      </c>
      <c r="J53" s="34">
        <v>5.0999999999999996</v>
      </c>
      <c r="K53" s="33">
        <v>15635</v>
      </c>
      <c r="L53" s="35">
        <v>6.6000000000000003E-2</v>
      </c>
      <c r="M53" s="36">
        <f>ROUND(K53*(1-L53),0)</f>
        <v>14603</v>
      </c>
      <c r="N53" s="37">
        <v>0.67300000000000004</v>
      </c>
      <c r="O53" s="24">
        <f t="shared" si="495"/>
        <v>9827.8190000000013</v>
      </c>
      <c r="P53" s="35">
        <v>0.22600000000000001</v>
      </c>
      <c r="Q53" s="24">
        <f t="shared" si="496"/>
        <v>3300.2780000000002</v>
      </c>
      <c r="R53" s="38">
        <v>0.10100000000000001</v>
      </c>
      <c r="S53" s="134">
        <v>0.22009999999999999</v>
      </c>
      <c r="T53" s="24">
        <f t="shared" si="497"/>
        <v>1474.903</v>
      </c>
      <c r="U53" s="27">
        <v>0.26400000000000001</v>
      </c>
      <c r="V53" s="24">
        <f t="shared" si="498"/>
        <v>3855.192</v>
      </c>
      <c r="W53" s="38">
        <v>0.46400000000000002</v>
      </c>
      <c r="X53" s="24">
        <f t="shared" si="499"/>
        <v>6775.7920000000004</v>
      </c>
      <c r="Y53" s="38">
        <v>0.54</v>
      </c>
      <c r="Z53" s="24">
        <f t="shared" si="500"/>
        <v>7885.6200000000008</v>
      </c>
      <c r="AA53" s="146">
        <v>2.7100000000000002E-3</v>
      </c>
      <c r="AB53" s="18">
        <f t="shared" si="456"/>
        <v>39.574130000000004</v>
      </c>
      <c r="AC53" s="39">
        <v>2.98E-3</v>
      </c>
      <c r="AD53" s="17">
        <f t="shared" si="502"/>
        <v>43.516939999999998</v>
      </c>
      <c r="AE53" s="26">
        <f>IF(M53&gt;0,(AG53+AP53)/M53,0)</f>
        <v>2.6273678696158323E-3</v>
      </c>
      <c r="AF53" s="39">
        <v>3.3E-4</v>
      </c>
      <c r="AG53" s="36">
        <f t="shared" si="503"/>
        <v>4.8189900000000003</v>
      </c>
      <c r="AH53" s="27">
        <v>0.20849999999999999</v>
      </c>
      <c r="AI53" s="40">
        <f t="shared" si="504"/>
        <v>32.219504999999998</v>
      </c>
      <c r="AJ53" s="27">
        <f t="shared" si="505"/>
        <v>0.89067144077198135</v>
      </c>
      <c r="AK53" s="28">
        <f t="shared" si="6"/>
        <v>0.87573015420468037</v>
      </c>
      <c r="AL53" s="33">
        <v>170</v>
      </c>
      <c r="AM53" s="35">
        <v>9.0999999999999998E-2</v>
      </c>
      <c r="AN53" s="37">
        <v>0.21709999999999999</v>
      </c>
      <c r="AO53" s="132">
        <v>0.21920000000000001</v>
      </c>
      <c r="AP53" s="40">
        <f>AL53*(1-AM53)*AN53</f>
        <v>33.548462999999998</v>
      </c>
      <c r="AQ53" s="133">
        <f t="shared" si="461"/>
        <v>33.872976000000001</v>
      </c>
      <c r="AR53" s="41">
        <v>1.6</v>
      </c>
      <c r="AS53" s="41"/>
      <c r="AT53" s="117">
        <f>AT52+AL53-AS53</f>
        <v>410.34000000000015</v>
      </c>
      <c r="AU53" s="101"/>
      <c r="AV53" s="42"/>
      <c r="AW53" s="43"/>
      <c r="AX53" s="44"/>
      <c r="AY53" s="44"/>
      <c r="AZ53" s="44"/>
      <c r="BA53" s="44"/>
    </row>
    <row r="54" spans="1:53" s="31" customFormat="1" ht="12.75" x14ac:dyDescent="0.2">
      <c r="A54" s="183"/>
      <c r="B54" s="32">
        <v>3</v>
      </c>
      <c r="C54" s="10" t="s">
        <v>50</v>
      </c>
      <c r="D54" s="42">
        <v>14500</v>
      </c>
      <c r="E54" s="42">
        <v>1</v>
      </c>
      <c r="F54" s="42">
        <v>16825</v>
      </c>
      <c r="G54" s="36">
        <v>1</v>
      </c>
      <c r="H54" s="36">
        <v>6.1</v>
      </c>
      <c r="I54" s="42">
        <v>15997</v>
      </c>
      <c r="J54" s="36">
        <v>5.6</v>
      </c>
      <c r="K54" s="42">
        <v>15660</v>
      </c>
      <c r="L54" s="38">
        <v>6.7000000000000004E-2</v>
      </c>
      <c r="M54" s="36">
        <f>ROUND(K54*(1-L54),0)</f>
        <v>14611</v>
      </c>
      <c r="N54" s="27">
        <v>0.72099999999999997</v>
      </c>
      <c r="O54" s="24">
        <f t="shared" si="495"/>
        <v>10534.530999999999</v>
      </c>
      <c r="P54" s="38">
        <v>0.216</v>
      </c>
      <c r="Q54" s="24">
        <f t="shared" si="496"/>
        <v>3155.9760000000001</v>
      </c>
      <c r="R54" s="38">
        <v>6.3E-2</v>
      </c>
      <c r="S54" s="134">
        <v>0.20519999999999999</v>
      </c>
      <c r="T54" s="24">
        <f t="shared" si="497"/>
        <v>920.49300000000005</v>
      </c>
      <c r="U54" s="27">
        <v>0.251</v>
      </c>
      <c r="V54" s="24">
        <f t="shared" si="498"/>
        <v>3667.3609999999999</v>
      </c>
      <c r="W54" s="38">
        <v>0.48499999999999999</v>
      </c>
      <c r="X54" s="24">
        <f t="shared" si="499"/>
        <v>7086.335</v>
      </c>
      <c r="Y54" s="38"/>
      <c r="Z54" s="24">
        <f t="shared" si="500"/>
        <v>0</v>
      </c>
      <c r="AA54" s="147">
        <v>2.6800000000000001E-3</v>
      </c>
      <c r="AB54" s="148">
        <f t="shared" si="456"/>
        <v>39.15748</v>
      </c>
      <c r="AC54" s="46">
        <v>2.9299999999999999E-3</v>
      </c>
      <c r="AD54" s="17">
        <f t="shared" si="502"/>
        <v>42.810229999999997</v>
      </c>
      <c r="AE54" s="26">
        <f>IF(M54&gt;0,(AG54+AP54)/M54,0)</f>
        <v>2.7607331599479846E-3</v>
      </c>
      <c r="AF54" s="46">
        <v>3.4000000000000002E-4</v>
      </c>
      <c r="AG54" s="36">
        <f t="shared" si="503"/>
        <v>4.96774</v>
      </c>
      <c r="AH54" s="27">
        <v>0.21490000000000001</v>
      </c>
      <c r="AI54" s="40">
        <f t="shared" si="504"/>
        <v>33.587580600000003</v>
      </c>
      <c r="AJ54" s="27">
        <f t="shared" si="505"/>
        <v>0.88535979975210788</v>
      </c>
      <c r="AK54" s="28">
        <f t="shared" si="6"/>
        <v>0.87816368881687557</v>
      </c>
      <c r="AL54" s="42">
        <v>171</v>
      </c>
      <c r="AM54" s="38">
        <v>8.5999999999999993E-2</v>
      </c>
      <c r="AN54" s="27">
        <v>0.2263</v>
      </c>
      <c r="AO54" s="134">
        <v>0.2278</v>
      </c>
      <c r="AP54" s="40">
        <f>AL54*(1-AM54)*AN54</f>
        <v>35.369332200000002</v>
      </c>
      <c r="AQ54" s="135">
        <f t="shared" si="461"/>
        <v>35.603773200000006</v>
      </c>
      <c r="AR54" s="17">
        <v>1.55</v>
      </c>
      <c r="AS54" s="17"/>
      <c r="AT54" s="117">
        <f>AT53+AL54-AS54</f>
        <v>581.34000000000015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7">SUM(D52:D54)</f>
        <v>38444</v>
      </c>
      <c r="E55" s="50"/>
      <c r="F55" s="50">
        <f t="shared" ref="F55" si="508">SUM(F52:F54)</f>
        <v>42502</v>
      </c>
      <c r="G55" s="51"/>
      <c r="H55" s="51"/>
      <c r="I55" s="50">
        <f t="shared" ref="I55:K55" si="509">SUM(I52:I54)</f>
        <v>35490</v>
      </c>
      <c r="J55" s="51"/>
      <c r="K55" s="50">
        <f t="shared" si="509"/>
        <v>46735</v>
      </c>
      <c r="L55" s="20">
        <f t="shared" ref="L55" si="510">IF(K55&gt;0,(K52*L52+K53*L53+K54*L54)/K55,0)</f>
        <v>6.7326200920081319E-2</v>
      </c>
      <c r="M55" s="51">
        <f t="shared" ref="M55" si="511">M52+M53+M54</f>
        <v>43589</v>
      </c>
      <c r="N55" s="52">
        <f t="shared" ref="N55" si="512">IF(M55&gt;0,O55/M55,0)</f>
        <v>0.69502569455596597</v>
      </c>
      <c r="O55" s="53">
        <f t="shared" ref="O55" si="513">O52+O53+O54</f>
        <v>30295.475000000002</v>
      </c>
      <c r="P55" s="20">
        <f t="shared" ref="P55" si="514">IF(M55&gt;0,Q55/M55,0)</f>
        <v>0.23056284842506139</v>
      </c>
      <c r="Q55" s="53">
        <f t="shared" ref="Q55" si="515">Q52+Q53+Q54</f>
        <v>10050.004000000001</v>
      </c>
      <c r="R55" s="20">
        <f t="shared" ref="R55" si="516">IF(M55&gt;0,T55/M55,0)</f>
        <v>7.4411457018972685E-2</v>
      </c>
      <c r="S55" s="136"/>
      <c r="T55" s="53">
        <f t="shared" ref="T55" si="517">T52+T53+T54</f>
        <v>3243.5210000000002</v>
      </c>
      <c r="U55" s="20">
        <f t="shared" ref="U55" si="518">IF(M55&gt;0,V55/M55,0)</f>
        <v>0.25931262474477507</v>
      </c>
      <c r="V55" s="53">
        <f t="shared" ref="V55" si="519">V52+V53+V54</f>
        <v>11303.178</v>
      </c>
      <c r="W55" s="20">
        <f t="shared" ref="W55" si="520">IF(M55&gt;0,X55/M55,0)</f>
        <v>0.46972004404781026</v>
      </c>
      <c r="X55" s="53">
        <f t="shared" ref="X55" si="521">X52+X53+X54</f>
        <v>20474.627</v>
      </c>
      <c r="Y55" s="20">
        <f t="shared" ref="Y55" si="522">IF(M55&gt;0,Z55/M55,0)</f>
        <v>0.35239670559086012</v>
      </c>
      <c r="Z55" s="53">
        <f t="shared" ref="Z55" si="523">Z52+Z53+Z54</f>
        <v>15360.62</v>
      </c>
      <c r="AA55" s="152">
        <f t="shared" ref="AA55" si="524">IF(M55&gt;0,AB55/M55,0)</f>
        <v>2.7461139278258276E-3</v>
      </c>
      <c r="AB55" s="55">
        <f t="shared" ref="AB55" si="525">SUM(AB52:AB54)</f>
        <v>119.70035999999999</v>
      </c>
      <c r="AC55" s="54">
        <f t="shared" ref="AC55" si="526">IF(M55&gt;0,AD55/M55,0)</f>
        <v>3.006112092500401E-3</v>
      </c>
      <c r="AD55" s="55">
        <f t="shared" ref="AD55" si="527">SUM(AD52:AD54)</f>
        <v>131.03341999999998</v>
      </c>
      <c r="AE55" s="54">
        <f t="shared" ref="AE55" si="528">IF(M55&gt;0,(AE52*M52+AE53*M53+AE54*M54)/M55,0)</f>
        <v>2.8346615797563606E-3</v>
      </c>
      <c r="AF55" s="54">
        <f t="shared" ref="AF55" si="529">IF(K55&gt;0,(K52*AF52+K53*AF53+K54*AF54)/K55,0)</f>
        <v>3.3004707392746336E-4</v>
      </c>
      <c r="AG55" s="51">
        <f t="shared" ref="AG55" si="530">SUM(AG52:AG54)</f>
        <v>14.38673</v>
      </c>
      <c r="AH55" s="52">
        <f t="shared" ref="AH55" si="531">IF(K55&gt;0,(K52*AH52+K53*AH53+K54*AH54)/K55,0)</f>
        <v>0.21160259976463039</v>
      </c>
      <c r="AI55" s="57">
        <f t="shared" ref="AI55" si="532">SUM(AI52:AI54)</f>
        <v>103.56227999999999</v>
      </c>
      <c r="AJ55" s="52">
        <f t="shared" ref="AJ55" si="533">IF(AND(AD55&gt;0),((AD52*AJ52+AD53*AJ53+AD54*AJ54)/AD55),0)</f>
        <v>0.89159547159604857</v>
      </c>
      <c r="AK55" s="56">
        <f t="shared" si="6"/>
        <v>0.88487746848047366</v>
      </c>
      <c r="AL55" s="50">
        <f t="shared" ref="AL55" si="534">SUM(AL52:AL54)</f>
        <v>539</v>
      </c>
      <c r="AM55" s="20">
        <f t="shared" ref="AM55" si="535">IF(AL55&gt;0,(AM52*AL52+AM53*AL53+AM54*AL54)/AL55,0)</f>
        <v>9.1985157699443404E-2</v>
      </c>
      <c r="AN55" s="52">
        <f>IF(K55&gt;0,(AN52*K52+AN53*K53+AN54*K54)/K55,0)</f>
        <v>0.2229248421953568</v>
      </c>
      <c r="AO55" s="136">
        <f>IF(L55&gt;0,(AO52*K52+AO53*K53+AO54*K54)/K55,0)</f>
        <v>0.22145398523590457</v>
      </c>
      <c r="AP55" s="57">
        <f t="shared" ref="AP55" si="536">SUM(AP52:AP54)</f>
        <v>109.17333360000001</v>
      </c>
      <c r="AQ55" s="137">
        <f t="shared" si="492"/>
        <v>108.28566000000001</v>
      </c>
      <c r="AR55" s="55"/>
      <c r="AS55" s="55">
        <f t="shared" ref="AS55" si="537">SUM(AS52:AS54)</f>
        <v>505.5</v>
      </c>
      <c r="AT55" s="102"/>
      <c r="AU55" s="103">
        <f>AT54</f>
        <v>581.34000000000015</v>
      </c>
      <c r="AV55" s="50">
        <f t="shared" ref="AV55" si="538">SUM(AV52:AV54)</f>
        <v>0</v>
      </c>
      <c r="AW55" s="58"/>
      <c r="AX55" s="57"/>
      <c r="AY55" s="57"/>
      <c r="AZ55" s="57"/>
      <c r="BA55" s="57"/>
    </row>
    <row r="56" spans="1:53" s="31" customFormat="1" ht="13.5" thickBot="1" x14ac:dyDescent="0.25">
      <c r="A56" s="182">
        <v>14</v>
      </c>
      <c r="B56" s="22">
        <v>1</v>
      </c>
      <c r="C56" s="10" t="s">
        <v>53</v>
      </c>
      <c r="D56" s="11">
        <v>3720</v>
      </c>
      <c r="E56" s="11">
        <v>0</v>
      </c>
      <c r="F56" s="11">
        <v>13378</v>
      </c>
      <c r="G56" s="12">
        <v>0.9</v>
      </c>
      <c r="H56" s="12">
        <v>6.2</v>
      </c>
      <c r="I56" s="11">
        <v>14646</v>
      </c>
      <c r="J56" s="12">
        <v>5.2</v>
      </c>
      <c r="K56" s="11">
        <v>15571</v>
      </c>
      <c r="L56" s="13">
        <v>6.5000000000000002E-2</v>
      </c>
      <c r="M56" s="23">
        <f>ROUND(K56*(1-L56),0)</f>
        <v>14559</v>
      </c>
      <c r="N56" s="14">
        <v>0.68600000000000005</v>
      </c>
      <c r="O56" s="24">
        <f t="shared" ref="O56:O58" si="539">M56*N56</f>
        <v>9987.4740000000002</v>
      </c>
      <c r="P56" s="13">
        <v>0.26</v>
      </c>
      <c r="Q56" s="24">
        <f t="shared" ref="Q56:Q58" si="540">M56*P56</f>
        <v>3785.34</v>
      </c>
      <c r="R56" s="15">
        <v>5.3999999999999999E-2</v>
      </c>
      <c r="S56" s="143">
        <v>0.22850000000000001</v>
      </c>
      <c r="T56" s="24">
        <f t="shared" ref="T56:T58" si="541">M56*R56</f>
        <v>786.18600000000004</v>
      </c>
      <c r="U56" s="25">
        <v>0.255</v>
      </c>
      <c r="V56" s="24">
        <f t="shared" ref="V56:V58" si="542">M56*U56</f>
        <v>3712.5450000000001</v>
      </c>
      <c r="W56" s="15">
        <v>0.47299999999999998</v>
      </c>
      <c r="X56" s="24">
        <f t="shared" ref="X56:X58" si="543">M56*W56</f>
        <v>6886.4069999999992</v>
      </c>
      <c r="Y56" s="15">
        <v>0.46</v>
      </c>
      <c r="Z56" s="24">
        <f t="shared" ref="Z56:Z58" si="544">Y56*M56</f>
        <v>6697.14</v>
      </c>
      <c r="AA56" s="145">
        <v>2.7799999999999999E-3</v>
      </c>
      <c r="AB56" s="18">
        <f t="shared" ref="AB56" si="545">M56*AA56</f>
        <v>40.474019999999996</v>
      </c>
      <c r="AC56" s="16">
        <v>2.97E-3</v>
      </c>
      <c r="AD56" s="17">
        <f t="shared" ref="AD56:AD58" si="546">M56*AC56</f>
        <v>43.240229999999997</v>
      </c>
      <c r="AE56" s="26">
        <f>IF(M56&gt;0,(AG56+AP56)/M56,0)</f>
        <v>2.6870537124802528E-3</v>
      </c>
      <c r="AF56" s="16">
        <v>3.3E-4</v>
      </c>
      <c r="AG56" s="23">
        <f t="shared" ref="AG56:AG58" si="547">AF56*M56</f>
        <v>4.8044700000000002</v>
      </c>
      <c r="AH56" s="114">
        <v>0.20899999999999999</v>
      </c>
      <c r="AI56" s="29">
        <f t="shared" ref="AI56:AI58" si="548">AL56*(1-AM56)*AH56</f>
        <v>33.173524999999998</v>
      </c>
      <c r="AJ56" s="27">
        <f t="shared" ref="AJ56:AJ58" si="549">IF(AND(AH56&gt;0,AF56&gt;0,AC56&gt;0),((AC56-AF56)*AH56)/((AH56-AF56)*AC56),0)</f>
        <v>0.89029461723188663</v>
      </c>
      <c r="AK56" s="59">
        <f t="shared" si="6"/>
        <v>0.87852986503593233</v>
      </c>
      <c r="AL56" s="11">
        <v>175</v>
      </c>
      <c r="AM56" s="13">
        <v>9.2999999999999999E-2</v>
      </c>
      <c r="AN56" s="14">
        <v>0.2162</v>
      </c>
      <c r="AO56" s="130">
        <v>0.2167</v>
      </c>
      <c r="AP56" s="29">
        <f>AL56*(1-AM56)*AN56</f>
        <v>34.316344999999998</v>
      </c>
      <c r="AQ56" s="131">
        <f t="shared" ref="AQ56" si="550">AL56*(1-AM56)*AO56</f>
        <v>34.3957075</v>
      </c>
      <c r="AR56" s="18">
        <v>1.5</v>
      </c>
      <c r="AS56" s="18">
        <v>504.22</v>
      </c>
      <c r="AT56" s="98">
        <f>AT54+AL56-AS56+AU56</f>
        <v>260.12000000000012</v>
      </c>
      <c r="AU56" s="99">
        <v>8</v>
      </c>
      <c r="AV56" s="11"/>
      <c r="AW56" s="30"/>
      <c r="AX56" s="19"/>
      <c r="AY56" s="19"/>
      <c r="AZ56" s="19"/>
      <c r="BA56" s="19"/>
    </row>
    <row r="57" spans="1:53" s="31" customFormat="1" ht="12.75" x14ac:dyDescent="0.2">
      <c r="A57" s="183"/>
      <c r="B57" s="32">
        <v>2</v>
      </c>
      <c r="C57" s="10" t="s">
        <v>49</v>
      </c>
      <c r="D57" s="33">
        <v>20900</v>
      </c>
      <c r="E57" s="33">
        <v>4</v>
      </c>
      <c r="F57" s="33">
        <v>15774</v>
      </c>
      <c r="G57" s="34">
        <v>1</v>
      </c>
      <c r="H57" s="34">
        <v>6.8</v>
      </c>
      <c r="I57" s="33">
        <v>15824</v>
      </c>
      <c r="J57" s="34">
        <v>5.6</v>
      </c>
      <c r="K57" s="33">
        <v>16694</v>
      </c>
      <c r="L57" s="35">
        <v>6.8000000000000005E-2</v>
      </c>
      <c r="M57" s="36">
        <f>ROUND(K57*(1-L57),0)</f>
        <v>15559</v>
      </c>
      <c r="N57" s="37">
        <v>0.65200000000000002</v>
      </c>
      <c r="O57" s="24">
        <f t="shared" si="539"/>
        <v>10144.468000000001</v>
      </c>
      <c r="P57" s="35">
        <v>0.25800000000000001</v>
      </c>
      <c r="Q57" s="24">
        <f t="shared" si="540"/>
        <v>4014.2220000000002</v>
      </c>
      <c r="R57" s="38">
        <v>0.09</v>
      </c>
      <c r="S57" s="134">
        <v>0.2162</v>
      </c>
      <c r="T57" s="24">
        <f t="shared" si="541"/>
        <v>1400.31</v>
      </c>
      <c r="U57" s="27">
        <v>0.22900000000000001</v>
      </c>
      <c r="V57" s="24">
        <f t="shared" si="542"/>
        <v>3563.011</v>
      </c>
      <c r="W57" s="38">
        <v>0.47899999999999998</v>
      </c>
      <c r="X57" s="24">
        <f t="shared" si="543"/>
        <v>7452.7609999999995</v>
      </c>
      <c r="Y57" s="38">
        <v>0.44</v>
      </c>
      <c r="Z57" s="24">
        <f t="shared" si="544"/>
        <v>6845.96</v>
      </c>
      <c r="AA57" s="146">
        <v>2.7100000000000002E-3</v>
      </c>
      <c r="AB57" s="18">
        <f t="shared" si="456"/>
        <v>42.16489</v>
      </c>
      <c r="AC57" s="39">
        <v>2.8E-3</v>
      </c>
      <c r="AD57" s="17">
        <f t="shared" si="546"/>
        <v>43.565199999999997</v>
      </c>
      <c r="AE57" s="26">
        <f>IF(M57&gt;0,(AG57+AP57)/M57,0)</f>
        <v>2.6702000128542968E-3</v>
      </c>
      <c r="AF57" s="39">
        <v>3.1E-4</v>
      </c>
      <c r="AG57" s="36">
        <f t="shared" si="547"/>
        <v>4.8232900000000001</v>
      </c>
      <c r="AH57" s="27">
        <v>0.21029999999999999</v>
      </c>
      <c r="AI57" s="40">
        <f t="shared" si="548"/>
        <v>34.9760445</v>
      </c>
      <c r="AJ57" s="27">
        <f t="shared" si="549"/>
        <v>0.89059853190287985</v>
      </c>
      <c r="AK57" s="28">
        <f t="shared" si="6"/>
        <v>0.88514656093087796</v>
      </c>
      <c r="AL57" s="33">
        <v>185</v>
      </c>
      <c r="AM57" s="35">
        <v>0.10100000000000001</v>
      </c>
      <c r="AN57" s="37">
        <v>0.2208</v>
      </c>
      <c r="AO57" s="132">
        <v>0.22009999999999999</v>
      </c>
      <c r="AP57" s="40">
        <f>AL57*(1-AM57)*AN57</f>
        <v>36.722352000000001</v>
      </c>
      <c r="AQ57" s="133">
        <f t="shared" si="461"/>
        <v>36.605931499999997</v>
      </c>
      <c r="AR57" s="41">
        <v>1.55</v>
      </c>
      <c r="AS57" s="41"/>
      <c r="AT57" s="117">
        <f>AT56+AL57-AS57</f>
        <v>445.12000000000012</v>
      </c>
      <c r="AU57" s="101"/>
      <c r="AV57" s="42"/>
      <c r="AW57" s="43"/>
      <c r="AX57" s="44"/>
      <c r="AY57" s="44"/>
      <c r="AZ57" s="44"/>
      <c r="BA57" s="44"/>
    </row>
    <row r="58" spans="1:53" s="31" customFormat="1" ht="12.75" x14ac:dyDescent="0.2">
      <c r="A58" s="183"/>
      <c r="B58" s="32">
        <v>3</v>
      </c>
      <c r="C58" s="180" t="s">
        <v>63</v>
      </c>
      <c r="D58" s="42">
        <v>21600</v>
      </c>
      <c r="E58" s="42">
        <v>2</v>
      </c>
      <c r="F58" s="42">
        <v>19733</v>
      </c>
      <c r="G58" s="36">
        <v>0.8</v>
      </c>
      <c r="H58" s="36">
        <v>6.4</v>
      </c>
      <c r="I58" s="42">
        <v>18614</v>
      </c>
      <c r="J58" s="36">
        <v>5.0999999999999996</v>
      </c>
      <c r="K58" s="42">
        <v>16788</v>
      </c>
      <c r="L58" s="38">
        <v>6.8000000000000005E-2</v>
      </c>
      <c r="M58" s="36">
        <f>ROUND(K58*(1-L58),0)</f>
        <v>15646</v>
      </c>
      <c r="N58" s="27">
        <v>0.72</v>
      </c>
      <c r="O58" s="24">
        <f t="shared" si="539"/>
        <v>11265.119999999999</v>
      </c>
      <c r="P58" s="38">
        <v>0.218</v>
      </c>
      <c r="Q58" s="24">
        <f t="shared" si="540"/>
        <v>3410.828</v>
      </c>
      <c r="R58" s="38">
        <v>6.2E-2</v>
      </c>
      <c r="S58" s="134">
        <v>0.20649999999999999</v>
      </c>
      <c r="T58" s="24">
        <f t="shared" si="541"/>
        <v>970.05200000000002</v>
      </c>
      <c r="U58" s="27">
        <v>0.22700000000000001</v>
      </c>
      <c r="V58" s="24">
        <f t="shared" si="542"/>
        <v>3551.6420000000003</v>
      </c>
      <c r="W58" s="38">
        <v>0.47899999999999998</v>
      </c>
      <c r="X58" s="24">
        <f t="shared" si="543"/>
        <v>7494.4339999999993</v>
      </c>
      <c r="Y58" s="38">
        <v>0.41</v>
      </c>
      <c r="Z58" s="24">
        <f t="shared" si="544"/>
        <v>6414.86</v>
      </c>
      <c r="AA58" s="147">
        <v>2.5400000000000002E-3</v>
      </c>
      <c r="AB58" s="148">
        <f t="shared" si="456"/>
        <v>39.740840000000006</v>
      </c>
      <c r="AC58" s="46">
        <v>2.6800000000000001E-3</v>
      </c>
      <c r="AD58" s="17">
        <f t="shared" si="546"/>
        <v>41.931280000000001</v>
      </c>
      <c r="AE58" s="26">
        <f>IF(M58&gt;0,(AG58+AP58)/M58,0)</f>
        <v>2.6999616515403298E-3</v>
      </c>
      <c r="AF58" s="46">
        <v>2.9999999999999997E-4</v>
      </c>
      <c r="AG58" s="36">
        <f t="shared" si="547"/>
        <v>4.6937999999999995</v>
      </c>
      <c r="AH58" s="27">
        <v>0.21640000000000001</v>
      </c>
      <c r="AI58" s="40">
        <f t="shared" si="548"/>
        <v>36.114563199999999</v>
      </c>
      <c r="AJ58" s="27">
        <f t="shared" si="549"/>
        <v>0.88929254698280924</v>
      </c>
      <c r="AK58" s="28">
        <f t="shared" si="6"/>
        <v>0.89007407617546253</v>
      </c>
      <c r="AL58" s="42">
        <v>184</v>
      </c>
      <c r="AM58" s="38">
        <v>9.2999999999999999E-2</v>
      </c>
      <c r="AN58" s="27">
        <v>0.22500000000000001</v>
      </c>
      <c r="AO58" s="134">
        <v>0.22739999999999999</v>
      </c>
      <c r="AP58" s="40">
        <f>AL58*(1-AM58)*AN58</f>
        <v>37.549800000000005</v>
      </c>
      <c r="AQ58" s="135">
        <f t="shared" si="461"/>
        <v>37.950331200000001</v>
      </c>
      <c r="AR58" s="17">
        <v>1.5</v>
      </c>
      <c r="AS58" s="17"/>
      <c r="AT58" s="117">
        <f>AT57+AL58-AS58</f>
        <v>629.12000000000012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51">SUM(D56:D58)</f>
        <v>46220</v>
      </c>
      <c r="E59" s="50"/>
      <c r="F59" s="50">
        <f t="shared" ref="F59" si="552">SUM(F56:F58)</f>
        <v>48885</v>
      </c>
      <c r="G59" s="51"/>
      <c r="H59" s="51"/>
      <c r="I59" s="50">
        <f t="shared" ref="I59:K59" si="553">SUM(I56:I58)</f>
        <v>49084</v>
      </c>
      <c r="J59" s="51"/>
      <c r="K59" s="50">
        <f t="shared" si="553"/>
        <v>49053</v>
      </c>
      <c r="L59" s="20">
        <f t="shared" ref="L59" si="554">IF(K59&gt;0,(K56*L56+K57*L57+K58*L58)/K59,0)</f>
        <v>6.7047703504372808E-2</v>
      </c>
      <c r="M59" s="51">
        <f t="shared" ref="M59" si="555">M56+M57+M58</f>
        <v>45764</v>
      </c>
      <c r="N59" s="52">
        <f t="shared" ref="N59" si="556">IF(M59&gt;0,O59/M59,0)</f>
        <v>0.68606463595839529</v>
      </c>
      <c r="O59" s="53">
        <f t="shared" ref="O59" si="557">O56+O57+O58</f>
        <v>31397.062000000002</v>
      </c>
      <c r="P59" s="20">
        <f t="shared" ref="P59" si="558">IF(M59&gt;0,Q59/M59,0)</f>
        <v>0.24496088628616378</v>
      </c>
      <c r="Q59" s="53">
        <f t="shared" ref="Q59" si="559">Q56+Q57+Q58</f>
        <v>11210.39</v>
      </c>
      <c r="R59" s="20">
        <f t="shared" ref="R59" si="560">IF(M59&gt;0,T59/M59,0)</f>
        <v>6.8974477755440966E-2</v>
      </c>
      <c r="S59" s="136"/>
      <c r="T59" s="53">
        <f t="shared" ref="T59" si="561">T56+T57+T58</f>
        <v>3156.5480000000002</v>
      </c>
      <c r="U59" s="20">
        <f t="shared" ref="U59" si="562">IF(M59&gt;0,V59/M59,0)</f>
        <v>0.23658766716196136</v>
      </c>
      <c r="V59" s="53">
        <f t="shared" ref="V59" si="563">V56+V57+V58</f>
        <v>10827.198</v>
      </c>
      <c r="W59" s="20">
        <f t="shared" ref="W59" si="564">IF(M59&gt;0,X59/M59,0)</f>
        <v>0.47709120706231972</v>
      </c>
      <c r="X59" s="53">
        <f t="shared" ref="X59" si="565">X56+X57+X58</f>
        <v>21833.601999999999</v>
      </c>
      <c r="Y59" s="20">
        <f t="shared" ref="Y59" si="566">IF(M59&gt;0,Z59/M59,0)</f>
        <v>0.43610610960580365</v>
      </c>
      <c r="Z59" s="53">
        <f t="shared" ref="Z59" si="567">Z56+Z57+Z58</f>
        <v>19957.96</v>
      </c>
      <c r="AA59" s="152">
        <f t="shared" ref="AA59" si="568">IF(M59&gt;0,AB59/M59,0)</f>
        <v>2.6741488943274189E-3</v>
      </c>
      <c r="AB59" s="55">
        <f t="shared" ref="AB59" si="569">SUM(AB56:AB58)</f>
        <v>122.37975</v>
      </c>
      <c r="AC59" s="54">
        <f t="shared" ref="AC59" si="570">IF(M59&gt;0,AD59/M59,0)</f>
        <v>2.8130563324884192E-3</v>
      </c>
      <c r="AD59" s="55">
        <f t="shared" ref="AD59" si="571">SUM(AD56:AD58)</f>
        <v>128.73671000000002</v>
      </c>
      <c r="AE59" s="54">
        <f t="shared" ref="AE59" si="572">IF(M59&gt;0,(AE56*M56+AE57*M57+AE58*M58)/M59,0)</f>
        <v>2.6857367581505113E-3</v>
      </c>
      <c r="AF59" s="54">
        <f t="shared" ref="AF59" si="573">IF(K59&gt;0,(K56*AF56+K57*AF57+K58*AF58)/K59,0)</f>
        <v>3.1292622265712596E-4</v>
      </c>
      <c r="AG59" s="51">
        <f t="shared" ref="AG59" si="574">SUM(AG56:AG58)</f>
        <v>14.32156</v>
      </c>
      <c r="AH59" s="52">
        <f t="shared" ref="AH59" si="575">IF(K59&gt;0,(K56*AH56+K57*AH57+K58*AH58)/K59,0)</f>
        <v>0.21197501477993189</v>
      </c>
      <c r="AI59" s="57">
        <f t="shared" ref="AI59" si="576">SUM(AI56:AI58)</f>
        <v>104.2641327</v>
      </c>
      <c r="AJ59" s="52">
        <f t="shared" ref="AJ59" si="577">IF(AND(AD59&gt;0),((AD56*AJ56+AD57*AJ57+AD58*AJ58)/AD59),0)</f>
        <v>0.89007107582890221</v>
      </c>
      <c r="AK59" s="56">
        <f t="shared" si="6"/>
        <v>0.88473990865145824</v>
      </c>
      <c r="AL59" s="50">
        <f t="shared" ref="AL59" si="578">SUM(AL56:AL58)</f>
        <v>544</v>
      </c>
      <c r="AM59" s="20">
        <f t="shared" ref="AM59" si="579">IF(AL59&gt;0,(AM56*AL56+AM57*AL57+AM58*AL58)/AL59,0)</f>
        <v>9.5720588235294127E-2</v>
      </c>
      <c r="AN59" s="52">
        <f>IF(K59&gt;0,(AN56*K56+AN57*K57+AN58*K58)/K59,0)</f>
        <v>0.22077722871180153</v>
      </c>
      <c r="AO59" s="136">
        <f>IF(L59&gt;0,(AO56*K56+AO57*K57+AO58*K58)/K59,0)</f>
        <v>0.22151909771063949</v>
      </c>
      <c r="AP59" s="57">
        <f t="shared" ref="AP59" si="580">SUM(AP56:AP58)</f>
        <v>108.588497</v>
      </c>
      <c r="AQ59" s="137">
        <f t="shared" si="492"/>
        <v>108.95197020000001</v>
      </c>
      <c r="AR59" s="55"/>
      <c r="AS59" s="55">
        <f t="shared" ref="AS59" si="581">SUM(AS56:AS58)</f>
        <v>504.22</v>
      </c>
      <c r="AT59" s="102"/>
      <c r="AU59" s="103">
        <f>AT58</f>
        <v>629.12000000000012</v>
      </c>
      <c r="AV59" s="50">
        <f t="shared" ref="AV59" si="582">SUM(AV56:AV58)</f>
        <v>0</v>
      </c>
      <c r="AW59" s="58"/>
      <c r="AX59" s="57"/>
      <c r="AY59" s="57"/>
      <c r="AZ59" s="57"/>
      <c r="BA59" s="57"/>
    </row>
    <row r="60" spans="1:53" s="31" customFormat="1" ht="13.5" thickBot="1" x14ac:dyDescent="0.25">
      <c r="A60" s="182">
        <v>15</v>
      </c>
      <c r="B60" s="22">
        <v>1</v>
      </c>
      <c r="C60" s="10" t="s">
        <v>48</v>
      </c>
      <c r="D60" s="11">
        <v>640</v>
      </c>
      <c r="E60" s="11">
        <v>3</v>
      </c>
      <c r="F60" s="11">
        <v>13158</v>
      </c>
      <c r="G60" s="12">
        <v>0.6</v>
      </c>
      <c r="H60" s="12">
        <v>5.5</v>
      </c>
      <c r="I60" s="11">
        <v>13215</v>
      </c>
      <c r="J60" s="12">
        <v>6</v>
      </c>
      <c r="K60" s="11">
        <v>16564</v>
      </c>
      <c r="L60" s="13">
        <v>7.4999999999999997E-2</v>
      </c>
      <c r="M60" s="23">
        <f>ROUND(K60*(1-L60),0)</f>
        <v>15322</v>
      </c>
      <c r="N60" s="14">
        <v>0.57199999999999995</v>
      </c>
      <c r="O60" s="24">
        <f t="shared" ref="O60:O62" si="583">M60*N60</f>
        <v>8764.1839999999993</v>
      </c>
      <c r="P60" s="13">
        <v>0.35799999999999998</v>
      </c>
      <c r="Q60" s="24">
        <f t="shared" ref="Q60:Q62" si="584">M60*P60</f>
        <v>5485.2759999999998</v>
      </c>
      <c r="R60" s="15">
        <v>7.0000000000000007E-2</v>
      </c>
      <c r="S60" s="143">
        <v>0.2077</v>
      </c>
      <c r="T60" s="24">
        <f t="shared" ref="T60:T62" si="585">M60*R60</f>
        <v>1072.5400000000002</v>
      </c>
      <c r="U60" s="25">
        <v>0.23799999999999999</v>
      </c>
      <c r="V60" s="24">
        <f t="shared" ref="V60:V62" si="586">M60*U60</f>
        <v>3646.636</v>
      </c>
      <c r="W60" s="15">
        <v>0.46600000000000003</v>
      </c>
      <c r="X60" s="24">
        <f t="shared" ref="X60:X62" si="587">M60*W60</f>
        <v>7140.0520000000006</v>
      </c>
      <c r="Y60" s="15">
        <v>0.41</v>
      </c>
      <c r="Z60" s="24">
        <f t="shared" ref="Z60:Z62" si="588">Y60*M60</f>
        <v>6282.0199999999995</v>
      </c>
      <c r="AA60" s="145">
        <v>2.5500000000000002E-3</v>
      </c>
      <c r="AB60" s="18">
        <f t="shared" ref="AB60" si="589">M60*AA60</f>
        <v>39.071100000000001</v>
      </c>
      <c r="AC60" s="16">
        <v>2.66E-3</v>
      </c>
      <c r="AD60" s="17">
        <f t="shared" ref="AD60:AD62" si="590">M60*AC60</f>
        <v>40.756520000000002</v>
      </c>
      <c r="AE60" s="26">
        <f>IF(M60&gt;0,(AG60+AP60)/M60,0)</f>
        <v>2.6718813601357529E-3</v>
      </c>
      <c r="AF60" s="16">
        <v>3.1E-4</v>
      </c>
      <c r="AG60" s="23">
        <f t="shared" ref="AG60:AG62" si="591">AF60*M60</f>
        <v>4.7498199999999997</v>
      </c>
      <c r="AH60" s="114">
        <v>0.2099</v>
      </c>
      <c r="AI60" s="29">
        <f t="shared" ref="AI60:AI62" si="592">AL60*(1-AM60)*AH60</f>
        <v>33.272088600000004</v>
      </c>
      <c r="AJ60" s="27">
        <f t="shared" ref="AJ60:AJ62" si="593">IF(AND(AH60&gt;0,AF60&gt;0,AC60&gt;0),((AC60-AF60)*AH60)/((AH60-AF60)*AC60),0)</f>
        <v>0.88476535104161469</v>
      </c>
      <c r="AK60" s="59">
        <f t="shared" si="6"/>
        <v>0.88517883548132226</v>
      </c>
      <c r="AL60" s="11">
        <v>174</v>
      </c>
      <c r="AM60" s="13">
        <v>8.8999999999999996E-2</v>
      </c>
      <c r="AN60" s="14">
        <v>0.2283</v>
      </c>
      <c r="AO60" s="130">
        <v>0.2278</v>
      </c>
      <c r="AP60" s="29">
        <f>AL60*(1-AM60)*AN60</f>
        <v>36.188746200000004</v>
      </c>
      <c r="AQ60" s="131">
        <f t="shared" ref="AQ60" si="594">AL60*(1-AM60)*AO60</f>
        <v>36.109489200000006</v>
      </c>
      <c r="AR60" s="18">
        <v>1.55</v>
      </c>
      <c r="AS60" s="18">
        <v>507.66</v>
      </c>
      <c r="AT60" s="98">
        <f>AT58+AL60-AS60+AU60</f>
        <v>297.46000000000009</v>
      </c>
      <c r="AU60" s="99">
        <v>2</v>
      </c>
      <c r="AV60" s="11"/>
      <c r="AW60" s="30"/>
      <c r="AX60" s="19"/>
      <c r="AY60" s="19"/>
      <c r="AZ60" s="19"/>
      <c r="BA60" s="19"/>
    </row>
    <row r="61" spans="1:53" s="31" customFormat="1" ht="12.75" x14ac:dyDescent="0.2">
      <c r="A61" s="183"/>
      <c r="B61" s="32">
        <v>2</v>
      </c>
      <c r="C61" s="10" t="s">
        <v>51</v>
      </c>
      <c r="D61" s="33">
        <v>19233</v>
      </c>
      <c r="E61" s="33">
        <v>7</v>
      </c>
      <c r="F61" s="33">
        <v>17750</v>
      </c>
      <c r="G61" s="34">
        <v>0.7</v>
      </c>
      <c r="H61" s="34">
        <v>5.8</v>
      </c>
      <c r="I61" s="33">
        <v>17289</v>
      </c>
      <c r="J61" s="34">
        <v>5.6</v>
      </c>
      <c r="K61" s="33">
        <v>16675</v>
      </c>
      <c r="L61" s="35">
        <v>6.3E-2</v>
      </c>
      <c r="M61" s="36">
        <f>ROUND(K61*(1-L61),0)</f>
        <v>15624</v>
      </c>
      <c r="N61" s="37">
        <v>0.68799999999999994</v>
      </c>
      <c r="O61" s="24">
        <f t="shared" si="583"/>
        <v>10749.312</v>
      </c>
      <c r="P61" s="35">
        <v>0.26900000000000002</v>
      </c>
      <c r="Q61" s="24">
        <f t="shared" si="584"/>
        <v>4202.8560000000007</v>
      </c>
      <c r="R61" s="38">
        <v>4.2999999999999997E-2</v>
      </c>
      <c r="S61" s="134">
        <v>0.19850000000000001</v>
      </c>
      <c r="T61" s="24">
        <f t="shared" si="585"/>
        <v>671.83199999999999</v>
      </c>
      <c r="U61" s="27">
        <v>0.21099999999999999</v>
      </c>
      <c r="V61" s="24">
        <f t="shared" si="586"/>
        <v>3296.6639999999998</v>
      </c>
      <c r="W61" s="38">
        <v>0.50800000000000001</v>
      </c>
      <c r="X61" s="24">
        <f t="shared" si="587"/>
        <v>7936.9920000000002</v>
      </c>
      <c r="Y61" s="38">
        <v>0.41</v>
      </c>
      <c r="Z61" s="24">
        <f t="shared" si="588"/>
        <v>6405.8399999999992</v>
      </c>
      <c r="AA61" s="146">
        <v>2.5000000000000001E-3</v>
      </c>
      <c r="AB61" s="18">
        <f t="shared" si="456"/>
        <v>39.06</v>
      </c>
      <c r="AC61" s="39">
        <v>2.5999999999999999E-3</v>
      </c>
      <c r="AD61" s="17">
        <f t="shared" si="590"/>
        <v>40.622399999999999</v>
      </c>
      <c r="AE61" s="26">
        <f>IF(M61&gt;0,(AG61+AP61)/M61,0)</f>
        <v>2.6240995391705068E-3</v>
      </c>
      <c r="AF61" s="39">
        <v>2.9999999999999997E-4</v>
      </c>
      <c r="AG61" s="36">
        <f t="shared" si="591"/>
        <v>4.6871999999999998</v>
      </c>
      <c r="AH61" s="27">
        <v>0.2175</v>
      </c>
      <c r="AI61" s="40">
        <f t="shared" si="592"/>
        <v>34.2786525</v>
      </c>
      <c r="AJ61" s="27">
        <f t="shared" si="593"/>
        <v>0.8858372290692732</v>
      </c>
      <c r="AK61" s="28">
        <f t="shared" si="6"/>
        <v>0.88682979482005164</v>
      </c>
      <c r="AL61" s="33">
        <v>173</v>
      </c>
      <c r="AM61" s="35">
        <v>8.8999999999999996E-2</v>
      </c>
      <c r="AN61" s="37">
        <v>0.23039999999999999</v>
      </c>
      <c r="AO61" s="132">
        <v>0.23100000000000001</v>
      </c>
      <c r="AP61" s="40">
        <f>AL61*(1-AM61)*AN61</f>
        <v>36.311731200000004</v>
      </c>
      <c r="AQ61" s="133">
        <f t="shared" si="461"/>
        <v>36.406293000000005</v>
      </c>
      <c r="AR61" s="41">
        <v>1.6</v>
      </c>
      <c r="AS61" s="41"/>
      <c r="AT61" s="117">
        <f>AT60+AL61-AS61</f>
        <v>470.46000000000009</v>
      </c>
      <c r="AU61" s="101"/>
      <c r="AV61" s="42"/>
      <c r="AW61" s="43"/>
      <c r="AX61" s="44"/>
      <c r="AY61" s="44"/>
      <c r="AZ61" s="44"/>
      <c r="BA61" s="44"/>
    </row>
    <row r="62" spans="1:53" s="31" customFormat="1" ht="12.75" x14ac:dyDescent="0.2">
      <c r="A62" s="183"/>
      <c r="B62" s="32">
        <v>3</v>
      </c>
      <c r="C62" s="10" t="s">
        <v>52</v>
      </c>
      <c r="D62" s="42">
        <v>20000</v>
      </c>
      <c r="E62" s="42">
        <v>6</v>
      </c>
      <c r="F62" s="42">
        <v>19170</v>
      </c>
      <c r="G62" s="36">
        <v>0.5</v>
      </c>
      <c r="H62" s="36">
        <v>6.4</v>
      </c>
      <c r="I62" s="42">
        <v>18481</v>
      </c>
      <c r="J62" s="36">
        <v>4.5</v>
      </c>
      <c r="K62" s="42">
        <v>16808</v>
      </c>
      <c r="L62" s="38">
        <v>6.2E-2</v>
      </c>
      <c r="M62" s="36">
        <f>ROUND(K62*(1-L62),0)</f>
        <v>15766</v>
      </c>
      <c r="N62" s="27">
        <v>0.751</v>
      </c>
      <c r="O62" s="24">
        <f t="shared" si="583"/>
        <v>11840.266</v>
      </c>
      <c r="P62" s="38">
        <v>0.188</v>
      </c>
      <c r="Q62" s="24">
        <f t="shared" si="584"/>
        <v>2964.0079999999998</v>
      </c>
      <c r="R62" s="38">
        <v>6.0999999999999999E-2</v>
      </c>
      <c r="S62" s="134">
        <v>0.1991</v>
      </c>
      <c r="T62" s="24">
        <f t="shared" si="585"/>
        <v>961.726</v>
      </c>
      <c r="U62" s="27">
        <v>0.21299999999999999</v>
      </c>
      <c r="V62" s="24">
        <f t="shared" si="586"/>
        <v>3358.1579999999999</v>
      </c>
      <c r="W62" s="38">
        <v>0.5</v>
      </c>
      <c r="X62" s="24">
        <f t="shared" si="587"/>
        <v>7883</v>
      </c>
      <c r="Y62" s="38">
        <v>0.41</v>
      </c>
      <c r="Z62" s="24">
        <f t="shared" si="588"/>
        <v>6464.0599999999995</v>
      </c>
      <c r="AA62" s="147">
        <v>2.3400000000000001E-3</v>
      </c>
      <c r="AB62" s="148">
        <f t="shared" si="456"/>
        <v>36.892440000000001</v>
      </c>
      <c r="AC62" s="46">
        <v>2.48E-3</v>
      </c>
      <c r="AD62" s="17">
        <f t="shared" si="590"/>
        <v>39.099679999999999</v>
      </c>
      <c r="AE62" s="26">
        <f>IF(M62&gt;0,(AG62+AP62)/M62,0)</f>
        <v>2.6381097044272483E-3</v>
      </c>
      <c r="AF62" s="46">
        <v>2.9E-4</v>
      </c>
      <c r="AG62" s="36">
        <f t="shared" si="591"/>
        <v>4.5721400000000001</v>
      </c>
      <c r="AH62" s="27">
        <v>0.21160000000000001</v>
      </c>
      <c r="AI62" s="40">
        <f t="shared" si="592"/>
        <v>34.237303199999999</v>
      </c>
      <c r="AJ62" s="27">
        <f t="shared" si="593"/>
        <v>0.88427642616489166</v>
      </c>
      <c r="AK62" s="28">
        <f t="shared" si="6"/>
        <v>0.89120238841272392</v>
      </c>
      <c r="AL62" s="42">
        <v>178</v>
      </c>
      <c r="AM62" s="38">
        <v>9.0999999999999998E-2</v>
      </c>
      <c r="AN62" s="27">
        <v>0.2288</v>
      </c>
      <c r="AO62" s="134">
        <v>0.22140000000000001</v>
      </c>
      <c r="AP62" s="40">
        <f>AL62*(1-AM62)*AN62</f>
        <v>37.020297599999999</v>
      </c>
      <c r="AQ62" s="135">
        <f t="shared" si="461"/>
        <v>35.822962799999999</v>
      </c>
      <c r="AR62" s="17">
        <v>1.55</v>
      </c>
      <c r="AS62" s="17"/>
      <c r="AT62" s="117">
        <f>AT61+AL62-AS62</f>
        <v>648.46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5">SUM(D60:D62)</f>
        <v>39873</v>
      </c>
      <c r="E63" s="50"/>
      <c r="F63" s="50">
        <f t="shared" ref="F63" si="596">SUM(F60:F62)</f>
        <v>50078</v>
      </c>
      <c r="G63" s="51"/>
      <c r="H63" s="51"/>
      <c r="I63" s="50">
        <f t="shared" ref="I63:K63" si="597">SUM(I60:I62)</f>
        <v>48985</v>
      </c>
      <c r="J63" s="51"/>
      <c r="K63" s="50">
        <f t="shared" si="597"/>
        <v>50047</v>
      </c>
      <c r="L63" s="20">
        <f t="shared" ref="L63" si="598">IF(K63&gt;0,(K60*L60+K61*L61+K62*L62)/K63,0)</f>
        <v>6.663578236457729E-2</v>
      </c>
      <c r="M63" s="51">
        <f t="shared" ref="M63" si="599">M60+M61+M62</f>
        <v>46712</v>
      </c>
      <c r="N63" s="52">
        <f t="shared" ref="N63" si="600">IF(M63&gt;0,O63/M63,0)</f>
        <v>0.67121429183079295</v>
      </c>
      <c r="O63" s="53">
        <f t="shared" ref="O63" si="601">O60+O61+O62</f>
        <v>31353.761999999999</v>
      </c>
      <c r="P63" s="20">
        <f t="shared" ref="P63" si="602">IF(M63&gt;0,Q63/M63,0)</f>
        <v>0.27085417023462927</v>
      </c>
      <c r="Q63" s="53">
        <f t="shared" ref="Q63" si="603">Q60+Q61+Q62</f>
        <v>12652.140000000001</v>
      </c>
      <c r="R63" s="20">
        <f t="shared" ref="R63" si="604">IF(M63&gt;0,T63/M63,0)</f>
        <v>5.7931537934577851E-2</v>
      </c>
      <c r="S63" s="136"/>
      <c r="T63" s="53">
        <f t="shared" ref="T63" si="605">T60+T61+T62</f>
        <v>2706.0980000000004</v>
      </c>
      <c r="U63" s="20">
        <f t="shared" ref="U63" si="606">IF(M63&gt;0,V63/M63,0)</f>
        <v>0.22053129816749439</v>
      </c>
      <c r="V63" s="53">
        <f t="shared" ref="V63" si="607">V60+V61+V62</f>
        <v>10301.457999999999</v>
      </c>
      <c r="W63" s="20">
        <f t="shared" ref="W63" si="608">IF(M63&gt;0,X63/M63,0)</f>
        <v>0.49152346292173321</v>
      </c>
      <c r="X63" s="53">
        <f t="shared" ref="X63" si="609">X60+X61+X62</f>
        <v>22960.044000000002</v>
      </c>
      <c r="Y63" s="20">
        <f t="shared" ref="Y63" si="610">IF(M63&gt;0,Z63/M63,0)</f>
        <v>0.41</v>
      </c>
      <c r="Z63" s="53">
        <f t="shared" ref="Z63" si="611">Z60+Z61+Z62</f>
        <v>19151.919999999998</v>
      </c>
      <c r="AA63" s="152">
        <f t="shared" ref="AA63" si="612">IF(M63&gt;0,AB63/M63,0)</f>
        <v>2.4623980989895529E-3</v>
      </c>
      <c r="AB63" s="55">
        <f t="shared" ref="AB63" si="613">SUM(AB60:AB62)</f>
        <v>115.02354</v>
      </c>
      <c r="AC63" s="54">
        <f t="shared" ref="AC63" si="614">IF(M63&gt;0,AD63/M63,0)</f>
        <v>2.5791787977393391E-3</v>
      </c>
      <c r="AD63" s="55">
        <f t="shared" ref="AD63" si="615">SUM(AD60:AD62)</f>
        <v>120.4786</v>
      </c>
      <c r="AE63" s="54">
        <f t="shared" ref="AE63" si="616">IF(M63&gt;0,(AE60*M60+AE61*M61+AE62*M62)/M63,0)</f>
        <v>2.6445010917965409E-3</v>
      </c>
      <c r="AF63" s="54">
        <f t="shared" ref="AF63" si="617">IF(K63&gt;0,(K60*AF60+K61*AF61+K62*AF62)/K63,0)</f>
        <v>2.9995124582892082E-4</v>
      </c>
      <c r="AG63" s="51">
        <f t="shared" ref="AG63" si="618">SUM(AG60:AG62)</f>
        <v>14.009160000000001</v>
      </c>
      <c r="AH63" s="52">
        <f t="shared" ref="AH63" si="619">IF(K63&gt;0,(K60*AH60+K61*AH61+K62*AH62)/K63,0)</f>
        <v>0.21300315503426781</v>
      </c>
      <c r="AI63" s="57">
        <f t="shared" ref="AI63" si="620">SUM(AI60:AI62)</f>
        <v>101.78804430000001</v>
      </c>
      <c r="AJ63" s="52">
        <f t="shared" ref="AJ63" si="621">IF(AND(AD63&gt;0),((AD60*AJ60+AD61*AJ61+AD62*AJ62)/AD63),0)</f>
        <v>0.88496808789087122</v>
      </c>
      <c r="AK63" s="56">
        <f t="shared" si="6"/>
        <v>0.88773742331974848</v>
      </c>
      <c r="AL63" s="50">
        <f t="shared" ref="AL63" si="622">SUM(AL60:AL62)</f>
        <v>525</v>
      </c>
      <c r="AM63" s="20">
        <f t="shared" ref="AM63" si="623">IF(AL63&gt;0,(AM60*AL60+AM61*AL61+AM62*AL62)/AL63,0)</f>
        <v>8.9678095238095237E-2</v>
      </c>
      <c r="AN63" s="52">
        <f>IF(K63&gt;0,(AN60*K60+AN61*K61+AN62*K62)/K63,0)</f>
        <v>0.22916761444242414</v>
      </c>
      <c r="AO63" s="136">
        <f>IF(L63&gt;0,(AO60*K60+AO61*K61+AO62*K62)/K63,0)</f>
        <v>0.22671679421343938</v>
      </c>
      <c r="AP63" s="57">
        <f t="shared" ref="AP63" si="624">SUM(AP60:AP62)</f>
        <v>109.52077500000001</v>
      </c>
      <c r="AQ63" s="137">
        <f t="shared" si="492"/>
        <v>108.33874500000002</v>
      </c>
      <c r="AR63" s="55"/>
      <c r="AS63" s="55">
        <f t="shared" ref="AS63" si="625">SUM(AS60:AS62)</f>
        <v>507.66</v>
      </c>
      <c r="AT63" s="102"/>
      <c r="AU63" s="103">
        <f>AT62</f>
        <v>648.46</v>
      </c>
      <c r="AV63" s="50">
        <f t="shared" ref="AV63" si="626">SUM(AV60:AV62)</f>
        <v>0</v>
      </c>
      <c r="AW63" s="58"/>
      <c r="AX63" s="57"/>
      <c r="AY63" s="57"/>
      <c r="AZ63" s="57"/>
      <c r="BA63" s="57"/>
    </row>
    <row r="64" spans="1:53" s="31" customFormat="1" ht="13.5" thickBot="1" x14ac:dyDescent="0.25">
      <c r="A64" s="182">
        <v>16</v>
      </c>
      <c r="B64" s="22">
        <v>1</v>
      </c>
      <c r="C64" s="10" t="s">
        <v>48</v>
      </c>
      <c r="D64" s="11">
        <v>21200</v>
      </c>
      <c r="E64" s="11">
        <v>1</v>
      </c>
      <c r="F64" s="11">
        <v>19265</v>
      </c>
      <c r="G64" s="12">
        <v>0.7</v>
      </c>
      <c r="H64" s="12">
        <v>6.8</v>
      </c>
      <c r="I64" s="11">
        <v>18819</v>
      </c>
      <c r="J64" s="12">
        <v>4.5</v>
      </c>
      <c r="K64" s="11">
        <v>16981</v>
      </c>
      <c r="L64" s="13">
        <v>6.9000000000000006E-2</v>
      </c>
      <c r="M64" s="23">
        <f>ROUND(K64*(1-L64),0)</f>
        <v>15809</v>
      </c>
      <c r="N64" s="14">
        <v>0.85599999999999998</v>
      </c>
      <c r="O64" s="24">
        <f t="shared" ref="O64:O66" si="627">M64*N64</f>
        <v>13532.503999999999</v>
      </c>
      <c r="P64" s="13">
        <v>0.122</v>
      </c>
      <c r="Q64" s="24">
        <f t="shared" ref="Q64:Q66" si="628">M64*P64</f>
        <v>1928.6979999999999</v>
      </c>
      <c r="R64" s="15">
        <v>2.1999999999999999E-2</v>
      </c>
      <c r="S64" s="143">
        <v>0.21790000000000001</v>
      </c>
      <c r="T64" s="24">
        <f t="shared" ref="T64:T66" si="629">M64*R64</f>
        <v>347.798</v>
      </c>
      <c r="U64" s="25">
        <v>0.21299999999999999</v>
      </c>
      <c r="V64" s="24">
        <f t="shared" ref="V64:V66" si="630">M64*U64</f>
        <v>3367.317</v>
      </c>
      <c r="W64" s="15">
        <v>0.502</v>
      </c>
      <c r="X64" s="24">
        <f t="shared" ref="X64:X66" si="631">M64*W64</f>
        <v>7936.1180000000004</v>
      </c>
      <c r="Y64" s="15">
        <v>0.4</v>
      </c>
      <c r="Z64" s="24">
        <f t="shared" ref="Z64:Z66" si="632">Y64*M64</f>
        <v>6323.6</v>
      </c>
      <c r="AA64" s="145">
        <v>2.3E-3</v>
      </c>
      <c r="AB64" s="18">
        <f t="shared" ref="AB64" si="633">M64*AA64</f>
        <v>36.360700000000001</v>
      </c>
      <c r="AC64" s="16">
        <v>2.4099999999999998E-3</v>
      </c>
      <c r="AD64" s="17">
        <f t="shared" ref="AD64:AD66" si="634">M64*AC64</f>
        <v>38.099689999999995</v>
      </c>
      <c r="AE64" s="26">
        <f>IF(M64&gt;0,(AG64+AP64)/M64,0)</f>
        <v>2.5688645455120497E-3</v>
      </c>
      <c r="AF64" s="16">
        <v>2.9E-4</v>
      </c>
      <c r="AG64" s="23">
        <f t="shared" ref="AG64:AG66" si="635">AF64*M64</f>
        <v>4.5846099999999996</v>
      </c>
      <c r="AH64" s="114">
        <v>0.21870000000000001</v>
      </c>
      <c r="AI64" s="29">
        <f t="shared" ref="AI64:AI66" si="636">AL64*(1-AM64)*AH64</f>
        <v>34.005225600000003</v>
      </c>
      <c r="AJ64" s="27">
        <f t="shared" ref="AJ64:AJ66" si="637">IF(AND(AH64&gt;0,AF64&gt;0,AC64&gt;0),((AC64-AF64)*AH64)/((AH64-AF64)*AC64),0)</f>
        <v>0.88083605370462237</v>
      </c>
      <c r="AK64" s="59">
        <f t="shared" si="6"/>
        <v>0.88822137114446098</v>
      </c>
      <c r="AL64" s="11">
        <v>172</v>
      </c>
      <c r="AM64" s="13">
        <v>9.6000000000000002E-2</v>
      </c>
      <c r="AN64" s="14">
        <v>0.23169999999999999</v>
      </c>
      <c r="AO64" s="130">
        <v>0.218</v>
      </c>
      <c r="AP64" s="29">
        <f>AL64*(1-AM64)*AN64</f>
        <v>36.026569599999995</v>
      </c>
      <c r="AQ64" s="131">
        <f t="shared" ref="AQ64" si="638">AL64*(1-AM64)*AO64</f>
        <v>33.896383999999998</v>
      </c>
      <c r="AR64" s="18">
        <v>1.55</v>
      </c>
      <c r="AS64" s="18"/>
      <c r="AT64" s="98">
        <f>AT62+AL64-AS64</f>
        <v>820.46</v>
      </c>
      <c r="AU64" s="99"/>
      <c r="AV64" s="11"/>
      <c r="AW64" s="30"/>
      <c r="AX64" s="19"/>
      <c r="AY64" s="19"/>
      <c r="AZ64" s="19"/>
      <c r="BA64" s="19"/>
    </row>
    <row r="65" spans="1:53" s="31" customFormat="1" ht="12.75" x14ac:dyDescent="0.2">
      <c r="A65" s="183"/>
      <c r="B65" s="32">
        <v>2</v>
      </c>
      <c r="C65" s="10" t="s">
        <v>51</v>
      </c>
      <c r="D65" s="33">
        <v>19473</v>
      </c>
      <c r="E65" s="33">
        <v>3</v>
      </c>
      <c r="F65" s="33">
        <v>17718</v>
      </c>
      <c r="G65" s="34">
        <v>0.6</v>
      </c>
      <c r="H65" s="34">
        <v>5.4</v>
      </c>
      <c r="I65" s="33">
        <v>17601</v>
      </c>
      <c r="J65" s="34">
        <v>3.8</v>
      </c>
      <c r="K65" s="33">
        <v>16967</v>
      </c>
      <c r="L65" s="35">
        <v>6.7000000000000004E-2</v>
      </c>
      <c r="M65" s="36">
        <f>ROUND(K65*(1-L65),0)</f>
        <v>15830</v>
      </c>
      <c r="N65" s="37">
        <v>0.72</v>
      </c>
      <c r="O65" s="24">
        <f t="shared" si="627"/>
        <v>11397.6</v>
      </c>
      <c r="P65" s="35">
        <v>0.224</v>
      </c>
      <c r="Q65" s="24">
        <f t="shared" si="628"/>
        <v>3545.92</v>
      </c>
      <c r="R65" s="38">
        <v>5.6000000000000001E-2</v>
      </c>
      <c r="S65" s="134">
        <v>0.214</v>
      </c>
      <c r="T65" s="24">
        <f t="shared" si="629"/>
        <v>886.48</v>
      </c>
      <c r="U65" s="27">
        <v>0.20899999999999999</v>
      </c>
      <c r="V65" s="24">
        <f t="shared" si="630"/>
        <v>3308.47</v>
      </c>
      <c r="W65" s="38">
        <v>0.51600000000000001</v>
      </c>
      <c r="X65" s="24">
        <f t="shared" si="631"/>
        <v>8168.2800000000007</v>
      </c>
      <c r="Y65" s="38">
        <v>0.42</v>
      </c>
      <c r="Z65" s="24">
        <f t="shared" si="632"/>
        <v>6648.5999999999995</v>
      </c>
      <c r="AA65" s="146">
        <v>2.32E-3</v>
      </c>
      <c r="AB65" s="18">
        <f t="shared" si="456"/>
        <v>36.7256</v>
      </c>
      <c r="AC65" s="39">
        <v>2.4399999999999999E-3</v>
      </c>
      <c r="AD65" s="17">
        <f t="shared" si="634"/>
        <v>38.6252</v>
      </c>
      <c r="AE65" s="26">
        <f>IF(M65&gt;0,(AG65+AP65)/M65,0)</f>
        <v>2.5425895135818069E-3</v>
      </c>
      <c r="AF65" s="39">
        <v>2.9999999999999997E-4</v>
      </c>
      <c r="AG65" s="36">
        <f t="shared" si="635"/>
        <v>4.7489999999999997</v>
      </c>
      <c r="AH65" s="27">
        <v>0.2198</v>
      </c>
      <c r="AI65" s="40">
        <f t="shared" si="636"/>
        <v>33.403005999999998</v>
      </c>
      <c r="AJ65" s="27">
        <f t="shared" si="637"/>
        <v>0.87824788080212102</v>
      </c>
      <c r="AK65" s="28">
        <f t="shared" si="6"/>
        <v>0.883144228718307</v>
      </c>
      <c r="AL65" s="33">
        <v>167</v>
      </c>
      <c r="AM65" s="35">
        <v>0.09</v>
      </c>
      <c r="AN65" s="37">
        <v>0.2336</v>
      </c>
      <c r="AO65" s="132">
        <v>0.21640000000000001</v>
      </c>
      <c r="AP65" s="40">
        <f>AL65*(1-AM65)*AN65</f>
        <v>35.500191999999998</v>
      </c>
      <c r="AQ65" s="133">
        <f t="shared" si="461"/>
        <v>32.886308</v>
      </c>
      <c r="AR65" s="41">
        <v>1.5</v>
      </c>
      <c r="AS65" s="41"/>
      <c r="AT65" s="117">
        <f>AT64+AL65-AS65</f>
        <v>987.46</v>
      </c>
      <c r="AU65" s="101"/>
      <c r="AV65" s="42"/>
      <c r="AW65" s="43"/>
      <c r="AX65" s="44"/>
      <c r="AY65" s="44"/>
      <c r="AZ65" s="44"/>
      <c r="BA65" s="44"/>
    </row>
    <row r="66" spans="1:53" s="31" customFormat="1" ht="12.75" x14ac:dyDescent="0.2">
      <c r="A66" s="183"/>
      <c r="B66" s="32">
        <v>3</v>
      </c>
      <c r="C66" s="10" t="s">
        <v>52</v>
      </c>
      <c r="D66" s="42">
        <v>17900</v>
      </c>
      <c r="E66" s="42">
        <v>3</v>
      </c>
      <c r="F66" s="42">
        <v>17403</v>
      </c>
      <c r="G66" s="36">
        <v>0.5</v>
      </c>
      <c r="H66" s="36">
        <v>6.7</v>
      </c>
      <c r="I66" s="42">
        <v>16797</v>
      </c>
      <c r="J66" s="36">
        <v>4.0999999999999996</v>
      </c>
      <c r="K66" s="42">
        <v>17066</v>
      </c>
      <c r="L66" s="38">
        <v>6.0999999999999999E-2</v>
      </c>
      <c r="M66" s="36">
        <f>ROUND(K66*(1-L66),0)</f>
        <v>16025</v>
      </c>
      <c r="N66" s="27">
        <v>0.69799999999999995</v>
      </c>
      <c r="O66" s="24">
        <f t="shared" si="627"/>
        <v>11185.449999999999</v>
      </c>
      <c r="P66" s="38">
        <v>0.26500000000000001</v>
      </c>
      <c r="Q66" s="24">
        <f t="shared" si="628"/>
        <v>4246.625</v>
      </c>
      <c r="R66" s="38">
        <v>3.6999999999999998E-2</v>
      </c>
      <c r="S66" s="134">
        <v>0.2142</v>
      </c>
      <c r="T66" s="24">
        <f t="shared" si="629"/>
        <v>592.92499999999995</v>
      </c>
      <c r="U66" s="27">
        <v>0.215</v>
      </c>
      <c r="V66" s="24">
        <f t="shared" si="630"/>
        <v>3445.375</v>
      </c>
      <c r="W66" s="38">
        <v>0.502</v>
      </c>
      <c r="X66" s="24">
        <f t="shared" si="631"/>
        <v>8044.55</v>
      </c>
      <c r="Y66" s="38">
        <v>0.42</v>
      </c>
      <c r="Z66" s="24">
        <f t="shared" si="632"/>
        <v>6730.5</v>
      </c>
      <c r="AA66" s="147">
        <v>2.2399999999999998E-3</v>
      </c>
      <c r="AB66" s="148">
        <f t="shared" si="456"/>
        <v>35.895999999999994</v>
      </c>
      <c r="AC66" s="46">
        <v>2.3500000000000001E-3</v>
      </c>
      <c r="AD66" s="17">
        <f t="shared" si="634"/>
        <v>37.658750000000005</v>
      </c>
      <c r="AE66" s="26">
        <f>IF(M66&gt;0,(AG66+AP66)/M66,0)</f>
        <v>2.5270326989079561E-3</v>
      </c>
      <c r="AF66" s="46">
        <v>2.9E-4</v>
      </c>
      <c r="AG66" s="36">
        <f t="shared" si="635"/>
        <v>4.6472499999999997</v>
      </c>
      <c r="AH66" s="27">
        <v>0.22070000000000001</v>
      </c>
      <c r="AI66" s="40">
        <f t="shared" si="636"/>
        <v>33.941453000000003</v>
      </c>
      <c r="AJ66" s="27">
        <f t="shared" si="637"/>
        <v>0.87774910780392834</v>
      </c>
      <c r="AK66" s="28">
        <f t="shared" si="6"/>
        <v>0.88634360046265004</v>
      </c>
      <c r="AL66" s="42">
        <v>169</v>
      </c>
      <c r="AM66" s="38">
        <v>0.09</v>
      </c>
      <c r="AN66" s="27">
        <v>0.2331</v>
      </c>
      <c r="AO66" s="134">
        <v>0.2155</v>
      </c>
      <c r="AP66" s="40">
        <f>AL66*(1-AM66)*AN66</f>
        <v>35.848448999999995</v>
      </c>
      <c r="AQ66" s="135">
        <f t="shared" si="461"/>
        <v>33.141745</v>
      </c>
      <c r="AR66" s="17">
        <v>1.55</v>
      </c>
      <c r="AS66" s="17"/>
      <c r="AT66" s="117">
        <f>AT65+AL66-AS66</f>
        <v>1156.46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9">SUM(D64:D66)</f>
        <v>58573</v>
      </c>
      <c r="E67" s="50"/>
      <c r="F67" s="50">
        <f t="shared" ref="F67" si="640">SUM(F64:F66)</f>
        <v>54386</v>
      </c>
      <c r="G67" s="51"/>
      <c r="H67" s="51"/>
      <c r="I67" s="50">
        <f t="shared" ref="I67:K67" si="641">SUM(I64:I66)</f>
        <v>53217</v>
      </c>
      <c r="J67" s="51"/>
      <c r="K67" s="50">
        <f t="shared" si="641"/>
        <v>51014</v>
      </c>
      <c r="L67" s="20">
        <f t="shared" ref="L67" si="642">IF(K67&gt;0,(K64*L64+K65*L65+K66*L66)/K67,0)</f>
        <v>6.5658525110753915E-2</v>
      </c>
      <c r="M67" s="51">
        <f t="shared" ref="M67" si="643">M64+M65+M66</f>
        <v>47664</v>
      </c>
      <c r="N67" s="52">
        <f t="shared" ref="N67" si="644">IF(M67&gt;0,O67/M67,0)</f>
        <v>0.7577113544813695</v>
      </c>
      <c r="O67" s="53">
        <f t="shared" ref="O67" si="645">O64+O65+O66</f>
        <v>36115.553999999996</v>
      </c>
      <c r="P67" s="20">
        <f t="shared" ref="P67" si="646">IF(M67&gt;0,Q67/M67,0)</f>
        <v>0.20395357082913732</v>
      </c>
      <c r="Q67" s="53">
        <f t="shared" ref="Q67" si="647">Q64+Q65+Q66</f>
        <v>9721.2430000000004</v>
      </c>
      <c r="R67" s="20">
        <f t="shared" ref="R67" si="648">IF(M67&gt;0,T67/M67,0)</f>
        <v>3.8335074689493119E-2</v>
      </c>
      <c r="S67" s="136"/>
      <c r="T67" s="53">
        <f t="shared" ref="T67" si="649">T64+T65+T66</f>
        <v>1827.203</v>
      </c>
      <c r="U67" s="20">
        <f t="shared" ref="U67" si="650">IF(M67&gt;0,V67/M67,0)</f>
        <v>0.21234394931184961</v>
      </c>
      <c r="V67" s="53">
        <f t="shared" ref="V67" si="651">V64+V65+V66</f>
        <v>10121.162</v>
      </c>
      <c r="W67" s="20">
        <f t="shared" ref="W67" si="652">IF(M67&gt;0,X67/M67,0)</f>
        <v>0.50664963074857339</v>
      </c>
      <c r="X67" s="53">
        <f t="shared" ref="X67" si="653">X64+X65+X66</f>
        <v>24148.948</v>
      </c>
      <c r="Y67" s="20">
        <f t="shared" ref="Y67" si="654">IF(M67&gt;0,Z67/M67,0)</f>
        <v>0.41336648204095333</v>
      </c>
      <c r="Z67" s="53">
        <f t="shared" ref="Z67" si="655">Z64+Z65+Z66</f>
        <v>19702.7</v>
      </c>
      <c r="AA67" s="152">
        <f t="shared" ref="AA67" si="656">IF(M67&gt;0,AB67/M67,0)</f>
        <v>2.2864698724404157E-3</v>
      </c>
      <c r="AB67" s="55">
        <f t="shared" ref="AB67" si="657">SUM(AB64:AB66)</f>
        <v>108.98229999999998</v>
      </c>
      <c r="AC67" s="54">
        <f t="shared" ref="AC67" si="658">IF(M67&gt;0,AD67/M67,0)</f>
        <v>2.3997910372608256E-3</v>
      </c>
      <c r="AD67" s="55">
        <f t="shared" ref="AD67" si="659">SUM(AD64:AD66)</f>
        <v>114.38363999999999</v>
      </c>
      <c r="AE67" s="54">
        <f t="shared" ref="AE67" si="660">IF(M67&gt;0,(AE64*M64+AE65*M65+AE66*M66)/M67,0)</f>
        <v>2.5460739887546153E-3</v>
      </c>
      <c r="AF67" s="54">
        <f t="shared" ref="AF67" si="661">IF(K67&gt;0,(K64*AF64+K65*AF65+K66*AF66)/K67,0)</f>
        <v>2.933259497392872E-4</v>
      </c>
      <c r="AG67" s="51">
        <f t="shared" ref="AG67" si="662">SUM(AG64:AG66)</f>
        <v>13.98086</v>
      </c>
      <c r="AH67" s="52">
        <f t="shared" ref="AH67" si="663">IF(K67&gt;0,(K64*AH64+K65*AH65+K66*AH66)/K67,0)</f>
        <v>0.21973492570666878</v>
      </c>
      <c r="AI67" s="57">
        <f t="shared" ref="AI67" si="664">SUM(AI64:AI66)</f>
        <v>101.34968459999999</v>
      </c>
      <c r="AJ67" s="52">
        <f t="shared" ref="AJ67" si="665">IF(AND(AD67&gt;0),((AD64*AJ64+AD65*AJ65+AD66*AJ66)/AD67),0)</f>
        <v>0.8789457552324681</v>
      </c>
      <c r="AK67" s="56">
        <f t="shared" si="6"/>
        <v>0.88590907772725025</v>
      </c>
      <c r="AL67" s="50">
        <f t="shared" ref="AL67" si="666">SUM(AL64:AL66)</f>
        <v>508</v>
      </c>
      <c r="AM67" s="20">
        <f t="shared" ref="AM67" si="667">IF(AL67&gt;0,(AM64*AL64+AM65*AL65+AM66*AL66)/AL67,0)</f>
        <v>9.203149606299213E-2</v>
      </c>
      <c r="AN67" s="52">
        <f>IF(K67&gt;0,(AN64*K64+AN65*K65+AN66*K66)/K67,0)</f>
        <v>0.23280028031520761</v>
      </c>
      <c r="AO67" s="136">
        <f>IF(L67&gt;0,(AO64*K64+AO65*K65+AO66*K66)/K67,0)</f>
        <v>0.21663150899753009</v>
      </c>
      <c r="AP67" s="57">
        <f t="shared" ref="AP67" si="668">SUM(AP64:AP66)</f>
        <v>107.37521059999997</v>
      </c>
      <c r="AQ67" s="137">
        <f t="shared" si="492"/>
        <v>99.924436999999998</v>
      </c>
      <c r="AR67" s="55"/>
      <c r="AS67" s="55">
        <f t="shared" ref="AS67" si="669">SUM(AS64:AS66)</f>
        <v>0</v>
      </c>
      <c r="AT67" s="102"/>
      <c r="AU67" s="103">
        <f>AT66</f>
        <v>1156.46</v>
      </c>
      <c r="AV67" s="50">
        <f t="shared" ref="AV67" si="670">SUM(AV64:AV66)</f>
        <v>0</v>
      </c>
      <c r="AW67" s="58"/>
      <c r="AX67" s="57"/>
      <c r="AY67" s="57"/>
      <c r="AZ67" s="57"/>
      <c r="BA67" s="57"/>
    </row>
    <row r="68" spans="1:53" s="31" customFormat="1" ht="13.5" thickBot="1" x14ac:dyDescent="0.25">
      <c r="A68" s="182">
        <v>17</v>
      </c>
      <c r="B68" s="22">
        <v>1</v>
      </c>
      <c r="C68" s="10" t="s">
        <v>49</v>
      </c>
      <c r="D68" s="11">
        <v>17600</v>
      </c>
      <c r="E68" s="11">
        <v>0</v>
      </c>
      <c r="F68" s="11">
        <v>18766</v>
      </c>
      <c r="G68" s="12">
        <v>0.8</v>
      </c>
      <c r="H68" s="12">
        <v>5.7</v>
      </c>
      <c r="I68" s="11">
        <v>18096</v>
      </c>
      <c r="J68" s="12">
        <v>3.9</v>
      </c>
      <c r="K68" s="11">
        <v>17200</v>
      </c>
      <c r="L68" s="13">
        <v>6.6000000000000003E-2</v>
      </c>
      <c r="M68" s="23">
        <f>ROUND(K68*(1-L68),0)</f>
        <v>16065</v>
      </c>
      <c r="N68" s="14">
        <v>0.70199999999999996</v>
      </c>
      <c r="O68" s="24">
        <f t="shared" ref="O68:O70" si="671">M68*N68</f>
        <v>11277.63</v>
      </c>
      <c r="P68" s="13">
        <v>0.26900000000000002</v>
      </c>
      <c r="Q68" s="24">
        <f t="shared" ref="Q68:Q70" si="672">M68*P68</f>
        <v>4321.4850000000006</v>
      </c>
      <c r="R68" s="15">
        <v>2.9000000000000001E-2</v>
      </c>
      <c r="S68" s="143">
        <v>0.22689999999999999</v>
      </c>
      <c r="T68" s="24">
        <f t="shared" ref="T68:T70" si="673">M68*R68</f>
        <v>465.88500000000005</v>
      </c>
      <c r="U68" s="25">
        <v>0.218</v>
      </c>
      <c r="V68" s="24">
        <f t="shared" ref="V68:V70" si="674">M68*U68</f>
        <v>3502.17</v>
      </c>
      <c r="W68" s="15">
        <v>0.50700000000000001</v>
      </c>
      <c r="X68" s="24">
        <f t="shared" ref="X68:X70" si="675">M68*W68</f>
        <v>8144.9549999999999</v>
      </c>
      <c r="Y68" s="15">
        <v>0.42</v>
      </c>
      <c r="Z68" s="24">
        <f t="shared" ref="Z68:Z70" si="676">Y68*M68</f>
        <v>6747.3</v>
      </c>
      <c r="AA68" s="145">
        <v>2.4299999999999999E-3</v>
      </c>
      <c r="AB68" s="18">
        <f t="shared" ref="AB68" si="677">M68*AA68</f>
        <v>39.037949999999995</v>
      </c>
      <c r="AC68" s="16">
        <v>2.49E-3</v>
      </c>
      <c r="AD68" s="17">
        <f t="shared" ref="AD68:AD70" si="678">M68*AC68</f>
        <v>40.001849999999997</v>
      </c>
      <c r="AE68" s="26">
        <f>IF(M68&gt;0,(AG68+AP68)/M68,0)</f>
        <v>2.5389333333333333E-3</v>
      </c>
      <c r="AF68" s="16">
        <v>2.9E-4</v>
      </c>
      <c r="AG68" s="23">
        <f t="shared" ref="AG68:AG70" si="679">AF68*M68</f>
        <v>4.6588500000000002</v>
      </c>
      <c r="AH68" s="114">
        <v>0.21779999999999999</v>
      </c>
      <c r="AI68" s="29">
        <f t="shared" ref="AI68:AI70" si="680">AL68*(1-AM68)*AH68</f>
        <v>33.656633999999997</v>
      </c>
      <c r="AJ68" s="27">
        <f t="shared" ref="AJ68:AJ70" si="681">IF(AND(AH68&gt;0,AF68&gt;0,AC68&gt;0),((AC68-AF68)*AH68)/((AH68-AF68)*AC68),0)</f>
        <v>0.88471212790105758</v>
      </c>
      <c r="AK68" s="59">
        <f t="shared" ref="AK68:AK99" si="682">IF(AND(AE68&gt;0,AN68&gt;0,AF68&gt;0),((AN68*(AE68-AF68))/(AE68*(AN68-AF68))),0)</f>
        <v>0.88687886835656815</v>
      </c>
      <c r="AL68" s="11">
        <v>170</v>
      </c>
      <c r="AM68" s="13">
        <v>9.0999999999999998E-2</v>
      </c>
      <c r="AN68" s="14">
        <v>0.23380000000000001</v>
      </c>
      <c r="AO68" s="130">
        <v>0.22309999999999999</v>
      </c>
      <c r="AP68" s="29">
        <f>AL68*(1-AM68)*AN68</f>
        <v>36.129114000000001</v>
      </c>
      <c r="AQ68" s="131">
        <f t="shared" ref="AQ68" si="683">AL68*(1-AM68)*AO68</f>
        <v>34.475642999999998</v>
      </c>
      <c r="AR68" s="18">
        <v>1.55</v>
      </c>
      <c r="AS68" s="18"/>
      <c r="AT68" s="98">
        <f>AT66+AL68-AS68</f>
        <v>1326.46</v>
      </c>
      <c r="AU68" s="99"/>
      <c r="AV68" s="11"/>
      <c r="AW68" s="30"/>
      <c r="AX68" s="19"/>
      <c r="AY68" s="19"/>
      <c r="AZ68" s="19"/>
      <c r="BA68" s="19"/>
    </row>
    <row r="69" spans="1:53" s="31" customFormat="1" ht="12.75" x14ac:dyDescent="0.2">
      <c r="A69" s="183"/>
      <c r="B69" s="32">
        <v>2</v>
      </c>
      <c r="C69" s="10" t="s">
        <v>51</v>
      </c>
      <c r="D69" s="33">
        <v>20690</v>
      </c>
      <c r="E69" s="33">
        <v>2</v>
      </c>
      <c r="F69" s="33">
        <v>18614</v>
      </c>
      <c r="G69" s="34">
        <v>0.8</v>
      </c>
      <c r="H69" s="34">
        <v>5.9</v>
      </c>
      <c r="I69" s="33">
        <v>18960</v>
      </c>
      <c r="J69" s="34">
        <v>3</v>
      </c>
      <c r="K69" s="33">
        <v>17310</v>
      </c>
      <c r="L69" s="35">
        <v>6.8000000000000005E-2</v>
      </c>
      <c r="M69" s="36">
        <f>ROUND(K69*(1-L69),0)</f>
        <v>16133</v>
      </c>
      <c r="N69" s="37">
        <v>0.68700000000000006</v>
      </c>
      <c r="O69" s="24">
        <f t="shared" si="671"/>
        <v>11083.371000000001</v>
      </c>
      <c r="P69" s="35">
        <v>0.28199999999999997</v>
      </c>
      <c r="Q69" s="24">
        <f t="shared" si="672"/>
        <v>4549.5059999999994</v>
      </c>
      <c r="R69" s="38">
        <v>3.1E-2</v>
      </c>
      <c r="S69" s="134">
        <v>0.22120000000000001</v>
      </c>
      <c r="T69" s="24">
        <f t="shared" si="673"/>
        <v>500.12299999999999</v>
      </c>
      <c r="U69" s="27">
        <v>0.24</v>
      </c>
      <c r="V69" s="24">
        <f t="shared" si="674"/>
        <v>3871.92</v>
      </c>
      <c r="W69" s="38">
        <v>0.48699999999999999</v>
      </c>
      <c r="X69" s="24">
        <f t="shared" si="675"/>
        <v>7856.7709999999997</v>
      </c>
      <c r="Y69" s="38">
        <v>0.42</v>
      </c>
      <c r="Z69" s="24">
        <f t="shared" si="676"/>
        <v>6775.86</v>
      </c>
      <c r="AA69" s="146">
        <v>2.4299999999999999E-3</v>
      </c>
      <c r="AB69" s="18">
        <f t="shared" si="456"/>
        <v>39.203189999999999</v>
      </c>
      <c r="AC69" s="39">
        <v>2.5699999999999998E-3</v>
      </c>
      <c r="AD69" s="17">
        <f t="shared" si="678"/>
        <v>41.46181</v>
      </c>
      <c r="AE69" s="26">
        <f>IF(M69&gt;0,(AG69+AP69)/M69,0)</f>
        <v>2.6759844542242608E-3</v>
      </c>
      <c r="AF69" s="39">
        <v>2.9999999999999997E-4</v>
      </c>
      <c r="AG69" s="36">
        <f t="shared" si="679"/>
        <v>4.8398999999999992</v>
      </c>
      <c r="AH69" s="27">
        <v>0.21820000000000001</v>
      </c>
      <c r="AI69" s="40">
        <f t="shared" si="680"/>
        <v>35.261338199999997</v>
      </c>
      <c r="AJ69" s="27">
        <f t="shared" si="681"/>
        <v>0.88448454740421023</v>
      </c>
      <c r="AK69" s="28">
        <f t="shared" si="682"/>
        <v>0.88901611340907083</v>
      </c>
      <c r="AL69" s="33">
        <v>177</v>
      </c>
      <c r="AM69" s="35">
        <v>8.6999999999999994E-2</v>
      </c>
      <c r="AN69" s="37">
        <v>0.23719999999999999</v>
      </c>
      <c r="AO69" s="132">
        <v>0.22509999999999999</v>
      </c>
      <c r="AP69" s="40">
        <f>AL69*(1-AM69)*AN69</f>
        <v>38.331757199999998</v>
      </c>
      <c r="AQ69" s="133">
        <f t="shared" si="461"/>
        <v>36.3763851</v>
      </c>
      <c r="AR69" s="41">
        <v>1.6</v>
      </c>
      <c r="AS69" s="41"/>
      <c r="AT69" s="117">
        <f>AT68+AL69-AS69</f>
        <v>1503.46</v>
      </c>
      <c r="AU69" s="101"/>
      <c r="AV69" s="42"/>
      <c r="AW69" s="43"/>
      <c r="AX69" s="44"/>
      <c r="AY69" s="44"/>
      <c r="AZ69" s="44"/>
      <c r="BA69" s="44"/>
    </row>
    <row r="70" spans="1:53" s="31" customFormat="1" ht="12.75" x14ac:dyDescent="0.2">
      <c r="A70" s="183"/>
      <c r="B70" s="32">
        <v>3</v>
      </c>
      <c r="C70" s="10" t="s">
        <v>52</v>
      </c>
      <c r="D70" s="42">
        <v>19000</v>
      </c>
      <c r="E70" s="42">
        <v>2</v>
      </c>
      <c r="F70" s="42">
        <v>19650</v>
      </c>
      <c r="G70" s="36">
        <v>0.4</v>
      </c>
      <c r="H70" s="36">
        <v>4.8</v>
      </c>
      <c r="I70" s="42">
        <v>18640</v>
      </c>
      <c r="J70" s="36">
        <v>2.8</v>
      </c>
      <c r="K70" s="42">
        <v>17377</v>
      </c>
      <c r="L70" s="38">
        <v>5.8999999999999997E-2</v>
      </c>
      <c r="M70" s="36">
        <f>ROUND(K70*(1-L70),0)</f>
        <v>16352</v>
      </c>
      <c r="N70" s="27">
        <v>0.73199999999999998</v>
      </c>
      <c r="O70" s="24">
        <f t="shared" si="671"/>
        <v>11969.663999999999</v>
      </c>
      <c r="P70" s="38">
        <v>0.221</v>
      </c>
      <c r="Q70" s="24">
        <f t="shared" si="672"/>
        <v>3613.7919999999999</v>
      </c>
      <c r="R70" s="38">
        <v>4.7E-2</v>
      </c>
      <c r="S70" s="134">
        <v>0.2082</v>
      </c>
      <c r="T70" s="24">
        <f t="shared" si="673"/>
        <v>768.54399999999998</v>
      </c>
      <c r="U70" s="27">
        <v>0.22700000000000001</v>
      </c>
      <c r="V70" s="24">
        <f t="shared" si="674"/>
        <v>3711.904</v>
      </c>
      <c r="W70" s="38">
        <v>0.49299999999999999</v>
      </c>
      <c r="X70" s="24">
        <f t="shared" si="675"/>
        <v>8061.5360000000001</v>
      </c>
      <c r="Y70" s="38">
        <v>0.42</v>
      </c>
      <c r="Z70" s="24">
        <f t="shared" si="676"/>
        <v>6867.84</v>
      </c>
      <c r="AA70" s="147">
        <v>2.3900000000000002E-3</v>
      </c>
      <c r="AB70" s="148">
        <f t="shared" si="456"/>
        <v>39.081280000000007</v>
      </c>
      <c r="AC70" s="46">
        <v>2.5400000000000002E-3</v>
      </c>
      <c r="AD70" s="17">
        <f t="shared" si="678"/>
        <v>41.534080000000003</v>
      </c>
      <c r="AE70" s="26">
        <f>IF(M70&gt;0,(AG70+AP70)/M70,0)</f>
        <v>2.6547720462328766E-3</v>
      </c>
      <c r="AF70" s="46">
        <v>3.1E-4</v>
      </c>
      <c r="AG70" s="36">
        <f t="shared" si="679"/>
        <v>5.0691199999999998</v>
      </c>
      <c r="AH70" s="27">
        <v>0.22</v>
      </c>
      <c r="AI70" s="40">
        <f t="shared" si="680"/>
        <v>37.0777</v>
      </c>
      <c r="AJ70" s="27">
        <f t="shared" si="681"/>
        <v>0.87919161682012181</v>
      </c>
      <c r="AK70" s="28">
        <f t="shared" si="682"/>
        <v>0.88443430886262553</v>
      </c>
      <c r="AL70" s="42">
        <v>185</v>
      </c>
      <c r="AM70" s="38">
        <v>8.8999999999999996E-2</v>
      </c>
      <c r="AN70" s="27">
        <v>0.22750000000000001</v>
      </c>
      <c r="AO70" s="134">
        <v>0.2238</v>
      </c>
      <c r="AP70" s="40">
        <f>AL70*(1-AM70)*AN70</f>
        <v>38.3417125</v>
      </c>
      <c r="AQ70" s="135">
        <f t="shared" si="461"/>
        <v>37.718133000000002</v>
      </c>
      <c r="AR70" s="17">
        <v>1.58</v>
      </c>
      <c r="AS70" s="17"/>
      <c r="AT70" s="117">
        <f>AT69+AL70-AS70</f>
        <v>1688.46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4">SUM(D68:D70)</f>
        <v>57290</v>
      </c>
      <c r="E71" s="50"/>
      <c r="F71" s="50">
        <f t="shared" ref="F71" si="685">SUM(F68:F70)</f>
        <v>57030</v>
      </c>
      <c r="G71" s="51"/>
      <c r="H71" s="51"/>
      <c r="I71" s="50">
        <f t="shared" ref="I71:K71" si="686">SUM(I68:I70)</f>
        <v>55696</v>
      </c>
      <c r="J71" s="51"/>
      <c r="K71" s="50">
        <f t="shared" si="686"/>
        <v>51887</v>
      </c>
      <c r="L71" s="20">
        <f t="shared" ref="L71" si="687">IF(K71&gt;0,(K68*L68+K69*L69+K70*L70)/K71,0)</f>
        <v>6.4322913253801531E-2</v>
      </c>
      <c r="M71" s="51">
        <f t="shared" ref="M71" si="688">M68+M69+M70</f>
        <v>48550</v>
      </c>
      <c r="N71" s="52">
        <f t="shared" ref="N71" si="689">IF(M71&gt;0,O71/M71,0)</f>
        <v>0.7071197734294542</v>
      </c>
      <c r="O71" s="53">
        <f t="shared" ref="O71" si="690">O68+O69+O70</f>
        <v>34330.665000000001</v>
      </c>
      <c r="P71" s="20">
        <f t="shared" ref="P71" si="691">IF(M71&gt;0,Q71/M71,0)</f>
        <v>0.2571530998970134</v>
      </c>
      <c r="Q71" s="53">
        <f t="shared" ref="Q71" si="692">Q68+Q69+Q70</f>
        <v>12484.782999999999</v>
      </c>
      <c r="R71" s="20">
        <f t="shared" ref="R71" si="693">IF(M71&gt;0,T71/M71,0)</f>
        <v>3.5727126673532443E-2</v>
      </c>
      <c r="S71" s="136"/>
      <c r="T71" s="53">
        <f t="shared" ref="T71" si="694">T68+T69+T70</f>
        <v>1734.5520000000001</v>
      </c>
      <c r="U71" s="20">
        <f t="shared" ref="U71" si="695">IF(M71&gt;0,V71/M71,0)</f>
        <v>0.22834179196704429</v>
      </c>
      <c r="V71" s="53">
        <f t="shared" ref="V71" si="696">V68+V69+V70</f>
        <v>11085.994000000001</v>
      </c>
      <c r="W71" s="20">
        <f t="shared" ref="W71" si="697">IF(M71&gt;0,X71/M71,0)</f>
        <v>0.49563876416065911</v>
      </c>
      <c r="X71" s="53">
        <f t="shared" ref="X71" si="698">X68+X69+X70</f>
        <v>24063.261999999999</v>
      </c>
      <c r="Y71" s="20">
        <f t="shared" ref="Y71" si="699">IF(M71&gt;0,Z71/M71,0)</f>
        <v>0.42</v>
      </c>
      <c r="Z71" s="53">
        <f t="shared" ref="Z71" si="700">Z68+Z69+Z70</f>
        <v>20391</v>
      </c>
      <c r="AA71" s="152">
        <f t="shared" ref="AA71" si="701">IF(M71&gt;0,AB71/M71,0)</f>
        <v>2.4165277033985585E-3</v>
      </c>
      <c r="AB71" s="55">
        <f t="shared" ref="AB71" si="702">SUM(AB68:AB70)</f>
        <v>117.32242000000001</v>
      </c>
      <c r="AC71" s="54">
        <f t="shared" ref="AC71" si="703">IF(M71&gt;0,AD71/M71,0)</f>
        <v>2.5334240988671474E-3</v>
      </c>
      <c r="AD71" s="55">
        <f t="shared" ref="AD71" si="704">SUM(AD68:AD70)</f>
        <v>122.99774000000001</v>
      </c>
      <c r="AE71" s="54">
        <f t="shared" ref="AE71" si="705">IF(M71&gt;0,(AE68*M68+AE69*M69+AE70*M70)/M71,0)</f>
        <v>2.6234902924819775E-3</v>
      </c>
      <c r="AF71" s="54">
        <f t="shared" ref="AF71" si="706">IF(K71&gt;0,(K68*AF68+K69*AF69+K70*AF70)/K71,0)</f>
        <v>3.0003411259082237E-4</v>
      </c>
      <c r="AG71" s="51">
        <f t="shared" ref="AG71" si="707">SUM(AG68:AG70)</f>
        <v>14.567869999999999</v>
      </c>
      <c r="AH71" s="52">
        <f t="shared" ref="AH71" si="708">IF(K71&gt;0,(K68*AH68+K69*AH69+K70*AH70)/K71,0)</f>
        <v>0.21867022568273362</v>
      </c>
      <c r="AI71" s="57">
        <f t="shared" ref="AI71" si="709">SUM(AI68:AI70)</f>
        <v>105.9956722</v>
      </c>
      <c r="AJ71" s="52">
        <f t="shared" ref="AJ71" si="710">IF(AND(AD71&gt;0),((AD68*AJ68+AD69*AJ69+AD70*AJ70)/AD71),0)</f>
        <v>0.88277123656275769</v>
      </c>
      <c r="AK71" s="56">
        <f t="shared" si="682"/>
        <v>0.88677828207496201</v>
      </c>
      <c r="AL71" s="50">
        <f t="shared" ref="AL71" si="711">SUM(AL68:AL70)</f>
        <v>532</v>
      </c>
      <c r="AM71" s="20">
        <f t="shared" ref="AM71" si="712">IF(AL71&gt;0,(AM68*AL68+AM69*AL69+AM70*AL70)/AL71,0)</f>
        <v>8.8973684210526316E-2</v>
      </c>
      <c r="AN71" s="52">
        <f>IF(K71&gt;0,(AN68*K68+AN69*K69+AN70*K70)/K71,0)</f>
        <v>0.23282439724786555</v>
      </c>
      <c r="AO71" s="136">
        <f>IF(L71&gt;0,(AO68*K68+AO69*K69+AO70*K70)/K71,0)</f>
        <v>0.22400164973885558</v>
      </c>
      <c r="AP71" s="57">
        <f t="shared" ref="AP71" si="713">SUM(AP68:AP70)</f>
        <v>112.8025837</v>
      </c>
      <c r="AQ71" s="137">
        <f t="shared" si="492"/>
        <v>108.57016110000001</v>
      </c>
      <c r="AR71" s="55"/>
      <c r="AS71" s="55">
        <f t="shared" ref="AS71" si="714">SUM(AS68:AS70)</f>
        <v>0</v>
      </c>
      <c r="AT71" s="102"/>
      <c r="AU71" s="103">
        <f>AT70</f>
        <v>1688.46</v>
      </c>
      <c r="AV71" s="50">
        <f t="shared" ref="AV71" si="715">SUM(AV68:AV70)</f>
        <v>0</v>
      </c>
      <c r="AW71" s="58"/>
      <c r="AX71" s="57"/>
      <c r="AY71" s="57"/>
      <c r="AZ71" s="57"/>
      <c r="BA71" s="57"/>
    </row>
    <row r="72" spans="1:53" s="31" customFormat="1" ht="13.5" thickBot="1" x14ac:dyDescent="0.25">
      <c r="A72" s="182">
        <v>18</v>
      </c>
      <c r="B72" s="22">
        <v>1</v>
      </c>
      <c r="C72" s="10" t="s">
        <v>49</v>
      </c>
      <c r="D72" s="11">
        <v>6400</v>
      </c>
      <c r="E72" s="11">
        <v>0</v>
      </c>
      <c r="F72" s="11">
        <v>15636</v>
      </c>
      <c r="G72" s="12">
        <v>0.3</v>
      </c>
      <c r="H72" s="12">
        <v>6</v>
      </c>
      <c r="I72" s="11">
        <v>15068</v>
      </c>
      <c r="J72" s="121">
        <v>3.8</v>
      </c>
      <c r="K72" s="11">
        <v>17359</v>
      </c>
      <c r="L72" s="13">
        <v>5.7000000000000002E-2</v>
      </c>
      <c r="M72" s="23">
        <f>ROUND(K72*(1-L72),0)</f>
        <v>16370</v>
      </c>
      <c r="N72" s="14">
        <v>0.66100000000000003</v>
      </c>
      <c r="O72" s="24">
        <f t="shared" ref="O72:O74" si="716">M72*N72</f>
        <v>10820.57</v>
      </c>
      <c r="P72" s="13">
        <v>0.30199999999999999</v>
      </c>
      <c r="Q72" s="24">
        <f t="shared" ref="Q72:Q74" si="717">M72*P72</f>
        <v>4943.74</v>
      </c>
      <c r="R72" s="15">
        <v>3.6999999999999998E-2</v>
      </c>
      <c r="S72" s="143">
        <v>0.22900000000000001</v>
      </c>
      <c r="T72" s="24">
        <f t="shared" ref="T72:T74" si="718">M72*R72</f>
        <v>605.68999999999994</v>
      </c>
      <c r="U72" s="25">
        <v>0.23899999999999999</v>
      </c>
      <c r="V72" s="24">
        <f t="shared" ref="V72:V74" si="719">M72*U72</f>
        <v>3912.43</v>
      </c>
      <c r="W72" s="15">
        <v>0.48499999999999999</v>
      </c>
      <c r="X72" s="24">
        <f t="shared" ref="X72:X74" si="720">M72*W72</f>
        <v>7939.45</v>
      </c>
      <c r="Y72" s="15">
        <v>0.42</v>
      </c>
      <c r="Z72" s="24">
        <f t="shared" ref="Z72:Z74" si="721">Y72*M72</f>
        <v>6875.4</v>
      </c>
      <c r="AA72" s="145">
        <v>2.33E-3</v>
      </c>
      <c r="AB72" s="18">
        <f t="shared" ref="AB72:AB74" si="722">M72*AA72</f>
        <v>38.142099999999999</v>
      </c>
      <c r="AC72" s="16">
        <v>2.48E-3</v>
      </c>
      <c r="AD72" s="17">
        <f t="shared" ref="AD72:AD74" si="723">M72*AC72</f>
        <v>40.5976</v>
      </c>
      <c r="AE72" s="26">
        <f>IF(M72&gt;0,(AG72+AP72)/M72,0)</f>
        <v>2.5134559804520468E-3</v>
      </c>
      <c r="AF72" s="16">
        <v>3.1E-4</v>
      </c>
      <c r="AG72" s="23">
        <f t="shared" ref="AG72:AG74" si="724">AF72*M72</f>
        <v>5.0747</v>
      </c>
      <c r="AH72" s="114">
        <v>0.22009999999999999</v>
      </c>
      <c r="AI72" s="29">
        <f t="shared" ref="AI72:AI74" si="725">AL72*(1-AM72)*AH72</f>
        <v>33.611911200000002</v>
      </c>
      <c r="AJ72" s="27">
        <f t="shared" ref="AJ72:AJ74" si="726">IF(AND(AH72&gt;0,AF72&gt;0,AC72&gt;0),((AC72-AF72)*AH72)/((AH72-AF72)*AC72),0)</f>
        <v>0.87623413258110028</v>
      </c>
      <c r="AK72" s="59">
        <f t="shared" si="682"/>
        <v>0.87781593051769879</v>
      </c>
      <c r="AL72" s="11">
        <v>168</v>
      </c>
      <c r="AM72" s="13">
        <v>9.0999999999999998E-2</v>
      </c>
      <c r="AN72" s="14">
        <v>0.23619999999999999</v>
      </c>
      <c r="AO72" s="130">
        <v>0.22789999999999999</v>
      </c>
      <c r="AP72" s="29">
        <f>AL72*(1-AM72)*AN72</f>
        <v>36.070574400000005</v>
      </c>
      <c r="AQ72" s="131">
        <f t="shared" ref="AQ72:AQ74" si="727">AL72*(1-AM72)*AO72</f>
        <v>34.803064800000001</v>
      </c>
      <c r="AR72" s="18">
        <v>1.55</v>
      </c>
      <c r="AS72" s="18">
        <v>1005.26</v>
      </c>
      <c r="AT72" s="98">
        <f>AT70+AL72-AS72</f>
        <v>851.2</v>
      </c>
      <c r="AU72" s="99"/>
      <c r="AV72" s="11"/>
      <c r="AW72" s="30"/>
      <c r="AX72" s="19"/>
      <c r="AY72" s="19"/>
      <c r="AZ72" s="19"/>
      <c r="BA72" s="19"/>
    </row>
    <row r="73" spans="1:53" s="31" customFormat="1" ht="12.75" x14ac:dyDescent="0.2">
      <c r="A73" s="183"/>
      <c r="B73" s="32">
        <v>2</v>
      </c>
      <c r="C73" s="10" t="s">
        <v>51</v>
      </c>
      <c r="D73" s="33">
        <v>21478</v>
      </c>
      <c r="E73" s="33">
        <v>5</v>
      </c>
      <c r="F73" s="33">
        <v>17543</v>
      </c>
      <c r="G73" s="34">
        <v>0.5</v>
      </c>
      <c r="H73" s="34">
        <v>6.5</v>
      </c>
      <c r="I73" s="33">
        <v>17200</v>
      </c>
      <c r="J73" s="122">
        <v>3.5</v>
      </c>
      <c r="K73" s="33">
        <v>17278</v>
      </c>
      <c r="L73" s="35">
        <v>6.4000000000000001E-2</v>
      </c>
      <c r="M73" s="36">
        <f>ROUND(K73*(1-L73),0)</f>
        <v>16172</v>
      </c>
      <c r="N73" s="37">
        <v>0.72299999999999998</v>
      </c>
      <c r="O73" s="24">
        <f t="shared" si="716"/>
        <v>11692.356</v>
      </c>
      <c r="P73" s="35">
        <v>0.247</v>
      </c>
      <c r="Q73" s="24">
        <f t="shared" si="717"/>
        <v>3994.4839999999999</v>
      </c>
      <c r="R73" s="38">
        <v>0.03</v>
      </c>
      <c r="S73" s="134">
        <v>0.23319999999999999</v>
      </c>
      <c r="T73" s="24">
        <f t="shared" si="718"/>
        <v>485.15999999999997</v>
      </c>
      <c r="U73" s="27">
        <v>0.253</v>
      </c>
      <c r="V73" s="24">
        <f t="shared" si="719"/>
        <v>4091.5160000000001</v>
      </c>
      <c r="W73" s="38">
        <v>0.47599999999999998</v>
      </c>
      <c r="X73" s="24">
        <f t="shared" si="720"/>
        <v>7697.8719999999994</v>
      </c>
      <c r="Y73" s="38">
        <v>0.42</v>
      </c>
      <c r="Z73" s="24">
        <f t="shared" si="721"/>
        <v>6792.24</v>
      </c>
      <c r="AA73" s="146"/>
      <c r="AB73" s="18">
        <f t="shared" si="722"/>
        <v>0</v>
      </c>
      <c r="AC73" s="39">
        <v>2.5899999999999999E-3</v>
      </c>
      <c r="AD73" s="17">
        <f t="shared" si="723"/>
        <v>41.885480000000001</v>
      </c>
      <c r="AE73" s="26">
        <f>IF(M73&gt;0,(AG73+AP73)/M73,0)</f>
        <v>2.7570446759831811E-3</v>
      </c>
      <c r="AF73" s="39">
        <v>3.2000000000000003E-4</v>
      </c>
      <c r="AG73" s="36">
        <f t="shared" si="724"/>
        <v>5.1750400000000001</v>
      </c>
      <c r="AH73" s="27">
        <v>0.217</v>
      </c>
      <c r="AI73" s="40">
        <f t="shared" si="725"/>
        <v>37.526895000000003</v>
      </c>
      <c r="AJ73" s="27">
        <f t="shared" si="726"/>
        <v>0.87774224288900315</v>
      </c>
      <c r="AK73" s="28">
        <f t="shared" si="682"/>
        <v>0.88517658898043228</v>
      </c>
      <c r="AL73" s="33">
        <v>189</v>
      </c>
      <c r="AM73" s="35">
        <v>8.5000000000000006E-2</v>
      </c>
      <c r="AN73" s="37">
        <v>0.22789999999999999</v>
      </c>
      <c r="AO73" s="132"/>
      <c r="AP73" s="40">
        <f>AL73*(1-AM73)*AN73</f>
        <v>39.411886500000001</v>
      </c>
      <c r="AQ73" s="133">
        <f t="shared" si="727"/>
        <v>0</v>
      </c>
      <c r="AR73" s="41">
        <v>1.55</v>
      </c>
      <c r="AS73" s="41"/>
      <c r="AT73" s="117">
        <f>AT72+AL73-AS73</f>
        <v>1040.2</v>
      </c>
      <c r="AU73" s="101"/>
      <c r="AV73" s="42"/>
      <c r="AW73" s="43"/>
      <c r="AX73" s="44"/>
      <c r="AY73" s="44"/>
      <c r="AZ73" s="44"/>
      <c r="BA73" s="44"/>
    </row>
    <row r="74" spans="1:53" s="31" customFormat="1" ht="12.75" x14ac:dyDescent="0.2">
      <c r="A74" s="183"/>
      <c r="B74" s="32">
        <v>3</v>
      </c>
      <c r="C74" s="10" t="s">
        <v>52</v>
      </c>
      <c r="D74" s="42">
        <v>20593</v>
      </c>
      <c r="E74" s="42">
        <v>1</v>
      </c>
      <c r="F74" s="42">
        <v>19513</v>
      </c>
      <c r="G74" s="36">
        <v>0.7</v>
      </c>
      <c r="H74" s="36">
        <v>6</v>
      </c>
      <c r="I74" s="42">
        <v>18828</v>
      </c>
      <c r="J74" s="36">
        <v>2.8</v>
      </c>
      <c r="K74" s="42">
        <v>17164</v>
      </c>
      <c r="L74" s="38">
        <v>6.3E-2</v>
      </c>
      <c r="M74" s="36">
        <f>ROUND(K74*(1-L74),0)</f>
        <v>16083</v>
      </c>
      <c r="N74" s="27">
        <v>0.70099999999999996</v>
      </c>
      <c r="O74" s="24">
        <f t="shared" si="716"/>
        <v>11274.182999999999</v>
      </c>
      <c r="P74" s="38">
        <v>0.27700000000000002</v>
      </c>
      <c r="Q74" s="24">
        <f t="shared" si="717"/>
        <v>4454.991</v>
      </c>
      <c r="R74" s="38">
        <v>2.1999999999999999E-2</v>
      </c>
      <c r="S74" s="134">
        <v>0.2447</v>
      </c>
      <c r="T74" s="24">
        <f t="shared" si="718"/>
        <v>353.82599999999996</v>
      </c>
      <c r="U74" s="27"/>
      <c r="V74" s="24">
        <f t="shared" si="719"/>
        <v>0</v>
      </c>
      <c r="W74" s="38"/>
      <c r="X74" s="24">
        <f t="shared" si="720"/>
        <v>0</v>
      </c>
      <c r="Y74" s="38">
        <v>0.42</v>
      </c>
      <c r="Z74" s="24">
        <f t="shared" si="721"/>
        <v>6754.86</v>
      </c>
      <c r="AA74" s="147"/>
      <c r="AB74" s="148">
        <f t="shared" si="722"/>
        <v>0</v>
      </c>
      <c r="AC74" s="46">
        <v>2.5899999999999999E-3</v>
      </c>
      <c r="AD74" s="17">
        <f t="shared" si="723"/>
        <v>41.654969999999999</v>
      </c>
      <c r="AE74" s="26">
        <f>IF(M74&gt;0,(AG74+AP74)/M74,0)</f>
        <v>3.2000000000000003E-4</v>
      </c>
      <c r="AF74" s="46">
        <v>3.2000000000000003E-4</v>
      </c>
      <c r="AG74" s="36">
        <f t="shared" si="724"/>
        <v>5.14656</v>
      </c>
      <c r="AH74" s="27">
        <v>0.2225</v>
      </c>
      <c r="AI74" s="40">
        <f t="shared" si="725"/>
        <v>36.278179999999999</v>
      </c>
      <c r="AJ74" s="27">
        <f t="shared" si="726"/>
        <v>0.87771020123167032</v>
      </c>
      <c r="AK74" s="28">
        <f t="shared" si="682"/>
        <v>0</v>
      </c>
      <c r="AL74" s="42">
        <v>178</v>
      </c>
      <c r="AM74" s="38">
        <v>8.4000000000000005E-2</v>
      </c>
      <c r="AN74" s="27"/>
      <c r="AO74" s="134"/>
      <c r="AP74" s="40">
        <f>AL74*(1-AM74)*AN74</f>
        <v>0</v>
      </c>
      <c r="AQ74" s="135">
        <f t="shared" si="727"/>
        <v>0</v>
      </c>
      <c r="AR74" s="17">
        <v>1.55</v>
      </c>
      <c r="AS74" s="17"/>
      <c r="AT74" s="117">
        <f>AT73+AL74-AS74</f>
        <v>1218.2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8">SUM(D72:D74)</f>
        <v>48471</v>
      </c>
      <c r="E75" s="50"/>
      <c r="F75" s="50">
        <f t="shared" ref="F75" si="729">SUM(F72:F74)</f>
        <v>52692</v>
      </c>
      <c r="G75" s="51"/>
      <c r="H75" s="51"/>
      <c r="I75" s="50">
        <f t="shared" ref="I75:K75" si="730">SUM(I72:I74)</f>
        <v>51096</v>
      </c>
      <c r="J75" s="51"/>
      <c r="K75" s="50">
        <f t="shared" si="730"/>
        <v>51801</v>
      </c>
      <c r="L75" s="20">
        <f t="shared" ref="L75" si="731">IF(K75&gt;0,(K72*L72+K73*L73+K74*L74)/K75,0)</f>
        <v>6.1322889519507352E-2</v>
      </c>
      <c r="M75" s="51">
        <f t="shared" ref="M75" si="732">M72+M73+M74</f>
        <v>48625</v>
      </c>
      <c r="N75" s="52">
        <f t="shared" ref="N75" si="733">IF(M75&gt;0,O75/M75,0)</f>
        <v>0.69485057069408729</v>
      </c>
      <c r="O75" s="53">
        <f t="shared" ref="O75" si="734">O72+O73+O74</f>
        <v>33787.108999999997</v>
      </c>
      <c r="P75" s="20">
        <f t="shared" ref="P75" si="735">IF(M75&gt;0,Q75/M75,0)</f>
        <v>0.27543886889460156</v>
      </c>
      <c r="Q75" s="53">
        <f t="shared" ref="Q75" si="736">Q72+Q73+Q74</f>
        <v>13393.215</v>
      </c>
      <c r="R75" s="20">
        <f t="shared" ref="R75" si="737">IF(M75&gt;0,T75/M75,0)</f>
        <v>2.9710560411311052E-2</v>
      </c>
      <c r="S75" s="136"/>
      <c r="T75" s="53">
        <f t="shared" ref="T75" si="738">T72+T73+T74</f>
        <v>1444.6759999999999</v>
      </c>
      <c r="U75" s="20">
        <f t="shared" ref="U75" si="739">IF(M75&gt;0,V75/M75,0)</f>
        <v>0.16460557326478148</v>
      </c>
      <c r="V75" s="53">
        <f t="shared" ref="V75" si="740">V72+V73+V74</f>
        <v>8003.9459999999999</v>
      </c>
      <c r="W75" s="20">
        <f t="shared" ref="W75" si="741">IF(M75&gt;0,X75/M75,0)</f>
        <v>0.32159016966580978</v>
      </c>
      <c r="X75" s="53">
        <f t="shared" ref="X75" si="742">X72+X73+X74</f>
        <v>15637.322</v>
      </c>
      <c r="Y75" s="20">
        <f t="shared" ref="Y75" si="743">IF(M75&gt;0,Z75/M75,0)</f>
        <v>0.42</v>
      </c>
      <c r="Z75" s="53">
        <f t="shared" ref="Z75" si="744">Z72+Z73+Z74</f>
        <v>20422.5</v>
      </c>
      <c r="AA75" s="152">
        <f t="shared" ref="AA75" si="745">IF(M75&gt;0,AB75/M75,0)</f>
        <v>7.8441336760925453E-4</v>
      </c>
      <c r="AB75" s="55">
        <f t="shared" ref="AB75" si="746">SUM(AB72:AB74)</f>
        <v>38.142099999999999</v>
      </c>
      <c r="AC75" s="54">
        <f t="shared" ref="AC75" si="747">IF(M75&gt;0,AD75/M75,0)</f>
        <v>2.5529676092544986E-3</v>
      </c>
      <c r="AD75" s="55">
        <f t="shared" ref="AD75" si="748">SUM(AD72:AD74)</f>
        <v>124.13804999999999</v>
      </c>
      <c r="AE75" s="54">
        <f t="shared" ref="AE75" si="749">IF(M75&gt;0,(AE72*M72+AE73*M73+AE74*M74)/M75,0)</f>
        <v>1.8689719465295631E-3</v>
      </c>
      <c r="AF75" s="54">
        <f t="shared" ref="AF75" si="750">IF(K75&gt;0,(K72*AF72+K73*AF73+K74*AF74)/K75,0)</f>
        <v>3.1664890639176855E-4</v>
      </c>
      <c r="AG75" s="51">
        <f t="shared" ref="AG75" si="751">SUM(AG72:AG74)</f>
        <v>15.3963</v>
      </c>
      <c r="AH75" s="52">
        <f t="shared" ref="AH75" si="752">IF(K75&gt;0,(K72*AH72+K73*AH73+K74*AH74)/K75,0)</f>
        <v>0.21986123626957008</v>
      </c>
      <c r="AI75" s="57">
        <f t="shared" ref="AI75" si="753">SUM(AI72:AI74)</f>
        <v>107.4169862</v>
      </c>
      <c r="AJ75" s="52">
        <f t="shared" ref="AJ75" si="754">IF(AND(AD75&gt;0),((AD72*AJ72+AD73*AJ73+AD74*AJ74)/AD75),0)</f>
        <v>0.87723828497029044</v>
      </c>
      <c r="AK75" s="56">
        <f t="shared" si="682"/>
        <v>0.83227430151470538</v>
      </c>
      <c r="AL75" s="50">
        <f t="shared" ref="AL75" si="755">SUM(AL72:AL74)</f>
        <v>535</v>
      </c>
      <c r="AM75" s="20">
        <f t="shared" ref="AM75" si="756">IF(AL75&gt;0,(AM72*AL72+AM73*AL73+AM74*AL74)/AL75,0)</f>
        <v>8.6551401869158898E-2</v>
      </c>
      <c r="AN75" s="52">
        <f>IF(K75&gt;0,(AN72*K72+AN73*K73+AN74*K74)/K75,0)</f>
        <v>0.15516789251172755</v>
      </c>
      <c r="AO75" s="136">
        <f>IF(L75&gt;0,(AO72*K72+AO73*K73+AO74*K74)/K75,0)</f>
        <v>7.6371423331595911E-2</v>
      </c>
      <c r="AP75" s="57">
        <f t="shared" ref="AP75" si="757">SUM(AP72:AP74)</f>
        <v>75.482460900000007</v>
      </c>
      <c r="AQ75" s="137">
        <f t="shared" ref="AQ75" si="758">SUM(AQ72:AQ74)</f>
        <v>34.803064800000001</v>
      </c>
      <c r="AR75" s="55"/>
      <c r="AS75" s="55">
        <f t="shared" ref="AS75" si="759">SUM(AS72:AS74)</f>
        <v>1005.26</v>
      </c>
      <c r="AT75" s="102"/>
      <c r="AU75" s="103">
        <f>AT74</f>
        <v>1218.2</v>
      </c>
      <c r="AV75" s="50">
        <f t="shared" ref="AV75" si="760">SUM(AV72:AV74)</f>
        <v>0</v>
      </c>
      <c r="AW75" s="58"/>
      <c r="AX75" s="57"/>
      <c r="AY75" s="57"/>
      <c r="AZ75" s="57"/>
      <c r="BA75" s="57"/>
    </row>
    <row r="76" spans="1:53" s="31" customFormat="1" ht="13.5" thickBot="1" x14ac:dyDescent="0.25">
      <c r="A76" s="182">
        <v>19</v>
      </c>
      <c r="B76" s="22">
        <v>1</v>
      </c>
      <c r="C76" s="10" t="s">
        <v>49</v>
      </c>
      <c r="D76" s="11">
        <v>7500</v>
      </c>
      <c r="E76" s="11">
        <v>1</v>
      </c>
      <c r="F76" s="11">
        <v>5375</v>
      </c>
      <c r="G76" s="12">
        <v>0.9</v>
      </c>
      <c r="H76" s="12">
        <v>5</v>
      </c>
      <c r="I76" s="11">
        <v>5326</v>
      </c>
      <c r="J76" s="12">
        <v>7.3</v>
      </c>
      <c r="K76" s="11">
        <v>15733</v>
      </c>
      <c r="L76" s="13">
        <v>5.6000000000000001E-2</v>
      </c>
      <c r="M76" s="23">
        <f>ROUND(K76*(1-L76),0)</f>
        <v>14852</v>
      </c>
      <c r="N76" s="14">
        <v>0.72399999999999998</v>
      </c>
      <c r="O76" s="24">
        <f t="shared" ref="O76:O78" si="761">M76*N76</f>
        <v>10752.848</v>
      </c>
      <c r="P76" s="13">
        <v>0.19</v>
      </c>
      <c r="Q76" s="24">
        <f t="shared" ref="Q76:Q78" si="762">M76*P76</f>
        <v>2821.88</v>
      </c>
      <c r="R76" s="15">
        <v>8.5999999999999993E-2</v>
      </c>
      <c r="S76" s="143">
        <v>0.2611</v>
      </c>
      <c r="T76" s="24">
        <f t="shared" ref="T76:T78" si="763">M76*R76</f>
        <v>1277.2719999999999</v>
      </c>
      <c r="U76" s="25">
        <v>0.24099999999999999</v>
      </c>
      <c r="V76" s="24">
        <f t="shared" ref="V76:V78" si="764">M76*U76</f>
        <v>3579.3319999999999</v>
      </c>
      <c r="W76" s="15">
        <v>0.48299999999999998</v>
      </c>
      <c r="X76" s="24">
        <f t="shared" ref="X76:X78" si="765">M76*W76</f>
        <v>7173.5159999999996</v>
      </c>
      <c r="Y76" s="15">
        <v>0.42</v>
      </c>
      <c r="Z76" s="24">
        <f t="shared" ref="Z76:Z78" si="766">Y76*M76</f>
        <v>6237.84</v>
      </c>
      <c r="AA76" s="145">
        <v>2.4399999999999999E-3</v>
      </c>
      <c r="AB76" s="18">
        <f t="shared" ref="AB76:AB99" si="767">M76*AA76</f>
        <v>36.238880000000002</v>
      </c>
      <c r="AC76" s="16">
        <v>2.5500000000000002E-3</v>
      </c>
      <c r="AD76" s="17">
        <f t="shared" ref="AD76:AD78" si="768">M76*AC76</f>
        <v>37.872600000000006</v>
      </c>
      <c r="AE76" s="26">
        <f>IF(M76&gt;0,(AG76+AP76)/M76,0)</f>
        <v>2.5621191085375707E-3</v>
      </c>
      <c r="AF76" s="16">
        <v>3.1E-4</v>
      </c>
      <c r="AG76" s="23">
        <f t="shared" ref="AG76:AG78" si="769">AF76*M76</f>
        <v>4.60412</v>
      </c>
      <c r="AH76" s="114">
        <v>0.21809999999999999</v>
      </c>
      <c r="AI76" s="29">
        <f t="shared" ref="AI76:AI78" si="770">AL76*(1-AM76)*AH76</f>
        <v>30.7291995</v>
      </c>
      <c r="AJ76" s="27">
        <f t="shared" ref="AJ76:AJ78" si="771">IF(AND(AH76&gt;0,AF76&gt;0,AC76&gt;0),((AC76-AF76)*AH76)/((AH76-AF76)*AC76),0)</f>
        <v>0.87968172254438315</v>
      </c>
      <c r="AK76" s="59">
        <f t="shared" si="682"/>
        <v>0.88015572445101853</v>
      </c>
      <c r="AL76" s="11">
        <v>155</v>
      </c>
      <c r="AM76" s="13">
        <v>9.0999999999999998E-2</v>
      </c>
      <c r="AN76" s="14">
        <v>0.2374</v>
      </c>
      <c r="AO76" s="130">
        <v>0.22600000000000001</v>
      </c>
      <c r="AP76" s="29">
        <f>AL76*(1-AM76)*AN76</f>
        <v>33.448473</v>
      </c>
      <c r="AQ76" s="131">
        <f t="shared" ref="AQ76:AQ98" si="772">AL76*(1-AM76)*AO76</f>
        <v>31.842270000000003</v>
      </c>
      <c r="AR76" s="18">
        <v>1.55</v>
      </c>
      <c r="AS76" s="18">
        <v>1005.2</v>
      </c>
      <c r="AT76" s="98">
        <f>AT74+AL76-AS76+AU76</f>
        <v>379.52</v>
      </c>
      <c r="AU76" s="99">
        <v>11.52</v>
      </c>
      <c r="AV76" s="11"/>
      <c r="AW76" s="30"/>
      <c r="AX76" s="19"/>
      <c r="AY76" s="19"/>
      <c r="AZ76" s="19"/>
      <c r="BA76" s="19"/>
    </row>
    <row r="77" spans="1:53" s="31" customFormat="1" ht="12.75" x14ac:dyDescent="0.2">
      <c r="A77" s="183"/>
      <c r="B77" s="32">
        <v>2</v>
      </c>
      <c r="C77" s="10" t="s">
        <v>50</v>
      </c>
      <c r="D77" s="33">
        <v>10400</v>
      </c>
      <c r="E77" s="33">
        <v>2</v>
      </c>
      <c r="F77" s="33">
        <v>7897</v>
      </c>
      <c r="G77" s="34">
        <v>1.3</v>
      </c>
      <c r="H77" s="34">
        <v>8.1</v>
      </c>
      <c r="I77" s="33">
        <v>8798</v>
      </c>
      <c r="J77" s="34">
        <v>7.9</v>
      </c>
      <c r="K77" s="33">
        <v>14605</v>
      </c>
      <c r="L77" s="35">
        <v>6.3E-2</v>
      </c>
      <c r="M77" s="36">
        <f>ROUND(K77*(1-L77),0)</f>
        <v>13685</v>
      </c>
      <c r="N77" s="37">
        <v>0.76200000000000001</v>
      </c>
      <c r="O77" s="24">
        <f t="shared" si="761"/>
        <v>10427.969999999999</v>
      </c>
      <c r="P77" s="35">
        <v>0.19700000000000001</v>
      </c>
      <c r="Q77" s="24">
        <f t="shared" si="762"/>
        <v>2695.9450000000002</v>
      </c>
      <c r="R77" s="38">
        <v>4.1000000000000002E-2</v>
      </c>
      <c r="S77" s="134">
        <v>0.19919999999999999</v>
      </c>
      <c r="T77" s="24">
        <f t="shared" si="763"/>
        <v>561.08500000000004</v>
      </c>
      <c r="U77" s="27">
        <v>0.20699999999999999</v>
      </c>
      <c r="V77" s="24">
        <f t="shared" si="764"/>
        <v>2832.7950000000001</v>
      </c>
      <c r="W77" s="38">
        <v>0.50600000000000001</v>
      </c>
      <c r="X77" s="24">
        <f t="shared" si="765"/>
        <v>6924.61</v>
      </c>
      <c r="Y77" s="38">
        <v>0.4</v>
      </c>
      <c r="Z77" s="24">
        <f t="shared" si="766"/>
        <v>5474</v>
      </c>
      <c r="AA77" s="146">
        <v>2.47E-3</v>
      </c>
      <c r="AB77" s="18">
        <f t="shared" si="767"/>
        <v>33.801949999999998</v>
      </c>
      <c r="AC77" s="39">
        <v>2.48E-3</v>
      </c>
      <c r="AD77" s="17">
        <f t="shared" si="768"/>
        <v>33.938800000000001</v>
      </c>
      <c r="AE77" s="26">
        <f>IF(M77&gt;0,(AG77+AP77)/M77,0)</f>
        <v>2.7149187723785164E-3</v>
      </c>
      <c r="AF77" s="39">
        <v>3.1E-4</v>
      </c>
      <c r="AG77" s="36">
        <f t="shared" si="769"/>
        <v>4.2423500000000001</v>
      </c>
      <c r="AH77" s="27">
        <v>0.21390000000000001</v>
      </c>
      <c r="AI77" s="40">
        <f t="shared" si="770"/>
        <v>30.794969099999999</v>
      </c>
      <c r="AJ77" s="27">
        <f t="shared" si="771"/>
        <v>0.8762699564586357</v>
      </c>
      <c r="AK77" s="28">
        <f t="shared" si="682"/>
        <v>0.88701897413932629</v>
      </c>
      <c r="AL77" s="33">
        <v>157</v>
      </c>
      <c r="AM77" s="35">
        <v>8.3000000000000004E-2</v>
      </c>
      <c r="AN77" s="37">
        <v>0.2286</v>
      </c>
      <c r="AO77" s="132">
        <v>0.221</v>
      </c>
      <c r="AP77" s="40">
        <f>AL77*(1-AM77)*AN77</f>
        <v>32.911313399999997</v>
      </c>
      <c r="AQ77" s="133">
        <f t="shared" si="772"/>
        <v>31.817149000000001</v>
      </c>
      <c r="AR77" s="41">
        <v>1.55</v>
      </c>
      <c r="AS77" s="41"/>
      <c r="AT77" s="117">
        <f>AT76+AL77-AS77</f>
        <v>536.52</v>
      </c>
      <c r="AU77" s="101"/>
      <c r="AV77" s="42"/>
      <c r="AW77" s="43"/>
      <c r="AX77" s="44"/>
      <c r="AY77" s="44"/>
      <c r="AZ77" s="44"/>
      <c r="BA77" s="44"/>
    </row>
    <row r="78" spans="1:53" s="31" customFormat="1" ht="12.75" x14ac:dyDescent="0.2">
      <c r="A78" s="183"/>
      <c r="B78" s="32">
        <v>3</v>
      </c>
      <c r="C78" s="45" t="s">
        <v>48</v>
      </c>
      <c r="D78" s="42">
        <v>15871</v>
      </c>
      <c r="E78" s="42">
        <v>2</v>
      </c>
      <c r="F78" s="42">
        <v>18717</v>
      </c>
      <c r="G78" s="36">
        <v>1</v>
      </c>
      <c r="H78" s="36">
        <v>5.8</v>
      </c>
      <c r="I78" s="42">
        <v>18751</v>
      </c>
      <c r="J78" s="123">
        <v>6</v>
      </c>
      <c r="K78" s="42">
        <v>15212</v>
      </c>
      <c r="L78" s="38">
        <v>5.8999999999999997E-2</v>
      </c>
      <c r="M78" s="36">
        <f>ROUND(K78*(1-L78),0)</f>
        <v>14314</v>
      </c>
      <c r="N78" s="27">
        <v>0.78600000000000003</v>
      </c>
      <c r="O78" s="24">
        <f t="shared" si="761"/>
        <v>11250.804</v>
      </c>
      <c r="P78" s="38">
        <v>0.17299999999999999</v>
      </c>
      <c r="Q78" s="24">
        <f t="shared" si="762"/>
        <v>2476.3219999999997</v>
      </c>
      <c r="R78" s="38">
        <v>4.1000000000000002E-2</v>
      </c>
      <c r="S78" s="134">
        <v>0.21859999999999999</v>
      </c>
      <c r="T78" s="24">
        <f t="shared" si="763"/>
        <v>586.87400000000002</v>
      </c>
      <c r="U78" s="27">
        <v>0.20799999999999999</v>
      </c>
      <c r="V78" s="24">
        <f t="shared" si="764"/>
        <v>2977.3119999999999</v>
      </c>
      <c r="W78" s="38">
        <v>0.501</v>
      </c>
      <c r="X78" s="24">
        <f t="shared" si="765"/>
        <v>7171.3140000000003</v>
      </c>
      <c r="Y78" s="38">
        <v>0.41</v>
      </c>
      <c r="Z78" s="24">
        <f t="shared" si="766"/>
        <v>5868.74</v>
      </c>
      <c r="AA78" s="147">
        <v>2.4399999999999999E-3</v>
      </c>
      <c r="AB78" s="148">
        <f t="shared" si="767"/>
        <v>34.926159999999996</v>
      </c>
      <c r="AC78" s="46">
        <v>2.5699999999999998E-3</v>
      </c>
      <c r="AD78" s="17">
        <f t="shared" si="768"/>
        <v>36.78698</v>
      </c>
      <c r="AE78" s="26">
        <f>IF(M78&gt;0,(AG78+AP78)/M78,0)</f>
        <v>2.6163909459270638E-3</v>
      </c>
      <c r="AF78" s="46">
        <v>3.1E-4</v>
      </c>
      <c r="AG78" s="36">
        <f t="shared" si="769"/>
        <v>4.4373399999999998</v>
      </c>
      <c r="AH78" s="27">
        <v>0.22239999999999999</v>
      </c>
      <c r="AI78" s="40">
        <f t="shared" si="770"/>
        <v>30.491039999999998</v>
      </c>
      <c r="AJ78" s="27">
        <f t="shared" si="771"/>
        <v>0.8806048937639297</v>
      </c>
      <c r="AK78" s="28">
        <f t="shared" si="682"/>
        <v>0.88265248277007513</v>
      </c>
      <c r="AL78" s="42">
        <v>150</v>
      </c>
      <c r="AM78" s="38">
        <v>8.5999999999999993E-2</v>
      </c>
      <c r="AN78" s="27">
        <v>0.24079999999999999</v>
      </c>
      <c r="AO78" s="134">
        <v>0.23330000000000001</v>
      </c>
      <c r="AP78" s="40">
        <f>AL78*(1-AM78)*AN78</f>
        <v>33.013679999999994</v>
      </c>
      <c r="AQ78" s="135">
        <f t="shared" si="772"/>
        <v>31.985430000000001</v>
      </c>
      <c r="AR78" s="17">
        <v>1.5</v>
      </c>
      <c r="AS78" s="17"/>
      <c r="AT78" s="117">
        <f>AT77+AL78-AS78</f>
        <v>686.52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3">SUM(D76:D78)</f>
        <v>33771</v>
      </c>
      <c r="E79" s="50"/>
      <c r="F79" s="50">
        <f t="shared" ref="F79" si="774">SUM(F76:F78)</f>
        <v>31989</v>
      </c>
      <c r="G79" s="51"/>
      <c r="H79" s="51"/>
      <c r="I79" s="50">
        <f t="shared" ref="I79:K79" si="775">SUM(I76:I78)</f>
        <v>32875</v>
      </c>
      <c r="J79" s="51"/>
      <c r="K79" s="50">
        <f t="shared" si="775"/>
        <v>45550</v>
      </c>
      <c r="L79" s="20">
        <f t="shared" ref="L79" si="776">IF(K79&gt;0,(K76*L76+K77*L77+K78*L78)/K79,0)</f>
        <v>5.9246344676180021E-2</v>
      </c>
      <c r="M79" s="51">
        <f t="shared" ref="M79" si="777">M76+M77+M78</f>
        <v>42851</v>
      </c>
      <c r="N79" s="52">
        <f t="shared" ref="N79" si="778">IF(M79&gt;0,O79/M79,0)</f>
        <v>0.75684632797367624</v>
      </c>
      <c r="O79" s="53">
        <f t="shared" ref="O79" si="779">O76+O77+O78</f>
        <v>32431.621999999999</v>
      </c>
      <c r="P79" s="20">
        <f t="shared" ref="P79" si="780">IF(M79&gt;0,Q79/M79,0)</f>
        <v>0.18655683647989546</v>
      </c>
      <c r="Q79" s="53">
        <f t="shared" ref="Q79" si="781">Q76+Q77+Q78</f>
        <v>7994.1470000000008</v>
      </c>
      <c r="R79" s="20">
        <f t="shared" ref="R79" si="782">IF(M79&gt;0,T79/M79,0)</f>
        <v>5.6596835546428317E-2</v>
      </c>
      <c r="S79" s="136"/>
      <c r="T79" s="53">
        <f t="shared" ref="T79" si="783">T76+T77+T78</f>
        <v>2425.2309999999998</v>
      </c>
      <c r="U79" s="20">
        <f t="shared" ref="U79" si="784">IF(M79&gt;0,V79/M79,0)</f>
        <v>0.2191183169587641</v>
      </c>
      <c r="V79" s="53">
        <f t="shared" ref="V79" si="785">V76+V77+V78</f>
        <v>9389.4390000000003</v>
      </c>
      <c r="W79" s="20">
        <f t="shared" ref="W79" si="786">IF(M79&gt;0,X79/M79,0)</f>
        <v>0.49635807799117881</v>
      </c>
      <c r="X79" s="53">
        <f t="shared" ref="X79" si="787">X76+X77+X78</f>
        <v>21269.440000000002</v>
      </c>
      <c r="Y79" s="20">
        <f t="shared" ref="Y79" si="788">IF(M79&gt;0,Z79/M79,0)</f>
        <v>0.41027233903526178</v>
      </c>
      <c r="Z79" s="53">
        <f t="shared" ref="Z79" si="789">Z76+Z77+Z78</f>
        <v>17580.580000000002</v>
      </c>
      <c r="AA79" s="152">
        <f t="shared" ref="AA79" si="790">IF(M79&gt;0,AB79/M79,0)</f>
        <v>2.4495808732585005E-3</v>
      </c>
      <c r="AB79" s="55">
        <f t="shared" ref="AB79" si="791">SUM(AB76:AB78)</f>
        <v>104.96699</v>
      </c>
      <c r="AC79" s="54">
        <f t="shared" ref="AC79" si="792">IF(M79&gt;0,AD79/M79,0)</f>
        <v>2.5343254533149754E-3</v>
      </c>
      <c r="AD79" s="55">
        <f t="shared" ref="AD79" si="793">SUM(AD76:AD78)</f>
        <v>108.59838000000001</v>
      </c>
      <c r="AE79" s="54">
        <f t="shared" ref="AE79" si="794">IF(M79&gt;0,(AE76*M76+AE77*M77+AE78*M78)/M79,0)</f>
        <v>2.6290466126811509E-3</v>
      </c>
      <c r="AF79" s="54">
        <f t="shared" ref="AF79" si="795">IF(K79&gt;0,(K76*AF76+K77*AF77+K78*AF78)/K79,0)</f>
        <v>3.1E-4</v>
      </c>
      <c r="AG79" s="51">
        <f t="shared" ref="AG79" si="796">SUM(AG76:AG78)</f>
        <v>13.283809999999999</v>
      </c>
      <c r="AH79" s="52">
        <f t="shared" ref="AH79" si="797">IF(K79&gt;0,(K76*AH76+K77*AH77+K78*AH78)/K79,0)</f>
        <v>0.21818936553238202</v>
      </c>
      <c r="AI79" s="57">
        <f t="shared" ref="AI79" si="798">SUM(AI76:AI78)</f>
        <v>92.015208599999994</v>
      </c>
      <c r="AJ79" s="52">
        <f t="shared" ref="AJ79" si="799">IF(AND(AD79&gt;0),((AD76*AJ76+AD77*AJ77+AD78*AJ78)/AD79),0)</f>
        <v>0.8789282070164266</v>
      </c>
      <c r="AK79" s="56">
        <f t="shared" si="682"/>
        <v>0.88324814055922551</v>
      </c>
      <c r="AL79" s="50">
        <f t="shared" ref="AL79" si="800">SUM(AL76:AL78)</f>
        <v>462</v>
      </c>
      <c r="AM79" s="20">
        <f t="shared" ref="AM79" si="801">IF(AL79&gt;0,(AM76*AL76+AM77*AL77+AM78*AL78)/AL79,0)</f>
        <v>8.6658008658008656E-2</v>
      </c>
      <c r="AN79" s="52">
        <f>IF(K79&gt;0,(AN76*K76+AN77*K77+AN78*K78)/K79,0)</f>
        <v>0.23571387047200876</v>
      </c>
      <c r="AO79" s="136">
        <f>IF(L79&gt;0,(AO76*K76+AO77*K77+AO78*K78)/K79,0)</f>
        <v>0.22683474423710207</v>
      </c>
      <c r="AP79" s="57">
        <f t="shared" ref="AP79" si="802">SUM(AP76:AP78)</f>
        <v>99.373466399999984</v>
      </c>
      <c r="AQ79" s="137">
        <f t="shared" ref="AQ79:AQ99" si="803">SUM(AQ76:AQ78)</f>
        <v>95.644848999999994</v>
      </c>
      <c r="AR79" s="55"/>
      <c r="AS79" s="55">
        <f t="shared" ref="AS79" si="804">SUM(AS76:AS78)</f>
        <v>1005.2</v>
      </c>
      <c r="AT79" s="102"/>
      <c r="AU79" s="103">
        <f>AT78</f>
        <v>686.52</v>
      </c>
      <c r="AV79" s="50">
        <f t="shared" ref="AV79" si="805">SUM(AV76:AV78)</f>
        <v>0</v>
      </c>
      <c r="AW79" s="58"/>
      <c r="AX79" s="57"/>
      <c r="AY79" s="57"/>
      <c r="AZ79" s="57"/>
      <c r="BA79" s="57"/>
    </row>
    <row r="80" spans="1:53" s="31" customFormat="1" ht="13.5" thickBot="1" x14ac:dyDescent="0.25">
      <c r="A80" s="182">
        <v>20</v>
      </c>
      <c r="B80" s="22">
        <v>1</v>
      </c>
      <c r="C80" s="10" t="s">
        <v>49</v>
      </c>
      <c r="D80" s="11">
        <v>6161</v>
      </c>
      <c r="E80" s="11">
        <v>0</v>
      </c>
      <c r="F80" s="11">
        <v>16452</v>
      </c>
      <c r="G80" s="12">
        <v>1</v>
      </c>
      <c r="H80" s="12">
        <v>6.2</v>
      </c>
      <c r="I80" s="11">
        <v>16416</v>
      </c>
      <c r="J80" s="121">
        <v>5.9</v>
      </c>
      <c r="K80" s="11">
        <v>15429</v>
      </c>
      <c r="L80" s="13">
        <v>5.8999999999999997E-2</v>
      </c>
      <c r="M80" s="23">
        <f>ROUND(K80*(1-L80),0)</f>
        <v>14519</v>
      </c>
      <c r="N80" s="14">
        <v>0.73799999999999999</v>
      </c>
      <c r="O80" s="24">
        <f t="shared" ref="O80:O82" si="806">M80*N80</f>
        <v>10715.021999999999</v>
      </c>
      <c r="P80" s="13">
        <v>0.20799999999999999</v>
      </c>
      <c r="Q80" s="24">
        <f t="shared" ref="Q80:Q82" si="807">M80*P80</f>
        <v>3019.9519999999998</v>
      </c>
      <c r="R80" s="15">
        <v>5.3999999999999999E-2</v>
      </c>
      <c r="S80" s="143">
        <v>0.17860000000000001</v>
      </c>
      <c r="T80" s="24">
        <f t="shared" ref="T80:T82" si="808">M80*R80</f>
        <v>784.02599999999995</v>
      </c>
      <c r="U80" s="25">
        <v>0.223</v>
      </c>
      <c r="V80" s="24">
        <f t="shared" ref="V80:V82" si="809">M80*U80</f>
        <v>3237.7370000000001</v>
      </c>
      <c r="W80" s="15">
        <v>0.498</v>
      </c>
      <c r="X80" s="24">
        <f t="shared" ref="X80:X82" si="810">M80*W80</f>
        <v>7230.4619999999995</v>
      </c>
      <c r="Y80" s="15">
        <v>0.42</v>
      </c>
      <c r="Z80" s="24">
        <f t="shared" ref="Z80:Z82" si="811">Y80*M80</f>
        <v>6097.98</v>
      </c>
      <c r="AA80" s="145">
        <v>2.4299999999999999E-3</v>
      </c>
      <c r="AB80" s="18">
        <f t="shared" ref="AB80" si="812">M80*AA80</f>
        <v>35.281169999999996</v>
      </c>
      <c r="AC80" s="16">
        <v>2.49E-3</v>
      </c>
      <c r="AD80" s="17">
        <f t="shared" ref="AD80:AD82" si="813">M80*AC80</f>
        <v>36.15231</v>
      </c>
      <c r="AE80" s="26">
        <f>IF(M80&gt;0,(AG80+AP80)/M80,0)</f>
        <v>2.8744757283559476E-3</v>
      </c>
      <c r="AF80" s="16">
        <v>2.7999999999999998E-4</v>
      </c>
      <c r="AG80" s="23">
        <f t="shared" ref="AG80:AG82" si="814">AF80*M80</f>
        <v>4.0653199999999998</v>
      </c>
      <c r="AH80" s="114">
        <v>0.2072</v>
      </c>
      <c r="AI80" s="29">
        <f t="shared" ref="AI80:AI82" si="815">AL80*(1-AM80)*AH80</f>
        <v>33.483727199999997</v>
      </c>
      <c r="AJ80" s="27">
        <f t="shared" ref="AJ80:AJ82" si="816">IF(AND(AH80&gt;0,AF80&gt;0,AC80&gt;0),((AC80-AF80)*AH80)/((AH80-AF80)*AC80),0)</f>
        <v>0.88875121595991546</v>
      </c>
      <c r="AK80" s="59">
        <f t="shared" si="682"/>
        <v>0.90367642980013207</v>
      </c>
      <c r="AL80" s="11">
        <v>177</v>
      </c>
      <c r="AM80" s="13">
        <v>8.6999999999999994E-2</v>
      </c>
      <c r="AN80" s="14">
        <v>0.2331</v>
      </c>
      <c r="AO80" s="130">
        <v>0.21590000000000001</v>
      </c>
      <c r="AP80" s="29">
        <f>AL80*(1-AM80)*AN80</f>
        <v>37.669193100000001</v>
      </c>
      <c r="AQ80" s="131">
        <f t="shared" ref="AQ80" si="817">AL80*(1-AM80)*AO80</f>
        <v>34.889655900000001</v>
      </c>
      <c r="AR80" s="18">
        <v>1.5</v>
      </c>
      <c r="AS80" s="18">
        <v>503.54</v>
      </c>
      <c r="AT80" s="98">
        <f>AT78+AL80-AS80+AU80</f>
        <v>363.97999999999996</v>
      </c>
      <c r="AU80" s="99">
        <v>4</v>
      </c>
      <c r="AV80" s="11"/>
      <c r="AW80" s="30"/>
      <c r="AX80" s="19"/>
      <c r="AY80" s="19"/>
      <c r="AZ80" s="19"/>
      <c r="BA80" s="19"/>
    </row>
    <row r="81" spans="1:53" s="31" customFormat="1" ht="12.75" x14ac:dyDescent="0.2">
      <c r="A81" s="183"/>
      <c r="B81" s="32">
        <v>2</v>
      </c>
      <c r="C81" s="10" t="s">
        <v>50</v>
      </c>
      <c r="D81" s="33">
        <v>23300</v>
      </c>
      <c r="E81" s="33">
        <v>6</v>
      </c>
      <c r="F81" s="33">
        <v>17388</v>
      </c>
      <c r="G81" s="34">
        <v>1.2</v>
      </c>
      <c r="H81" s="34">
        <v>7.3</v>
      </c>
      <c r="I81" s="33">
        <v>17484</v>
      </c>
      <c r="J81" s="34">
        <v>5</v>
      </c>
      <c r="K81" s="33">
        <v>15583</v>
      </c>
      <c r="L81" s="35">
        <v>6.8000000000000005E-2</v>
      </c>
      <c r="M81" s="36">
        <f>ROUND(K81*(1-L81),0)</f>
        <v>14523</v>
      </c>
      <c r="N81" s="37">
        <v>0.748</v>
      </c>
      <c r="O81" s="24">
        <f t="shared" si="806"/>
        <v>10863.204</v>
      </c>
      <c r="P81" s="35">
        <v>0.20899999999999999</v>
      </c>
      <c r="Q81" s="24">
        <f t="shared" si="807"/>
        <v>3035.3069999999998</v>
      </c>
      <c r="R81" s="38">
        <v>4.2999999999999997E-2</v>
      </c>
      <c r="S81" s="134">
        <v>0.2006</v>
      </c>
      <c r="T81" s="24">
        <f t="shared" si="808"/>
        <v>624.48899999999992</v>
      </c>
      <c r="U81" s="27">
        <v>0.22600000000000001</v>
      </c>
      <c r="V81" s="24">
        <f t="shared" si="809"/>
        <v>3282.1980000000003</v>
      </c>
      <c r="W81" s="38">
        <v>0.49199999999999999</v>
      </c>
      <c r="X81" s="24">
        <f t="shared" si="810"/>
        <v>7145.3159999999998</v>
      </c>
      <c r="Y81" s="38">
        <v>0.4</v>
      </c>
      <c r="Z81" s="24">
        <f t="shared" si="811"/>
        <v>5809.2000000000007</v>
      </c>
      <c r="AA81" s="146">
        <v>2.4299999999999999E-3</v>
      </c>
      <c r="AB81" s="18">
        <f t="shared" si="767"/>
        <v>35.290889999999997</v>
      </c>
      <c r="AC81" s="39">
        <v>2.4299999999999999E-3</v>
      </c>
      <c r="AD81" s="17">
        <f t="shared" si="813"/>
        <v>35.290889999999997</v>
      </c>
      <c r="AE81" s="26">
        <f>IF(M81&gt;0,(AG81+AP81)/M81,0)</f>
        <v>2.5544061557529439E-3</v>
      </c>
      <c r="AF81" s="39">
        <v>2.7999999999999998E-4</v>
      </c>
      <c r="AG81" s="36">
        <f t="shared" si="814"/>
        <v>4.0664400000000001</v>
      </c>
      <c r="AH81" s="27">
        <v>0.2109</v>
      </c>
      <c r="AI81" s="40">
        <f t="shared" si="815"/>
        <v>30.783385800000005</v>
      </c>
      <c r="AJ81" s="27">
        <f t="shared" si="816"/>
        <v>0.88594988810226372</v>
      </c>
      <c r="AK81" s="28">
        <f t="shared" si="682"/>
        <v>0.89148851666121243</v>
      </c>
      <c r="AL81" s="33">
        <v>159</v>
      </c>
      <c r="AM81" s="35">
        <v>8.2000000000000003E-2</v>
      </c>
      <c r="AN81" s="37">
        <v>0.2263</v>
      </c>
      <c r="AO81" s="132">
        <v>0.23039999999999999</v>
      </c>
      <c r="AP81" s="40">
        <f>AL81*(1-AM81)*AN81</f>
        <v>33.031200600000005</v>
      </c>
      <c r="AQ81" s="133">
        <f t="shared" si="772"/>
        <v>33.629644800000001</v>
      </c>
      <c r="AR81" s="41">
        <v>1.5</v>
      </c>
      <c r="AS81" s="41"/>
      <c r="AT81" s="117">
        <f>AT80+AL81-AS81</f>
        <v>522.98</v>
      </c>
      <c r="AU81" s="101"/>
      <c r="AV81" s="42"/>
      <c r="AW81" s="43"/>
      <c r="AX81" s="44"/>
      <c r="AY81" s="44"/>
      <c r="AZ81" s="44"/>
      <c r="BA81" s="44"/>
    </row>
    <row r="82" spans="1:53" s="31" customFormat="1" ht="12.75" x14ac:dyDescent="0.2">
      <c r="A82" s="183"/>
      <c r="B82" s="32">
        <v>3</v>
      </c>
      <c r="C82" s="45" t="s">
        <v>48</v>
      </c>
      <c r="D82" s="42">
        <v>23987</v>
      </c>
      <c r="E82" s="42">
        <v>1</v>
      </c>
      <c r="F82" s="42">
        <v>20106</v>
      </c>
      <c r="G82" s="36">
        <v>1.3</v>
      </c>
      <c r="H82" s="36">
        <v>6.3</v>
      </c>
      <c r="I82" s="42">
        <v>19447</v>
      </c>
      <c r="J82" s="36">
        <v>3.9</v>
      </c>
      <c r="K82" s="42">
        <v>15744</v>
      </c>
      <c r="L82" s="38">
        <v>6.4000000000000001E-2</v>
      </c>
      <c r="M82" s="36">
        <f>ROUND(K82*(1-L82),0)</f>
        <v>14736</v>
      </c>
      <c r="N82" s="27">
        <v>0.59699999999999998</v>
      </c>
      <c r="O82" s="24">
        <f t="shared" si="806"/>
        <v>8797.3919999999998</v>
      </c>
      <c r="P82" s="38">
        <v>0.37</v>
      </c>
      <c r="Q82" s="24">
        <f t="shared" si="807"/>
        <v>5452.32</v>
      </c>
      <c r="R82" s="38">
        <v>3.3000000000000002E-2</v>
      </c>
      <c r="S82" s="134">
        <v>0.1956</v>
      </c>
      <c r="T82" s="24">
        <f t="shared" si="808"/>
        <v>486.28800000000001</v>
      </c>
      <c r="U82" s="27">
        <v>0.23</v>
      </c>
      <c r="V82" s="24">
        <f t="shared" si="809"/>
        <v>3389.28</v>
      </c>
      <c r="W82" s="38">
        <v>0.496</v>
      </c>
      <c r="X82" s="24">
        <f t="shared" si="810"/>
        <v>7309.0559999999996</v>
      </c>
      <c r="Y82" s="38">
        <v>0.42</v>
      </c>
      <c r="Z82" s="24">
        <f t="shared" si="811"/>
        <v>6189.12</v>
      </c>
      <c r="AA82" s="147">
        <v>2.5600000000000002E-3</v>
      </c>
      <c r="AB82" s="148">
        <f t="shared" si="767"/>
        <v>37.724160000000005</v>
      </c>
      <c r="AC82" s="46">
        <v>2.5999999999999999E-3</v>
      </c>
      <c r="AD82" s="17">
        <f t="shared" si="813"/>
        <v>38.313600000000001</v>
      </c>
      <c r="AE82" s="26">
        <f>IF(M82&gt;0,(AG82+AP82)/M82,0)</f>
        <v>2.591060043431054E-3</v>
      </c>
      <c r="AF82" s="46">
        <v>2.7999999999999998E-4</v>
      </c>
      <c r="AG82" s="36">
        <f t="shared" si="814"/>
        <v>4.12608</v>
      </c>
      <c r="AH82" s="27">
        <v>0.21490000000000001</v>
      </c>
      <c r="AI82" s="40">
        <f t="shared" si="815"/>
        <v>32.283137600000003</v>
      </c>
      <c r="AJ82" s="27">
        <f t="shared" si="816"/>
        <v>0.89347182497867439</v>
      </c>
      <c r="AK82" s="28">
        <f t="shared" si="682"/>
        <v>0.89303912439062449</v>
      </c>
      <c r="AL82" s="42">
        <v>164</v>
      </c>
      <c r="AM82" s="38">
        <v>8.4000000000000005E-2</v>
      </c>
      <c r="AN82" s="27">
        <v>0.22670000000000001</v>
      </c>
      <c r="AO82" s="134">
        <v>0.22969999999999999</v>
      </c>
      <c r="AP82" s="40">
        <f>AL82*(1-AM82)*AN82</f>
        <v>34.055780800000008</v>
      </c>
      <c r="AQ82" s="135">
        <f t="shared" si="772"/>
        <v>34.506452800000005</v>
      </c>
      <c r="AR82" s="17">
        <v>1.5</v>
      </c>
      <c r="AS82" s="17"/>
      <c r="AT82" s="117">
        <f>AT81+AL82-AS82</f>
        <v>686.98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8">SUM(D80:D82)</f>
        <v>53448</v>
      </c>
      <c r="E83" s="50"/>
      <c r="F83" s="50">
        <f t="shared" ref="F83" si="819">SUM(F80:F82)</f>
        <v>53946</v>
      </c>
      <c r="G83" s="51"/>
      <c r="H83" s="51"/>
      <c r="I83" s="50">
        <f t="shared" ref="I83:K83" si="820">SUM(I80:I82)</f>
        <v>53347</v>
      </c>
      <c r="J83" s="51"/>
      <c r="K83" s="50">
        <f t="shared" si="820"/>
        <v>46756</v>
      </c>
      <c r="L83" s="20">
        <f t="shared" ref="L83" si="821">IF(K83&gt;0,(K80*L80+K81*L81+K82*L82)/K83,0)</f>
        <v>6.368318504576953E-2</v>
      </c>
      <c r="M83" s="51">
        <f t="shared" ref="M83" si="822">M80+M81+M82</f>
        <v>43778</v>
      </c>
      <c r="N83" s="52">
        <f t="shared" ref="N83" si="823">IF(M83&gt;0,O83/M83,0)</f>
        <v>0.69385577230572426</v>
      </c>
      <c r="O83" s="53">
        <f t="shared" ref="O83" si="824">O80+O81+O82</f>
        <v>30375.617999999999</v>
      </c>
      <c r="P83" s="20">
        <f t="shared" ref="P83" si="825">IF(M83&gt;0,Q83/M83,0)</f>
        <v>0.26286214536982044</v>
      </c>
      <c r="Q83" s="53">
        <f t="shared" ref="Q83" si="826">Q80+Q81+Q82</f>
        <v>11507.579</v>
      </c>
      <c r="R83" s="20">
        <f t="shared" ref="R83" si="827">IF(M83&gt;0,T83/M83,0)</f>
        <v>4.3282082324455205E-2</v>
      </c>
      <c r="S83" s="136"/>
      <c r="T83" s="53">
        <f t="shared" ref="T83" si="828">T80+T81+T82</f>
        <v>1894.8029999999999</v>
      </c>
      <c r="U83" s="20">
        <f t="shared" ref="U83" si="829">IF(M83&gt;0,V83/M83,0)</f>
        <v>0.22635147791127963</v>
      </c>
      <c r="V83" s="53">
        <f t="shared" ref="V83" si="830">V80+V81+V82</f>
        <v>9909.2150000000001</v>
      </c>
      <c r="W83" s="20">
        <f t="shared" ref="W83" si="831">IF(M83&gt;0,X83/M83,0)</f>
        <v>0.49533633331810495</v>
      </c>
      <c r="X83" s="53">
        <f t="shared" ref="X83" si="832">X80+X81+X82</f>
        <v>21684.833999999999</v>
      </c>
      <c r="Y83" s="20">
        <f t="shared" ref="Y83" si="833">IF(M83&gt;0,Z83/M83,0)</f>
        <v>0.4133651605829412</v>
      </c>
      <c r="Z83" s="53">
        <f t="shared" ref="Z83" si="834">Z80+Z81+Z82</f>
        <v>18096.3</v>
      </c>
      <c r="AA83" s="152">
        <f t="shared" ref="AA83" si="835">IF(M83&gt;0,AB83/M83,0)</f>
        <v>2.4737589656905297E-3</v>
      </c>
      <c r="AB83" s="55">
        <f t="shared" ref="AB83" si="836">SUM(AB80:AB82)</f>
        <v>108.29622000000001</v>
      </c>
      <c r="AC83" s="54">
        <f t="shared" ref="AC83" si="837">IF(M83&gt;0,AD83/M83,0)</f>
        <v>2.5071222988715795E-3</v>
      </c>
      <c r="AD83" s="55">
        <f t="shared" ref="AD83" si="838">SUM(AD80:AD82)</f>
        <v>109.7568</v>
      </c>
      <c r="AE83" s="54">
        <f t="shared" ref="AE83" si="839">IF(M83&gt;0,(AE80*M80+AE81*M81+AE82*M82)/M83,0)</f>
        <v>2.6728953926629818E-3</v>
      </c>
      <c r="AF83" s="54">
        <f t="shared" ref="AF83" si="840">IF(K83&gt;0,(K80*AF80+K81*AF81+K82*AF82)/K83,0)</f>
        <v>2.7999999999999998E-4</v>
      </c>
      <c r="AG83" s="51">
        <f t="shared" ref="AG83" si="841">SUM(AG80:AG82)</f>
        <v>12.25784</v>
      </c>
      <c r="AH83" s="52">
        <f t="shared" ref="AH83" si="842">IF(K83&gt;0,(K80*AH80+K81*AH81+K82*AH82)/K83,0)</f>
        <v>0.21102594533321928</v>
      </c>
      <c r="AI83" s="57">
        <f t="shared" ref="AI83" si="843">SUM(AI80:AI82)</f>
        <v>96.550250599999998</v>
      </c>
      <c r="AJ83" s="52">
        <f t="shared" ref="AJ83" si="844">IF(AND(AD83&gt;0),((AD80*AJ80+AD81*AJ81+AD82*AJ82)/AD83),0)</f>
        <v>0.88949834208260492</v>
      </c>
      <c r="AK83" s="56">
        <f t="shared" si="682"/>
        <v>0.89634218904739271</v>
      </c>
      <c r="AL83" s="50">
        <f t="shared" ref="AL83" si="845">SUM(AL80:AL82)</f>
        <v>500</v>
      </c>
      <c r="AM83" s="20">
        <f t="shared" ref="AM83" si="846">IF(AL83&gt;0,(AM80*AL80+AM81*AL81+AM82*AL82)/AL83,0)</f>
        <v>8.4426000000000001E-2</v>
      </c>
      <c r="AN83" s="52">
        <f>IF(K83&gt;0,(AN80*K80+AN81*K81+AN82*K82)/K83,0)</f>
        <v>0.22867862092565663</v>
      </c>
      <c r="AO83" s="136">
        <f>IF(L83&gt;0,(AO80*K80+AO81*K81+AO82*K82)/K83,0)</f>
        <v>0.22537944007186242</v>
      </c>
      <c r="AP83" s="57">
        <f t="shared" ref="AP83" si="847">SUM(AP80:AP82)</f>
        <v>104.75617450000001</v>
      </c>
      <c r="AQ83" s="137">
        <f t="shared" si="803"/>
        <v>103.02575350000001</v>
      </c>
      <c r="AR83" s="55"/>
      <c r="AS83" s="55">
        <f t="shared" ref="AS83" si="848">SUM(AS80:AS82)</f>
        <v>503.54</v>
      </c>
      <c r="AT83" s="102"/>
      <c r="AU83" s="103">
        <f>AT82</f>
        <v>686.98</v>
      </c>
      <c r="AV83" s="50">
        <f t="shared" ref="AV83" si="849">SUM(AV80:AV82)</f>
        <v>0</v>
      </c>
      <c r="AW83" s="58"/>
      <c r="AX83" s="57"/>
      <c r="AY83" s="57"/>
      <c r="AZ83" s="57"/>
      <c r="BA83" s="57"/>
    </row>
    <row r="84" spans="1:53" s="31" customFormat="1" ht="13.5" thickBot="1" x14ac:dyDescent="0.25">
      <c r="A84" s="182">
        <v>21</v>
      </c>
      <c r="B84" s="22">
        <v>1</v>
      </c>
      <c r="C84" s="10" t="s">
        <v>51</v>
      </c>
      <c r="D84" s="11">
        <v>6111</v>
      </c>
      <c r="E84" s="11">
        <v>0</v>
      </c>
      <c r="F84" s="11">
        <v>13454</v>
      </c>
      <c r="G84" s="12">
        <v>0.6</v>
      </c>
      <c r="H84" s="12">
        <v>6.3</v>
      </c>
      <c r="I84" s="11">
        <v>13432</v>
      </c>
      <c r="J84" s="12">
        <v>4.5999999999999996</v>
      </c>
      <c r="K84" s="11">
        <v>15187</v>
      </c>
      <c r="L84" s="13">
        <v>6.2E-2</v>
      </c>
      <c r="M84" s="23">
        <f>ROUND(K84*(1-L84),0)</f>
        <v>14245</v>
      </c>
      <c r="N84" s="14">
        <v>0.60899999999999999</v>
      </c>
      <c r="O84" s="24">
        <f t="shared" ref="O84:O86" si="850">M84*N84</f>
        <v>8675.2049999999999</v>
      </c>
      <c r="P84" s="13">
        <v>0.34599999999999997</v>
      </c>
      <c r="Q84" s="24">
        <f t="shared" ref="Q84:Q86" si="851">M84*P84</f>
        <v>4928.7699999999995</v>
      </c>
      <c r="R84" s="15">
        <v>4.4999999999999998E-2</v>
      </c>
      <c r="S84" s="143">
        <v>0.18049999999999999</v>
      </c>
      <c r="T84" s="24">
        <f t="shared" ref="T84:T86" si="852">M84*R84</f>
        <v>641.02499999999998</v>
      </c>
      <c r="U84" s="25">
        <v>0.22</v>
      </c>
      <c r="V84" s="24">
        <f t="shared" ref="V84:V86" si="853">M84*U84</f>
        <v>3133.9</v>
      </c>
      <c r="W84" s="15">
        <v>0.51800000000000002</v>
      </c>
      <c r="X84" s="24">
        <f t="shared" ref="X84:X86" si="854">M84*W84</f>
        <v>7378.91</v>
      </c>
      <c r="Y84" s="15">
        <v>0.41</v>
      </c>
      <c r="Z84" s="24">
        <f t="shared" ref="Z84:Z86" si="855">Y84*M84</f>
        <v>5840.45</v>
      </c>
      <c r="AA84" s="145">
        <v>2.5500000000000002E-3</v>
      </c>
      <c r="AB84" s="18">
        <f t="shared" ref="AB84" si="856">M84*AA84</f>
        <v>36.324750000000002</v>
      </c>
      <c r="AC84" s="16">
        <v>2.5600000000000002E-3</v>
      </c>
      <c r="AD84" s="17">
        <f t="shared" ref="AD84:AD86" si="857">M84*AC84</f>
        <v>36.467200000000005</v>
      </c>
      <c r="AE84" s="26">
        <f>IF(M84&gt;0,(AG84+AP84)/M84,0)</f>
        <v>2.7511154791154788E-3</v>
      </c>
      <c r="AF84" s="16">
        <v>2.7999999999999998E-4</v>
      </c>
      <c r="AG84" s="23">
        <f t="shared" ref="AG84:AG86" si="858">AF84*M84</f>
        <v>3.9885999999999995</v>
      </c>
      <c r="AH84" s="114">
        <v>0.21290000000000001</v>
      </c>
      <c r="AI84" s="29">
        <f t="shared" ref="AI84:AI86" si="859">AL84*(1-AM84)*AH84</f>
        <v>32.583919200000004</v>
      </c>
      <c r="AJ84" s="27">
        <f t="shared" ref="AJ84:AJ86" si="860">IF(AND(AH84&gt;0,AF84&gt;0,AC84&gt;0),((AC84-AF84)*AH84)/((AH84-AF84)*AC84),0)</f>
        <v>0.89179786708682163</v>
      </c>
      <c r="AK84" s="59">
        <f t="shared" si="682"/>
        <v>0.89931792363984986</v>
      </c>
      <c r="AL84" s="11">
        <v>168</v>
      </c>
      <c r="AM84" s="13">
        <v>8.8999999999999996E-2</v>
      </c>
      <c r="AN84" s="14">
        <v>0.23</v>
      </c>
      <c r="AO84" s="130">
        <v>0.23330000000000001</v>
      </c>
      <c r="AP84" s="29">
        <f>AL84*(1-AM84)*AN84</f>
        <v>35.201039999999999</v>
      </c>
      <c r="AQ84" s="131">
        <f t="shared" ref="AQ84" si="861">AL84*(1-AM84)*AO84</f>
        <v>35.706098400000002</v>
      </c>
      <c r="AR84" s="18">
        <v>1.5</v>
      </c>
      <c r="AS84" s="18">
        <v>518.32000000000005</v>
      </c>
      <c r="AT84" s="98">
        <f>AT82+AL84-AS84+AU84</f>
        <v>339.08</v>
      </c>
      <c r="AU84" s="99">
        <v>2.42</v>
      </c>
      <c r="AV84" s="11"/>
      <c r="AW84" s="30"/>
      <c r="AX84" s="19"/>
      <c r="AY84" s="19"/>
      <c r="AZ84" s="19"/>
      <c r="BA84" s="19"/>
    </row>
    <row r="85" spans="1:53" s="31" customFormat="1" ht="12.75" x14ac:dyDescent="0.2">
      <c r="A85" s="183"/>
      <c r="B85" s="32">
        <v>2</v>
      </c>
      <c r="C85" s="10" t="s">
        <v>52</v>
      </c>
      <c r="D85" s="33">
        <v>21000</v>
      </c>
      <c r="E85" s="33">
        <v>5</v>
      </c>
      <c r="F85" s="33">
        <v>18127</v>
      </c>
      <c r="G85" s="34">
        <v>0.5</v>
      </c>
      <c r="H85" s="34">
        <v>5.0999999999999996</v>
      </c>
      <c r="I85" s="33">
        <v>17732</v>
      </c>
      <c r="J85" s="34">
        <v>3.5</v>
      </c>
      <c r="K85" s="33">
        <v>14780</v>
      </c>
      <c r="L85" s="35">
        <v>0.06</v>
      </c>
      <c r="M85" s="36">
        <f>ROUND(K85*(1-L85),0)</f>
        <v>13893</v>
      </c>
      <c r="N85" s="37">
        <v>0.71299999999999997</v>
      </c>
      <c r="O85" s="24">
        <f t="shared" si="850"/>
        <v>9905.7089999999989</v>
      </c>
      <c r="P85" s="35">
        <v>0.24099999999999999</v>
      </c>
      <c r="Q85" s="24">
        <f t="shared" si="851"/>
        <v>3348.2129999999997</v>
      </c>
      <c r="R85" s="38">
        <v>4.5999999999999999E-2</v>
      </c>
      <c r="S85" s="134">
        <v>0.18099999999999999</v>
      </c>
      <c r="T85" s="24">
        <f t="shared" si="852"/>
        <v>639.07799999999997</v>
      </c>
      <c r="U85" s="27">
        <v>0.21199999999999999</v>
      </c>
      <c r="V85" s="24">
        <f t="shared" si="853"/>
        <v>2945.3159999999998</v>
      </c>
      <c r="W85" s="38">
        <v>0.501</v>
      </c>
      <c r="X85" s="24">
        <f t="shared" si="854"/>
        <v>6960.393</v>
      </c>
      <c r="Y85" s="38">
        <v>0.41</v>
      </c>
      <c r="Z85" s="24">
        <f t="shared" si="855"/>
        <v>5696.13</v>
      </c>
      <c r="AA85" s="146">
        <v>2.7200000000000002E-3</v>
      </c>
      <c r="AB85" s="18">
        <f t="shared" si="767"/>
        <v>37.788960000000003</v>
      </c>
      <c r="AC85" s="39">
        <v>2.6099999999999999E-3</v>
      </c>
      <c r="AD85" s="17">
        <f t="shared" si="857"/>
        <v>36.260729999999995</v>
      </c>
      <c r="AE85" s="26">
        <f>IF(M85&gt;0,(AG85+AP85)/M85,0)</f>
        <v>2.7524473115957677E-3</v>
      </c>
      <c r="AF85" s="39">
        <v>2.7999999999999998E-4</v>
      </c>
      <c r="AG85" s="36">
        <f t="shared" si="858"/>
        <v>3.8900399999999995</v>
      </c>
      <c r="AH85" s="27">
        <v>0.21129999999999999</v>
      </c>
      <c r="AI85" s="40">
        <f t="shared" si="859"/>
        <v>32.916525299999996</v>
      </c>
      <c r="AJ85" s="27">
        <f t="shared" si="860"/>
        <v>0.89390484677416138</v>
      </c>
      <c r="AK85" s="28">
        <f t="shared" si="682"/>
        <v>0.89941446242502054</v>
      </c>
      <c r="AL85" s="33">
        <v>171</v>
      </c>
      <c r="AM85" s="35">
        <v>8.8999999999999996E-2</v>
      </c>
      <c r="AN85" s="37">
        <v>0.2205</v>
      </c>
      <c r="AO85" s="132">
        <v>0.21779999999999999</v>
      </c>
      <c r="AP85" s="40">
        <f>AL85*(1-AM85)*AN85</f>
        <v>34.3497105</v>
      </c>
      <c r="AQ85" s="133">
        <f t="shared" si="772"/>
        <v>33.929101799999998</v>
      </c>
      <c r="AR85" s="41">
        <v>1.55</v>
      </c>
      <c r="AS85" s="41"/>
      <c r="AT85" s="117">
        <f>AT84+AL85-AS85</f>
        <v>510.08</v>
      </c>
      <c r="AU85" s="101"/>
      <c r="AV85" s="42"/>
      <c r="AW85" s="43"/>
      <c r="AX85" s="44"/>
      <c r="AY85" s="44"/>
      <c r="AZ85" s="44"/>
      <c r="BA85" s="44"/>
    </row>
    <row r="86" spans="1:53" s="31" customFormat="1" ht="12.75" x14ac:dyDescent="0.2">
      <c r="A86" s="183"/>
      <c r="B86" s="32">
        <v>3</v>
      </c>
      <c r="C86" s="45" t="s">
        <v>48</v>
      </c>
      <c r="D86" s="42">
        <v>20869</v>
      </c>
      <c r="E86" s="42">
        <v>1</v>
      </c>
      <c r="F86" s="42">
        <v>19578</v>
      </c>
      <c r="G86" s="36">
        <v>0.7</v>
      </c>
      <c r="H86" s="36">
        <v>5.5</v>
      </c>
      <c r="I86" s="42">
        <v>18432</v>
      </c>
      <c r="J86" s="123">
        <v>2.1</v>
      </c>
      <c r="K86" s="42">
        <v>14874</v>
      </c>
      <c r="L86" s="38">
        <v>6.3E-2</v>
      </c>
      <c r="M86" s="36">
        <f>ROUND(K86*(1-L86),0)</f>
        <v>13937</v>
      </c>
      <c r="N86" s="27">
        <v>0.7</v>
      </c>
      <c r="O86" s="24">
        <f t="shared" si="850"/>
        <v>9755.9</v>
      </c>
      <c r="P86" s="38">
        <v>0.26300000000000001</v>
      </c>
      <c r="Q86" s="24">
        <f t="shared" si="851"/>
        <v>3665.431</v>
      </c>
      <c r="R86" s="38">
        <v>3.6999999999999998E-2</v>
      </c>
      <c r="S86" s="134">
        <v>0.17799999999999999</v>
      </c>
      <c r="T86" s="24">
        <f t="shared" si="852"/>
        <v>515.66899999999998</v>
      </c>
      <c r="U86" s="27">
        <v>0.17</v>
      </c>
      <c r="V86" s="24">
        <f t="shared" si="853"/>
        <v>2369.29</v>
      </c>
      <c r="W86" s="38">
        <v>0.51900000000000002</v>
      </c>
      <c r="X86" s="24">
        <f t="shared" si="854"/>
        <v>7233.3029999999999</v>
      </c>
      <c r="Y86" s="38">
        <v>0.4</v>
      </c>
      <c r="Z86" s="24">
        <f t="shared" si="855"/>
        <v>5574.8</v>
      </c>
      <c r="AA86" s="147">
        <v>2.64E-3</v>
      </c>
      <c r="AB86" s="148">
        <f t="shared" si="767"/>
        <v>36.793680000000002</v>
      </c>
      <c r="AC86" s="46">
        <v>2.5300000000000001E-3</v>
      </c>
      <c r="AD86" s="17">
        <f t="shared" si="857"/>
        <v>35.26061</v>
      </c>
      <c r="AE86" s="26">
        <f>IF(M86&gt;0,(AG86+AP86)/M86,0)</f>
        <v>2.9881545956805624E-3</v>
      </c>
      <c r="AF86" s="46">
        <v>2.7E-4</v>
      </c>
      <c r="AG86" s="36">
        <f t="shared" si="858"/>
        <v>3.7629899999999998</v>
      </c>
      <c r="AH86" s="27">
        <v>0.215</v>
      </c>
      <c r="AI86" s="40">
        <f t="shared" si="859"/>
        <v>34.896434999999997</v>
      </c>
      <c r="AJ86" s="27">
        <f t="shared" si="860"/>
        <v>0.89440383722991412</v>
      </c>
      <c r="AK86" s="28">
        <f t="shared" si="682"/>
        <v>0.91069673439191545</v>
      </c>
      <c r="AL86" s="42">
        <v>177</v>
      </c>
      <c r="AM86" s="38">
        <v>8.3000000000000004E-2</v>
      </c>
      <c r="AN86" s="27">
        <v>0.2334</v>
      </c>
      <c r="AO86" s="134">
        <v>0.2311</v>
      </c>
      <c r="AP86" s="40">
        <f>AL86*(1-AM86)*AN86</f>
        <v>37.882920599999999</v>
      </c>
      <c r="AQ86" s="135">
        <f t="shared" si="772"/>
        <v>37.509609900000001</v>
      </c>
      <c r="AR86" s="17">
        <v>1.5</v>
      </c>
      <c r="AS86" s="17"/>
      <c r="AT86" s="117">
        <f>AT85+AL86-AS86</f>
        <v>687.07999999999993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62">SUM(D84:D86)</f>
        <v>47980</v>
      </c>
      <c r="E87" s="50"/>
      <c r="F87" s="50">
        <f t="shared" ref="F87" si="863">SUM(F84:F86)</f>
        <v>51159</v>
      </c>
      <c r="G87" s="51"/>
      <c r="H87" s="51"/>
      <c r="I87" s="50">
        <f t="shared" ref="I87:K87" si="864">SUM(I84:I86)</f>
        <v>49596</v>
      </c>
      <c r="J87" s="51"/>
      <c r="K87" s="50">
        <f t="shared" si="864"/>
        <v>44841</v>
      </c>
      <c r="L87" s="20">
        <f t="shared" ref="L87" si="865">IF(K87&gt;0,(K84*L84+K85*L85+K86*L86)/K87,0)</f>
        <v>6.1672487232666523E-2</v>
      </c>
      <c r="M87" s="51">
        <f t="shared" ref="M87" si="866">M84+M85+M86</f>
        <v>42075</v>
      </c>
      <c r="N87" s="52">
        <f t="shared" ref="N87" si="867">IF(M87&gt;0,O87/M87,0)</f>
        <v>0.67348339869281038</v>
      </c>
      <c r="O87" s="53">
        <f t="shared" ref="O87" si="868">O84+O85+O86</f>
        <v>28336.813999999998</v>
      </c>
      <c r="P87" s="20">
        <f t="shared" ref="P87" si="869">IF(M87&gt;0,Q87/M87,0)</f>
        <v>0.28383633986928108</v>
      </c>
      <c r="Q87" s="53">
        <f t="shared" ref="Q87" si="870">Q84+Q85+Q86</f>
        <v>11942.414000000001</v>
      </c>
      <c r="R87" s="20">
        <f t="shared" ref="R87" si="871">IF(M87&gt;0,T87/M87,0)</f>
        <v>4.2680261437908498E-2</v>
      </c>
      <c r="S87" s="136"/>
      <c r="T87" s="53">
        <f t="shared" ref="T87" si="872">T84+T85+T86</f>
        <v>1795.7719999999999</v>
      </c>
      <c r="U87" s="20">
        <f t="shared" ref="U87" si="873">IF(M87&gt;0,V87/M87,0)</f>
        <v>0.20079633986928108</v>
      </c>
      <c r="V87" s="53">
        <f t="shared" ref="V87" si="874">V84+V85+V86</f>
        <v>8448.5060000000012</v>
      </c>
      <c r="W87" s="20">
        <f t="shared" ref="W87" si="875">IF(M87&gt;0,X87/M87,0)</f>
        <v>0.51271790849673204</v>
      </c>
      <c r="X87" s="53">
        <f t="shared" ref="X87" si="876">X84+X85+X86</f>
        <v>21572.606</v>
      </c>
      <c r="Y87" s="20">
        <f t="shared" ref="Y87" si="877">IF(M87&gt;0,Z87/M87,0)</f>
        <v>0.40668758169934643</v>
      </c>
      <c r="Z87" s="53">
        <f t="shared" ref="Z87" si="878">Z84+Z85+Z86</f>
        <v>17111.38</v>
      </c>
      <c r="AA87" s="152">
        <f t="shared" ref="AA87" si="879">IF(M87&gt;0,AB87/M87,0)</f>
        <v>2.6359450980392154E-3</v>
      </c>
      <c r="AB87" s="55">
        <f t="shared" ref="AB87" si="880">SUM(AB84:AB86)</f>
        <v>110.90738999999999</v>
      </c>
      <c r="AC87" s="54">
        <f t="shared" ref="AC87" si="881">IF(M87&gt;0,AD87/M87,0)</f>
        <v>2.566572549019608E-3</v>
      </c>
      <c r="AD87" s="55">
        <f t="shared" ref="AD87" si="882">SUM(AD84:AD86)</f>
        <v>107.98854</v>
      </c>
      <c r="AE87" s="54">
        <f t="shared" ref="AE87" si="883">IF(M87&gt;0,(AE84*M84+AE85*M85+AE86*M86)/M87,0)</f>
        <v>2.8300725157456921E-3</v>
      </c>
      <c r="AF87" s="54">
        <f t="shared" ref="AF87" si="884">IF(K87&gt;0,(K84*AF84+K85*AF85+K86*AF86)/K87,0)</f>
        <v>2.7668294641065096E-4</v>
      </c>
      <c r="AG87" s="51">
        <f t="shared" ref="AG87" si="885">SUM(AG84:AG86)</f>
        <v>11.641629999999999</v>
      </c>
      <c r="AH87" s="52">
        <f t="shared" ref="AH87" si="886">IF(K87&gt;0,(K84*AH84+K85*AH85+K86*AH86)/K87,0)</f>
        <v>0.21306920675274862</v>
      </c>
      <c r="AI87" s="57">
        <f t="shared" ref="AI87" si="887">SUM(AI84:AI86)</f>
        <v>100.3968795</v>
      </c>
      <c r="AJ87" s="52">
        <f t="shared" ref="AJ87" si="888">IF(AND(AD87&gt;0),((AD84*AJ84+AD85*AJ85+AD86*AJ86)/AD87),0)</f>
        <v>0.8933562613242596</v>
      </c>
      <c r="AK87" s="56">
        <f t="shared" si="682"/>
        <v>0.90333090796992888</v>
      </c>
      <c r="AL87" s="50">
        <f t="shared" ref="AL87" si="889">SUM(AL84:AL86)</f>
        <v>516</v>
      </c>
      <c r="AM87" s="20">
        <f t="shared" ref="AM87" si="890">IF(AL87&gt;0,(AM84*AL84+AM85*AL85+AM86*AL86)/AL87,0)</f>
        <v>8.6941860465116289E-2</v>
      </c>
      <c r="AN87" s="52">
        <f>IF(K87&gt;0,(AN84*K84+AN85*K85+AN86*K86)/K87,0)</f>
        <v>0.2279965121206039</v>
      </c>
      <c r="AO87" s="136">
        <f>IF(L87&gt;0,(AO84*K84+AO85*K85+AO86*K86)/K87,0)</f>
        <v>0.22746130773176335</v>
      </c>
      <c r="AP87" s="57">
        <f t="shared" ref="AP87" si="891">SUM(AP84:AP86)</f>
        <v>107.4336711</v>
      </c>
      <c r="AQ87" s="137">
        <f t="shared" si="803"/>
        <v>107.1448101</v>
      </c>
      <c r="AR87" s="55"/>
      <c r="AS87" s="55">
        <f t="shared" ref="AS87" si="892">SUM(AS84:AS86)</f>
        <v>518.32000000000005</v>
      </c>
      <c r="AT87" s="102"/>
      <c r="AU87" s="103">
        <f>AT86</f>
        <v>687.07999999999993</v>
      </c>
      <c r="AV87" s="50">
        <f t="shared" ref="AV87" si="893">SUM(AV84:AV86)</f>
        <v>0</v>
      </c>
      <c r="AW87" s="58"/>
      <c r="AX87" s="57"/>
      <c r="AY87" s="57"/>
      <c r="AZ87" s="57"/>
      <c r="BA87" s="57"/>
    </row>
    <row r="88" spans="1:53" s="31" customFormat="1" ht="13.5" thickBot="1" x14ac:dyDescent="0.25">
      <c r="A88" s="182">
        <v>22</v>
      </c>
      <c r="B88" s="22">
        <v>1</v>
      </c>
      <c r="C88" s="10" t="s">
        <v>51</v>
      </c>
      <c r="D88" s="11">
        <v>5242</v>
      </c>
      <c r="E88" s="11">
        <v>0</v>
      </c>
      <c r="F88" s="11">
        <v>9510</v>
      </c>
      <c r="G88" s="12">
        <v>0.9</v>
      </c>
      <c r="H88" s="12">
        <v>5.6</v>
      </c>
      <c r="I88" s="11">
        <v>9758</v>
      </c>
      <c r="J88" s="121">
        <v>4.4000000000000004</v>
      </c>
      <c r="K88" s="11">
        <v>15706</v>
      </c>
      <c r="L88" s="13">
        <v>5.8999999999999997E-2</v>
      </c>
      <c r="M88" s="23">
        <f>ROUND(K88*(1-L88),0)</f>
        <v>14779</v>
      </c>
      <c r="N88" s="14">
        <v>0.69799999999999995</v>
      </c>
      <c r="O88" s="24">
        <f t="shared" ref="O88:O90" si="894">M88*N88</f>
        <v>10315.742</v>
      </c>
      <c r="P88" s="13">
        <v>0.251</v>
      </c>
      <c r="Q88" s="24">
        <f t="shared" ref="Q88:Q90" si="895">M88*P88</f>
        <v>3709.529</v>
      </c>
      <c r="R88" s="15">
        <v>5.0999999999999997E-2</v>
      </c>
      <c r="S88" s="143">
        <v>0.18820000000000001</v>
      </c>
      <c r="T88" s="24">
        <f t="shared" ref="T88:T90" si="896">M88*R88</f>
        <v>753.72899999999993</v>
      </c>
      <c r="U88" s="25">
        <v>0.20599999999999999</v>
      </c>
      <c r="V88" s="24">
        <f t="shared" ref="V88:V90" si="897">M88*U88</f>
        <v>3044.4739999999997</v>
      </c>
      <c r="W88" s="15">
        <v>0.502</v>
      </c>
      <c r="X88" s="24">
        <f t="shared" ref="X88:X90" si="898">M88*W88</f>
        <v>7419.058</v>
      </c>
      <c r="Y88" s="15">
        <v>0.41</v>
      </c>
      <c r="Z88" s="24">
        <f t="shared" ref="Z88:Z90" si="899">Y88*M88</f>
        <v>6059.3899999999994</v>
      </c>
      <c r="AA88" s="145">
        <v>2.64E-3</v>
      </c>
      <c r="AB88" s="18">
        <f t="shared" ref="AB88" si="900">M88*AA88</f>
        <v>39.016559999999998</v>
      </c>
      <c r="AC88" s="16">
        <v>2.5799999999999998E-3</v>
      </c>
      <c r="AD88" s="17">
        <f t="shared" ref="AD88:AD90" si="901">M88*AC88</f>
        <v>38.129819999999995</v>
      </c>
      <c r="AE88" s="26">
        <f>IF(M88&gt;0,(AG88+AP88)/M88,0)</f>
        <v>2.8017152175383989E-3</v>
      </c>
      <c r="AF88" s="16">
        <v>2.5999999999999998E-4</v>
      </c>
      <c r="AG88" s="23">
        <f t="shared" ref="AG88:AG90" si="902">AF88*M88</f>
        <v>3.8425399999999996</v>
      </c>
      <c r="AH88" s="114">
        <v>0.21129999999999999</v>
      </c>
      <c r="AI88" s="29">
        <f t="shared" ref="AI88:AI90" si="903">AL88*(1-AM88)*AH88</f>
        <v>34.7212386</v>
      </c>
      <c r="AJ88" s="27">
        <f t="shared" ref="AJ88:AJ90" si="904">IF(AND(AH88&gt;0,AF88&gt;0,AC88&gt;0),((AC88-AF88)*AH88)/((AH88-AF88)*AC88),0)</f>
        <v>0.90033264570881189</v>
      </c>
      <c r="AK88" s="59">
        <f t="shared" si="682"/>
        <v>0.90823269009548591</v>
      </c>
      <c r="AL88" s="11">
        <v>179</v>
      </c>
      <c r="AM88" s="13">
        <v>8.2000000000000003E-2</v>
      </c>
      <c r="AN88" s="14">
        <v>0.2286</v>
      </c>
      <c r="AO88" s="130">
        <v>0.22420000000000001</v>
      </c>
      <c r="AP88" s="29">
        <f>AL88*(1-AM88)*AN88</f>
        <v>37.564009200000001</v>
      </c>
      <c r="AQ88" s="131">
        <f t="shared" ref="AQ88" si="905">AL88*(1-AM88)*AO88</f>
        <v>36.840992400000005</v>
      </c>
      <c r="AR88" s="18">
        <v>1.5</v>
      </c>
      <c r="AS88" s="18">
        <v>505.16</v>
      </c>
      <c r="AT88" s="98">
        <f>AT86+AL88-AS88</f>
        <v>360.9199999999999</v>
      </c>
      <c r="AU88" s="99"/>
      <c r="AV88" s="11"/>
      <c r="AW88" s="30"/>
      <c r="AX88" s="19"/>
      <c r="AY88" s="19"/>
      <c r="AZ88" s="19"/>
      <c r="BA88" s="19"/>
    </row>
    <row r="89" spans="1:53" s="31" customFormat="1" ht="12.75" x14ac:dyDescent="0.2">
      <c r="A89" s="183"/>
      <c r="B89" s="32">
        <v>2</v>
      </c>
      <c r="C89" s="10" t="s">
        <v>52</v>
      </c>
      <c r="D89" s="33">
        <v>20700</v>
      </c>
      <c r="E89" s="33">
        <v>4</v>
      </c>
      <c r="F89" s="33">
        <v>18655</v>
      </c>
      <c r="G89" s="34">
        <v>0.5</v>
      </c>
      <c r="H89" s="34">
        <v>6.8</v>
      </c>
      <c r="I89" s="33">
        <v>17698</v>
      </c>
      <c r="J89" s="34">
        <v>3.4</v>
      </c>
      <c r="K89" s="33">
        <v>16038</v>
      </c>
      <c r="L89" s="35">
        <v>6.6000000000000003E-2</v>
      </c>
      <c r="M89" s="36">
        <f>ROUND(K89*(1-L89),0)</f>
        <v>14979</v>
      </c>
      <c r="N89" s="37">
        <v>0.66400000000000003</v>
      </c>
      <c r="O89" s="24">
        <f t="shared" si="894"/>
        <v>9946.0560000000005</v>
      </c>
      <c r="P89" s="35">
        <v>0.28199999999999997</v>
      </c>
      <c r="Q89" s="24">
        <f t="shared" si="895"/>
        <v>4224.0779999999995</v>
      </c>
      <c r="R89" s="38">
        <v>5.3999999999999999E-2</v>
      </c>
      <c r="S89" s="134">
        <v>0.2142</v>
      </c>
      <c r="T89" s="24">
        <f t="shared" si="896"/>
        <v>808.86599999999999</v>
      </c>
      <c r="U89" s="27">
        <v>0.21199999999999999</v>
      </c>
      <c r="V89" s="24">
        <f t="shared" si="897"/>
        <v>3175.5479999999998</v>
      </c>
      <c r="W89" s="38">
        <v>0.499</v>
      </c>
      <c r="X89" s="24">
        <f t="shared" si="898"/>
        <v>7474.5209999999997</v>
      </c>
      <c r="Y89" s="38">
        <v>0.41</v>
      </c>
      <c r="Z89" s="24">
        <f t="shared" si="899"/>
        <v>6141.3899999999994</v>
      </c>
      <c r="AA89" s="146">
        <v>2.5100000000000001E-3</v>
      </c>
      <c r="AB89" s="18">
        <f t="shared" si="767"/>
        <v>37.597290000000001</v>
      </c>
      <c r="AC89" s="39">
        <v>2.5000000000000001E-3</v>
      </c>
      <c r="AD89" s="17">
        <f t="shared" si="901"/>
        <v>37.447499999999998</v>
      </c>
      <c r="AE89" s="26">
        <f>IF(M89&gt;0,(AG89+AP89)/M89,0)</f>
        <v>2.6752423392749853E-3</v>
      </c>
      <c r="AF89" s="39">
        <v>2.7E-4</v>
      </c>
      <c r="AG89" s="36">
        <f t="shared" si="902"/>
        <v>4.0443300000000004</v>
      </c>
      <c r="AH89" s="27">
        <v>0.21</v>
      </c>
      <c r="AI89" s="40">
        <f t="shared" si="903"/>
        <v>33.626249999999999</v>
      </c>
      <c r="AJ89" s="27">
        <f t="shared" si="904"/>
        <v>0.89314833357173529</v>
      </c>
      <c r="AK89" s="28">
        <f t="shared" si="682"/>
        <v>0.90015474951138863</v>
      </c>
      <c r="AL89" s="33">
        <v>175</v>
      </c>
      <c r="AM89" s="35">
        <v>8.5000000000000006E-2</v>
      </c>
      <c r="AN89" s="37">
        <v>0.22500000000000001</v>
      </c>
      <c r="AO89" s="132">
        <v>0.2288</v>
      </c>
      <c r="AP89" s="40">
        <f>AL89*(1-AM89)*AN89</f>
        <v>36.028125000000003</v>
      </c>
      <c r="AQ89" s="133">
        <f t="shared" si="772"/>
        <v>36.636600000000001</v>
      </c>
      <c r="AR89" s="41">
        <v>1.5</v>
      </c>
      <c r="AS89" s="41"/>
      <c r="AT89" s="117">
        <f>AT88+AL89-AS89</f>
        <v>535.91999999999985</v>
      </c>
      <c r="AU89" s="101"/>
      <c r="AV89" s="42"/>
      <c r="AW89" s="43"/>
      <c r="AX89" s="44"/>
      <c r="AY89" s="44"/>
      <c r="AZ89" s="44"/>
      <c r="BA89" s="44"/>
    </row>
    <row r="90" spans="1:53" s="31" customFormat="1" ht="12.75" x14ac:dyDescent="0.2">
      <c r="A90" s="183"/>
      <c r="B90" s="32">
        <v>3</v>
      </c>
      <c r="C90" s="45" t="s">
        <v>48</v>
      </c>
      <c r="D90" s="42">
        <v>18748</v>
      </c>
      <c r="E90" s="42">
        <v>2</v>
      </c>
      <c r="F90" s="42">
        <v>18036</v>
      </c>
      <c r="G90" s="36">
        <v>0.8</v>
      </c>
      <c r="H90" s="36">
        <v>6.1</v>
      </c>
      <c r="I90" s="42">
        <v>17219</v>
      </c>
      <c r="J90" s="123">
        <v>2.8</v>
      </c>
      <c r="K90" s="42">
        <v>16350</v>
      </c>
      <c r="L90" s="38">
        <v>0.06</v>
      </c>
      <c r="M90" s="36">
        <f>ROUND(K90*(1-L90),0)</f>
        <v>15369</v>
      </c>
      <c r="N90" s="27">
        <v>0.70399999999999996</v>
      </c>
      <c r="O90" s="24">
        <f t="shared" si="894"/>
        <v>10819.776</v>
      </c>
      <c r="P90" s="38">
        <v>0.23899999999999999</v>
      </c>
      <c r="Q90" s="24">
        <f t="shared" si="895"/>
        <v>3673.1909999999998</v>
      </c>
      <c r="R90" s="38">
        <v>5.7000000000000002E-2</v>
      </c>
      <c r="S90" s="134">
        <v>0.20669999999999999</v>
      </c>
      <c r="T90" s="24">
        <f t="shared" si="896"/>
        <v>876.03300000000002</v>
      </c>
      <c r="U90" s="27">
        <v>0.21199999999999999</v>
      </c>
      <c r="V90" s="24">
        <f t="shared" si="897"/>
        <v>3258.2280000000001</v>
      </c>
      <c r="W90" s="38">
        <v>0.50600000000000001</v>
      </c>
      <c r="X90" s="24">
        <f t="shared" si="898"/>
        <v>7776.7139999999999</v>
      </c>
      <c r="Y90" s="38">
        <v>0.41</v>
      </c>
      <c r="Z90" s="24">
        <f t="shared" si="899"/>
        <v>6301.29</v>
      </c>
      <c r="AA90" s="147">
        <v>2.5100000000000001E-3</v>
      </c>
      <c r="AB90" s="148">
        <f t="shared" si="767"/>
        <v>38.576190000000004</v>
      </c>
      <c r="AC90" s="46">
        <v>2.49E-3</v>
      </c>
      <c r="AD90" s="17">
        <f t="shared" si="901"/>
        <v>38.268810000000002</v>
      </c>
      <c r="AE90" s="26">
        <f>IF(M90&gt;0,(AG90+AP90)/M90,0)</f>
        <v>2.6560873186284081E-3</v>
      </c>
      <c r="AF90" s="46">
        <v>2.7E-4</v>
      </c>
      <c r="AG90" s="36">
        <f t="shared" si="902"/>
        <v>4.1496300000000002</v>
      </c>
      <c r="AH90" s="27">
        <v>0.2084</v>
      </c>
      <c r="AI90" s="40">
        <f t="shared" si="903"/>
        <v>32.941371200000006</v>
      </c>
      <c r="AJ90" s="27">
        <f t="shared" si="904"/>
        <v>0.89272286378010957</v>
      </c>
      <c r="AK90" s="28">
        <f t="shared" si="682"/>
        <v>0.89939342330963734</v>
      </c>
      <c r="AL90" s="42">
        <v>172</v>
      </c>
      <c r="AM90" s="38">
        <v>8.1000000000000003E-2</v>
      </c>
      <c r="AN90" s="27">
        <v>0.23200000000000001</v>
      </c>
      <c r="AO90" s="134">
        <v>0.23980000000000001</v>
      </c>
      <c r="AP90" s="40">
        <f>AL90*(1-AM90)*AN90</f>
        <v>36.671776000000001</v>
      </c>
      <c r="AQ90" s="135">
        <f t="shared" si="772"/>
        <v>37.904706400000002</v>
      </c>
      <c r="AR90" s="17">
        <v>1.5</v>
      </c>
      <c r="AS90" s="17"/>
      <c r="AT90" s="117">
        <f>AT89+AL90-AS90</f>
        <v>707.91999999999985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6">SUM(D88:D90)</f>
        <v>44690</v>
      </c>
      <c r="E91" s="50"/>
      <c r="F91" s="50">
        <f t="shared" ref="F91" si="907">SUM(F88:F90)</f>
        <v>46201</v>
      </c>
      <c r="G91" s="51"/>
      <c r="H91" s="51"/>
      <c r="I91" s="50">
        <f t="shared" ref="I91:K91" si="908">SUM(I88:I90)</f>
        <v>44675</v>
      </c>
      <c r="J91" s="51"/>
      <c r="K91" s="50">
        <f t="shared" si="908"/>
        <v>48094</v>
      </c>
      <c r="L91" s="20">
        <f t="shared" ref="L91" si="909">IF(K91&gt;0,(K88*L88+K89*L89+K90*L90)/K91,0)</f>
        <v>6.1674262901817281E-2</v>
      </c>
      <c r="M91" s="51">
        <f t="shared" ref="M91" si="910">M88+M89+M90</f>
        <v>45127</v>
      </c>
      <c r="N91" s="52">
        <f t="shared" ref="N91" si="911">IF(M91&gt;0,O91/M91,0)</f>
        <v>0.68875781682806303</v>
      </c>
      <c r="O91" s="53">
        <f t="shared" ref="O91" si="912">O88+O89+O90</f>
        <v>31081.574000000001</v>
      </c>
      <c r="P91" s="20">
        <f t="shared" ref="P91" si="913">IF(M91&gt;0,Q91/M91,0)</f>
        <v>0.25720296053360514</v>
      </c>
      <c r="Q91" s="53">
        <f t="shared" ref="Q91" si="914">Q88+Q89+Q90</f>
        <v>11606.797999999999</v>
      </c>
      <c r="R91" s="20">
        <f t="shared" ref="R91" si="915">IF(M91&gt;0,T91/M91,0)</f>
        <v>5.4039222638331816E-2</v>
      </c>
      <c r="S91" s="136"/>
      <c r="T91" s="53">
        <f t="shared" ref="T91" si="916">T88+T89+T90</f>
        <v>2438.6279999999997</v>
      </c>
      <c r="U91" s="20">
        <f t="shared" ref="U91" si="917">IF(M91&gt;0,V91/M91,0)</f>
        <v>0.2100350122986239</v>
      </c>
      <c r="V91" s="53">
        <f t="shared" ref="V91" si="918">V88+V89+V90</f>
        <v>9478.25</v>
      </c>
      <c r="W91" s="20">
        <f t="shared" ref="W91" si="919">IF(M91&gt;0,X91/M91,0)</f>
        <v>0.50236649899173436</v>
      </c>
      <c r="X91" s="53">
        <f t="shared" ref="X91" si="920">X88+X89+X90</f>
        <v>22670.292999999998</v>
      </c>
      <c r="Y91" s="20">
        <f t="shared" ref="Y91" si="921">IF(M91&gt;0,Z91/M91,0)</f>
        <v>0.41</v>
      </c>
      <c r="Z91" s="53">
        <f t="shared" ref="Z91" si="922">Z88+Z89+Z90</f>
        <v>18502.07</v>
      </c>
      <c r="AA91" s="152">
        <f t="shared" ref="AA91" si="923">IF(M91&gt;0,AB91/M91,0)</f>
        <v>2.552574733529816E-3</v>
      </c>
      <c r="AB91" s="55">
        <f t="shared" ref="AB91" si="924">SUM(AB88:AB90)</f>
        <v>115.19004000000001</v>
      </c>
      <c r="AC91" s="54">
        <f t="shared" ref="AC91" si="925">IF(M91&gt;0,AD91/M91,0)</f>
        <v>2.5227941143882819E-3</v>
      </c>
      <c r="AD91" s="55">
        <f t="shared" ref="AD91" si="926">SUM(AD88:AD90)</f>
        <v>113.84612999999999</v>
      </c>
      <c r="AE91" s="54">
        <f t="shared" ref="AE91" si="927">IF(M91&gt;0,(AE88*M88+AE89*M89+AE90*M90)/M91,0)</f>
        <v>2.7101382808518188E-3</v>
      </c>
      <c r="AF91" s="54">
        <f t="shared" ref="AF91" si="928">IF(K91&gt;0,(K88*AF88+K89*AF89+K90*AF90)/K91,0)</f>
        <v>2.667343119723874E-4</v>
      </c>
      <c r="AG91" s="51">
        <f t="shared" ref="AG91" si="929">SUM(AG88:AG90)</f>
        <v>12.0365</v>
      </c>
      <c r="AH91" s="52">
        <f t="shared" ref="AH91" si="930">IF(K91&gt;0,(K88*AH88+K89*AH89+K90*AH90)/K91,0)</f>
        <v>0.20988060464922861</v>
      </c>
      <c r="AI91" s="57">
        <f t="shared" ref="AI91" si="931">SUM(AI88:AI90)</f>
        <v>101.2888598</v>
      </c>
      <c r="AJ91" s="52">
        <f t="shared" ref="AJ91" si="932">IF(AND(AD91&gt;0),((AD88*AJ88+AD89*AJ89+AD90*AJ90)/AD91),0)</f>
        <v>0.89541151376059258</v>
      </c>
      <c r="AK91" s="56">
        <f t="shared" si="682"/>
        <v>0.90263248907648852</v>
      </c>
      <c r="AL91" s="50">
        <f t="shared" ref="AL91" si="933">SUM(AL88:AL90)</f>
        <v>526</v>
      </c>
      <c r="AM91" s="20">
        <f t="shared" ref="AM91" si="934">IF(AL91&gt;0,(AM88*AL88+AM89*AL89+AM90*AL90)/AL91,0)</f>
        <v>8.2671102661596968E-2</v>
      </c>
      <c r="AN91" s="52">
        <f>IF(K91&gt;0,(AN88*K88+AN89*K89+AN90*K90)/K91,0)</f>
        <v>0.22855536241527011</v>
      </c>
      <c r="AO91" s="136">
        <f>IF(L91&gt;0,(AO88*K88+AO89*K89+AO90*K90)/K91,0)</f>
        <v>0.23103733521853037</v>
      </c>
      <c r="AP91" s="57">
        <f t="shared" ref="AP91" si="935">SUM(AP88:AP90)</f>
        <v>110.2639102</v>
      </c>
      <c r="AQ91" s="137">
        <f t="shared" si="803"/>
        <v>111.3822988</v>
      </c>
      <c r="AR91" s="55"/>
      <c r="AS91" s="55">
        <f t="shared" ref="AS91" si="936">SUM(AS88:AS90)</f>
        <v>505.16</v>
      </c>
      <c r="AT91" s="102"/>
      <c r="AU91" s="103">
        <f>AT90</f>
        <v>707.91999999999985</v>
      </c>
      <c r="AV91" s="50">
        <f t="shared" ref="AV91" si="937">SUM(AV88:AV90)</f>
        <v>0</v>
      </c>
      <c r="AW91" s="58"/>
      <c r="AX91" s="57"/>
      <c r="AY91" s="57"/>
      <c r="AZ91" s="57"/>
      <c r="BA91" s="57"/>
    </row>
    <row r="92" spans="1:53" s="31" customFormat="1" ht="13.5" thickBot="1" x14ac:dyDescent="0.25">
      <c r="A92" s="182">
        <v>23</v>
      </c>
      <c r="B92" s="22">
        <v>1</v>
      </c>
      <c r="C92" s="10" t="s">
        <v>50</v>
      </c>
      <c r="D92" s="11">
        <v>15082</v>
      </c>
      <c r="E92" s="11">
        <v>0</v>
      </c>
      <c r="F92" s="11">
        <v>17669</v>
      </c>
      <c r="G92" s="12">
        <v>0.8</v>
      </c>
      <c r="H92" s="12">
        <v>5.7</v>
      </c>
      <c r="I92" s="11">
        <v>17585</v>
      </c>
      <c r="J92" s="12">
        <v>2.1</v>
      </c>
      <c r="K92" s="11">
        <v>16342</v>
      </c>
      <c r="L92" s="13">
        <v>5.8000000000000003E-2</v>
      </c>
      <c r="M92" s="23">
        <f>ROUND(K92*(1-L92),0)</f>
        <v>15394</v>
      </c>
      <c r="N92" s="14">
        <v>0.70899999999999996</v>
      </c>
      <c r="O92" s="24">
        <f t="shared" ref="O92:O94" si="938">M92*N92</f>
        <v>10914.346</v>
      </c>
      <c r="P92" s="13">
        <v>0.22900000000000001</v>
      </c>
      <c r="Q92" s="24">
        <f t="shared" ref="Q92:Q94" si="939">M92*P92</f>
        <v>3525.2260000000001</v>
      </c>
      <c r="R92" s="15">
        <v>6.2E-2</v>
      </c>
      <c r="S92" s="143">
        <v>0.19359999999999999</v>
      </c>
      <c r="T92" s="24">
        <f t="shared" ref="T92:T94" si="940">M92*R92</f>
        <v>954.428</v>
      </c>
      <c r="U92" s="25">
        <v>0.216</v>
      </c>
      <c r="V92" s="24">
        <f t="shared" ref="V92:V94" si="941">M92*U92</f>
        <v>3325.1039999999998</v>
      </c>
      <c r="W92" s="15">
        <v>0.51900000000000002</v>
      </c>
      <c r="X92" s="24">
        <f t="shared" ref="X92:X94" si="942">M92*W92</f>
        <v>7989.4859999999999</v>
      </c>
      <c r="Y92" s="15">
        <v>0.41</v>
      </c>
      <c r="Z92" s="24">
        <f t="shared" ref="Z92:Z94" si="943">Y92*M92</f>
        <v>6311.54</v>
      </c>
      <c r="AA92" s="145">
        <v>2.5500000000000002E-3</v>
      </c>
      <c r="AB92" s="18">
        <f t="shared" ref="AB92" si="944">M92*AA92</f>
        <v>39.2547</v>
      </c>
      <c r="AC92" s="16">
        <v>2.4599999999999999E-3</v>
      </c>
      <c r="AD92" s="17">
        <f t="shared" ref="AD92:AD94" si="945">M92*AC92</f>
        <v>37.869239999999998</v>
      </c>
      <c r="AE92" s="26">
        <f>IF(M92&gt;0,(AG92+AP92)/M92,0)</f>
        <v>2.6864743016759775E-3</v>
      </c>
      <c r="AF92" s="16">
        <v>2.7E-4</v>
      </c>
      <c r="AG92" s="23">
        <f t="shared" ref="AG92:AG94" si="946">AF92*M92</f>
        <v>4.1563800000000004</v>
      </c>
      <c r="AH92" s="114">
        <v>0.214</v>
      </c>
      <c r="AI92" s="29">
        <f t="shared" ref="AI92:AI94" si="947">AL92*(1-AM92)*AH92</f>
        <v>34.930363999999997</v>
      </c>
      <c r="AJ92" s="27">
        <f t="shared" ref="AJ92:AJ94" si="948">IF(AND(AH92&gt;0,AF92&gt;0,AC92&gt;0),((AC92-AF92)*AH92)/((AH92-AF92)*AC92),0)</f>
        <v>0.89136852628059349</v>
      </c>
      <c r="AK92" s="59">
        <f t="shared" si="682"/>
        <v>0.90056345071581845</v>
      </c>
      <c r="AL92" s="11">
        <v>178</v>
      </c>
      <c r="AM92" s="13">
        <v>8.3000000000000004E-2</v>
      </c>
      <c r="AN92" s="14">
        <v>0.22789999999999999</v>
      </c>
      <c r="AO92" s="130">
        <v>0.22470000000000001</v>
      </c>
      <c r="AP92" s="29">
        <f>AL92*(1-AM92)*AN92</f>
        <v>37.199205399999997</v>
      </c>
      <c r="AQ92" s="131">
        <f t="shared" ref="AQ92" si="949">AL92*(1-AM92)*AO92</f>
        <v>36.676882200000001</v>
      </c>
      <c r="AR92" s="18">
        <v>1.55</v>
      </c>
      <c r="AS92" s="18"/>
      <c r="AT92" s="98">
        <f>AT90+AL92-AS92</f>
        <v>885.91999999999985</v>
      </c>
      <c r="AU92" s="99"/>
      <c r="AV92" s="11"/>
      <c r="AW92" s="30"/>
      <c r="AX92" s="19"/>
      <c r="AY92" s="19"/>
      <c r="AZ92" s="19"/>
      <c r="BA92" s="19"/>
    </row>
    <row r="93" spans="1:53" s="31" customFormat="1" ht="12.75" x14ac:dyDescent="0.2">
      <c r="A93" s="183"/>
      <c r="B93" s="32">
        <v>2</v>
      </c>
      <c r="C93" s="10" t="s">
        <v>51</v>
      </c>
      <c r="D93" s="33">
        <v>20742</v>
      </c>
      <c r="E93" s="33">
        <v>2</v>
      </c>
      <c r="F93" s="33">
        <v>19281</v>
      </c>
      <c r="G93" s="34">
        <v>0.5</v>
      </c>
      <c r="H93" s="34">
        <v>6.7</v>
      </c>
      <c r="I93" s="33">
        <v>19024</v>
      </c>
      <c r="J93" s="34">
        <v>1.7</v>
      </c>
      <c r="K93" s="33">
        <v>16320</v>
      </c>
      <c r="L93" s="35">
        <v>6.4000000000000001E-2</v>
      </c>
      <c r="M93" s="36">
        <f>ROUND(K93*(1-L93),0)</f>
        <v>15276</v>
      </c>
      <c r="N93" s="37">
        <v>0.68</v>
      </c>
      <c r="O93" s="24">
        <f t="shared" si="938"/>
        <v>10387.68</v>
      </c>
      <c r="P93" s="35">
        <v>0.23499999999999999</v>
      </c>
      <c r="Q93" s="24">
        <f t="shared" si="939"/>
        <v>3589.8599999999997</v>
      </c>
      <c r="R93" s="38">
        <v>8.5000000000000006E-2</v>
      </c>
      <c r="S93" s="134">
        <v>0.19969999999999999</v>
      </c>
      <c r="T93" s="24">
        <f t="shared" si="940"/>
        <v>1298.46</v>
      </c>
      <c r="U93" s="27">
        <v>0.21299999999999999</v>
      </c>
      <c r="V93" s="24">
        <f t="shared" si="941"/>
        <v>3253.788</v>
      </c>
      <c r="W93" s="38">
        <v>0.499</v>
      </c>
      <c r="X93" s="24">
        <f t="shared" si="942"/>
        <v>7622.7240000000002</v>
      </c>
      <c r="Y93" s="38">
        <v>0.41</v>
      </c>
      <c r="Z93" s="24">
        <f t="shared" si="943"/>
        <v>6263.16</v>
      </c>
      <c r="AA93" s="146">
        <v>2.5899999999999999E-3</v>
      </c>
      <c r="AB93" s="18">
        <f t="shared" si="767"/>
        <v>39.564839999999997</v>
      </c>
      <c r="AC93" s="39">
        <v>2.5100000000000001E-3</v>
      </c>
      <c r="AD93" s="17">
        <f t="shared" si="945"/>
        <v>38.342759999999998</v>
      </c>
      <c r="AE93" s="26">
        <f>IF(M93&gt;0,(AG93+AP93)/M93,0)</f>
        <v>2.8352105263157895E-3</v>
      </c>
      <c r="AF93" s="39">
        <v>2.7E-4</v>
      </c>
      <c r="AG93" s="36">
        <f t="shared" si="946"/>
        <v>4.1245200000000004</v>
      </c>
      <c r="AH93" s="27">
        <v>0.2142</v>
      </c>
      <c r="AI93" s="40">
        <f t="shared" si="947"/>
        <v>36.846684000000003</v>
      </c>
      <c r="AJ93" s="27">
        <f t="shared" si="948"/>
        <v>0.89355661074674808</v>
      </c>
      <c r="AK93" s="28">
        <f t="shared" si="682"/>
        <v>0.9058426267635562</v>
      </c>
      <c r="AL93" s="33">
        <v>188</v>
      </c>
      <c r="AM93" s="35">
        <v>8.5000000000000006E-2</v>
      </c>
      <c r="AN93" s="37">
        <v>0.2278</v>
      </c>
      <c r="AO93" s="132">
        <v>0.22739999999999999</v>
      </c>
      <c r="AP93" s="40">
        <f>AL93*(1-AM93)*AN93</f>
        <v>39.186156000000004</v>
      </c>
      <c r="AQ93" s="133">
        <f t="shared" si="772"/>
        <v>39.117348</v>
      </c>
      <c r="AR93" s="41">
        <v>1.6</v>
      </c>
      <c r="AS93" s="41"/>
      <c r="AT93" s="117">
        <f>AT92+AL93-AS93</f>
        <v>1073.9199999999998</v>
      </c>
      <c r="AU93" s="101"/>
      <c r="AV93" s="42"/>
      <c r="AW93" s="43"/>
      <c r="AX93" s="44"/>
      <c r="AY93" s="44"/>
      <c r="AZ93" s="44"/>
      <c r="BA93" s="44"/>
    </row>
    <row r="94" spans="1:53" s="31" customFormat="1" ht="12.75" x14ac:dyDescent="0.2">
      <c r="A94" s="183"/>
      <c r="B94" s="32">
        <v>3</v>
      </c>
      <c r="C94" s="180" t="s">
        <v>63</v>
      </c>
      <c r="D94" s="42">
        <v>20170</v>
      </c>
      <c r="E94" s="42">
        <v>1</v>
      </c>
      <c r="F94" s="42">
        <v>18046</v>
      </c>
      <c r="G94" s="36">
        <v>0.4</v>
      </c>
      <c r="H94" s="36">
        <v>5.3</v>
      </c>
      <c r="I94" s="42">
        <v>17383</v>
      </c>
      <c r="J94" s="36">
        <v>1.2</v>
      </c>
      <c r="K94" s="42">
        <v>16308</v>
      </c>
      <c r="L94" s="38">
        <v>6.3E-2</v>
      </c>
      <c r="M94" s="36">
        <f>ROUND(K94*(1-L94),0)</f>
        <v>15281</v>
      </c>
      <c r="N94" s="27">
        <v>0.63800000000000001</v>
      </c>
      <c r="O94" s="24">
        <f t="shared" si="938"/>
        <v>9749.2780000000002</v>
      </c>
      <c r="P94" s="38">
        <v>0.32</v>
      </c>
      <c r="Q94" s="24">
        <f t="shared" si="939"/>
        <v>4889.92</v>
      </c>
      <c r="R94" s="38">
        <v>4.2000000000000003E-2</v>
      </c>
      <c r="S94" s="134">
        <v>0.19869999999999999</v>
      </c>
      <c r="T94" s="24">
        <f t="shared" si="940"/>
        <v>641.80200000000002</v>
      </c>
      <c r="U94" s="27">
        <v>0.217</v>
      </c>
      <c r="V94" s="24">
        <f t="shared" si="941"/>
        <v>3315.9769999999999</v>
      </c>
      <c r="W94" s="38">
        <v>0.49399999999999999</v>
      </c>
      <c r="X94" s="24">
        <f t="shared" si="942"/>
        <v>7548.8140000000003</v>
      </c>
      <c r="Y94" s="38">
        <v>0.41</v>
      </c>
      <c r="Z94" s="24">
        <f t="shared" si="943"/>
        <v>6265.21</v>
      </c>
      <c r="AA94" s="147">
        <v>2.49E-3</v>
      </c>
      <c r="AB94" s="148">
        <f t="shared" si="767"/>
        <v>38.049689999999998</v>
      </c>
      <c r="AC94" s="46">
        <v>2.4499999999999999E-3</v>
      </c>
      <c r="AD94" s="17">
        <f t="shared" si="945"/>
        <v>37.438449999999996</v>
      </c>
      <c r="AE94" s="26">
        <f>IF(M94&gt;0,(AG94+AP94)/M94,0)</f>
        <v>2.6238325502257707E-3</v>
      </c>
      <c r="AF94" s="46">
        <v>2.7E-4</v>
      </c>
      <c r="AG94" s="36">
        <f t="shared" si="946"/>
        <v>4.1258699999999999</v>
      </c>
      <c r="AH94" s="27">
        <v>0.21410000000000001</v>
      </c>
      <c r="AI94" s="40">
        <f t="shared" si="947"/>
        <v>33.584582400000002</v>
      </c>
      <c r="AJ94" s="27">
        <f t="shared" si="948"/>
        <v>0.89091945060304445</v>
      </c>
      <c r="AK94" s="28">
        <f t="shared" si="682"/>
        <v>0.89815466599982341</v>
      </c>
      <c r="AL94" s="42">
        <v>172</v>
      </c>
      <c r="AM94" s="38">
        <v>8.7999999999999995E-2</v>
      </c>
      <c r="AN94" s="27">
        <v>0.2293</v>
      </c>
      <c r="AO94" s="134">
        <v>0.22620000000000001</v>
      </c>
      <c r="AP94" s="40">
        <f>AL94*(1-AM94)*AN94</f>
        <v>35.968915200000005</v>
      </c>
      <c r="AQ94" s="135">
        <f t="shared" si="772"/>
        <v>35.482636800000002</v>
      </c>
      <c r="AR94" s="17">
        <v>1.56</v>
      </c>
      <c r="AS94" s="17"/>
      <c r="AT94" s="117">
        <f>AT93+AL94-AS94</f>
        <v>1245.9199999999998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50">SUM(D92:D94)</f>
        <v>55994</v>
      </c>
      <c r="E95" s="50"/>
      <c r="F95" s="50">
        <f t="shared" ref="F95" si="951">SUM(F92:F94)</f>
        <v>54996</v>
      </c>
      <c r="G95" s="51"/>
      <c r="H95" s="51"/>
      <c r="I95" s="50">
        <f t="shared" ref="I95:K95" si="952">SUM(I92:I94)</f>
        <v>53992</v>
      </c>
      <c r="J95" s="51"/>
      <c r="K95" s="50">
        <f t="shared" si="952"/>
        <v>48970</v>
      </c>
      <c r="L95" s="20">
        <f t="shared" ref="L95" si="953">IF(K95&gt;0,(K92*L92+K93*L93+K94*L94)/K95,0)</f>
        <v>6.1664692668981017E-2</v>
      </c>
      <c r="M95" s="51">
        <f t="shared" ref="M95" si="954">M92+M93+M94</f>
        <v>45951</v>
      </c>
      <c r="N95" s="52">
        <f t="shared" ref="N95" si="955">IF(M95&gt;0,O95/M95,0)</f>
        <v>0.67574816652521152</v>
      </c>
      <c r="O95" s="53">
        <f t="shared" ref="O95" si="956">O92+O93+O94</f>
        <v>31051.303999999996</v>
      </c>
      <c r="P95" s="20">
        <f t="shared" ref="P95" si="957">IF(M95&gt;0,Q95/M95,0)</f>
        <v>0.26125668647037059</v>
      </c>
      <c r="Q95" s="53">
        <f t="shared" ref="Q95" si="958">Q92+Q93+Q94</f>
        <v>12005.005999999999</v>
      </c>
      <c r="R95" s="20">
        <f t="shared" ref="R95" si="959">IF(M95&gt;0,T95/M95,0)</f>
        <v>6.2995147004417745E-2</v>
      </c>
      <c r="S95" s="136"/>
      <c r="T95" s="53">
        <f t="shared" ref="T95" si="960">T92+T93+T94</f>
        <v>2894.69</v>
      </c>
      <c r="U95" s="20">
        <f t="shared" ref="U95" si="961">IF(M95&gt;0,V95/M95,0)</f>
        <v>0.21533522665447974</v>
      </c>
      <c r="V95" s="53">
        <f t="shared" ref="V95" si="962">V92+V93+V94</f>
        <v>9894.8689999999988</v>
      </c>
      <c r="W95" s="20">
        <f t="shared" ref="W95" si="963">IF(M95&gt;0,X95/M95,0)</f>
        <v>0.5040374311766882</v>
      </c>
      <c r="X95" s="53">
        <f t="shared" ref="X95" si="964">X92+X93+X94</f>
        <v>23161.023999999998</v>
      </c>
      <c r="Y95" s="20">
        <f t="shared" ref="Y95" si="965">IF(M95&gt;0,Z95/M95,0)</f>
        <v>0.41</v>
      </c>
      <c r="Z95" s="53">
        <f t="shared" ref="Z95" si="966">Z92+Z93+Z94</f>
        <v>18839.91</v>
      </c>
      <c r="AA95" s="152">
        <f t="shared" ref="AA95" si="967">IF(M95&gt;0,AB95/M95,0)</f>
        <v>2.5433446497355877E-3</v>
      </c>
      <c r="AB95" s="55">
        <f t="shared" ref="AB95" si="968">SUM(AB92:AB94)</f>
        <v>116.86922999999999</v>
      </c>
      <c r="AC95" s="54">
        <f t="shared" ref="AC95" si="969">IF(M95&gt;0,AD95/M95,0)</f>
        <v>2.4732965550260055E-3</v>
      </c>
      <c r="AD95" s="55">
        <f t="shared" ref="AD95" si="970">SUM(AD92:AD94)</f>
        <v>113.65044999999998</v>
      </c>
      <c r="AE95" s="54">
        <f t="shared" ref="AE95" si="971">IF(M95&gt;0,(AE92*M92+AE93*M93+AE94*M94)/M95,0)</f>
        <v>2.7150888250527735E-3</v>
      </c>
      <c r="AF95" s="54">
        <f t="shared" ref="AF95" si="972">IF(K95&gt;0,(K92*AF92+K93*AF93+K94*AF94)/K95,0)</f>
        <v>2.7E-4</v>
      </c>
      <c r="AG95" s="51">
        <f t="shared" ref="AG95" si="973">SUM(AG92:AG94)</f>
        <v>12.406770000000002</v>
      </c>
      <c r="AH95" s="52">
        <f t="shared" ref="AH95" si="974">IF(K95&gt;0,(K92*AH92+K93*AH93+K94*AH94)/K95,0)</f>
        <v>0.21409995507453544</v>
      </c>
      <c r="AI95" s="57">
        <f t="shared" ref="AI95" si="975">SUM(AI92:AI94)</f>
        <v>105.36163040000001</v>
      </c>
      <c r="AJ95" s="52">
        <f t="shared" ref="AJ95" si="976">IF(AND(AD95&gt;0),((AD92*AJ92+AD93*AJ93+AD94*AJ94)/AD95),0)</f>
        <v>0.89195879671282996</v>
      </c>
      <c r="AK95" s="56">
        <f t="shared" si="682"/>
        <v>0.90162189309772067</v>
      </c>
      <c r="AL95" s="50">
        <f t="shared" ref="AL95" si="977">SUM(AL92:AL94)</f>
        <v>538</v>
      </c>
      <c r="AM95" s="20">
        <f t="shared" ref="AM95" si="978">IF(AL95&gt;0,(AM92*AL92+AM93*AL93+AM94*AL94)/AL95,0)</f>
        <v>8.5297397769516725E-2</v>
      </c>
      <c r="AN95" s="52">
        <f>IF(K95&gt;0,(AN92*K92+AN93*K93+AN94*K94)/K95,0)</f>
        <v>0.22833290177659793</v>
      </c>
      <c r="AO95" s="136">
        <f>IF(L95&gt;0,(AO92*K92+AO93*K93+AO94*K94)/K95,0)</f>
        <v>0.22609934653869715</v>
      </c>
      <c r="AP95" s="57">
        <f t="shared" ref="AP95" si="979">SUM(AP92:AP94)</f>
        <v>112.35427659999999</v>
      </c>
      <c r="AQ95" s="137">
        <f t="shared" si="803"/>
        <v>111.27686700000001</v>
      </c>
      <c r="AR95" s="55"/>
      <c r="AS95" s="55">
        <f t="shared" ref="AS95" si="980">SUM(AS92:AS94)</f>
        <v>0</v>
      </c>
      <c r="AT95" s="102"/>
      <c r="AU95" s="103">
        <f>AT94</f>
        <v>1245.9199999999998</v>
      </c>
      <c r="AV95" s="50">
        <f t="shared" ref="AV95" si="981">SUM(AV92:AV94)</f>
        <v>0</v>
      </c>
      <c r="AW95" s="58"/>
      <c r="AX95" s="57"/>
      <c r="AY95" s="57"/>
      <c r="AZ95" s="57"/>
      <c r="BA95" s="57"/>
    </row>
    <row r="96" spans="1:53" s="31" customFormat="1" ht="13.5" thickBot="1" x14ac:dyDescent="0.25">
      <c r="A96" s="182">
        <v>24</v>
      </c>
      <c r="B96" s="22">
        <v>1</v>
      </c>
      <c r="C96" s="10" t="s">
        <v>50</v>
      </c>
      <c r="D96" s="11">
        <v>7800</v>
      </c>
      <c r="E96" s="11">
        <v>0</v>
      </c>
      <c r="F96" s="11">
        <v>12641</v>
      </c>
      <c r="G96" s="12">
        <v>0.6</v>
      </c>
      <c r="H96" s="12">
        <v>5</v>
      </c>
      <c r="I96" s="11">
        <v>12155</v>
      </c>
      <c r="J96" s="12">
        <v>2.2000000000000002</v>
      </c>
      <c r="K96" s="11">
        <v>16275</v>
      </c>
      <c r="L96" s="13">
        <v>6.3E-2</v>
      </c>
      <c r="M96" s="23">
        <f>ROUND(K96*(1-L96),0)</f>
        <v>15250</v>
      </c>
      <c r="N96" s="14">
        <v>0.752</v>
      </c>
      <c r="O96" s="24">
        <f t="shared" ref="O96:O98" si="982">M96*N96</f>
        <v>11468</v>
      </c>
      <c r="P96" s="13">
        <v>0.186</v>
      </c>
      <c r="Q96" s="24">
        <f t="shared" ref="Q96:Q98" si="983">M96*P96</f>
        <v>2836.5</v>
      </c>
      <c r="R96" s="15">
        <v>6.2E-2</v>
      </c>
      <c r="S96" s="143">
        <v>0.19350000000000001</v>
      </c>
      <c r="T96" s="24">
        <f t="shared" ref="T96:T98" si="984">M96*R96</f>
        <v>945.5</v>
      </c>
      <c r="U96" s="25">
        <v>0.21099999999999999</v>
      </c>
      <c r="V96" s="24">
        <f t="shared" ref="V96:V98" si="985">M96*U96</f>
        <v>3217.75</v>
      </c>
      <c r="W96" s="15">
        <v>0.50800000000000001</v>
      </c>
      <c r="X96" s="24">
        <f t="shared" ref="X96:X98" si="986">M96*W96</f>
        <v>7747</v>
      </c>
      <c r="Y96" s="15">
        <v>0.4</v>
      </c>
      <c r="Z96" s="24">
        <f t="shared" ref="Z96:Z98" si="987">Y96*M96</f>
        <v>6100</v>
      </c>
      <c r="AA96" s="145">
        <v>2.5100000000000001E-3</v>
      </c>
      <c r="AB96" s="18">
        <f t="shared" ref="AB96" si="988">M96*AA96</f>
        <v>38.277500000000003</v>
      </c>
      <c r="AC96" s="16">
        <v>2.3900000000000002E-3</v>
      </c>
      <c r="AD96" s="17">
        <f t="shared" ref="AD96:AD98" si="989">M96*AC96</f>
        <v>36.447500000000005</v>
      </c>
      <c r="AE96" s="26">
        <f>IF(M96&gt;0,(AG96+AP96)/M96,0)</f>
        <v>2.6646255737704915E-3</v>
      </c>
      <c r="AF96" s="16">
        <v>2.7E-4</v>
      </c>
      <c r="AG96" s="23">
        <f t="shared" ref="AG96:AG98" si="990">AF96*M96</f>
        <v>4.1174999999999997</v>
      </c>
      <c r="AH96" s="114">
        <v>0.21429999999999999</v>
      </c>
      <c r="AI96" s="29">
        <f t="shared" ref="AI96:AI98" si="991">AL96*(1-AM96)*AH96</f>
        <v>33.443657999999999</v>
      </c>
      <c r="AJ96" s="27">
        <f t="shared" ref="AJ96:AJ98" si="992">IF(AND(AH96&gt;0,AF96&gt;0,AC96&gt;0),((AC96-AF96)*AH96)/((AH96-AF96)*AC96),0)</f>
        <v>0.88814828093742793</v>
      </c>
      <c r="AK96" s="59">
        <f t="shared" si="682"/>
        <v>0.89971057047243874</v>
      </c>
      <c r="AL96" s="11">
        <v>170</v>
      </c>
      <c r="AM96" s="13">
        <v>8.2000000000000003E-2</v>
      </c>
      <c r="AN96" s="14">
        <v>0.23400000000000001</v>
      </c>
      <c r="AO96" s="130">
        <v>0.22919999999999999</v>
      </c>
      <c r="AP96" s="29">
        <f>AL96*(1-AM96)*AN96</f>
        <v>36.518039999999999</v>
      </c>
      <c r="AQ96" s="131">
        <f t="shared" ref="AQ96" si="993">AL96*(1-AM96)*AO96</f>
        <v>35.768951999999999</v>
      </c>
      <c r="AR96" s="18">
        <v>1.55</v>
      </c>
      <c r="AS96" s="18"/>
      <c r="AT96" s="98">
        <f>AT94+AL96-AS96</f>
        <v>1415.9199999999998</v>
      </c>
      <c r="AU96" s="99"/>
      <c r="AV96" s="11"/>
      <c r="AW96" s="30"/>
      <c r="AX96" s="19"/>
      <c r="AY96" s="19"/>
      <c r="AZ96" s="19"/>
      <c r="BA96" s="19"/>
    </row>
    <row r="97" spans="1:53" s="31" customFormat="1" ht="12.75" x14ac:dyDescent="0.2">
      <c r="A97" s="183"/>
      <c r="B97" s="32">
        <v>2</v>
      </c>
      <c r="C97" s="10" t="s">
        <v>48</v>
      </c>
      <c r="D97" s="33">
        <v>18843</v>
      </c>
      <c r="E97" s="33">
        <v>2</v>
      </c>
      <c r="F97" s="33">
        <v>17884</v>
      </c>
      <c r="G97" s="34">
        <v>0.6</v>
      </c>
      <c r="H97" s="34">
        <v>7.7</v>
      </c>
      <c r="I97" s="33">
        <v>17019</v>
      </c>
      <c r="J97" s="34">
        <v>2.2999999999999998</v>
      </c>
      <c r="K97" s="33">
        <v>16271</v>
      </c>
      <c r="L97" s="35">
        <v>5.7000000000000002E-2</v>
      </c>
      <c r="M97" s="36">
        <f>ROUND(K97*(1-L97),0)</f>
        <v>15344</v>
      </c>
      <c r="N97" s="37">
        <v>0.85399999999999998</v>
      </c>
      <c r="O97" s="24">
        <f t="shared" si="982"/>
        <v>13103.776</v>
      </c>
      <c r="P97" s="35">
        <v>0.11899999999999999</v>
      </c>
      <c r="Q97" s="24">
        <f t="shared" si="983"/>
        <v>1825.9359999999999</v>
      </c>
      <c r="R97" s="38">
        <v>2.7E-2</v>
      </c>
      <c r="S97" s="134">
        <v>0.20669999999999999</v>
      </c>
      <c r="T97" s="24">
        <f t="shared" si="984"/>
        <v>414.28800000000001</v>
      </c>
      <c r="U97" s="27">
        <v>0.219</v>
      </c>
      <c r="V97" s="24">
        <f t="shared" si="985"/>
        <v>3360.3359999999998</v>
      </c>
      <c r="W97" s="38">
        <v>0.497</v>
      </c>
      <c r="X97" s="24">
        <f t="shared" si="986"/>
        <v>7625.9679999999998</v>
      </c>
      <c r="Y97" s="38">
        <v>0.4</v>
      </c>
      <c r="Z97" s="24">
        <f t="shared" si="987"/>
        <v>6137.6</v>
      </c>
      <c r="AA97" s="146"/>
      <c r="AB97" s="18">
        <f t="shared" si="767"/>
        <v>0</v>
      </c>
      <c r="AC97" s="39">
        <v>2.4299999999999999E-3</v>
      </c>
      <c r="AD97" s="17">
        <f t="shared" si="989"/>
        <v>37.285919999999997</v>
      </c>
      <c r="AE97" s="26">
        <f>IF(M97&gt;0,(AG97+AP97)/M97,0)</f>
        <v>2.8188808654848805E-3</v>
      </c>
      <c r="AF97" s="39">
        <v>2.7E-4</v>
      </c>
      <c r="AG97" s="36">
        <f t="shared" si="990"/>
        <v>4.1428799999999999</v>
      </c>
      <c r="AH97" s="27">
        <v>0.22109999999999999</v>
      </c>
      <c r="AI97" s="40">
        <f t="shared" si="991"/>
        <v>37.224395999999999</v>
      </c>
      <c r="AJ97" s="27">
        <f t="shared" si="992"/>
        <v>0.88997569774638119</v>
      </c>
      <c r="AK97" s="28">
        <f t="shared" si="682"/>
        <v>0.90526949300000525</v>
      </c>
      <c r="AL97" s="33">
        <v>184</v>
      </c>
      <c r="AM97" s="35">
        <v>8.5000000000000006E-2</v>
      </c>
      <c r="AN97" s="37">
        <v>0.23230000000000001</v>
      </c>
      <c r="AO97" s="132"/>
      <c r="AP97" s="40">
        <f>AL97*(1-AM97)*AN97</f>
        <v>39.110028000000007</v>
      </c>
      <c r="AQ97" s="133">
        <f t="shared" si="772"/>
        <v>0</v>
      </c>
      <c r="AR97" s="41">
        <v>1.55</v>
      </c>
      <c r="AS97" s="41"/>
      <c r="AT97" s="117">
        <f>AT96+AL97-AS97</f>
        <v>1599.9199999999998</v>
      </c>
      <c r="AU97" s="101"/>
      <c r="AV97" s="42"/>
      <c r="AW97" s="43"/>
      <c r="AX97" s="44"/>
      <c r="AY97" s="44"/>
      <c r="AZ97" s="44"/>
      <c r="BA97" s="44"/>
    </row>
    <row r="98" spans="1:53" s="31" customFormat="1" ht="12.75" x14ac:dyDescent="0.2">
      <c r="A98" s="183"/>
      <c r="B98" s="32">
        <v>3</v>
      </c>
      <c r="C98" s="180" t="s">
        <v>63</v>
      </c>
      <c r="D98" s="42">
        <v>18233</v>
      </c>
      <c r="E98" s="42">
        <v>0</v>
      </c>
      <c r="F98" s="42">
        <v>16907</v>
      </c>
      <c r="G98" s="36">
        <v>0.8</v>
      </c>
      <c r="H98" s="36">
        <v>7.3</v>
      </c>
      <c r="I98" s="42">
        <v>16258</v>
      </c>
      <c r="J98" s="36">
        <v>1.7</v>
      </c>
      <c r="K98" s="42">
        <v>16246</v>
      </c>
      <c r="L98" s="38">
        <v>6.6000000000000003E-2</v>
      </c>
      <c r="M98" s="36">
        <f>ROUND(K98*(1-L98),0)</f>
        <v>15174</v>
      </c>
      <c r="N98" s="27">
        <v>0.748</v>
      </c>
      <c r="O98" s="24">
        <f t="shared" si="982"/>
        <v>11350.152</v>
      </c>
      <c r="P98" s="38">
        <v>0.152</v>
      </c>
      <c r="Q98" s="24">
        <f t="shared" si="983"/>
        <v>2306.4479999999999</v>
      </c>
      <c r="R98" s="38">
        <v>0.1</v>
      </c>
      <c r="S98" s="134">
        <v>0.2107</v>
      </c>
      <c r="T98" s="24">
        <f t="shared" si="984"/>
        <v>1517.4</v>
      </c>
      <c r="U98" s="27"/>
      <c r="V98" s="24">
        <f t="shared" si="985"/>
        <v>0</v>
      </c>
      <c r="W98" s="38"/>
      <c r="X98" s="24">
        <f t="shared" si="986"/>
        <v>0</v>
      </c>
      <c r="Y98" s="38">
        <v>0.41</v>
      </c>
      <c r="Z98" s="24">
        <f t="shared" si="987"/>
        <v>6221.3399999999992</v>
      </c>
      <c r="AA98" s="147"/>
      <c r="AB98" s="148">
        <f t="shared" si="767"/>
        <v>0</v>
      </c>
      <c r="AC98" s="46">
        <v>2.2899999999999999E-3</v>
      </c>
      <c r="AD98" s="17">
        <f t="shared" si="989"/>
        <v>34.748460000000001</v>
      </c>
      <c r="AE98" s="26">
        <f>IF(M98&gt;0,(AG98+AP98)/M98,0)</f>
        <v>2.7E-4</v>
      </c>
      <c r="AF98" s="46">
        <v>2.7E-4</v>
      </c>
      <c r="AG98" s="36">
        <f t="shared" si="990"/>
        <v>4.0969800000000003</v>
      </c>
      <c r="AH98" s="27">
        <v>0.21190000000000001</v>
      </c>
      <c r="AI98" s="40">
        <f t="shared" si="991"/>
        <v>32.466470400000006</v>
      </c>
      <c r="AJ98" s="27">
        <f t="shared" si="992"/>
        <v>0.88322145823011955</v>
      </c>
      <c r="AK98" s="28">
        <f t="shared" si="682"/>
        <v>0</v>
      </c>
      <c r="AL98" s="42">
        <v>168</v>
      </c>
      <c r="AM98" s="38">
        <v>8.7999999999999995E-2</v>
      </c>
      <c r="AN98" s="27"/>
      <c r="AO98" s="134"/>
      <c r="AP98" s="40">
        <f>AL98*(1-AM98)*AN98</f>
        <v>0</v>
      </c>
      <c r="AQ98" s="135">
        <f t="shared" si="772"/>
        <v>0</v>
      </c>
      <c r="AR98" s="17">
        <v>1.55</v>
      </c>
      <c r="AS98" s="17"/>
      <c r="AT98" s="117">
        <f>AT97+AL98-AS98</f>
        <v>1767.9199999999998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4">SUM(D96:D98)</f>
        <v>44876</v>
      </c>
      <c r="E99" s="50"/>
      <c r="F99" s="50">
        <f t="shared" ref="F99" si="995">SUM(F96:F98)</f>
        <v>47432</v>
      </c>
      <c r="G99" s="51"/>
      <c r="H99" s="51"/>
      <c r="I99" s="50">
        <f t="shared" ref="I99:K99" si="996">SUM(I96:I98)</f>
        <v>45432</v>
      </c>
      <c r="J99" s="51"/>
      <c r="K99" s="50">
        <f t="shared" si="996"/>
        <v>48792</v>
      </c>
      <c r="L99" s="20">
        <f t="shared" ref="L99" si="997">IF(K99&gt;0,(K96*L96+K97*L97+K98*L98)/K99,0)</f>
        <v>6.199803246433841E-2</v>
      </c>
      <c r="M99" s="51">
        <f t="shared" ref="M99" si="998">M96+M97+M98</f>
        <v>45768</v>
      </c>
      <c r="N99" s="52">
        <f t="shared" ref="N99" si="999">IF(M99&gt;0,O99/M99,0)</f>
        <v>0.78486995280545357</v>
      </c>
      <c r="O99" s="53">
        <f t="shared" ref="O99" si="1000">O96+O97+O98</f>
        <v>35921.928</v>
      </c>
      <c r="P99" s="20">
        <f t="shared" ref="P99" si="1001">IF(M99&gt;0,Q99/M99,0)</f>
        <v>0.15226542562489076</v>
      </c>
      <c r="Q99" s="53">
        <f t="shared" ref="Q99" si="1002">Q96+Q97+Q98</f>
        <v>6968.884</v>
      </c>
      <c r="R99" s="20">
        <f t="shared" ref="R99" si="1003">IF(M99&gt;0,T99/M99,0)</f>
        <v>6.2864621569655652E-2</v>
      </c>
      <c r="S99" s="136"/>
      <c r="T99" s="53">
        <f t="shared" ref="T99" si="1004">T96+T97+T98</f>
        <v>2877.1880000000001</v>
      </c>
      <c r="U99" s="20">
        <f t="shared" ref="U99" si="1005">IF(M99&gt;0,V99/M99,0)</f>
        <v>0.14372675231602866</v>
      </c>
      <c r="V99" s="53">
        <f t="shared" ref="V99" si="1006">V96+V97+V98</f>
        <v>6578.0859999999993</v>
      </c>
      <c r="W99" s="20">
        <f t="shared" ref="W99" si="1007">IF(M99&gt;0,X99/M99,0)</f>
        <v>0.33588900541863315</v>
      </c>
      <c r="X99" s="53">
        <f t="shared" ref="X99" si="1008">X96+X97+X98</f>
        <v>15372.968000000001</v>
      </c>
      <c r="Y99" s="20">
        <f t="shared" ref="Y99" si="1009">IF(M99&gt;0,Z99/M99,0)</f>
        <v>0.40331541688515993</v>
      </c>
      <c r="Z99" s="53">
        <f t="shared" ref="Z99" si="1010">Z96+Z97+Z98</f>
        <v>18458.939999999999</v>
      </c>
      <c r="AA99" s="152">
        <f t="shared" ref="AA99" si="1011">IF(M99&gt;0,AB99/M99,0)</f>
        <v>8.3633761580143343E-4</v>
      </c>
      <c r="AB99" s="55">
        <f t="shared" ref="AB99" si="1012">SUM(AB96:AB98)</f>
        <v>38.277500000000003</v>
      </c>
      <c r="AC99" s="54">
        <f t="shared" ref="AC99" si="1013">IF(M99&gt;0,AD99/M99,0)</f>
        <v>2.370256074112917E-3</v>
      </c>
      <c r="AD99" s="55">
        <f t="shared" ref="AD99" si="1014">SUM(AD96:AD98)</f>
        <v>108.48187999999999</v>
      </c>
      <c r="AE99" s="54">
        <f t="shared" ref="AE99" si="1015">IF(M99&gt;0,(AE96*M96+AE97*M97+AE98*M98)/M99,0)</f>
        <v>1.9224223911903516E-3</v>
      </c>
      <c r="AF99" s="54">
        <f t="shared" ref="AF99" si="1016">IF(K99&gt;0,(K96*AF96+K97*AF97+K98*AF98)/K99,0)</f>
        <v>2.7000000000000006E-4</v>
      </c>
      <c r="AG99" s="51">
        <f t="shared" ref="AG99" si="1017">SUM(AG96:AG98)</f>
        <v>12.35736</v>
      </c>
      <c r="AH99" s="52">
        <f t="shared" ref="AH99" si="1018">IF(K99&gt;0,(K96*AH96+K97*AH97+K98*AH98)/K99,0)</f>
        <v>0.21576852762747989</v>
      </c>
      <c r="AI99" s="57">
        <f t="shared" ref="AI99" si="1019">SUM(AI96:AI98)</f>
        <v>103.1345244</v>
      </c>
      <c r="AJ99" s="52">
        <f t="shared" ref="AJ99" si="1020">IF(AND(AD99&gt;0),((AD96*AJ96+AD97*AJ97+AD98*AJ98)/AD99),0)</f>
        <v>0.88719823670122278</v>
      </c>
      <c r="AK99" s="56">
        <f t="shared" si="682"/>
        <v>0.86104707668565406</v>
      </c>
      <c r="AL99" s="50">
        <f t="shared" ref="AL99" si="1021">SUM(AL96:AL98)</f>
        <v>522</v>
      </c>
      <c r="AM99" s="20">
        <f t="shared" ref="AM99" si="1022">IF(AL99&gt;0,(AM96*AL96+AM97*AL97+AM98*AL98)/AL99,0)</f>
        <v>8.498850574712645E-2</v>
      </c>
      <c r="AN99" s="52">
        <f>IF(K99&gt;0,(AN96*K96+AN97*K97+AN98*K98)/K99,0)</f>
        <v>0.15551941506804395</v>
      </c>
      <c r="AO99" s="136">
        <f>IF(L99&gt;0,(AO96*K96+AO97*K97+AO98*K98)/K99,0)</f>
        <v>7.6451672405312338E-2</v>
      </c>
      <c r="AP99" s="57">
        <f t="shared" ref="AP99" si="1023">SUM(AP96:AP98)</f>
        <v>75.628068000000013</v>
      </c>
      <c r="AQ99" s="137">
        <f t="shared" si="803"/>
        <v>35.768951999999999</v>
      </c>
      <c r="AR99" s="55"/>
      <c r="AS99" s="55">
        <f t="shared" ref="AS99" si="1024">SUM(AS96:AS98)</f>
        <v>0</v>
      </c>
      <c r="AT99" s="102"/>
      <c r="AU99" s="103">
        <f>AT98</f>
        <v>1767.9199999999998</v>
      </c>
      <c r="AV99" s="50">
        <f t="shared" ref="AV99" si="1025">SUM(AV96:AV98)</f>
        <v>0</v>
      </c>
      <c r="AW99" s="58"/>
      <c r="AX99" s="57"/>
      <c r="AY99" s="57"/>
      <c r="AZ99" s="57"/>
      <c r="BA99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  <protectedRange sqref="AP28:AQ43 AK28:AK43 M28:M43" name="Range1_1_1_1_1_1_1_1_1_2"/>
    <protectedRange sqref="AH31:AJ31 AH35:AJ35 AH39:AJ39 AH43:AJ43 AH28:AI30 AH32:AI34 AH36:AI38 AH40:AI42" name="Range1_1_1_1_1_1_1_2"/>
    <protectedRange sqref="AJ28:AJ30 AJ32:AJ34 AJ36:AJ38 AJ40:AJ42" name="Range1_1_1_1_2"/>
    <protectedRange sqref="AD31:AE31 AD28:AD30 AD35:AE35 AD32:AD34 AD39:AE39 AD36:AD38 AD43:AE43 AD40:AD42" name="Range1_1_1_1_1_2_2_1_2"/>
    <protectedRange sqref="O28:O43" name="Range1_1_1_1_1_5_1_1_2"/>
    <protectedRange sqref="Q28:Q43" name="Range1_1_1_1_1_7_1_1_2"/>
    <protectedRange sqref="T28:T43" name="Range1_1_1_1_1_8_1_1_2"/>
    <protectedRange sqref="V28:V43" name="Range1_1_1_1_1_10_1_1_2"/>
    <protectedRange sqref="X28:X43" name="Range1_1_1_1_1_12_1_1_2"/>
    <protectedRange sqref="Z28:Z43" name="Range1_1_1_1_1_16_1_1_2"/>
    <protectedRange sqref="AG28:AG43" name="Range1_1_1_1_1_18_1_1_2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B28:AB43" name="Range1_1_1_1_1_2_2_1_1_1_2"/>
    <protectedRange sqref="AP44:AQ47 AK44:AK47 M44:M47" name="Range1_1_1_1_1_1_1_1_1_3"/>
    <protectedRange sqref="AH47:AJ47 AH44:AI46" name="Range1_1_1_1_1_1_1_3"/>
    <protectedRange sqref="AJ44:AJ46" name="Range1_1_1_1_3"/>
    <protectedRange sqref="AD47:AE47 AD44:AD46" name="Range1_1_1_1_1_2_2_1_3"/>
    <protectedRange sqref="O44:O47" name="Range1_1_1_1_1_5_1_1_3"/>
    <protectedRange sqref="Q44:Q47" name="Range1_1_1_1_1_7_1_1_3"/>
    <protectedRange sqref="T44:T47" name="Range1_1_1_1_1_8_1_1_3"/>
    <protectedRange sqref="V44:V47" name="Range1_1_1_1_1_10_1_1_3"/>
    <protectedRange sqref="X44:X47" name="Range1_1_1_1_1_12_1_1_3"/>
    <protectedRange sqref="Z44:Z47" name="Range1_1_1_1_1_16_1_1_3"/>
    <protectedRange sqref="AG44:AG47" name="Range1_1_1_1_1_18_1_1_3"/>
    <protectedRange sqref="AE44:AE46" name="Range1_1_1_1_1_2_1_10_1_1_1"/>
    <protectedRange sqref="AB44:AB47" name="Range1_1_1_1_1_2_2_1_1_1_3"/>
    <protectedRange sqref="AP48:AQ71 AK48:AK71 M48:M71" name="Range1_1_1_1_1_1_1_1_1_4"/>
    <protectedRange sqref="AH51:AJ51 AH55:AJ55 AH59:AJ59 AH63:AJ63 AH67:AJ67 AH71:AJ71 AH48:AI50 AH52:AI54 AH56:AI58 AH60:AI62 AH64:AI66 AH68:AI70" name="Range1_1_1_1_1_1_1_4"/>
    <protectedRange sqref="AJ48:AJ50 AJ52:AJ54 AJ56:AJ58 AJ60:AJ62 AJ64:AJ66 AJ68:AJ70" name="Range1_1_1_1_4"/>
    <protectedRange sqref="AD51:AE51 AD48:AD50 AD55:AE55 AD52:AD54 AD59:AE59 AD56:AD58 AD63:AE63 AD60:AD62 AD67:AE67 AD64:AD66 AD71:AE71 AD68:AD70" name="Range1_1_1_1_1_2_2_1_4"/>
    <protectedRange sqref="O48:O71" name="Range1_1_1_1_1_5_1_1_4"/>
    <protectedRange sqref="Q48:Q71" name="Range1_1_1_1_1_7_1_1_4"/>
    <protectedRange sqref="T48:T71" name="Range1_1_1_1_1_8_1_1_4"/>
    <protectedRange sqref="V48:V71" name="Range1_1_1_1_1_10_1_1_4"/>
    <protectedRange sqref="X48:X71" name="Range1_1_1_1_1_12_1_1_4"/>
    <protectedRange sqref="Z48:Z71" name="Range1_1_1_1_1_16_1_1_4"/>
    <protectedRange sqref="AG48:AG71" name="Range1_1_1_1_1_18_1_1_4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B48:AB71" name="Range1_1_1_1_1_2_2_1_1_1_4"/>
    <protectedRange sqref="AP72:AQ75 AK72:AK75 M72:M75" name="Range1_1_1_1_1_1_1_1_1_5"/>
    <protectedRange sqref="AH75:AJ75 AH72:AI74" name="Range1_1_1_1_1_1_1_5"/>
    <protectedRange sqref="AJ72:AJ74" name="Range1_1_1_1_5"/>
    <protectedRange sqref="AD75:AE75 AD72:AD74" name="Range1_1_1_1_1_2_2_1_5"/>
    <protectedRange sqref="O72:O75" name="Range1_1_1_1_1_5_1_1_5"/>
    <protectedRange sqref="Q72:Q75" name="Range1_1_1_1_1_7_1_1_5"/>
    <protectedRange sqref="T72:T75" name="Range1_1_1_1_1_8_1_1_5"/>
    <protectedRange sqref="V72:V75" name="Range1_1_1_1_1_10_1_1_5"/>
    <protectedRange sqref="X72:X75" name="Range1_1_1_1_1_12_1_1_5"/>
    <protectedRange sqref="Z72:Z75" name="Range1_1_1_1_1_16_1_1_5"/>
    <protectedRange sqref="AG72:AG75" name="Range1_1_1_1_1_18_1_1_5"/>
    <protectedRange sqref="AE72:AE74" name="Range1_1_1_1_1_2_1_17_1_1_1_1"/>
    <protectedRange sqref="AB72:AB75" name="Range1_1_1_1_1_2_2_1_1_1_5"/>
    <protectedRange sqref="AP76:AQ99 AK76:AK99 M76:M99" name="Range1_1_1_1_1_1_1_1_1_6"/>
    <protectedRange sqref="AH79:AJ79 AH83:AJ83 AH87:AJ87 AH91:AJ91 AH95:AJ95 AH99:AJ99 AH76:AI78 AH80:AI82 AH84:AI86 AH88:AI90 AH92:AI94 AH96:AI98" name="Range1_1_1_1_1_1_1_6"/>
    <protectedRange sqref="AJ76:AJ78 AJ80:AJ82 AJ84:AJ86 AJ88:AJ90 AJ92:AJ94 AJ96:AJ98" name="Range1_1_1_1_6"/>
    <protectedRange sqref="AD79:AE79 AD76:AD78 AD83:AE83 AD80:AD82 AD87:AE87 AD84:AD86 AD91:AE91 AD88:AD90 AD95:AE95 AD92:AD94 AD99:AE99 AD96:AD98" name="Range1_1_1_1_1_2_2_1_6"/>
    <protectedRange sqref="O76:O99" name="Range1_1_1_1_1_5_1_1_6"/>
    <protectedRange sqref="Q76:Q99" name="Range1_1_1_1_1_7_1_1_6"/>
    <protectedRange sqref="T76:T99" name="Range1_1_1_1_1_8_1_1_6"/>
    <protectedRange sqref="V76:V99" name="Range1_1_1_1_1_10_1_1_6"/>
    <protectedRange sqref="X76:X99" name="Range1_1_1_1_1_12_1_1_6"/>
    <protectedRange sqref="Z76:Z99" name="Range1_1_1_1_1_16_1_1_6"/>
    <protectedRange sqref="AG76:AG99" name="Range1_1_1_1_1_18_1_1_6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B76:AB99" name="Range1_1_1_1_1_2_2_1_1_1_6"/>
  </protectedRanges>
  <mergeCells count="29">
    <mergeCell ref="A96:A99"/>
    <mergeCell ref="A76:A79"/>
    <mergeCell ref="A80:A83"/>
    <mergeCell ref="A84:A87"/>
    <mergeCell ref="A88:A91"/>
    <mergeCell ref="A92:A95"/>
    <mergeCell ref="A68:A71"/>
    <mergeCell ref="A72:A75"/>
    <mergeCell ref="A48:A51"/>
    <mergeCell ref="A52:A55"/>
    <mergeCell ref="A56:A59"/>
    <mergeCell ref="A60:A63"/>
    <mergeCell ref="A64:A67"/>
    <mergeCell ref="A44:A4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  <mergeCell ref="A28:A31"/>
    <mergeCell ref="A32:A35"/>
    <mergeCell ref="A36:A39"/>
    <mergeCell ref="A40:A43"/>
    <mergeCell ref="A24:A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2025-08-25T06:55:46Z</dcterms:modified>
</cp:coreProperties>
</file>