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 defaultThemeVersion="124226"/>
  <xr:revisionPtr revIDLastSave="0" documentId="13_ncr:1_{A39DCAE4-64E1-4747-B810-6FBFB968E3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Юни" sheetId="6" r:id="rId1"/>
    <sheet name="Юли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79" i="6" l="1"/>
  <c r="AV43" i="7" l="1"/>
  <c r="AS43" i="7"/>
  <c r="AL43" i="7"/>
  <c r="AM43" i="7" s="1"/>
  <c r="K43" i="7"/>
  <c r="I43" i="7"/>
  <c r="F43" i="7"/>
  <c r="D43" i="7"/>
  <c r="AQ42" i="7"/>
  <c r="AP42" i="7"/>
  <c r="AJ42" i="7"/>
  <c r="AI42" i="7"/>
  <c r="M42" i="7"/>
  <c r="AB42" i="7" s="1"/>
  <c r="AQ41" i="7"/>
  <c r="AP41" i="7"/>
  <c r="AJ41" i="7"/>
  <c r="AI41" i="7"/>
  <c r="M41" i="7"/>
  <c r="AQ40" i="7"/>
  <c r="AP40" i="7"/>
  <c r="AJ40" i="7"/>
  <c r="AI40" i="7"/>
  <c r="M40" i="7"/>
  <c r="AB40" i="7" s="1"/>
  <c r="AV39" i="7"/>
  <c r="AS39" i="7"/>
  <c r="AL39" i="7"/>
  <c r="AM39" i="7" s="1"/>
  <c r="K39" i="7"/>
  <c r="L39" i="7" s="1"/>
  <c r="AO39" i="7" s="1"/>
  <c r="I39" i="7"/>
  <c r="F39" i="7"/>
  <c r="D39" i="7"/>
  <c r="AQ38" i="7"/>
  <c r="AP38" i="7"/>
  <c r="AJ38" i="7"/>
  <c r="AI38" i="7"/>
  <c r="M38" i="7"/>
  <c r="AQ37" i="7"/>
  <c r="AP37" i="7"/>
  <c r="AJ37" i="7"/>
  <c r="AI37" i="7"/>
  <c r="M37" i="7"/>
  <c r="AQ36" i="7"/>
  <c r="AP36" i="7"/>
  <c r="AJ36" i="7"/>
  <c r="AI36" i="7"/>
  <c r="M36" i="7"/>
  <c r="AV35" i="7"/>
  <c r="AS35" i="7"/>
  <c r="AL35" i="7"/>
  <c r="AM35" i="7" s="1"/>
  <c r="K35" i="7"/>
  <c r="L35" i="7" s="1"/>
  <c r="AO35" i="7" s="1"/>
  <c r="I35" i="7"/>
  <c r="F35" i="7"/>
  <c r="D35" i="7"/>
  <c r="AQ34" i="7"/>
  <c r="AP34" i="7"/>
  <c r="AJ34" i="7"/>
  <c r="AI34" i="7"/>
  <c r="M34" i="7"/>
  <c r="AQ33" i="7"/>
  <c r="AP33" i="7"/>
  <c r="AJ33" i="7"/>
  <c r="AI33" i="7"/>
  <c r="M33" i="7"/>
  <c r="AQ32" i="7"/>
  <c r="AP32" i="7"/>
  <c r="AJ32" i="7"/>
  <c r="AI32" i="7"/>
  <c r="M32" i="7"/>
  <c r="AB32" i="7" s="1"/>
  <c r="AV31" i="7"/>
  <c r="AS31" i="7"/>
  <c r="AL31" i="7"/>
  <c r="AM31" i="7" s="1"/>
  <c r="K31" i="7"/>
  <c r="L31" i="7" s="1"/>
  <c r="AO31" i="7" s="1"/>
  <c r="I31" i="7"/>
  <c r="F31" i="7"/>
  <c r="D31" i="7"/>
  <c r="AQ30" i="7"/>
  <c r="AP30" i="7"/>
  <c r="AJ30" i="7"/>
  <c r="AI30" i="7"/>
  <c r="M30" i="7"/>
  <c r="AB30" i="7" s="1"/>
  <c r="AQ29" i="7"/>
  <c r="AP29" i="7"/>
  <c r="AJ29" i="7"/>
  <c r="AI29" i="7"/>
  <c r="M29" i="7"/>
  <c r="AQ28" i="7"/>
  <c r="AP28" i="7"/>
  <c r="AJ28" i="7"/>
  <c r="AI28" i="7"/>
  <c r="M28" i="7"/>
  <c r="AB28" i="7" s="1"/>
  <c r="AV27" i="7"/>
  <c r="AS27" i="7"/>
  <c r="AL27" i="7"/>
  <c r="AM27" i="7" s="1"/>
  <c r="K27" i="7"/>
  <c r="L27" i="7" s="1"/>
  <c r="I27" i="7"/>
  <c r="F27" i="7"/>
  <c r="D27" i="7"/>
  <c r="AQ26" i="7"/>
  <c r="AP26" i="7"/>
  <c r="AJ26" i="7"/>
  <c r="AI26" i="7"/>
  <c r="M26" i="7"/>
  <c r="AB26" i="7" s="1"/>
  <c r="AQ25" i="7"/>
  <c r="AP25" i="7"/>
  <c r="AJ25" i="7"/>
  <c r="AI25" i="7"/>
  <c r="M25" i="7"/>
  <c r="AB25" i="7" s="1"/>
  <c r="AQ24" i="7"/>
  <c r="AP24" i="7"/>
  <c r="AJ24" i="7"/>
  <c r="AI24" i="7"/>
  <c r="M24" i="7"/>
  <c r="AB24" i="7" s="1"/>
  <c r="AV23" i="7"/>
  <c r="AS23" i="7"/>
  <c r="AL23" i="7"/>
  <c r="AM23" i="7" s="1"/>
  <c r="K23" i="7"/>
  <c r="AO23" i="7" s="1"/>
  <c r="I23" i="7"/>
  <c r="F23" i="7"/>
  <c r="D23" i="7"/>
  <c r="AQ22" i="7"/>
  <c r="AP22" i="7"/>
  <c r="AJ22" i="7"/>
  <c r="AI22" i="7"/>
  <c r="M22" i="7"/>
  <c r="AB22" i="7" s="1"/>
  <c r="AQ21" i="7"/>
  <c r="AP21" i="7"/>
  <c r="AJ21" i="7"/>
  <c r="AI21" i="7"/>
  <c r="M21" i="7"/>
  <c r="AQ20" i="7"/>
  <c r="AP20" i="7"/>
  <c r="AJ20" i="7"/>
  <c r="AI20" i="7"/>
  <c r="M20" i="7"/>
  <c r="AV19" i="7"/>
  <c r="AS19" i="7"/>
  <c r="AL19" i="7"/>
  <c r="AM19" i="7" s="1"/>
  <c r="K19" i="7"/>
  <c r="AO19" i="7" s="1"/>
  <c r="I19" i="7"/>
  <c r="F19" i="7"/>
  <c r="D19" i="7"/>
  <c r="AQ18" i="7"/>
  <c r="AP18" i="7"/>
  <c r="AJ18" i="7"/>
  <c r="AI18" i="7"/>
  <c r="M18" i="7"/>
  <c r="AQ17" i="7"/>
  <c r="AP17" i="7"/>
  <c r="AJ17" i="7"/>
  <c r="AI17" i="7"/>
  <c r="M17" i="7"/>
  <c r="AB17" i="7" s="1"/>
  <c r="AQ16" i="7"/>
  <c r="AP16" i="7"/>
  <c r="AJ16" i="7"/>
  <c r="AI16" i="7"/>
  <c r="M16" i="7"/>
  <c r="AV15" i="7"/>
  <c r="AS15" i="7"/>
  <c r="AL15" i="7"/>
  <c r="AM15" i="7" s="1"/>
  <c r="K15" i="7"/>
  <c r="L15" i="7" s="1"/>
  <c r="I15" i="7"/>
  <c r="F15" i="7"/>
  <c r="D15" i="7"/>
  <c r="AQ14" i="7"/>
  <c r="AP14" i="7"/>
  <c r="AJ14" i="7"/>
  <c r="AI14" i="7"/>
  <c r="M14" i="7"/>
  <c r="AQ13" i="7"/>
  <c r="AP13" i="7"/>
  <c r="AJ13" i="7"/>
  <c r="AI13" i="7"/>
  <c r="M13" i="7"/>
  <c r="AQ12" i="7"/>
  <c r="AP12" i="7"/>
  <c r="AJ12" i="7"/>
  <c r="AI12" i="7"/>
  <c r="M12" i="7"/>
  <c r="AB12" i="7" s="1"/>
  <c r="AV11" i="7"/>
  <c r="AS11" i="7"/>
  <c r="AL11" i="7"/>
  <c r="AM11" i="7" s="1"/>
  <c r="K11" i="7"/>
  <c r="L11" i="7" s="1"/>
  <c r="I11" i="7"/>
  <c r="F11" i="7"/>
  <c r="D11" i="7"/>
  <c r="AQ10" i="7"/>
  <c r="AP10" i="7"/>
  <c r="AJ10" i="7"/>
  <c r="AI10" i="7"/>
  <c r="M10" i="7"/>
  <c r="AQ9" i="7"/>
  <c r="AP9" i="7"/>
  <c r="AJ9" i="7"/>
  <c r="AI9" i="7"/>
  <c r="M9" i="7"/>
  <c r="AG9" i="7" s="1"/>
  <c r="AQ8" i="7"/>
  <c r="AP8" i="7"/>
  <c r="AJ8" i="7"/>
  <c r="AI8" i="7"/>
  <c r="M8" i="7"/>
  <c r="AB8" i="7" s="1"/>
  <c r="AV7" i="7"/>
  <c r="AS7" i="7"/>
  <c r="AL7" i="7"/>
  <c r="AM7" i="7" s="1"/>
  <c r="K7" i="7"/>
  <c r="L7" i="7" s="1"/>
  <c r="I7" i="7"/>
  <c r="F7" i="7"/>
  <c r="D7" i="7"/>
  <c r="AQ6" i="7"/>
  <c r="AP6" i="7"/>
  <c r="AJ6" i="7"/>
  <c r="AI6" i="7"/>
  <c r="M6" i="7"/>
  <c r="AB6" i="7" s="1"/>
  <c r="AQ5" i="7"/>
  <c r="AP5" i="7"/>
  <c r="AJ5" i="7"/>
  <c r="AI5" i="7"/>
  <c r="M5" i="7"/>
  <c r="AB5" i="7" s="1"/>
  <c r="AQ4" i="7"/>
  <c r="AP4" i="7"/>
  <c r="AJ4" i="7"/>
  <c r="AI4" i="7"/>
  <c r="M4" i="7"/>
  <c r="Q4" i="7" s="1"/>
  <c r="AV127" i="6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I31" i="6" l="1"/>
  <c r="AB57" i="6"/>
  <c r="T29" i="7"/>
  <c r="AB29" i="7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B113" i="6"/>
  <c r="AB120" i="6"/>
  <c r="AE126" i="6"/>
  <c r="AK126" i="6" s="1"/>
  <c r="AB126" i="6"/>
  <c r="AB4" i="7"/>
  <c r="AB7" i="7" s="1"/>
  <c r="AB14" i="7"/>
  <c r="X16" i="7"/>
  <c r="AB16" i="7"/>
  <c r="AB27" i="7"/>
  <c r="AB38" i="7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AB13" i="7"/>
  <c r="AB15" i="7" s="1"/>
  <c r="T21" i="7"/>
  <c r="AB21" i="7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B121" i="6"/>
  <c r="AE9" i="7"/>
  <c r="AK9" i="7" s="1"/>
  <c r="AB9" i="7"/>
  <c r="AP31" i="7"/>
  <c r="AD33" i="7"/>
  <c r="AB33" i="7"/>
  <c r="T41" i="7"/>
  <c r="AB41" i="7"/>
  <c r="AB43" i="7" s="1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B112" i="6"/>
  <c r="AE125" i="6"/>
  <c r="AK125" i="6" s="1"/>
  <c r="AB125" i="6"/>
  <c r="AD37" i="7"/>
  <c r="AB37" i="7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B109" i="6"/>
  <c r="AB114" i="6"/>
  <c r="X116" i="6"/>
  <c r="AB116" i="6"/>
  <c r="AB119" i="6" s="1"/>
  <c r="AE124" i="6"/>
  <c r="AK124" i="6" s="1"/>
  <c r="AB124" i="6"/>
  <c r="AB127" i="6" s="1"/>
  <c r="Z4" i="7"/>
  <c r="AB10" i="7"/>
  <c r="Z18" i="7"/>
  <c r="AB18" i="7"/>
  <c r="Z20" i="7"/>
  <c r="AB20" i="7"/>
  <c r="AB23" i="7" s="1"/>
  <c r="AB31" i="7"/>
  <c r="Z34" i="7"/>
  <c r="AB34" i="7"/>
  <c r="Z36" i="7"/>
  <c r="AB36" i="7"/>
  <c r="O13" i="7"/>
  <c r="T20" i="7"/>
  <c r="AI43" i="7"/>
  <c r="AQ23" i="7"/>
  <c r="AQ19" i="7"/>
  <c r="AI39" i="7"/>
  <c r="Q33" i="7"/>
  <c r="V41" i="7"/>
  <c r="AD4" i="7"/>
  <c r="T33" i="7"/>
  <c r="AG10" i="7"/>
  <c r="AE10" i="7" s="1"/>
  <c r="AK10" i="7" s="1"/>
  <c r="Q14" i="7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AE54" i="6"/>
  <c r="AK54" i="6" s="1"/>
  <c r="AG54" i="6"/>
  <c r="T54" i="6"/>
  <c r="AD69" i="6"/>
  <c r="AG73" i="6"/>
  <c r="X73" i="6"/>
  <c r="V73" i="6"/>
  <c r="AG98" i="6"/>
  <c r="V98" i="6"/>
  <c r="O98" i="6"/>
  <c r="Z49" i="6"/>
  <c r="Q49" i="6"/>
  <c r="AN79" i="6"/>
  <c r="AF79" i="6"/>
  <c r="AD25" i="7"/>
  <c r="V25" i="7"/>
  <c r="T25" i="7"/>
  <c r="Q25" i="7"/>
  <c r="AQ27" i="6"/>
  <c r="AD49" i="6"/>
  <c r="AE58" i="6"/>
  <c r="AK58" i="6" s="1"/>
  <c r="AD58" i="6"/>
  <c r="Z58" i="6"/>
  <c r="T58" i="6"/>
  <c r="Q58" i="6"/>
  <c r="O58" i="6"/>
  <c r="AE46" i="6"/>
  <c r="AK46" i="6" s="1"/>
  <c r="AG46" i="6"/>
  <c r="M111" i="6"/>
  <c r="T108" i="6"/>
  <c r="AP127" i="6"/>
  <c r="AQ19" i="6"/>
  <c r="T44" i="6"/>
  <c r="T46" i="6"/>
  <c r="AD80" i="6"/>
  <c r="T80" i="6"/>
  <c r="O80" i="6"/>
  <c r="AG108" i="6"/>
  <c r="AE108" i="6" s="1"/>
  <c r="V28" i="7"/>
  <c r="Z28" i="7"/>
  <c r="Z30" i="7"/>
  <c r="T30" i="7"/>
  <c r="Q30" i="7"/>
  <c r="V5" i="6"/>
  <c r="T5" i="6"/>
  <c r="AP15" i="6"/>
  <c r="AE6" i="7"/>
  <c r="AK6" i="7" s="1"/>
  <c r="T6" i="7"/>
  <c r="AG82" i="6"/>
  <c r="T82" i="6"/>
  <c r="O82" i="6"/>
  <c r="AE110" i="6"/>
  <c r="AK110" i="6" s="1"/>
  <c r="AG110" i="6"/>
  <c r="AI79" i="6"/>
  <c r="AD105" i="6"/>
  <c r="Z105" i="6"/>
  <c r="T105" i="6"/>
  <c r="Q105" i="6"/>
  <c r="O105" i="6"/>
  <c r="X118" i="6"/>
  <c r="M119" i="6"/>
  <c r="AA119" i="6" s="1"/>
  <c r="AG122" i="6"/>
  <c r="AE122" i="6" s="1"/>
  <c r="AK122" i="6" s="1"/>
  <c r="AD122" i="6"/>
  <c r="AD123" i="6" s="1"/>
  <c r="AJ123" i="6" s="1"/>
  <c r="Z122" i="6"/>
  <c r="Q122" i="6"/>
  <c r="O122" i="6"/>
  <c r="AG8" i="7"/>
  <c r="AE8" i="7" s="1"/>
  <c r="AK8" i="7" s="1"/>
  <c r="AD12" i="7"/>
  <c r="Z12" i="7"/>
  <c r="T12" i="7"/>
  <c r="Q12" i="7"/>
  <c r="O12" i="7"/>
  <c r="AP43" i="7"/>
  <c r="AG105" i="6"/>
  <c r="T122" i="6"/>
  <c r="T8" i="7"/>
  <c r="AG12" i="7"/>
  <c r="AE12" i="7" s="1"/>
  <c r="AK12" i="7" s="1"/>
  <c r="AQ83" i="6"/>
  <c r="AD41" i="6"/>
  <c r="V41" i="6"/>
  <c r="T41" i="6"/>
  <c r="Q50" i="6"/>
  <c r="AG53" i="6"/>
  <c r="AE53" i="6" s="1"/>
  <c r="AK53" i="6" s="1"/>
  <c r="AD56" i="6"/>
  <c r="AG57" i="6"/>
  <c r="AE57" i="6" s="1"/>
  <c r="AK57" i="6" s="1"/>
  <c r="AD61" i="6"/>
  <c r="AD72" i="6"/>
  <c r="AP123" i="6"/>
  <c r="AI15" i="7"/>
  <c r="AI19" i="7"/>
  <c r="AQ39" i="6"/>
  <c r="AD74" i="6"/>
  <c r="Z113" i="6"/>
  <c r="AP27" i="7"/>
  <c r="AQ7" i="6"/>
  <c r="AD33" i="6"/>
  <c r="T52" i="6"/>
  <c r="AD60" i="6"/>
  <c r="AQ75" i="6"/>
  <c r="AG76" i="6"/>
  <c r="O85" i="6"/>
  <c r="AP111" i="6"/>
  <c r="O112" i="6"/>
  <c r="AD113" i="6"/>
  <c r="O121" i="6"/>
  <c r="AP7" i="7"/>
  <c r="T10" i="7"/>
  <c r="O14" i="7"/>
  <c r="AI31" i="7"/>
  <c r="AP11" i="6"/>
  <c r="T10" i="6"/>
  <c r="Q48" i="6"/>
  <c r="AI55" i="6"/>
  <c r="Z112" i="6"/>
  <c r="Z115" i="6" s="1"/>
  <c r="Q120" i="6"/>
  <c r="T121" i="6"/>
  <c r="Q126" i="6"/>
  <c r="Q13" i="7"/>
  <c r="T14" i="7"/>
  <c r="AP39" i="7"/>
  <c r="V10" i="6"/>
  <c r="T45" i="6"/>
  <c r="Z48" i="6"/>
  <c r="AP63" i="6"/>
  <c r="O104" i="6"/>
  <c r="T106" i="6"/>
  <c r="T109" i="6"/>
  <c r="AD112" i="6"/>
  <c r="AP119" i="6"/>
  <c r="T120" i="6"/>
  <c r="Z121" i="6"/>
  <c r="Z126" i="6"/>
  <c r="AQ11" i="7"/>
  <c r="T13" i="7"/>
  <c r="Z14" i="7"/>
  <c r="V21" i="7"/>
  <c r="AQ31" i="7"/>
  <c r="Q34" i="7"/>
  <c r="AQ39" i="7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E109" i="6" s="1"/>
  <c r="AK109" i="6" s="1"/>
  <c r="AQ119" i="6"/>
  <c r="Z120" i="6"/>
  <c r="AD121" i="6"/>
  <c r="AD126" i="6"/>
  <c r="Z13" i="7"/>
  <c r="AD14" i="7"/>
  <c r="AP35" i="7"/>
  <c r="T9" i="6"/>
  <c r="Q56" i="6"/>
  <c r="X84" i="6"/>
  <c r="T93" i="6"/>
  <c r="V97" i="6"/>
  <c r="AQ103" i="6"/>
  <c r="T104" i="6"/>
  <c r="AD106" i="6"/>
  <c r="AD120" i="6"/>
  <c r="AG121" i="6"/>
  <c r="AE121" i="6" s="1"/>
  <c r="AK121" i="6" s="1"/>
  <c r="T9" i="7"/>
  <c r="AD13" i="7"/>
  <c r="AG14" i="7"/>
  <c r="AE14" i="7" s="1"/>
  <c r="AK14" i="7" s="1"/>
  <c r="V29" i="7"/>
  <c r="T36" i="7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O4" i="7"/>
  <c r="AG13" i="7"/>
  <c r="AE13" i="7" s="1"/>
  <c r="AK13" i="7" s="1"/>
  <c r="Q18" i="7"/>
  <c r="AP23" i="7"/>
  <c r="AI27" i="7"/>
  <c r="AD18" i="6"/>
  <c r="V18" i="6"/>
  <c r="AE102" i="6"/>
  <c r="AK102" i="6" s="1"/>
  <c r="AG102" i="6"/>
  <c r="T102" i="6"/>
  <c r="AD102" i="6"/>
  <c r="Q102" i="6"/>
  <c r="Z102" i="6"/>
  <c r="O102" i="6"/>
  <c r="X102" i="6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G117" i="6"/>
  <c r="AE117" i="6" s="1"/>
  <c r="AK117" i="6" s="1"/>
  <c r="T117" i="6"/>
  <c r="AD117" i="6"/>
  <c r="Q117" i="6"/>
  <c r="Z117" i="6"/>
  <c r="O117" i="6"/>
  <c r="X117" i="6"/>
  <c r="X119" i="6" s="1"/>
  <c r="AG90" i="6"/>
  <c r="AD90" i="6"/>
  <c r="T90" i="6"/>
  <c r="O90" i="6"/>
  <c r="AE90" i="6"/>
  <c r="AK90" i="6" s="1"/>
  <c r="AQ43" i="7"/>
  <c r="AG81" i="6"/>
  <c r="X81" i="6"/>
  <c r="V81" i="6"/>
  <c r="AN87" i="6"/>
  <c r="AF87" i="6"/>
  <c r="AE5" i="7"/>
  <c r="AK5" i="7" s="1"/>
  <c r="T5" i="7"/>
  <c r="AD5" i="7"/>
  <c r="Q5" i="7"/>
  <c r="Z5" i="7"/>
  <c r="O5" i="7"/>
  <c r="X5" i="7"/>
  <c r="AP59" i="6"/>
  <c r="M91" i="6"/>
  <c r="AD88" i="6"/>
  <c r="T88" i="6"/>
  <c r="O88" i="6"/>
  <c r="V17" i="7"/>
  <c r="T17" i="7"/>
  <c r="Q17" i="7"/>
  <c r="Z26" i="7"/>
  <c r="T26" i="7"/>
  <c r="Q26" i="7"/>
  <c r="Z32" i="7"/>
  <c r="V32" i="7"/>
  <c r="T32" i="7"/>
  <c r="AQ35" i="7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AG118" i="6"/>
  <c r="AE118" i="6" s="1"/>
  <c r="AK118" i="6" s="1"/>
  <c r="T118" i="6"/>
  <c r="AD118" i="6"/>
  <c r="Q118" i="6"/>
  <c r="Z118" i="6"/>
  <c r="O118" i="6"/>
  <c r="AP15" i="7"/>
  <c r="AD17" i="7"/>
  <c r="AP19" i="7"/>
  <c r="V37" i="7"/>
  <c r="T37" i="7"/>
  <c r="Q37" i="7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G16" i="7"/>
  <c r="T16" i="7"/>
  <c r="AD16" i="7"/>
  <c r="Q16" i="7"/>
  <c r="Z16" i="7"/>
  <c r="O16" i="7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AS128" i="6"/>
  <c r="X6" i="7"/>
  <c r="X8" i="7"/>
  <c r="X9" i="7"/>
  <c r="X10" i="7"/>
  <c r="M11" i="7"/>
  <c r="AI23" i="7"/>
  <c r="AD21" i="7"/>
  <c r="AQ27" i="7"/>
  <c r="AD29" i="7"/>
  <c r="AD41" i="7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AE112" i="6" s="1"/>
  <c r="T113" i="6"/>
  <c r="AG113" i="6"/>
  <c r="AE113" i="6" s="1"/>
  <c r="AK113" i="6" s="1"/>
  <c r="T114" i="6"/>
  <c r="AG114" i="6"/>
  <c r="AE114" i="6" s="1"/>
  <c r="AK114" i="6" s="1"/>
  <c r="X120" i="6"/>
  <c r="X121" i="6"/>
  <c r="X122" i="6"/>
  <c r="M123" i="6"/>
  <c r="T124" i="6"/>
  <c r="AG124" i="6"/>
  <c r="T125" i="6"/>
  <c r="AG125" i="6"/>
  <c r="T126" i="6"/>
  <c r="AG126" i="6"/>
  <c r="T4" i="7"/>
  <c r="AG4" i="7"/>
  <c r="AE4" i="7" s="1"/>
  <c r="AK4" i="7" s="1"/>
  <c r="O6" i="7"/>
  <c r="Z6" i="7"/>
  <c r="M7" i="7"/>
  <c r="O8" i="7"/>
  <c r="Z8" i="7"/>
  <c r="O9" i="7"/>
  <c r="Z9" i="7"/>
  <c r="O10" i="7"/>
  <c r="Z10" i="7"/>
  <c r="X12" i="7"/>
  <c r="X13" i="7"/>
  <c r="X14" i="7"/>
  <c r="M15" i="7"/>
  <c r="Q21" i="7"/>
  <c r="T28" i="7"/>
  <c r="Q29" i="7"/>
  <c r="V33" i="7"/>
  <c r="Q41" i="7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F123" i="6"/>
  <c r="X124" i="6"/>
  <c r="X125" i="6"/>
  <c r="X126" i="6"/>
  <c r="M127" i="6"/>
  <c r="AA127" i="6" s="1"/>
  <c r="X4" i="7"/>
  <c r="Q6" i="7"/>
  <c r="AD6" i="7"/>
  <c r="Q8" i="7"/>
  <c r="AD8" i="7"/>
  <c r="Q9" i="7"/>
  <c r="AD9" i="7"/>
  <c r="AP11" i="7"/>
  <c r="Q10" i="7"/>
  <c r="AD10" i="7"/>
  <c r="AI35" i="7"/>
  <c r="AF15" i="7"/>
  <c r="AF11" i="7"/>
  <c r="L23" i="7"/>
  <c r="L19" i="7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O7" i="7"/>
  <c r="AG22" i="7"/>
  <c r="X22" i="7"/>
  <c r="O22" i="7"/>
  <c r="V22" i="7"/>
  <c r="M27" i="7"/>
  <c r="AA27" i="7" s="1"/>
  <c r="AG24" i="7"/>
  <c r="X24" i="7"/>
  <c r="O24" i="7"/>
  <c r="AD24" i="7"/>
  <c r="Q24" i="7"/>
  <c r="AD38" i="7"/>
  <c r="M43" i="7"/>
  <c r="AG40" i="7"/>
  <c r="X40" i="7"/>
  <c r="O40" i="7"/>
  <c r="AD40" i="7"/>
  <c r="Q40" i="7"/>
  <c r="V40" i="7"/>
  <c r="AG42" i="7"/>
  <c r="X42" i="7"/>
  <c r="O42" i="7"/>
  <c r="V42" i="7"/>
  <c r="AD42" i="7"/>
  <c r="Q42" i="7"/>
  <c r="AQ7" i="7"/>
  <c r="AF7" i="7"/>
  <c r="AI11" i="7"/>
  <c r="AH15" i="7"/>
  <c r="AN15" i="7"/>
  <c r="T18" i="7"/>
  <c r="T19" i="7" s="1"/>
  <c r="V20" i="7"/>
  <c r="Q22" i="7"/>
  <c r="AE22" i="7"/>
  <c r="AK22" i="7" s="1"/>
  <c r="T24" i="7"/>
  <c r="T27" i="7" s="1"/>
  <c r="AG26" i="7"/>
  <c r="AE26" i="7" s="1"/>
  <c r="AK26" i="7" s="1"/>
  <c r="X26" i="7"/>
  <c r="O26" i="7"/>
  <c r="V26" i="7"/>
  <c r="AD26" i="7"/>
  <c r="M31" i="7"/>
  <c r="AG28" i="7"/>
  <c r="X28" i="7"/>
  <c r="O28" i="7"/>
  <c r="AD28" i="7"/>
  <c r="Q28" i="7"/>
  <c r="AE28" i="7"/>
  <c r="AK28" i="7" s="1"/>
  <c r="AN31" i="7"/>
  <c r="AF31" i="7"/>
  <c r="AH31" i="7"/>
  <c r="T34" i="7"/>
  <c r="V36" i="7"/>
  <c r="Q38" i="7"/>
  <c r="T40" i="7"/>
  <c r="T42" i="7"/>
  <c r="AD22" i="7"/>
  <c r="AE24" i="7"/>
  <c r="AK24" i="7" s="1"/>
  <c r="AG38" i="7"/>
  <c r="AE38" i="7" s="1"/>
  <c r="AK38" i="7" s="1"/>
  <c r="X38" i="7"/>
  <c r="O38" i="7"/>
  <c r="V38" i="7"/>
  <c r="AI7" i="7"/>
  <c r="AH11" i="7"/>
  <c r="AN11" i="7"/>
  <c r="AO15" i="7"/>
  <c r="AN19" i="7"/>
  <c r="AF19" i="7"/>
  <c r="AH19" i="7"/>
  <c r="T22" i="7"/>
  <c r="T23" i="7" s="1"/>
  <c r="V24" i="7"/>
  <c r="AG30" i="7"/>
  <c r="AE30" i="7" s="1"/>
  <c r="AK30" i="7" s="1"/>
  <c r="X30" i="7"/>
  <c r="O30" i="7"/>
  <c r="V30" i="7"/>
  <c r="AD30" i="7"/>
  <c r="M35" i="7"/>
  <c r="AG32" i="7"/>
  <c r="AE32" i="7" s="1"/>
  <c r="AK32" i="7" s="1"/>
  <c r="X32" i="7"/>
  <c r="O32" i="7"/>
  <c r="AD32" i="7"/>
  <c r="Q32" i="7"/>
  <c r="AN35" i="7"/>
  <c r="AF35" i="7"/>
  <c r="AH35" i="7"/>
  <c r="T38" i="7"/>
  <c r="T39" i="7" s="1"/>
  <c r="Z40" i="7"/>
  <c r="Z42" i="7"/>
  <c r="AN27" i="7"/>
  <c r="AF27" i="7"/>
  <c r="AH27" i="7"/>
  <c r="AN43" i="7"/>
  <c r="AF43" i="7"/>
  <c r="AH43" i="7"/>
  <c r="L43" i="7"/>
  <c r="AO43" i="7" s="1"/>
  <c r="AH7" i="7"/>
  <c r="AN7" i="7"/>
  <c r="AO11" i="7"/>
  <c r="AQ15" i="7"/>
  <c r="AG18" i="7"/>
  <c r="AE18" i="7" s="1"/>
  <c r="AK18" i="7" s="1"/>
  <c r="X18" i="7"/>
  <c r="O18" i="7"/>
  <c r="V18" i="7"/>
  <c r="AD18" i="7"/>
  <c r="AD19" i="7" s="1"/>
  <c r="AJ19" i="7" s="1"/>
  <c r="M23" i="7"/>
  <c r="AA23" i="7" s="1"/>
  <c r="AG20" i="7"/>
  <c r="AE20" i="7" s="1"/>
  <c r="AK20" i="7" s="1"/>
  <c r="X20" i="7"/>
  <c r="O20" i="7"/>
  <c r="AD20" i="7"/>
  <c r="Q20" i="7"/>
  <c r="Z22" i="7"/>
  <c r="AN23" i="7"/>
  <c r="AF23" i="7"/>
  <c r="AH23" i="7"/>
  <c r="Z24" i="7"/>
  <c r="AO27" i="7"/>
  <c r="AG34" i="7"/>
  <c r="AE34" i="7" s="1"/>
  <c r="AK34" i="7" s="1"/>
  <c r="X34" i="7"/>
  <c r="O34" i="7"/>
  <c r="V34" i="7"/>
  <c r="V35" i="7" s="1"/>
  <c r="AD34" i="7"/>
  <c r="M39" i="7"/>
  <c r="AG36" i="7"/>
  <c r="X36" i="7"/>
  <c r="O36" i="7"/>
  <c r="AD36" i="7"/>
  <c r="Q36" i="7"/>
  <c r="AE36" i="7"/>
  <c r="AK36" i="7" s="1"/>
  <c r="Z38" i="7"/>
  <c r="AN39" i="7"/>
  <c r="AF39" i="7"/>
  <c r="AH39" i="7"/>
  <c r="AE40" i="7"/>
  <c r="AK40" i="7" s="1"/>
  <c r="AE42" i="7"/>
  <c r="AK42" i="7" s="1"/>
  <c r="V4" i="7"/>
  <c r="V5" i="7"/>
  <c r="V6" i="7"/>
  <c r="V8" i="7"/>
  <c r="V9" i="7"/>
  <c r="V10" i="7"/>
  <c r="V12" i="7"/>
  <c r="V13" i="7"/>
  <c r="V14" i="7"/>
  <c r="M19" i="7"/>
  <c r="V16" i="7"/>
  <c r="AE16" i="7"/>
  <c r="AK16" i="7" s="1"/>
  <c r="AG17" i="7"/>
  <c r="AE17" i="7" s="1"/>
  <c r="AK17" i="7" s="1"/>
  <c r="X17" i="7"/>
  <c r="O17" i="7"/>
  <c r="Z17" i="7"/>
  <c r="AG21" i="7"/>
  <c r="AE21" i="7" s="1"/>
  <c r="AK21" i="7" s="1"/>
  <c r="X21" i="7"/>
  <c r="O21" i="7"/>
  <c r="Z21" i="7"/>
  <c r="AG25" i="7"/>
  <c r="AE25" i="7" s="1"/>
  <c r="AK25" i="7" s="1"/>
  <c r="X25" i="7"/>
  <c r="O25" i="7"/>
  <c r="Z25" i="7"/>
  <c r="AG29" i="7"/>
  <c r="AE29" i="7" s="1"/>
  <c r="AK29" i="7" s="1"/>
  <c r="X29" i="7"/>
  <c r="O29" i="7"/>
  <c r="Z29" i="7"/>
  <c r="AG33" i="7"/>
  <c r="AE33" i="7" s="1"/>
  <c r="AK33" i="7" s="1"/>
  <c r="X33" i="7"/>
  <c r="O33" i="7"/>
  <c r="Z33" i="7"/>
  <c r="AG37" i="7"/>
  <c r="AE37" i="7" s="1"/>
  <c r="AK37" i="7" s="1"/>
  <c r="X37" i="7"/>
  <c r="O37" i="7"/>
  <c r="Z37" i="7"/>
  <c r="AG41" i="7"/>
  <c r="AE41" i="7" s="1"/>
  <c r="AK41" i="7" s="1"/>
  <c r="X41" i="7"/>
  <c r="O41" i="7"/>
  <c r="Z41" i="7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N115" i="6"/>
  <c r="AI119" i="6"/>
  <c r="I128" i="6"/>
  <c r="AH99" i="6"/>
  <c r="AQ107" i="6"/>
  <c r="AI111" i="6"/>
  <c r="AQ115" i="6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B39" i="7" l="1"/>
  <c r="AA39" i="7" s="1"/>
  <c r="AA43" i="7"/>
  <c r="AB35" i="7"/>
  <c r="AA35" i="7" s="1"/>
  <c r="T35" i="7"/>
  <c r="AA31" i="7"/>
  <c r="Q27" i="7"/>
  <c r="AB11" i="7"/>
  <c r="AG123" i="6"/>
  <c r="AE120" i="6"/>
  <c r="AK120" i="6" s="1"/>
  <c r="O119" i="6"/>
  <c r="N119" i="6" s="1"/>
  <c r="Y115" i="6"/>
  <c r="AG115" i="6"/>
  <c r="AK112" i="6"/>
  <c r="AE115" i="6"/>
  <c r="AK115" i="6" s="1"/>
  <c r="AG111" i="6"/>
  <c r="AK108" i="6"/>
  <c r="AE111" i="6"/>
  <c r="X111" i="6"/>
  <c r="W111" i="6" s="1"/>
  <c r="AG107" i="6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A47" i="6"/>
  <c r="O91" i="6"/>
  <c r="N91" i="6" s="1"/>
  <c r="O75" i="6"/>
  <c r="N75" i="6" s="1"/>
  <c r="AE75" i="6"/>
  <c r="V35" i="6"/>
  <c r="X63" i="6"/>
  <c r="W63" i="6" s="1"/>
  <c r="AE15" i="7"/>
  <c r="AA15" i="7"/>
  <c r="Q19" i="7"/>
  <c r="AE103" i="6"/>
  <c r="AA103" i="6"/>
  <c r="Q59" i="6"/>
  <c r="P59" i="6" s="1"/>
  <c r="AD107" i="6"/>
  <c r="AJ107" i="6" s="1"/>
  <c r="AB67" i="6"/>
  <c r="AA67" i="6" s="1"/>
  <c r="AB51" i="6"/>
  <c r="AA51" i="6" s="1"/>
  <c r="AB19" i="7"/>
  <c r="AB79" i="6"/>
  <c r="AA79" i="6" s="1"/>
  <c r="AB71" i="6"/>
  <c r="AA71" i="6" s="1"/>
  <c r="AB11" i="6"/>
  <c r="AD75" i="6"/>
  <c r="AD27" i="6"/>
  <c r="AJ27" i="6" s="1"/>
  <c r="AD19" i="6"/>
  <c r="AJ19" i="6" s="1"/>
  <c r="R75" i="6"/>
  <c r="T31" i="7"/>
  <c r="AG15" i="7"/>
  <c r="Q51" i="6"/>
  <c r="P51" i="6" s="1"/>
  <c r="Z127" i="6"/>
  <c r="AB111" i="6"/>
  <c r="AA111" i="6" s="1"/>
  <c r="AB115" i="6"/>
  <c r="AA115" i="6" s="1"/>
  <c r="AB123" i="6"/>
  <c r="AA123" i="6" s="1"/>
  <c r="O95" i="6"/>
  <c r="N95" i="6" s="1"/>
  <c r="AE59" i="6"/>
  <c r="V71" i="6"/>
  <c r="AG87" i="6"/>
  <c r="AD63" i="6"/>
  <c r="AJ63" i="6" s="1"/>
  <c r="W119" i="6"/>
  <c r="AE119" i="6"/>
  <c r="Z35" i="7"/>
  <c r="Z19" i="7"/>
  <c r="AE7" i="7"/>
  <c r="AA7" i="7"/>
  <c r="AA11" i="7"/>
  <c r="AA91" i="6"/>
  <c r="Q107" i="6"/>
  <c r="P107" i="6" s="1"/>
  <c r="O51" i="6"/>
  <c r="N51" i="6" s="1"/>
  <c r="AB87" i="6"/>
  <c r="AA87" i="6" s="1"/>
  <c r="AD39" i="7"/>
  <c r="AJ39" i="7" s="1"/>
  <c r="Z39" i="7"/>
  <c r="Q15" i="7"/>
  <c r="P15" i="7" s="1"/>
  <c r="Q31" i="7"/>
  <c r="AD11" i="7"/>
  <c r="AJ11" i="7" s="1"/>
  <c r="V31" i="7"/>
  <c r="AD23" i="7"/>
  <c r="AJ23" i="7" s="1"/>
  <c r="Q7" i="7"/>
  <c r="P7" i="7" s="1"/>
  <c r="X11" i="7"/>
  <c r="W11" i="7" s="1"/>
  <c r="Z31" i="7"/>
  <c r="X7" i="7"/>
  <c r="W7" i="7" s="1"/>
  <c r="AE11" i="7"/>
  <c r="AD7" i="7"/>
  <c r="AJ7" i="7" s="1"/>
  <c r="V19" i="7"/>
  <c r="T15" i="7"/>
  <c r="R15" i="7" s="1"/>
  <c r="T11" i="7"/>
  <c r="R11" i="7" s="1"/>
  <c r="Q115" i="6"/>
  <c r="P115" i="6" s="1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Y123" i="6" s="1"/>
  <c r="AG47" i="6"/>
  <c r="Q127" i="6"/>
  <c r="Z59" i="6"/>
  <c r="Y59" i="6" s="1"/>
  <c r="T123" i="6"/>
  <c r="R123" i="6" s="1"/>
  <c r="V87" i="6"/>
  <c r="AD35" i="6"/>
  <c r="AJ35" i="6" s="1"/>
  <c r="T115" i="6"/>
  <c r="T59" i="6"/>
  <c r="R59" i="6" s="1"/>
  <c r="X127" i="6"/>
  <c r="Q123" i="6"/>
  <c r="P123" i="6" s="1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R111" i="6" s="1"/>
  <c r="X79" i="6"/>
  <c r="W79" i="6" s="1"/>
  <c r="AG91" i="6"/>
  <c r="AD83" i="6"/>
  <c r="AG55" i="6"/>
  <c r="AD35" i="7"/>
  <c r="AJ35" i="7" s="1"/>
  <c r="AP128" i="6"/>
  <c r="AN128" i="6" s="1"/>
  <c r="V83" i="6"/>
  <c r="U83" i="6" s="1"/>
  <c r="T87" i="6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6"/>
  <c r="U95" i="6" s="1"/>
  <c r="AG63" i="6"/>
  <c r="T95" i="6"/>
  <c r="R95" i="6" s="1"/>
  <c r="O79" i="6"/>
  <c r="V39" i="6"/>
  <c r="U39" i="6" s="1"/>
  <c r="V31" i="6"/>
  <c r="V23" i="6"/>
  <c r="V23" i="7"/>
  <c r="Z83" i="6"/>
  <c r="Y83" i="6" s="1"/>
  <c r="V115" i="6"/>
  <c r="U115" i="6" s="1"/>
  <c r="V63" i="6"/>
  <c r="O19" i="7"/>
  <c r="N19" i="7" s="1"/>
  <c r="O7" i="7"/>
  <c r="V91" i="6"/>
  <c r="U91" i="6" s="1"/>
  <c r="X99" i="6"/>
  <c r="X19" i="7"/>
  <c r="W19" i="7" s="1"/>
  <c r="X87" i="6"/>
  <c r="Q31" i="6"/>
  <c r="Q35" i="7"/>
  <c r="P35" i="7" s="1"/>
  <c r="T107" i="6"/>
  <c r="R107" i="6" s="1"/>
  <c r="X47" i="6"/>
  <c r="W47" i="6" s="1"/>
  <c r="X15" i="7"/>
  <c r="W15" i="7" s="1"/>
  <c r="X51" i="6"/>
  <c r="W51" i="6" s="1"/>
  <c r="O15" i="7"/>
  <c r="N15" i="7" s="1"/>
  <c r="AD51" i="6"/>
  <c r="Z15" i="7"/>
  <c r="Y15" i="7" s="1"/>
  <c r="AD15" i="7"/>
  <c r="AJ15" i="7" s="1"/>
  <c r="O123" i="6"/>
  <c r="T47" i="6"/>
  <c r="R47" i="6" s="1"/>
  <c r="Z7" i="7"/>
  <c r="Y7" i="7" s="1"/>
  <c r="AG11" i="7"/>
  <c r="V127" i="6"/>
  <c r="Q43" i="6"/>
  <c r="T43" i="7"/>
  <c r="R43" i="7" s="1"/>
  <c r="AG27" i="7"/>
  <c r="X115" i="6"/>
  <c r="N7" i="7"/>
  <c r="AC7" i="7"/>
  <c r="W107" i="6"/>
  <c r="N107" i="6"/>
  <c r="AC107" i="6"/>
  <c r="AG51" i="6"/>
  <c r="Q119" i="6"/>
  <c r="P119" i="6" s="1"/>
  <c r="Z103" i="6"/>
  <c r="Y103" i="6" s="1"/>
  <c r="AG103" i="6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G19" i="7"/>
  <c r="V7" i="7"/>
  <c r="U7" i="7" s="1"/>
  <c r="V27" i="7"/>
  <c r="AD31" i="7"/>
  <c r="AJ31" i="7" s="1"/>
  <c r="Q43" i="7"/>
  <c r="P43" i="7" s="1"/>
  <c r="AG43" i="7"/>
  <c r="Q11" i="7"/>
  <c r="P11" i="7" s="1"/>
  <c r="AC127" i="6"/>
  <c r="W127" i="6"/>
  <c r="N127" i="6"/>
  <c r="T51" i="6"/>
  <c r="R51" i="6" s="1"/>
  <c r="Q103" i="6"/>
  <c r="P103" i="6" s="1"/>
  <c r="AK59" i="6"/>
  <c r="AG39" i="6"/>
  <c r="Q7" i="6"/>
  <c r="Z15" i="6"/>
  <c r="Y15" i="6" s="1"/>
  <c r="AG11" i="6"/>
  <c r="X19" i="6"/>
  <c r="W19" i="6" s="1"/>
  <c r="Z23" i="7"/>
  <c r="V11" i="7"/>
  <c r="U11" i="7" s="1"/>
  <c r="W115" i="6"/>
  <c r="R115" i="6"/>
  <c r="AD111" i="6"/>
  <c r="AJ111" i="6" s="1"/>
  <c r="AD47" i="6"/>
  <c r="AJ47" i="6" s="1"/>
  <c r="Z11" i="7"/>
  <c r="Y11" i="7" s="1"/>
  <c r="X123" i="6"/>
  <c r="W123" i="6" s="1"/>
  <c r="Z111" i="6"/>
  <c r="Y111" i="6" s="1"/>
  <c r="N59" i="6"/>
  <c r="AC59" i="6"/>
  <c r="Z55" i="6"/>
  <c r="Y55" i="6" s="1"/>
  <c r="Z47" i="6"/>
  <c r="Y47" i="6" s="1"/>
  <c r="X55" i="6"/>
  <c r="W55" i="6" s="1"/>
  <c r="T119" i="6"/>
  <c r="R119" i="6" s="1"/>
  <c r="T7" i="7"/>
  <c r="R7" i="7" s="1"/>
  <c r="AD103" i="6"/>
  <c r="O23" i="7"/>
  <c r="Q111" i="6"/>
  <c r="P111" i="6" s="1"/>
  <c r="Q47" i="6"/>
  <c r="P47" i="6" s="1"/>
  <c r="O11" i="7"/>
  <c r="N11" i="7" s="1"/>
  <c r="AG127" i="6"/>
  <c r="N123" i="6"/>
  <c r="AC123" i="6"/>
  <c r="O111" i="6"/>
  <c r="N111" i="6" s="1"/>
  <c r="O55" i="6"/>
  <c r="N55" i="6" s="1"/>
  <c r="O47" i="6"/>
  <c r="N47" i="6" s="1"/>
  <c r="AC55" i="6"/>
  <c r="Z119" i="6"/>
  <c r="Y119" i="6" s="1"/>
  <c r="AG119" i="6"/>
  <c r="AG7" i="7"/>
  <c r="T103" i="6"/>
  <c r="R103" i="6" s="1"/>
  <c r="AK75" i="6"/>
  <c r="AK107" i="6"/>
  <c r="V15" i="7"/>
  <c r="U15" i="7" s="1"/>
  <c r="O39" i="7"/>
  <c r="X23" i="7"/>
  <c r="W23" i="7" s="1"/>
  <c r="AK15" i="7"/>
  <c r="Z43" i="7"/>
  <c r="Y43" i="7" s="1"/>
  <c r="O35" i="7"/>
  <c r="N35" i="7" s="1"/>
  <c r="V39" i="7"/>
  <c r="O31" i="7"/>
  <c r="AD43" i="7"/>
  <c r="AJ43" i="7" s="1"/>
  <c r="AE43" i="7"/>
  <c r="AK43" i="7" s="1"/>
  <c r="AD27" i="7"/>
  <c r="AJ27" i="7" s="1"/>
  <c r="U27" i="7"/>
  <c r="P27" i="7"/>
  <c r="AE27" i="7"/>
  <c r="AK27" i="7" s="1"/>
  <c r="R27" i="7"/>
  <c r="AC39" i="7"/>
  <c r="U39" i="7"/>
  <c r="Y39" i="7"/>
  <c r="R39" i="7"/>
  <c r="AE39" i="7"/>
  <c r="AK39" i="7" s="1"/>
  <c r="N39" i="7"/>
  <c r="U35" i="7"/>
  <c r="Y35" i="7"/>
  <c r="R35" i="7"/>
  <c r="AE35" i="7"/>
  <c r="AK35" i="7" s="1"/>
  <c r="AC19" i="7"/>
  <c r="U19" i="7"/>
  <c r="AE19" i="7"/>
  <c r="AK19" i="7" s="1"/>
  <c r="Y19" i="7"/>
  <c r="R19" i="7"/>
  <c r="P19" i="7"/>
  <c r="X39" i="7"/>
  <c r="W39" i="7" s="1"/>
  <c r="Q23" i="7"/>
  <c r="P23" i="7" s="1"/>
  <c r="AG23" i="7"/>
  <c r="AK11" i="7"/>
  <c r="X35" i="7"/>
  <c r="W35" i="7" s="1"/>
  <c r="X31" i="7"/>
  <c r="W31" i="7" s="1"/>
  <c r="O43" i="7"/>
  <c r="N43" i="7" s="1"/>
  <c r="O27" i="7"/>
  <c r="N27" i="7" s="1"/>
  <c r="Z27" i="7"/>
  <c r="Y27" i="7" s="1"/>
  <c r="AC31" i="7"/>
  <c r="U31" i="7"/>
  <c r="AE31" i="7"/>
  <c r="AK31" i="7" s="1"/>
  <c r="N31" i="7"/>
  <c r="P31" i="7"/>
  <c r="Y31" i="7"/>
  <c r="R31" i="7"/>
  <c r="Q39" i="7"/>
  <c r="P39" i="7" s="1"/>
  <c r="AG39" i="7"/>
  <c r="AC23" i="7"/>
  <c r="U23" i="7"/>
  <c r="Y23" i="7"/>
  <c r="R23" i="7"/>
  <c r="AE23" i="7"/>
  <c r="AK23" i="7" s="1"/>
  <c r="N23" i="7"/>
  <c r="AG35" i="7"/>
  <c r="AG31" i="7"/>
  <c r="AK7" i="7"/>
  <c r="V43" i="7"/>
  <c r="U43" i="7" s="1"/>
  <c r="X43" i="7"/>
  <c r="W43" i="7" s="1"/>
  <c r="X27" i="7"/>
  <c r="W27" i="7" s="1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U119" i="6" s="1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U123" i="6" s="1"/>
  <c r="V111" i="6"/>
  <c r="U111" i="6" s="1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C43" i="7" l="1"/>
  <c r="AC35" i="7"/>
  <c r="AC27" i="7"/>
  <c r="AA19" i="7"/>
  <c r="AC15" i="7"/>
  <c r="AC11" i="7"/>
  <c r="AE123" i="6"/>
  <c r="AK123" i="6" s="1"/>
  <c r="AC119" i="6"/>
  <c r="AC115" i="6"/>
  <c r="AC111" i="6"/>
  <c r="AJ103" i="6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G128" i="6"/>
  <c r="AF128" i="6" s="1"/>
  <c r="AD128" i="6"/>
  <c r="AC128" i="6" s="1"/>
  <c r="V128" i="6"/>
  <c r="U128" i="6" s="1"/>
  <c r="Q128" i="6"/>
  <c r="P128" i="6" s="1"/>
  <c r="O128" i="6"/>
  <c r="N128" i="6" s="1"/>
  <c r="X128" i="6"/>
  <c r="W128" i="6" s="1"/>
  <c r="Z128" i="6"/>
  <c r="Y128" i="6" s="1"/>
  <c r="L128" i="6"/>
  <c r="T128" i="6"/>
  <c r="R128" i="6" s="1"/>
  <c r="AE128" i="6" l="1"/>
  <c r="AK128" i="6" s="1"/>
  <c r="AJ128" i="6"/>
  <c r="AT3" i="6" l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T24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T108" i="6" s="1"/>
  <c r="AU107" i="6" l="1"/>
  <c r="AT109" i="6"/>
  <c r="AT110" i="6" s="1"/>
  <c r="AU111" i="6" l="1"/>
  <c r="AT112" i="6"/>
  <c r="AT113" i="6" s="1"/>
  <c r="AT114" i="6" s="1"/>
  <c r="AU115" i="6" l="1"/>
  <c r="AT116" i="6"/>
  <c r="AT117" i="6" s="1"/>
  <c r="AT118" i="6" s="1"/>
  <c r="AT120" i="6" s="1"/>
  <c r="AU119" i="6" l="1"/>
  <c r="AT121" i="6"/>
  <c r="AT122" i="6" s="1"/>
  <c r="AT124" i="6" l="1"/>
  <c r="AT125" i="6" s="1"/>
  <c r="AT126" i="6" s="1"/>
  <c r="AU127" i="6" s="1"/>
  <c r="AT3" i="7" s="1"/>
  <c r="AT4" i="7" s="1"/>
  <c r="AT5" i="7" s="1"/>
  <c r="AT6" i="7" s="1"/>
  <c r="AU123" i="6"/>
  <c r="AT8" i="7" l="1"/>
  <c r="AT9" i="7" s="1"/>
  <c r="AT10" i="7" s="1"/>
  <c r="AU7" i="7"/>
  <c r="AU11" i="7" l="1"/>
  <c r="AT12" i="7"/>
  <c r="AT13" i="7" s="1"/>
  <c r="AT14" i="7" s="1"/>
  <c r="AU15" i="7" l="1"/>
  <c r="AT16" i="7"/>
  <c r="AT17" i="7" s="1"/>
  <c r="AT18" i="7" s="1"/>
  <c r="AU19" i="7" l="1"/>
  <c r="AT20" i="7"/>
  <c r="AT21" i="7" s="1"/>
  <c r="AT22" i="7" s="1"/>
  <c r="AU23" i="7" l="1"/>
  <c r="AT24" i="7"/>
  <c r="AT25" i="7" s="1"/>
  <c r="AT26" i="7" s="1"/>
  <c r="AU27" i="7" l="1"/>
  <c r="AT28" i="7"/>
  <c r="AT29" i="7" s="1"/>
  <c r="AT30" i="7" s="1"/>
  <c r="AU31" i="7" l="1"/>
  <c r="AT32" i="7"/>
  <c r="AT33" i="7" s="1"/>
  <c r="AT34" i="7" s="1"/>
  <c r="AU35" i="7" l="1"/>
  <c r="AT36" i="7"/>
  <c r="AT37" i="7" s="1"/>
  <c r="AT38" i="7" s="1"/>
  <c r="AU39" i="7" l="1"/>
  <c r="AT40" i="7"/>
  <c r="AT41" i="7" s="1"/>
  <c r="AT42" i="7" s="1"/>
  <c r="AU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08" authorId="0" shapeId="0" xr:uid="{E72AAC2C-813E-485A-9087-A118BE0633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120" authorId="0" shapeId="0" xr:uid="{453F4D9D-3B8F-41CA-8A06-9DCFAC0F3B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</commentList>
</comments>
</file>

<file path=xl/sharedStrings.xml><?xml version="1.0" encoding="utf-8"?>
<sst xmlns="http://schemas.openxmlformats.org/spreadsheetml/2006/main" count="332" uniqueCount="67">
  <si>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</si>
  <si>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</si>
  <si>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</si>
  <si>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</si>
  <si>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</si>
  <si>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</si>
  <si>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</si>
  <si>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</si>
  <si>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</si>
  <si>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</si>
  <si>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</si>
  <si>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</si>
  <si>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</si>
  <si>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</si>
  <si>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</si>
  <si>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</si>
  <si>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</si>
  <si>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</si>
  <si>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</si>
  <si>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</si>
  <si>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</si>
  <si>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</si>
  <si>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</si>
  <si>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</si>
  <si>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</si>
  <si>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</si>
  <si>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</si>
  <si>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</si>
  <si>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</si>
  <si>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</si>
  <si>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</si>
  <si>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</si>
  <si>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</si>
  <si>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</si>
  <si>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</si>
  <si>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</si>
  <si>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</si>
  <si>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</si>
  <si>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</si>
  <si>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</si>
  <si>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</si>
  <si>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</si>
  <si>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</si>
  <si>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</si>
  <si>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</si>
  <si>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</si>
  <si>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</si>
  <si>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</si>
  <si>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</si>
  <si>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</si>
  <si>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</si>
  <si>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</si>
  <si>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</si>
  <si>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</si>
  <si>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</si>
  <si>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</si>
  <si>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</si>
  <si>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</si>
  <si>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</si>
  <si>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</si>
  <si>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Смилане 
 класа       -0,08мм</t>
  </si>
  <si>
    <t>Класа     +12,5мм.</t>
  </si>
  <si>
    <t>Смилане 
класа       -0,08мм</t>
  </si>
  <si>
    <t>Мария Лачева</t>
  </si>
  <si>
    <t>Класа 
  +15,0мм.</t>
  </si>
  <si>
    <t>Класа       +12,5мм.</t>
  </si>
  <si>
    <t>Смилане 
 класа     + 0,20мм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</si>
</sst>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tabSelected="1" zoomScale="110" zoomScaleNormal="11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1" sqref="P1:P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91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57</v>
      </c>
      <c r="H1" s="125" t="s">
        <v>61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56</v>
      </c>
      <c r="V1" s="125"/>
      <c r="W1" s="125" t="s">
        <v>62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54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0"/>
      <c r="B2" s="192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48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45" t="s">
        <v>51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53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45" t="s">
        <v>51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45" t="s">
        <v>52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10" t="s">
        <v>49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45" t="s">
        <v>51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45" t="s">
        <v>52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49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50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45" t="s">
        <v>52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49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0" t="s">
        <v>50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45" t="s">
        <v>52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45" t="s">
        <v>51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10" t="s">
        <v>48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45" t="s">
        <v>51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48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45" t="s">
        <v>51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45" t="s">
        <v>52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48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50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45" t="s">
        <v>52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48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50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52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50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52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45" t="s">
        <v>51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35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50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45" t="s">
        <v>51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35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3">
        <v>13</v>
      </c>
      <c r="B52" s="22">
        <v>1</v>
      </c>
      <c r="C52" s="10" t="s">
        <v>53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4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4"/>
      <c r="B54" s="32">
        <v>3</v>
      </c>
      <c r="C54" s="45" t="s">
        <v>51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5"/>
      <c r="B55" s="48" t="s">
        <v>35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48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50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35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52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48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50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35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52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50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35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53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45" t="s">
        <v>51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50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35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48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45" t="s">
        <v>51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35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69" t="s">
        <v>48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4"/>
      <c r="B77" s="32">
        <v>2</v>
      </c>
      <c r="C77" s="45" t="s">
        <v>51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4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5"/>
      <c r="B79" s="48" t="s">
        <v>35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4">
        <v>20</v>
      </c>
      <c r="B80" s="32">
        <v>1</v>
      </c>
      <c r="C80" s="169" t="s">
        <v>48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4"/>
      <c r="B81" s="32">
        <v>2</v>
      </c>
      <c r="C81" s="45" t="s">
        <v>51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0" t="s">
        <v>52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35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48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52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35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45" t="s">
        <v>51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52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35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45" t="s">
        <v>51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49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35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45" t="s">
        <v>51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52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10" t="s">
        <v>49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35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86">
        <v>25</v>
      </c>
      <c r="B100" s="32">
        <v>1</v>
      </c>
      <c r="C100" s="45" t="s">
        <v>51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86"/>
      <c r="B101" s="32">
        <v>2</v>
      </c>
      <c r="C101" s="10" t="s">
        <v>52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86"/>
      <c r="B102" s="32">
        <v>3</v>
      </c>
      <c r="C102" s="10" t="s">
        <v>48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86"/>
      <c r="B103" s="65" t="s">
        <v>35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50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52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35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50</v>
      </c>
      <c r="D108" s="11">
        <v>5750</v>
      </c>
      <c r="E108" s="11">
        <v>0</v>
      </c>
      <c r="F108" s="11">
        <v>11163</v>
      </c>
      <c r="G108" s="12">
        <v>0.6</v>
      </c>
      <c r="H108" s="12">
        <v>7.5</v>
      </c>
      <c r="I108" s="11">
        <v>12039</v>
      </c>
      <c r="J108" s="12">
        <v>6</v>
      </c>
      <c r="K108" s="11">
        <v>12969</v>
      </c>
      <c r="L108" s="13">
        <v>7.0999999999999994E-2</v>
      </c>
      <c r="M108" s="23">
        <f>ROUND(K108*(1-L108),0)</f>
        <v>12048</v>
      </c>
      <c r="N108" s="14">
        <v>0.64</v>
      </c>
      <c r="O108" s="24">
        <f t="shared" ref="O108:O110" si="1108">M108*N108</f>
        <v>7710.72</v>
      </c>
      <c r="P108" s="13">
        <v>0.28799999999999998</v>
      </c>
      <c r="Q108" s="24">
        <f t="shared" ref="Q108:Q110" si="1109">M108*P108</f>
        <v>3469.8239999999996</v>
      </c>
      <c r="R108" s="15">
        <v>7.1999999999999995E-2</v>
      </c>
      <c r="S108" s="143">
        <v>0.19539999999999999</v>
      </c>
      <c r="T108" s="24">
        <f t="shared" ref="T108:T110" si="1110">M108*R108</f>
        <v>867.4559999999999</v>
      </c>
      <c r="U108" s="25">
        <v>0.19400000000000001</v>
      </c>
      <c r="V108" s="24">
        <f t="shared" ref="V108:V110" si="1111">M108*U108</f>
        <v>2337.3119999999999</v>
      </c>
      <c r="W108" s="15">
        <v>0.52</v>
      </c>
      <c r="X108" s="24">
        <f t="shared" ref="X108:X110" si="1112">M108*W108</f>
        <v>6264.96</v>
      </c>
      <c r="Y108" s="15">
        <v>0.38</v>
      </c>
      <c r="Z108" s="24">
        <f t="shared" ref="Z108:Z110" si="1113">Y108*M108</f>
        <v>4578.24</v>
      </c>
      <c r="AA108" s="145">
        <v>2.47E-3</v>
      </c>
      <c r="AB108" s="18">
        <f t="shared" ref="AB108" si="1114">M108*AA108</f>
        <v>29.758559999999999</v>
      </c>
      <c r="AC108" s="16">
        <v>2.3500000000000001E-3</v>
      </c>
      <c r="AD108" s="17">
        <f t="shared" ref="AD108:AD110" si="1115">M108*AC108</f>
        <v>28.312800000000003</v>
      </c>
      <c r="AE108" s="26">
        <f>IF(M108&gt;0,(AG108+AP108)/M108,0)</f>
        <v>2.817135458167331E-3</v>
      </c>
      <c r="AF108" s="16">
        <v>2.7E-4</v>
      </c>
      <c r="AG108" s="23">
        <f t="shared" ref="AG108:AG110" si="1116">AF108*M108</f>
        <v>3.2529599999999999</v>
      </c>
      <c r="AH108" s="114">
        <v>0.2114</v>
      </c>
      <c r="AI108" s="29">
        <f t="shared" ref="AI108:AI110" si="1117">AL108*(1-AM108)*AH108</f>
        <v>29.690707200000002</v>
      </c>
      <c r="AJ108" s="27">
        <f t="shared" ref="AJ108:AJ110" si="1118">IF(AND(AH108&gt;0,AF108&gt;0,AC108&gt;0),((AC108-AF108)*AH108)/((AH108-AF108)*AC108),0)</f>
        <v>0.88623828618245704</v>
      </c>
      <c r="AK108" s="59">
        <f t="shared" si="678"/>
        <v>0.90527661173425023</v>
      </c>
      <c r="AL108" s="11">
        <v>154</v>
      </c>
      <c r="AM108" s="13">
        <v>8.7999999999999995E-2</v>
      </c>
      <c r="AN108" s="14">
        <v>0.2185</v>
      </c>
      <c r="AO108" s="130">
        <v>0.21460000000000001</v>
      </c>
      <c r="AP108" s="29">
        <f>AL108*(1-AM108)*AN108</f>
        <v>30.687888000000001</v>
      </c>
      <c r="AQ108" s="131">
        <f t="shared" ref="AQ108" si="1119">AL108*(1-AM108)*AO108</f>
        <v>30.140140800000005</v>
      </c>
      <c r="AR108" s="18">
        <v>1.6</v>
      </c>
      <c r="AS108" s="18">
        <v>541.44000000000005</v>
      </c>
      <c r="AT108" s="98" t="e">
        <f>AT106+AL108-AS108+AU108</f>
        <v>#REF!</v>
      </c>
      <c r="AU108" s="144">
        <v>-6.86</v>
      </c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49</v>
      </c>
      <c r="D109" s="33">
        <v>20700</v>
      </c>
      <c r="E109" s="33">
        <v>4</v>
      </c>
      <c r="F109" s="33">
        <v>17892</v>
      </c>
      <c r="G109" s="34">
        <v>0.8</v>
      </c>
      <c r="H109" s="34">
        <v>7.7</v>
      </c>
      <c r="I109" s="33">
        <v>17139</v>
      </c>
      <c r="J109" s="34">
        <v>5.5</v>
      </c>
      <c r="K109" s="33">
        <v>16722</v>
      </c>
      <c r="L109" s="35">
        <v>7.1999999999999995E-2</v>
      </c>
      <c r="M109" s="36">
        <f>ROUND(K109*(1-L109),0)</f>
        <v>15518</v>
      </c>
      <c r="N109" s="37">
        <v>0.623</v>
      </c>
      <c r="O109" s="24">
        <f t="shared" si="1108"/>
        <v>9667.7139999999999</v>
      </c>
      <c r="P109" s="35">
        <v>0.28199999999999997</v>
      </c>
      <c r="Q109" s="24">
        <f t="shared" si="1109"/>
        <v>4376.076</v>
      </c>
      <c r="R109" s="38">
        <v>9.5000000000000001E-2</v>
      </c>
      <c r="S109" s="134">
        <v>0.24099999999999999</v>
      </c>
      <c r="T109" s="24">
        <f t="shared" si="1110"/>
        <v>1474.21</v>
      </c>
      <c r="U109" s="27">
        <v>0.23300000000000001</v>
      </c>
      <c r="V109" s="24">
        <f t="shared" si="1111"/>
        <v>3615.6940000000004</v>
      </c>
      <c r="W109" s="38">
        <v>0.49399999999999999</v>
      </c>
      <c r="X109" s="24">
        <f t="shared" si="1112"/>
        <v>7665.8919999999998</v>
      </c>
      <c r="Y109" s="38">
        <v>0.42</v>
      </c>
      <c r="Z109" s="24">
        <f t="shared" si="1113"/>
        <v>6517.5599999999995</v>
      </c>
      <c r="AA109" s="146">
        <v>2.47E-3</v>
      </c>
      <c r="AB109" s="18">
        <f t="shared" si="763"/>
        <v>38.329459999999997</v>
      </c>
      <c r="AC109" s="39">
        <v>2.5699999999999998E-3</v>
      </c>
      <c r="AD109" s="17">
        <f t="shared" si="1115"/>
        <v>39.881259999999997</v>
      </c>
      <c r="AE109" s="26">
        <f>IF(M109&gt;0,(AG109+AP109)/M109,0)</f>
        <v>2.5264122309575977E-3</v>
      </c>
      <c r="AF109" s="39">
        <v>2.7999999999999998E-4</v>
      </c>
      <c r="AG109" s="36">
        <f t="shared" si="1116"/>
        <v>4.34504</v>
      </c>
      <c r="AH109" s="27">
        <v>0.20730000000000001</v>
      </c>
      <c r="AI109" s="40">
        <f t="shared" si="1117"/>
        <v>33.012525000000004</v>
      </c>
      <c r="AJ109" s="27">
        <f t="shared" si="1118"/>
        <v>0.89225575302974547</v>
      </c>
      <c r="AK109" s="28">
        <f t="shared" si="678"/>
        <v>0.89030971307104734</v>
      </c>
      <c r="AL109" s="33">
        <v>175</v>
      </c>
      <c r="AM109" s="35">
        <v>0.09</v>
      </c>
      <c r="AN109" s="37">
        <v>0.21890000000000001</v>
      </c>
      <c r="AO109" s="132">
        <v>0.20780000000000001</v>
      </c>
      <c r="AP109" s="40">
        <f>AL109*(1-AM109)*AN109</f>
        <v>34.859825000000001</v>
      </c>
      <c r="AQ109" s="133">
        <f t="shared" si="723"/>
        <v>33.092150000000004</v>
      </c>
      <c r="AR109" s="41">
        <v>1.58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180" t="s">
        <v>63</v>
      </c>
      <c r="D110" s="42">
        <v>17500</v>
      </c>
      <c r="E110" s="42">
        <v>1</v>
      </c>
      <c r="F110" s="42">
        <v>17264</v>
      </c>
      <c r="G110" s="36">
        <v>1.3</v>
      </c>
      <c r="H110" s="36">
        <v>6.3</v>
      </c>
      <c r="I110" s="42">
        <v>16810</v>
      </c>
      <c r="J110" s="36">
        <v>5.2</v>
      </c>
      <c r="K110" s="42">
        <v>16245</v>
      </c>
      <c r="L110" s="38">
        <v>7.0999999999999994E-2</v>
      </c>
      <c r="M110" s="36">
        <f>ROUND(K110*(1-L110),0)</f>
        <v>15092</v>
      </c>
      <c r="N110" s="27">
        <v>0.56000000000000005</v>
      </c>
      <c r="O110" s="24">
        <f t="shared" si="1108"/>
        <v>8451.52</v>
      </c>
      <c r="P110" s="38">
        <v>0.36899999999999999</v>
      </c>
      <c r="Q110" s="24">
        <f t="shared" si="1109"/>
        <v>5568.9480000000003</v>
      </c>
      <c r="R110" s="38">
        <v>7.0999999999999994E-2</v>
      </c>
      <c r="S110" s="134">
        <v>0.23669999999999999</v>
      </c>
      <c r="T110" s="24">
        <f t="shared" si="1110"/>
        <v>1071.5319999999999</v>
      </c>
      <c r="U110" s="27">
        <v>0.22600000000000001</v>
      </c>
      <c r="V110" s="24">
        <f t="shared" si="1111"/>
        <v>3410.7919999999999</v>
      </c>
      <c r="W110" s="38">
        <v>0.55500000000000005</v>
      </c>
      <c r="X110" s="24">
        <f t="shared" si="1112"/>
        <v>8376.0600000000013</v>
      </c>
      <c r="Y110" s="38">
        <v>0.41</v>
      </c>
      <c r="Z110" s="24">
        <f t="shared" si="1113"/>
        <v>6187.7199999999993</v>
      </c>
      <c r="AA110" s="147">
        <v>2.49E-3</v>
      </c>
      <c r="AB110" s="148">
        <f t="shared" si="763"/>
        <v>37.579079999999998</v>
      </c>
      <c r="AC110" s="46">
        <v>2.5500000000000002E-3</v>
      </c>
      <c r="AD110" s="17">
        <f t="shared" si="1115"/>
        <v>38.4846</v>
      </c>
      <c r="AE110" s="26">
        <f>IF(M110&gt;0,(AG110+AP110)/M110,0)</f>
        <v>2.4963283858998146E-3</v>
      </c>
      <c r="AF110" s="46">
        <v>2.7E-4</v>
      </c>
      <c r="AG110" s="36">
        <f t="shared" si="1116"/>
        <v>4.07484</v>
      </c>
      <c r="AH110" s="27">
        <v>0.20580000000000001</v>
      </c>
      <c r="AI110" s="40">
        <f t="shared" si="1117"/>
        <v>32.586372000000004</v>
      </c>
      <c r="AJ110" s="27">
        <f t="shared" si="1118"/>
        <v>0.89529222869997516</v>
      </c>
      <c r="AK110" s="28">
        <f t="shared" si="678"/>
        <v>0.89297736357544866</v>
      </c>
      <c r="AL110" s="42">
        <v>174</v>
      </c>
      <c r="AM110" s="38">
        <v>0.09</v>
      </c>
      <c r="AN110" s="27">
        <v>0.2122</v>
      </c>
      <c r="AO110" s="134">
        <v>0.21460000000000001</v>
      </c>
      <c r="AP110" s="40">
        <f>AL110*(1-AM110)*AN110</f>
        <v>33.599747999999998</v>
      </c>
      <c r="AQ110" s="135">
        <f t="shared" si="723"/>
        <v>33.979764000000003</v>
      </c>
      <c r="AR110" s="17">
        <v>1.6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35</v>
      </c>
      <c r="C111" s="49"/>
      <c r="D111" s="50">
        <f t="shared" ref="D111" si="1120">SUM(D108:D110)</f>
        <v>43950</v>
      </c>
      <c r="E111" s="50"/>
      <c r="F111" s="50">
        <f t="shared" ref="F111" si="1121">SUM(F108:F110)</f>
        <v>46319</v>
      </c>
      <c r="G111" s="51"/>
      <c r="H111" s="51"/>
      <c r="I111" s="50">
        <f t="shared" ref="I111:K111" si="1122">SUM(I108:I110)</f>
        <v>45988</v>
      </c>
      <c r="J111" s="51"/>
      <c r="K111" s="50">
        <f t="shared" si="1122"/>
        <v>45936</v>
      </c>
      <c r="L111" s="20">
        <f t="shared" ref="L111" si="1123">IF(K111&gt;0,(K108*L108+K109*L109+K110*L110)/K111,0)</f>
        <v>7.1364028213166147E-2</v>
      </c>
      <c r="M111" s="51">
        <f t="shared" ref="M111" si="1124">M108+M109+M110</f>
        <v>42658</v>
      </c>
      <c r="N111" s="52">
        <f t="shared" ref="N111" si="1125">IF(M111&gt;0,O111/M111,0)</f>
        <v>0.60551254161001455</v>
      </c>
      <c r="O111" s="53">
        <f t="shared" ref="O111" si="1126">O108+O109+O110</f>
        <v>25829.954000000002</v>
      </c>
      <c r="P111" s="20">
        <f t="shared" ref="P111" si="1127">IF(M111&gt;0,Q111/M111,0)</f>
        <v>0.31447437760795161</v>
      </c>
      <c r="Q111" s="53">
        <f t="shared" ref="Q111" si="1128">Q108+Q109+Q110</f>
        <v>13414.848</v>
      </c>
      <c r="R111" s="20">
        <f t="shared" ref="R111" si="1129">IF(M111&gt;0,T111/M111,0)</f>
        <v>8.0013080782033855E-2</v>
      </c>
      <c r="S111" s="136"/>
      <c r="T111" s="53">
        <f t="shared" ref="T111" si="1130">T108+T109+T110</f>
        <v>3413.1980000000003</v>
      </c>
      <c r="U111" s="20">
        <f t="shared" ref="U111" si="1131">IF(M111&gt;0,V111/M111,0)</f>
        <v>0.21950860331004737</v>
      </c>
      <c r="V111" s="53">
        <f t="shared" ref="V111" si="1132">V108+V109+V110</f>
        <v>9363.7980000000007</v>
      </c>
      <c r="W111" s="20">
        <f t="shared" ref="W111" si="1133">IF(M111&gt;0,X111/M111,0)</f>
        <v>0.52292446903277234</v>
      </c>
      <c r="X111" s="53">
        <f t="shared" ref="X111" si="1134">X108+X109+X110</f>
        <v>22306.912</v>
      </c>
      <c r="Y111" s="20">
        <f t="shared" ref="Y111" si="1135">IF(M111&gt;0,Z111/M111,0)</f>
        <v>0.40516479909981706</v>
      </c>
      <c r="Z111" s="53">
        <f t="shared" ref="Z111" si="1136">Z108+Z109+Z110</f>
        <v>17283.519999999997</v>
      </c>
      <c r="AA111" s="152">
        <f t="shared" ref="AA111" si="1137">IF(M111&gt;0,AB111/M111,0)</f>
        <v>2.4770758122743684E-3</v>
      </c>
      <c r="AB111" s="55">
        <f t="shared" ref="AB111" si="1138">SUM(AB108:AB110)</f>
        <v>105.6671</v>
      </c>
      <c r="AC111" s="54">
        <f t="shared" ref="AC111" si="1139">IF(M111&gt;0,AD111/M111,0)</f>
        <v>2.5007890665291388E-3</v>
      </c>
      <c r="AD111" s="55">
        <f t="shared" ref="AD111" si="1140">SUM(AD108:AD110)</f>
        <v>106.67866000000001</v>
      </c>
      <c r="AE111" s="54">
        <f t="shared" ref="AE111" si="1141">IF(M111&gt;0,(AE108*M108+AE109*M109+AE110*M110)/M111,0)</f>
        <v>2.5978784987575601E-3</v>
      </c>
      <c r="AF111" s="54">
        <f t="shared" ref="AF111" si="1142">IF(K111&gt;0,(K108*AF108+K109*AF109+K110*AF110)/K111,0)</f>
        <v>2.7364028213166142E-4</v>
      </c>
      <c r="AG111" s="51">
        <f t="shared" ref="AG111" si="1143">SUM(AG108:AG110)</f>
        <v>11.672840000000001</v>
      </c>
      <c r="AH111" s="52">
        <f t="shared" ref="AH111" si="1144">IF(K111&gt;0,(K108*AH108+K109*AH109+K110*AH110)/K111,0)</f>
        <v>0.20792707680250783</v>
      </c>
      <c r="AI111" s="57">
        <f t="shared" ref="AI111" si="1145">SUM(AI108:AI110)</f>
        <v>95.289604200000014</v>
      </c>
      <c r="AJ111" s="52">
        <f t="shared" ref="AJ111" si="1146">IF(AND(AD111&gt;0),((AD108*AJ108+AD109*AJ109+AD110*AJ110)/AD111),0)</f>
        <v>0.89175411770947244</v>
      </c>
      <c r="AK111" s="56">
        <f t="shared" si="678"/>
        <v>0.8958004481047338</v>
      </c>
      <c r="AL111" s="50">
        <f t="shared" ref="AL111" si="1147">SUM(AL108:AL110)</f>
        <v>503</v>
      </c>
      <c r="AM111" s="20">
        <f t="shared" ref="AM111" si="1148">IF(AL111&gt;0,(AM108*AL108+AM109*AL109+AM110*AL110)/AL111,0)</f>
        <v>8.9387673956262431E-2</v>
      </c>
      <c r="AN111" s="52">
        <f>IF(K111&gt;0,(AN108*K108+AN109*K109+AN110*K110)/K111,0)</f>
        <v>0.21641765282131661</v>
      </c>
      <c r="AO111" s="136">
        <f>IF(L111&gt;0,(AO108*K108+AO109*K109+AO110*K110)/K111,0)</f>
        <v>0.21212460815047024</v>
      </c>
      <c r="AP111" s="57">
        <f t="shared" ref="AP111" si="1149">SUM(AP108:AP110)</f>
        <v>99.147460999999993</v>
      </c>
      <c r="AQ111" s="137">
        <f t="shared" si="754"/>
        <v>97.212054800000004</v>
      </c>
      <c r="AR111" s="55"/>
      <c r="AS111" s="55">
        <f t="shared" ref="AS111" si="1150">SUM(AS108:AS110)</f>
        <v>541.44000000000005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50</v>
      </c>
      <c r="D112" s="11">
        <v>14151</v>
      </c>
      <c r="E112" s="11">
        <v>1</v>
      </c>
      <c r="F112" s="11">
        <v>19491</v>
      </c>
      <c r="G112" s="12">
        <v>0.5</v>
      </c>
      <c r="H112" s="12">
        <v>6.3</v>
      </c>
      <c r="I112" s="11">
        <v>18702</v>
      </c>
      <c r="J112" s="12">
        <v>3.6</v>
      </c>
      <c r="K112" s="11">
        <v>16199</v>
      </c>
      <c r="L112" s="13">
        <v>7.0999999999999994E-2</v>
      </c>
      <c r="M112" s="23">
        <f>ROUND(K112*(1-L112),0)</f>
        <v>15049</v>
      </c>
      <c r="N112" s="14">
        <v>0.55400000000000005</v>
      </c>
      <c r="O112" s="24">
        <f t="shared" ref="O112:O114" si="1152">M112*N112</f>
        <v>8337.1460000000006</v>
      </c>
      <c r="P112" s="13">
        <v>0.316</v>
      </c>
      <c r="Q112" s="24">
        <f t="shared" ref="Q112:Q114" si="1153">M112*P112</f>
        <v>4755.4840000000004</v>
      </c>
      <c r="R112" s="15">
        <v>0.13</v>
      </c>
      <c r="S112" s="143">
        <v>0.26029999999999998</v>
      </c>
      <c r="T112" s="24">
        <f t="shared" ref="T112:T114" si="1154">M112*R112</f>
        <v>1956.3700000000001</v>
      </c>
      <c r="U112" s="25">
        <v>0.24199999999999999</v>
      </c>
      <c r="V112" s="24">
        <f t="shared" ref="V112:V114" si="1155">M112*U112</f>
        <v>3641.8579999999997</v>
      </c>
      <c r="W112" s="15">
        <v>0.46500000000000002</v>
      </c>
      <c r="X112" s="24">
        <f t="shared" ref="X112:X114" si="1156">M112*W112</f>
        <v>6997.7850000000008</v>
      </c>
      <c r="Y112" s="15">
        <v>0.45</v>
      </c>
      <c r="Z112" s="24">
        <f t="shared" ref="Z112:Z114" si="1157">Y112*M112</f>
        <v>6772.05</v>
      </c>
      <c r="AA112" s="145">
        <v>2.5600000000000002E-3</v>
      </c>
      <c r="AB112" s="18">
        <f t="shared" ref="AB112" si="1158">M112*AA112</f>
        <v>38.525440000000003</v>
      </c>
      <c r="AC112" s="16">
        <v>2.7499999999999998E-3</v>
      </c>
      <c r="AD112" s="17">
        <f t="shared" ref="AD112:AD114" si="1159">M112*AC112</f>
        <v>41.384749999999997</v>
      </c>
      <c r="AE112" s="26">
        <f>IF(M112&gt;0,(AG112+AP112)/M112,0)</f>
        <v>2.5265550667818459E-3</v>
      </c>
      <c r="AF112" s="16">
        <v>2.9999999999999997E-4</v>
      </c>
      <c r="AG112" s="23">
        <f t="shared" ref="AG112:AG114" si="1160">AF112*M112</f>
        <v>4.5146999999999995</v>
      </c>
      <c r="AH112" s="114">
        <v>0.20130000000000001</v>
      </c>
      <c r="AI112" s="29">
        <f t="shared" ref="AI112:AI114" si="1161">AL112*(1-AM112)*AH112</f>
        <v>31.025966400000005</v>
      </c>
      <c r="AJ112" s="27">
        <f t="shared" ref="AJ112:AJ114" si="1162">IF(AND(AH112&gt;0,AF112&gt;0,AC112&gt;0),((AC112-AF112)*AH112)/((AH112-AF112)*AC112),0)</f>
        <v>0.89223880597014937</v>
      </c>
      <c r="AK112" s="59">
        <f t="shared" si="678"/>
        <v>0.88247901854925093</v>
      </c>
      <c r="AL112" s="11">
        <v>169</v>
      </c>
      <c r="AM112" s="13">
        <v>8.7999999999999995E-2</v>
      </c>
      <c r="AN112" s="14">
        <v>0.21740000000000001</v>
      </c>
      <c r="AO112" s="130">
        <v>0.22339999999999999</v>
      </c>
      <c r="AP112" s="29">
        <f>AL112*(1-AM112)*AN112</f>
        <v>33.507427200000002</v>
      </c>
      <c r="AQ112" s="131">
        <f t="shared" ref="AQ112" si="1163">AL112*(1-AM112)*AO112</f>
        <v>34.432195200000002</v>
      </c>
      <c r="AR112" s="18">
        <v>1.58</v>
      </c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 t="s">
        <v>48</v>
      </c>
      <c r="D113" s="33">
        <v>20900</v>
      </c>
      <c r="E113" s="33">
        <v>4</v>
      </c>
      <c r="F113" s="33">
        <v>18819</v>
      </c>
      <c r="G113" s="34">
        <v>0.7</v>
      </c>
      <c r="H113" s="34">
        <v>5.5</v>
      </c>
      <c r="I113" s="33">
        <v>18041</v>
      </c>
      <c r="J113" s="34">
        <v>3.5</v>
      </c>
      <c r="K113" s="33">
        <v>17032</v>
      </c>
      <c r="L113" s="35">
        <v>7.0999999999999994E-2</v>
      </c>
      <c r="M113" s="36">
        <f>ROUND(K113*(1-L113),0)</f>
        <v>15823</v>
      </c>
      <c r="N113" s="37">
        <v>0.66700000000000004</v>
      </c>
      <c r="O113" s="24">
        <f t="shared" si="1152"/>
        <v>10553.941000000001</v>
      </c>
      <c r="P113" s="35">
        <v>0.253</v>
      </c>
      <c r="Q113" s="24">
        <f t="shared" si="1153"/>
        <v>4003.2190000000001</v>
      </c>
      <c r="R113" s="38">
        <v>0.08</v>
      </c>
      <c r="S113" s="134">
        <v>0.25419999999999998</v>
      </c>
      <c r="T113" s="24">
        <f t="shared" si="1154"/>
        <v>1265.8399999999999</v>
      </c>
      <c r="U113" s="27">
        <v>0.24</v>
      </c>
      <c r="V113" s="24">
        <f t="shared" si="1155"/>
        <v>3797.52</v>
      </c>
      <c r="W113" s="38">
        <v>0.48499999999999999</v>
      </c>
      <c r="X113" s="24">
        <f t="shared" si="1156"/>
        <v>7674.1549999999997</v>
      </c>
      <c r="Y113" s="38">
        <v>0.43</v>
      </c>
      <c r="Z113" s="24">
        <f t="shared" si="1157"/>
        <v>6803.89</v>
      </c>
      <c r="AA113" s="146">
        <v>2.5200000000000001E-3</v>
      </c>
      <c r="AB113" s="18">
        <f t="shared" si="763"/>
        <v>39.873960000000004</v>
      </c>
      <c r="AC113" s="39">
        <v>2.7200000000000002E-3</v>
      </c>
      <c r="AD113" s="17">
        <f t="shared" si="1159"/>
        <v>43.038560000000004</v>
      </c>
      <c r="AE113" s="26">
        <f>IF(M113&gt;0,(AG113+AP113)/M113,0)</f>
        <v>2.7411541932629716E-3</v>
      </c>
      <c r="AF113" s="39">
        <v>3.1E-4</v>
      </c>
      <c r="AG113" s="36">
        <f t="shared" si="1160"/>
        <v>4.9051299999999998</v>
      </c>
      <c r="AH113" s="27">
        <v>0.19889999999999999</v>
      </c>
      <c r="AI113" s="40">
        <f t="shared" si="1161"/>
        <v>34.434363599999998</v>
      </c>
      <c r="AJ113" s="27">
        <f t="shared" si="1162"/>
        <v>0.88741250818268791</v>
      </c>
      <c r="AK113" s="28">
        <f t="shared" si="678"/>
        <v>0.88814804259105462</v>
      </c>
      <c r="AL113" s="33">
        <v>189</v>
      </c>
      <c r="AM113" s="35">
        <v>8.4000000000000005E-2</v>
      </c>
      <c r="AN113" s="37">
        <v>0.22220000000000001</v>
      </c>
      <c r="AO113" s="132">
        <v>0.2243</v>
      </c>
      <c r="AP113" s="40">
        <f>AL113*(1-AM113)*AN113</f>
        <v>38.468152799999999</v>
      </c>
      <c r="AQ113" s="133">
        <f t="shared" si="723"/>
        <v>38.831713199999996</v>
      </c>
      <c r="AR113" s="41">
        <v>1.58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45" t="s">
        <v>51</v>
      </c>
      <c r="D114" s="42">
        <v>19100</v>
      </c>
      <c r="E114" s="42">
        <v>3</v>
      </c>
      <c r="F114" s="42">
        <v>18080</v>
      </c>
      <c r="G114" s="36">
        <v>0.6</v>
      </c>
      <c r="H114" s="36">
        <v>6.8</v>
      </c>
      <c r="I114" s="42">
        <v>17980</v>
      </c>
      <c r="J114" s="36">
        <v>3.4</v>
      </c>
      <c r="K114" s="42">
        <v>16966</v>
      </c>
      <c r="L114" s="38">
        <v>7.0999999999999994E-2</v>
      </c>
      <c r="M114" s="36">
        <f>ROUND(K114*(1-L114),0)</f>
        <v>15761</v>
      </c>
      <c r="N114" s="27">
        <v>0.52300000000000002</v>
      </c>
      <c r="O114" s="24">
        <f t="shared" si="1152"/>
        <v>8243.0030000000006</v>
      </c>
      <c r="P114" s="38">
        <v>0.42399999999999999</v>
      </c>
      <c r="Q114" s="24">
        <f t="shared" si="1153"/>
        <v>6682.6639999999998</v>
      </c>
      <c r="R114" s="38">
        <v>5.2999999999999999E-2</v>
      </c>
      <c r="S114" s="134">
        <v>0.25819999999999999</v>
      </c>
      <c r="T114" s="24">
        <f t="shared" si="1154"/>
        <v>835.33299999999997</v>
      </c>
      <c r="U114" s="27">
        <v>0.23200000000000001</v>
      </c>
      <c r="V114" s="24">
        <f t="shared" si="1155"/>
        <v>3656.5520000000001</v>
      </c>
      <c r="W114" s="38">
        <v>0.499</v>
      </c>
      <c r="X114" s="24">
        <f t="shared" si="1156"/>
        <v>7864.7389999999996</v>
      </c>
      <c r="Y114" s="38">
        <v>0.43</v>
      </c>
      <c r="Z114" s="24">
        <f t="shared" si="1157"/>
        <v>6777.23</v>
      </c>
      <c r="AA114" s="147">
        <v>2.4399999999999999E-3</v>
      </c>
      <c r="AB114" s="148">
        <f t="shared" si="763"/>
        <v>38.45684</v>
      </c>
      <c r="AC114" s="46">
        <v>2.6099999999999999E-3</v>
      </c>
      <c r="AD114" s="17">
        <f t="shared" si="1159"/>
        <v>41.136209999999998</v>
      </c>
      <c r="AE114" s="26">
        <f>IF(M114&gt;0,(AG114+AP114)/M114,0)</f>
        <v>2.4823682761246114E-3</v>
      </c>
      <c r="AF114" s="46">
        <v>2.7999999999999998E-4</v>
      </c>
      <c r="AG114" s="36">
        <f t="shared" si="1160"/>
        <v>4.4130799999999999</v>
      </c>
      <c r="AH114" s="27">
        <v>0.21029999999999999</v>
      </c>
      <c r="AI114" s="40">
        <f t="shared" si="1161"/>
        <v>33.060842399999999</v>
      </c>
      <c r="AJ114" s="27">
        <f t="shared" si="1162"/>
        <v>0.89391048690491437</v>
      </c>
      <c r="AK114" s="28">
        <f t="shared" si="678"/>
        <v>0.88833099496965906</v>
      </c>
      <c r="AL114" s="42">
        <v>172</v>
      </c>
      <c r="AM114" s="38">
        <v>8.5999999999999993E-2</v>
      </c>
      <c r="AN114" s="27">
        <v>0.2208</v>
      </c>
      <c r="AO114" s="134">
        <v>0.22270000000000001</v>
      </c>
      <c r="AP114" s="40">
        <f>AL114*(1-AM114)*AN114</f>
        <v>34.711526399999997</v>
      </c>
      <c r="AQ114" s="135">
        <f t="shared" si="723"/>
        <v>35.010221600000001</v>
      </c>
      <c r="AR114" s="17">
        <v>1.55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35</v>
      </c>
      <c r="C115" s="49"/>
      <c r="D115" s="50">
        <f t="shared" ref="D115" si="1164">SUM(D112:D114)</f>
        <v>54151</v>
      </c>
      <c r="E115" s="50"/>
      <c r="F115" s="50">
        <f t="shared" ref="F115" si="1165">SUM(F112:F114)</f>
        <v>56390</v>
      </c>
      <c r="G115" s="51"/>
      <c r="H115" s="51"/>
      <c r="I115" s="50">
        <f t="shared" ref="I115:K115" si="1166">SUM(I112:I114)</f>
        <v>54723</v>
      </c>
      <c r="J115" s="51"/>
      <c r="K115" s="50">
        <f t="shared" si="1166"/>
        <v>50197</v>
      </c>
      <c r="L115" s="20">
        <f t="shared" ref="L115" si="1167">IF(K115&gt;0,(K112*L112+K113*L113+K114*L114)/K115,0)</f>
        <v>7.0999999999999994E-2</v>
      </c>
      <c r="M115" s="51">
        <f t="shared" ref="M115" si="1168">M112+M113+M114</f>
        <v>46633</v>
      </c>
      <c r="N115" s="52">
        <f t="shared" ref="N115" si="1169">IF(M115&gt;0,O115/M115,0)</f>
        <v>0.58186455943216175</v>
      </c>
      <c r="O115" s="53">
        <f t="shared" ref="O115" si="1170">O112+O113+O114</f>
        <v>27134.09</v>
      </c>
      <c r="P115" s="20">
        <f t="shared" ref="P115" si="1171">IF(M115&gt;0,Q115/M115,0)</f>
        <v>0.33112531898012143</v>
      </c>
      <c r="Q115" s="53">
        <f t="shared" ref="Q115" si="1172">Q112+Q113+Q114</f>
        <v>15441.367000000002</v>
      </c>
      <c r="R115" s="20">
        <f t="shared" ref="R115" si="1173">IF(M115&gt;0,T115/M115,0)</f>
        <v>8.7010121587716857E-2</v>
      </c>
      <c r="S115" s="136"/>
      <c r="T115" s="53">
        <f t="shared" ref="T115" si="1174">T112+T113+T114</f>
        <v>4057.5430000000001</v>
      </c>
      <c r="U115" s="20">
        <f t="shared" ref="U115" si="1175">IF(M115&gt;0,V115/M115,0)</f>
        <v>0.23794158643021038</v>
      </c>
      <c r="V115" s="53">
        <f t="shared" ref="V115" si="1176">V112+V113+V114</f>
        <v>11095.93</v>
      </c>
      <c r="W115" s="20">
        <f t="shared" ref="W115" si="1177">IF(M115&gt;0,X115/M115,0)</f>
        <v>0.48327748590054254</v>
      </c>
      <c r="X115" s="53">
        <f t="shared" ref="X115" si="1178">X112+X113+X114</f>
        <v>22536.679</v>
      </c>
      <c r="Y115" s="20">
        <f t="shared" ref="Y115" si="1179">IF(M115&gt;0,Z115/M115,0)</f>
        <v>0.43645422769283548</v>
      </c>
      <c r="Z115" s="53">
        <f t="shared" ref="Z115" si="1180">Z112+Z113+Z114</f>
        <v>20353.169999999998</v>
      </c>
      <c r="AA115" s="152">
        <f t="shared" ref="AA115" si="1181">IF(M115&gt;0,AB115/M115,0)</f>
        <v>2.5058700919949393E-3</v>
      </c>
      <c r="AB115" s="55">
        <f t="shared" ref="AB115" si="1182">SUM(AB112:AB114)</f>
        <v>116.85624000000001</v>
      </c>
      <c r="AC115" s="54">
        <f t="shared" ref="AC115" si="1183">IF(M115&gt;0,AD115/M115,0)</f>
        <v>2.6925035918769968E-3</v>
      </c>
      <c r="AD115" s="55">
        <f t="shared" ref="AD115" si="1184">SUM(AD112:AD114)</f>
        <v>125.55951999999999</v>
      </c>
      <c r="AE115" s="54">
        <f t="shared" ref="AE115" si="1185">IF(M115&gt;0,(AE112*M112+AE113*M113+AE114*M114)/M115,0)</f>
        <v>2.5844362661634466E-3</v>
      </c>
      <c r="AF115" s="54">
        <f t="shared" ref="AF115" si="1186">IF(K115&gt;0,(K112*AF112+K113*AF113+K114*AF114)/K115,0)</f>
        <v>2.9663326493615155E-4</v>
      </c>
      <c r="AG115" s="51">
        <f t="shared" ref="AG115" si="1187">SUM(AG112:AG114)</f>
        <v>13.832909999999998</v>
      </c>
      <c r="AH115" s="52">
        <f t="shared" ref="AH115" si="1188">IF(K115&gt;0,(K112*AH112+K113*AH113+K114*AH114)/K115,0)</f>
        <v>0.20352756738450503</v>
      </c>
      <c r="AI115" s="57">
        <f t="shared" ref="AI115" si="1189">SUM(AI112:AI114)</f>
        <v>98.521172399999998</v>
      </c>
      <c r="AJ115" s="52">
        <f t="shared" ref="AJ115" si="1190">IF(AND(AD115&gt;0),((AD112*AJ112+AD113*AJ113+AD114*AJ114)/AD115),0)</f>
        <v>0.89113215719578287</v>
      </c>
      <c r="AK115" s="56">
        <f t="shared" si="678"/>
        <v>0.88641744370160103</v>
      </c>
      <c r="AL115" s="50">
        <f t="shared" ref="AL115" si="1191">SUM(AL112:AL114)</f>
        <v>530</v>
      </c>
      <c r="AM115" s="20">
        <f t="shared" ref="AM115" si="1192">IF(AL115&gt;0,(AM112*AL112+AM113*AL113+AM114*AL114)/AL115,0)</f>
        <v>8.5924528301886793E-2</v>
      </c>
      <c r="AN115" s="52">
        <f>IF(K115&gt;0,(AN112*K112+AN113*K113+AN114*K114)/K115,0)</f>
        <v>0.22017781540729528</v>
      </c>
      <c r="AO115" s="136">
        <f>IF(L115&gt;0,(AO112*K112+AO113*K113+AO114*K114)/K115,0)</f>
        <v>0.22346878100284878</v>
      </c>
      <c r="AP115" s="57">
        <f t="shared" ref="AP115" si="1193">SUM(AP112:AP114)</f>
        <v>106.6871064</v>
      </c>
      <c r="AQ115" s="137">
        <f t="shared" si="754"/>
        <v>108.27412999999999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52</v>
      </c>
      <c r="D116" s="11">
        <v>16200</v>
      </c>
      <c r="E116" s="11">
        <v>0</v>
      </c>
      <c r="F116" s="11">
        <v>20038</v>
      </c>
      <c r="G116" s="12">
        <v>0.6</v>
      </c>
      <c r="H116" s="12">
        <v>7.6</v>
      </c>
      <c r="I116" s="11">
        <v>18656</v>
      </c>
      <c r="J116" s="12">
        <v>2.7</v>
      </c>
      <c r="K116" s="11">
        <v>17036</v>
      </c>
      <c r="L116" s="13">
        <v>6.9000000000000006E-2</v>
      </c>
      <c r="M116" s="23">
        <f>ROUND(K116*(1-L116),0)</f>
        <v>15861</v>
      </c>
      <c r="N116" s="14">
        <v>0.50900000000000001</v>
      </c>
      <c r="O116" s="24">
        <f t="shared" ref="O116:O118" si="1196">M116*N116</f>
        <v>8073.2489999999998</v>
      </c>
      <c r="P116" s="13">
        <v>0.40500000000000003</v>
      </c>
      <c r="Q116" s="24">
        <f t="shared" ref="Q116:Q118" si="1197">M116*P116</f>
        <v>6423.7050000000008</v>
      </c>
      <c r="R116" s="15">
        <v>8.5999999999999993E-2</v>
      </c>
      <c r="S116" s="143">
        <v>0.24249999999999999</v>
      </c>
      <c r="T116" s="24">
        <f t="shared" ref="T116:T118" si="1198">M116*R116</f>
        <v>1364.0459999999998</v>
      </c>
      <c r="U116" s="25">
        <v>0.23200000000000001</v>
      </c>
      <c r="V116" s="24">
        <f t="shared" ref="V116:V118" si="1199">M116*U116</f>
        <v>3679.7520000000004</v>
      </c>
      <c r="W116" s="15">
        <v>0.47199999999999998</v>
      </c>
      <c r="X116" s="24">
        <f t="shared" ref="X116:X118" si="1200">M116*W116</f>
        <v>7486.3919999999998</v>
      </c>
      <c r="Y116" s="15">
        <v>0.43</v>
      </c>
      <c r="Z116" s="24">
        <f t="shared" ref="Z116:Z118" si="1201">Y116*M116</f>
        <v>6820.23</v>
      </c>
      <c r="AA116" s="145">
        <v>2.6199999999999999E-3</v>
      </c>
      <c r="AB116" s="18">
        <f t="shared" ref="AB116" si="1202">M116*AA116</f>
        <v>41.555819999999997</v>
      </c>
      <c r="AC116" s="16">
        <v>2.64E-3</v>
      </c>
      <c r="AD116" s="17">
        <f t="shared" ref="AD116:AD118" si="1203">M116*AC116</f>
        <v>41.873040000000003</v>
      </c>
      <c r="AE116" s="26">
        <f>IF(M116&gt;0,(AG116+AP116)/M116,0)</f>
        <v>2.7463441649328538E-3</v>
      </c>
      <c r="AF116" s="16">
        <v>4.0999999999999999E-4</v>
      </c>
      <c r="AG116" s="23">
        <f t="shared" ref="AG116:AG118" si="1204">AF116*M116</f>
        <v>6.5030099999999997</v>
      </c>
      <c r="AH116" s="114">
        <v>0.20930000000000001</v>
      </c>
      <c r="AI116" s="29">
        <f t="shared" ref="AI116:AI118" si="1205">AL116*(1-AM116)*AH116</f>
        <v>36.828009399999999</v>
      </c>
      <c r="AJ116" s="27">
        <f t="shared" ref="AJ116:AJ118" si="1206">IF(AND(AH116&gt;0,AF116&gt;0,AC116&gt;0),((AC116-AF116)*AH116)/((AH116-AF116)*AC116),0)</f>
        <v>0.84635490333465346</v>
      </c>
      <c r="AK116" s="59">
        <f t="shared" si="678"/>
        <v>0.85237003627872721</v>
      </c>
      <c r="AL116" s="11">
        <v>194</v>
      </c>
      <c r="AM116" s="13">
        <v>9.2999999999999999E-2</v>
      </c>
      <c r="AN116" s="14">
        <v>0.21060000000000001</v>
      </c>
      <c r="AO116" s="130">
        <v>0.2117</v>
      </c>
      <c r="AP116" s="29">
        <f>AL116*(1-AM116)*AN116</f>
        <v>37.0567548</v>
      </c>
      <c r="AQ116" s="131">
        <f t="shared" ref="AQ116" si="1207">AL116*(1-AM116)*AO116</f>
        <v>37.250308599999997</v>
      </c>
      <c r="AR116" s="18">
        <v>1.58</v>
      </c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49</v>
      </c>
      <c r="D117" s="33">
        <v>19500</v>
      </c>
      <c r="E117" s="33">
        <v>2</v>
      </c>
      <c r="F117" s="33">
        <v>16852</v>
      </c>
      <c r="G117" s="34">
        <v>0.5</v>
      </c>
      <c r="H117" s="34">
        <v>6.5</v>
      </c>
      <c r="I117" s="33">
        <v>16823</v>
      </c>
      <c r="J117" s="34">
        <v>2.7</v>
      </c>
      <c r="K117" s="33">
        <v>16928</v>
      </c>
      <c r="L117" s="35">
        <v>6.6000000000000003E-2</v>
      </c>
      <c r="M117" s="36">
        <f>ROUND(K117*(1-L117),0)</f>
        <v>15811</v>
      </c>
      <c r="N117" s="37">
        <v>0.64800000000000002</v>
      </c>
      <c r="O117" s="24">
        <f t="shared" si="1196"/>
        <v>10245.528</v>
      </c>
      <c r="P117" s="35">
        <v>0.26</v>
      </c>
      <c r="Q117" s="24">
        <f t="shared" si="1197"/>
        <v>4110.8600000000006</v>
      </c>
      <c r="R117" s="38">
        <v>9.1999999999999998E-2</v>
      </c>
      <c r="S117" s="134">
        <v>0.24959999999999999</v>
      </c>
      <c r="T117" s="24">
        <f t="shared" si="1198"/>
        <v>1454.6120000000001</v>
      </c>
      <c r="U117" s="27">
        <v>0.221</v>
      </c>
      <c r="V117" s="24">
        <f t="shared" si="1199"/>
        <v>3494.2310000000002</v>
      </c>
      <c r="W117" s="38">
        <v>0.505</v>
      </c>
      <c r="X117" s="24">
        <f t="shared" si="1200"/>
        <v>7984.5550000000003</v>
      </c>
      <c r="Y117" s="38">
        <v>0.43</v>
      </c>
      <c r="Z117" s="24">
        <f t="shared" si="1201"/>
        <v>6798.73</v>
      </c>
      <c r="AA117" s="146">
        <v>2.48E-3</v>
      </c>
      <c r="AB117" s="18">
        <f t="shared" si="763"/>
        <v>39.211280000000002</v>
      </c>
      <c r="AC117" s="39">
        <v>2.5500000000000002E-3</v>
      </c>
      <c r="AD117" s="17">
        <f t="shared" si="1203"/>
        <v>40.318049999999999</v>
      </c>
      <c r="AE117" s="26">
        <f>IF(M117&gt;0,(AG117+AP117)/M117,0)</f>
        <v>2.4550651571690596E-3</v>
      </c>
      <c r="AF117" s="39">
        <v>2.7999999999999998E-4</v>
      </c>
      <c r="AG117" s="36">
        <f t="shared" si="1204"/>
        <v>4.4270799999999992</v>
      </c>
      <c r="AH117" s="27">
        <v>0.2112</v>
      </c>
      <c r="AI117" s="40">
        <f t="shared" si="1205"/>
        <v>32.984371200000005</v>
      </c>
      <c r="AJ117" s="27">
        <f t="shared" si="1206"/>
        <v>0.89137782934148446</v>
      </c>
      <c r="AK117" s="28">
        <f t="shared" si="678"/>
        <v>0.88707805679329621</v>
      </c>
      <c r="AL117" s="33">
        <v>172</v>
      </c>
      <c r="AM117" s="35">
        <v>9.1999999999999998E-2</v>
      </c>
      <c r="AN117" s="37">
        <v>0.22020000000000001</v>
      </c>
      <c r="AO117" s="132">
        <v>0.22140000000000001</v>
      </c>
      <c r="AP117" s="40">
        <f>AL117*(1-AM117)*AN117</f>
        <v>34.389955200000003</v>
      </c>
      <c r="AQ117" s="133">
        <f t="shared" si="723"/>
        <v>34.577366400000002</v>
      </c>
      <c r="AR117" s="41">
        <v>1.58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45" t="s">
        <v>51</v>
      </c>
      <c r="D118" s="42">
        <v>17800</v>
      </c>
      <c r="E118" s="42">
        <v>1</v>
      </c>
      <c r="F118" s="42">
        <v>17385</v>
      </c>
      <c r="G118" s="36">
        <v>1.4</v>
      </c>
      <c r="H118" s="36">
        <v>6</v>
      </c>
      <c r="I118" s="42">
        <v>16786</v>
      </c>
      <c r="J118" s="36">
        <v>2.2000000000000002</v>
      </c>
      <c r="K118" s="42">
        <v>16729</v>
      </c>
      <c r="L118" s="38">
        <v>6.3E-2</v>
      </c>
      <c r="M118" s="36">
        <f>ROUND(K118*(1-L118),0)</f>
        <v>15675</v>
      </c>
      <c r="N118" s="27">
        <v>0.60599999999999998</v>
      </c>
      <c r="O118" s="24">
        <f t="shared" si="1196"/>
        <v>9499.0499999999993</v>
      </c>
      <c r="P118" s="38">
        <v>0.315</v>
      </c>
      <c r="Q118" s="24">
        <f t="shared" si="1197"/>
        <v>4937.625</v>
      </c>
      <c r="R118" s="38">
        <v>7.9000000000000001E-2</v>
      </c>
      <c r="S118" s="134">
        <v>0.2344</v>
      </c>
      <c r="T118" s="24">
        <f t="shared" si="1198"/>
        <v>1238.325</v>
      </c>
      <c r="U118" s="27">
        <v>0.23499999999999999</v>
      </c>
      <c r="V118" s="24">
        <f t="shared" si="1199"/>
        <v>3683.625</v>
      </c>
      <c r="W118" s="38">
        <v>0.48899999999999999</v>
      </c>
      <c r="X118" s="24">
        <f t="shared" si="1200"/>
        <v>7665.0749999999998</v>
      </c>
      <c r="Y118" s="38">
        <v>0.43</v>
      </c>
      <c r="Z118" s="24">
        <f t="shared" si="1201"/>
        <v>6740.25</v>
      </c>
      <c r="AA118" s="147">
        <v>2.3700000000000001E-3</v>
      </c>
      <c r="AB118" s="148">
        <f t="shared" si="763"/>
        <v>37.149750000000004</v>
      </c>
      <c r="AC118" s="46">
        <v>2.5100000000000001E-3</v>
      </c>
      <c r="AD118" s="17">
        <f t="shared" si="1203"/>
        <v>39.344250000000002</v>
      </c>
      <c r="AE118" s="26">
        <f>IF(M118&gt;0,(AG118+AP118)/M118,0)</f>
        <v>2.480966488038278E-3</v>
      </c>
      <c r="AF118" s="46">
        <v>2.7E-4</v>
      </c>
      <c r="AG118" s="36">
        <f t="shared" si="1204"/>
        <v>4.2322499999999996</v>
      </c>
      <c r="AH118" s="27">
        <v>0.2114</v>
      </c>
      <c r="AI118" s="40">
        <f t="shared" si="1205"/>
        <v>33.3172742</v>
      </c>
      <c r="AJ118" s="27">
        <f t="shared" si="1206"/>
        <v>0.89357154812757689</v>
      </c>
      <c r="AK118" s="28">
        <f t="shared" si="678"/>
        <v>0.89226699708176593</v>
      </c>
      <c r="AL118" s="42">
        <v>173</v>
      </c>
      <c r="AM118" s="38">
        <v>8.8999999999999996E-2</v>
      </c>
      <c r="AN118" s="27">
        <v>0.21990000000000001</v>
      </c>
      <c r="AO118" s="134">
        <v>0.21460000000000001</v>
      </c>
      <c r="AP118" s="40">
        <f>AL118*(1-AM118)*AN118</f>
        <v>34.656899700000004</v>
      </c>
      <c r="AQ118" s="135">
        <f t="shared" si="723"/>
        <v>33.821603800000005</v>
      </c>
      <c r="AR118" s="17">
        <v>1.55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35</v>
      </c>
      <c r="C119" s="49"/>
      <c r="D119" s="50">
        <f t="shared" ref="D119" si="1208">SUM(D116:D118)</f>
        <v>53500</v>
      </c>
      <c r="E119" s="50"/>
      <c r="F119" s="50">
        <f t="shared" ref="F119" si="1209">SUM(F116:F118)</f>
        <v>54275</v>
      </c>
      <c r="G119" s="51"/>
      <c r="H119" s="51"/>
      <c r="I119" s="50">
        <f t="shared" ref="I119:K119" si="1210">SUM(I116:I118)</f>
        <v>52265</v>
      </c>
      <c r="J119" s="51"/>
      <c r="K119" s="50">
        <f t="shared" si="1210"/>
        <v>50693</v>
      </c>
      <c r="L119" s="20">
        <f t="shared" ref="L119" si="1211">IF(K119&gt;0,(K116*L116+K117*L117+K118*L118)/K119,0)</f>
        <v>6.6018168188901813E-2</v>
      </c>
      <c r="M119" s="51">
        <f t="shared" ref="M119" si="1212">M116+M117+M118</f>
        <v>47347</v>
      </c>
      <c r="N119" s="52">
        <f t="shared" ref="N119" si="1213">IF(M119&gt;0,O119/M119,0)</f>
        <v>0.58753093121000277</v>
      </c>
      <c r="O119" s="53">
        <f t="shared" ref="O119" si="1214">O116+O117+O118</f>
        <v>27817.827000000001</v>
      </c>
      <c r="P119" s="20">
        <f t="shared" ref="P119" si="1215">IF(M119&gt;0,Q119/M119,0)</f>
        <v>0.32678290071176636</v>
      </c>
      <c r="Q119" s="53">
        <f t="shared" ref="Q119" si="1216">Q116+Q117+Q118</f>
        <v>15472.190000000002</v>
      </c>
      <c r="R119" s="20">
        <f t="shared" ref="R119" si="1217">IF(M119&gt;0,T119/M119,0)</f>
        <v>8.5686168078230943E-2</v>
      </c>
      <c r="S119" s="136"/>
      <c r="T119" s="53">
        <f t="shared" ref="T119" si="1218">T116+T117+T118</f>
        <v>4056.9830000000002</v>
      </c>
      <c r="U119" s="20">
        <f t="shared" ref="U119" si="1219">IF(M119&gt;0,V119/M119,0)</f>
        <v>0.22931987243119945</v>
      </c>
      <c r="V119" s="53">
        <f t="shared" ref="V119" si="1220">V116+V117+V118</f>
        <v>10857.608</v>
      </c>
      <c r="W119" s="20">
        <f t="shared" ref="W119" si="1221">IF(M119&gt;0,X119/M119,0)</f>
        <v>0.48864810864468711</v>
      </c>
      <c r="X119" s="53">
        <f t="shared" ref="X119" si="1222">X116+X117+X118</f>
        <v>23136.022000000001</v>
      </c>
      <c r="Y119" s="20">
        <f t="shared" ref="Y119" si="1223">IF(M119&gt;0,Z119/M119,0)</f>
        <v>0.43</v>
      </c>
      <c r="Z119" s="53">
        <f t="shared" ref="Z119" si="1224">Z116+Z117+Z118</f>
        <v>20359.21</v>
      </c>
      <c r="AA119" s="152">
        <f t="shared" ref="AA119" si="1225">IF(M119&gt;0,AB119/M119,0)</f>
        <v>2.4904819735146896E-3</v>
      </c>
      <c r="AB119" s="55">
        <f t="shared" ref="AB119" si="1226">SUM(AB116:AB118)</f>
        <v>117.91685000000001</v>
      </c>
      <c r="AC119" s="54">
        <f t="shared" ref="AC119" si="1227">IF(M119&gt;0,AD119/M119,0)</f>
        <v>2.5669068789997257E-3</v>
      </c>
      <c r="AD119" s="55">
        <f t="shared" ref="AD119" si="1228">SUM(AD116:AD118)</f>
        <v>121.53534000000001</v>
      </c>
      <c r="AE119" s="54">
        <f t="shared" ref="AE119" si="1229">IF(M119&gt;0,(AE116*M116+AE117*M117+AE118*M118)/M119,0)</f>
        <v>2.5612171774346843E-3</v>
      </c>
      <c r="AF119" s="54">
        <f t="shared" ref="AF119" si="1230">IF(K119&gt;0,(K116*AF116+K117*AF117+K118*AF118)/K119,0)</f>
        <v>3.2038802201487382E-4</v>
      </c>
      <c r="AG119" s="51">
        <f t="shared" ref="AG119" si="1231">SUM(AG116:AG118)</f>
        <v>15.16234</v>
      </c>
      <c r="AH119" s="52">
        <f t="shared" ref="AH119" si="1232">IF(K119&gt;0,(K116*AH116+K117*AH117+K118*AH118)/K119,0)</f>
        <v>0.21062748308444953</v>
      </c>
      <c r="AI119" s="57">
        <f t="shared" ref="AI119" si="1233">SUM(AI116:AI118)</f>
        <v>103.12965480000001</v>
      </c>
      <c r="AJ119" s="52">
        <f t="shared" ref="AJ119" si="1234">IF(AND(AD119&gt;0),((AD116*AJ116+AD117*AJ117+AD118*AJ118)/AD119),0)</f>
        <v>0.87657607241011493</v>
      </c>
      <c r="AK119" s="56">
        <f t="shared" si="678"/>
        <v>0.87620231432618434</v>
      </c>
      <c r="AL119" s="50">
        <f t="shared" ref="AL119" si="1235">SUM(AL116:AL118)</f>
        <v>539</v>
      </c>
      <c r="AM119" s="20">
        <f t="shared" ref="AM119" si="1236">IF(AL119&gt;0,(AM116*AL116+AM117*AL117+AM118*AL118)/AL119,0)</f>
        <v>9.1397031539888679E-2</v>
      </c>
      <c r="AN119" s="52">
        <f>IF(K119&gt;0,(AN116*K116+AN117*K117+AN118*K118)/K119,0)</f>
        <v>0.21687480125461109</v>
      </c>
      <c r="AO119" s="136">
        <f>IF(L119&gt;0,(AO116*K116+AO117*K117+AO118*K118)/K119,0)</f>
        <v>0.2158961552877123</v>
      </c>
      <c r="AP119" s="57">
        <f t="shared" ref="AP119" si="1237">SUM(AP116:AP118)</f>
        <v>106.10360969999999</v>
      </c>
      <c r="AQ119" s="137">
        <f t="shared" si="754"/>
        <v>105.6492788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52</v>
      </c>
      <c r="D120" s="11">
        <v>6900</v>
      </c>
      <c r="E120" s="11">
        <v>0</v>
      </c>
      <c r="F120" s="11">
        <v>12804</v>
      </c>
      <c r="G120" s="12">
        <v>0.6</v>
      </c>
      <c r="H120" s="12">
        <v>7.3</v>
      </c>
      <c r="I120" s="11">
        <v>12351</v>
      </c>
      <c r="J120" s="12">
        <v>4.3</v>
      </c>
      <c r="K120" s="11">
        <v>16444</v>
      </c>
      <c r="L120" s="13">
        <v>6.7000000000000004E-2</v>
      </c>
      <c r="M120" s="36">
        <f>ROUND(K120*(1-L120),0)</f>
        <v>15342</v>
      </c>
      <c r="N120" s="14">
        <v>0.69399999999999995</v>
      </c>
      <c r="O120" s="24">
        <f t="shared" ref="O120:O122" si="1240">M120*N120</f>
        <v>10647.348</v>
      </c>
      <c r="P120" s="13">
        <v>0.223</v>
      </c>
      <c r="Q120" s="24">
        <f t="shared" ref="Q120:Q122" si="1241">M120*P120</f>
        <v>3421.2660000000001</v>
      </c>
      <c r="R120" s="15">
        <v>8.3000000000000004E-2</v>
      </c>
      <c r="S120" s="143">
        <v>0.2165</v>
      </c>
      <c r="T120" s="24">
        <f t="shared" ref="T120:T122" si="1242">M120*R120</f>
        <v>1273.386</v>
      </c>
      <c r="U120" s="25">
        <v>0.23100000000000001</v>
      </c>
      <c r="V120" s="24">
        <f t="shared" ref="V120:V122" si="1243">M120*U120</f>
        <v>3544.002</v>
      </c>
      <c r="W120" s="15">
        <v>0.47899999999999998</v>
      </c>
      <c r="X120" s="24">
        <f t="shared" ref="X120:X122" si="1244">M120*W120</f>
        <v>7348.8179999999993</v>
      </c>
      <c r="Y120" s="15">
        <v>0.42</v>
      </c>
      <c r="Z120" s="24">
        <f t="shared" ref="Z120:Z122" si="1245">Y120*M120</f>
        <v>6443.6399999999994</v>
      </c>
      <c r="AA120" s="145">
        <v>2.5100000000000001E-3</v>
      </c>
      <c r="AB120" s="18">
        <f t="shared" ref="AB120" si="1246">M120*AA120</f>
        <v>38.508420000000001</v>
      </c>
      <c r="AC120" s="16">
        <v>2.5600000000000002E-3</v>
      </c>
      <c r="AD120" s="17">
        <f t="shared" ref="AD120:AD122" si="1247">M120*AC120</f>
        <v>39.27552</v>
      </c>
      <c r="AE120" s="26">
        <f>IF(M120&gt;0,(AG120+AP120)/M120,0)</f>
        <v>2.6421986703167775E-3</v>
      </c>
      <c r="AF120" s="16">
        <v>2.7E-4</v>
      </c>
      <c r="AG120" s="23">
        <f t="shared" ref="AG120:AG122" si="1248">AF120*M120</f>
        <v>4.1423399999999999</v>
      </c>
      <c r="AH120" s="114">
        <v>0.2114</v>
      </c>
      <c r="AI120" s="29">
        <f t="shared" ref="AI120:AI122" si="1249">AL120*(1-AM120)*AH120</f>
        <v>34.703423999999998</v>
      </c>
      <c r="AJ120" s="27">
        <f t="shared" ref="AJ120:AJ122" si="1250">IF(AND(AH120&gt;0,AF120&gt;0,AC120&gt;0),((AC120-AF120)*AH120)/((AH120-AF120)*AC120),0)</f>
        <v>0.89567520603419692</v>
      </c>
      <c r="AK120" s="59">
        <f t="shared" si="678"/>
        <v>0.89890712241466331</v>
      </c>
      <c r="AL120" s="11">
        <v>180</v>
      </c>
      <c r="AM120" s="13">
        <v>8.7999999999999995E-2</v>
      </c>
      <c r="AN120" s="14">
        <v>0.22170000000000001</v>
      </c>
      <c r="AO120" s="130">
        <v>0.21909999999999999</v>
      </c>
      <c r="AP120" s="29">
        <f>AL120*(1-AM120)*AN120</f>
        <v>36.394272000000001</v>
      </c>
      <c r="AQ120" s="131">
        <f t="shared" ref="AQ120" si="1251">AL120*(1-AM120)*AO120</f>
        <v>35.967455999999999</v>
      </c>
      <c r="AR120" s="18">
        <v>1.55</v>
      </c>
      <c r="AS120" s="18">
        <v>536.44000000000005</v>
      </c>
      <c r="AT120" s="98" t="e">
        <f>AT118+AL120-AS120+AU120</f>
        <v>#REF!</v>
      </c>
      <c r="AU120" s="99">
        <v>31.32</v>
      </c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48</v>
      </c>
      <c r="D121" s="33">
        <v>19824</v>
      </c>
      <c r="E121" s="33">
        <v>4</v>
      </c>
      <c r="F121" s="33">
        <v>17511</v>
      </c>
      <c r="G121" s="34">
        <v>0.7</v>
      </c>
      <c r="H121" s="34">
        <v>6.2</v>
      </c>
      <c r="I121" s="33">
        <v>17444</v>
      </c>
      <c r="J121" s="34">
        <v>3.7</v>
      </c>
      <c r="K121" s="33">
        <v>16491</v>
      </c>
      <c r="L121" s="35">
        <v>6.8000000000000005E-2</v>
      </c>
      <c r="M121" s="36">
        <f>ROUND(K121*(1-L121),0)</f>
        <v>15370</v>
      </c>
      <c r="N121" s="37">
        <v>0.65400000000000003</v>
      </c>
      <c r="O121" s="24">
        <f t="shared" si="1240"/>
        <v>10051.98</v>
      </c>
      <c r="P121" s="35">
        <v>0.17399999999999999</v>
      </c>
      <c r="Q121" s="24">
        <f t="shared" si="1241"/>
        <v>2674.3799999999997</v>
      </c>
      <c r="R121" s="38">
        <v>0.17199999999999999</v>
      </c>
      <c r="S121" s="134">
        <v>0.2152</v>
      </c>
      <c r="T121" s="24">
        <f t="shared" si="1242"/>
        <v>2643.64</v>
      </c>
      <c r="U121" s="27">
        <v>0.23100000000000001</v>
      </c>
      <c r="V121" s="24">
        <f t="shared" si="1243"/>
        <v>3550.4700000000003</v>
      </c>
      <c r="W121" s="38">
        <v>0.51400000000000001</v>
      </c>
      <c r="X121" s="24">
        <f t="shared" si="1244"/>
        <v>7900.18</v>
      </c>
      <c r="Y121" s="38">
        <v>0.42</v>
      </c>
      <c r="Z121" s="24">
        <f t="shared" si="1245"/>
        <v>6455.4</v>
      </c>
      <c r="AA121" s="146">
        <v>2.5799999999999998E-3</v>
      </c>
      <c r="AB121" s="18">
        <f t="shared" si="763"/>
        <v>39.654599999999995</v>
      </c>
      <c r="AC121" s="39">
        <v>2.5799999999999998E-3</v>
      </c>
      <c r="AD121" s="17">
        <f t="shared" si="1247"/>
        <v>39.654599999999995</v>
      </c>
      <c r="AE121" s="26">
        <f>IF(M121&gt;0,(AG121+AP121)/M121,0)</f>
        <v>2.7950596746909567E-3</v>
      </c>
      <c r="AF121" s="39">
        <v>2.7E-4</v>
      </c>
      <c r="AG121" s="36">
        <f t="shared" si="1248"/>
        <v>4.1498999999999997</v>
      </c>
      <c r="AH121" s="27">
        <v>0.20949999999999999</v>
      </c>
      <c r="AI121" s="40">
        <f t="shared" si="1249"/>
        <v>35.913118499999996</v>
      </c>
      <c r="AJ121" s="27">
        <f t="shared" si="1250"/>
        <v>0.89650423646393385</v>
      </c>
      <c r="AK121" s="28">
        <f t="shared" si="678"/>
        <v>0.90447965299054256</v>
      </c>
      <c r="AL121" s="33">
        <v>189</v>
      </c>
      <c r="AM121" s="35">
        <v>9.2999999999999999E-2</v>
      </c>
      <c r="AN121" s="37">
        <v>0.22639999999999999</v>
      </c>
      <c r="AO121" s="132">
        <v>0.21299999999999999</v>
      </c>
      <c r="AP121" s="40">
        <f>AL121*(1-AM121)*AN121</f>
        <v>38.810167200000002</v>
      </c>
      <c r="AQ121" s="133">
        <f t="shared" si="723"/>
        <v>36.513098999999997</v>
      </c>
      <c r="AR121" s="41">
        <v>1.58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45" t="s">
        <v>51</v>
      </c>
      <c r="D122" s="42">
        <v>21700</v>
      </c>
      <c r="E122" s="42">
        <v>0</v>
      </c>
      <c r="F122" s="42">
        <v>18059</v>
      </c>
      <c r="G122" s="36">
        <v>1.1000000000000001</v>
      </c>
      <c r="H122" s="36">
        <v>8.6</v>
      </c>
      <c r="I122" s="42">
        <v>18030</v>
      </c>
      <c r="J122" s="36">
        <v>1.8</v>
      </c>
      <c r="K122" s="42">
        <v>15302</v>
      </c>
      <c r="L122" s="38">
        <v>7.0999999999999994E-2</v>
      </c>
      <c r="M122" s="36">
        <f>ROUND(K122*(1-L122),0)</f>
        <v>14216</v>
      </c>
      <c r="N122" s="27">
        <v>0.60199999999999998</v>
      </c>
      <c r="O122" s="24">
        <f t="shared" si="1240"/>
        <v>8558.0319999999992</v>
      </c>
      <c r="P122" s="38">
        <v>0.30399999999999999</v>
      </c>
      <c r="Q122" s="24">
        <f t="shared" si="1241"/>
        <v>4321.6639999999998</v>
      </c>
      <c r="R122" s="38">
        <v>9.4E-2</v>
      </c>
      <c r="S122" s="134">
        <v>0.2117</v>
      </c>
      <c r="T122" s="24">
        <f t="shared" si="1242"/>
        <v>1336.3040000000001</v>
      </c>
      <c r="U122" s="27">
        <v>0.22600000000000001</v>
      </c>
      <c r="V122" s="24">
        <f t="shared" si="1243"/>
        <v>3212.8160000000003</v>
      </c>
      <c r="W122" s="38">
        <v>0.49199999999999999</v>
      </c>
      <c r="X122" s="24">
        <f t="shared" si="1244"/>
        <v>6994.2719999999999</v>
      </c>
      <c r="Y122" s="38">
        <v>0.42</v>
      </c>
      <c r="Z122" s="24">
        <f t="shared" si="1245"/>
        <v>5970.7199999999993</v>
      </c>
      <c r="AA122" s="147">
        <v>2.6099999999999999E-3</v>
      </c>
      <c r="AB122" s="148">
        <f t="shared" si="763"/>
        <v>37.103760000000001</v>
      </c>
      <c r="AC122" s="46">
        <v>2.66E-3</v>
      </c>
      <c r="AD122" s="17">
        <f t="shared" si="1247"/>
        <v>37.81456</v>
      </c>
      <c r="AE122" s="26">
        <f>IF(M122&gt;0,(AG122+AP122)/M122,0)</f>
        <v>2.6100868880135062E-3</v>
      </c>
      <c r="AF122" s="46">
        <v>2.7E-4</v>
      </c>
      <c r="AG122" s="36">
        <f t="shared" si="1248"/>
        <v>3.83832</v>
      </c>
      <c r="AH122" s="27">
        <v>0.20480000000000001</v>
      </c>
      <c r="AI122" s="40">
        <f t="shared" si="1249"/>
        <v>32.944947200000001</v>
      </c>
      <c r="AJ122" s="27">
        <f t="shared" si="1250"/>
        <v>0.89968234525589375</v>
      </c>
      <c r="AK122" s="28">
        <f t="shared" si="678"/>
        <v>0.89772724889147681</v>
      </c>
      <c r="AL122" s="42">
        <v>176</v>
      </c>
      <c r="AM122" s="38">
        <v>8.5999999999999993E-2</v>
      </c>
      <c r="AN122" s="27">
        <v>0.20680000000000001</v>
      </c>
      <c r="AO122" s="134">
        <v>0.20469999999999999</v>
      </c>
      <c r="AP122" s="40">
        <f>AL122*(1-AM122)*AN122</f>
        <v>33.266675200000002</v>
      </c>
      <c r="AQ122" s="135">
        <f t="shared" si="723"/>
        <v>32.928860800000002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35</v>
      </c>
      <c r="C123" s="49"/>
      <c r="D123" s="50">
        <f t="shared" ref="D123" si="1252">SUM(D120:D122)</f>
        <v>48424</v>
      </c>
      <c r="E123" s="50"/>
      <c r="F123" s="50">
        <f t="shared" ref="F123" si="1253">SUM(F120:F122)</f>
        <v>48374</v>
      </c>
      <c r="G123" s="51"/>
      <c r="H123" s="51"/>
      <c r="I123" s="50">
        <f t="shared" ref="I123:K123" si="1254">SUM(I120:I122)</f>
        <v>47825</v>
      </c>
      <c r="J123" s="51"/>
      <c r="K123" s="50">
        <f t="shared" si="1254"/>
        <v>48237</v>
      </c>
      <c r="L123" s="20">
        <f t="shared" ref="L123" si="1255">IF(K123&gt;0,(K120*L120+K121*L121+K122*L122)/K123,0)</f>
        <v>6.8610775960362386E-2</v>
      </c>
      <c r="M123" s="51">
        <f t="shared" ref="M123" si="1256">M120+M121+M122</f>
        <v>44928</v>
      </c>
      <c r="N123" s="52">
        <f t="shared" ref="N123" si="1257">IF(M123&gt;0,O123/M123,0)</f>
        <v>0.65120548433048431</v>
      </c>
      <c r="O123" s="53">
        <f t="shared" ref="O123" si="1258">O120+O121+O122</f>
        <v>29257.360000000001</v>
      </c>
      <c r="P123" s="20">
        <f t="shared" ref="P123" si="1259">IF(M123&gt;0,Q123/M123,0)</f>
        <v>0.23186676460113959</v>
      </c>
      <c r="Q123" s="53">
        <f t="shared" ref="Q123" si="1260">Q120+Q121+Q122</f>
        <v>10417.31</v>
      </c>
      <c r="R123" s="20">
        <f t="shared" ref="R123" si="1261">IF(M123&gt;0,T123/M123,0)</f>
        <v>0.11692775106837607</v>
      </c>
      <c r="S123" s="136"/>
      <c r="T123" s="53">
        <f t="shared" ref="T123" si="1262">T120+T121+T122</f>
        <v>5253.33</v>
      </c>
      <c r="U123" s="20">
        <f t="shared" ref="U123" si="1263">IF(M123&gt;0,V123/M123,0)</f>
        <v>0.22941791310541312</v>
      </c>
      <c r="V123" s="53">
        <f t="shared" ref="V123" si="1264">V120+V121+V122</f>
        <v>10307.288</v>
      </c>
      <c r="W123" s="20">
        <f t="shared" ref="W123" si="1265">IF(M123&gt;0,X123/M123,0)</f>
        <v>0.49508702813390315</v>
      </c>
      <c r="X123" s="53">
        <f t="shared" ref="X123" si="1266">X120+X121+X122</f>
        <v>22243.27</v>
      </c>
      <c r="Y123" s="20">
        <f t="shared" ref="Y123" si="1267">IF(M123&gt;0,Z123/M123,0)</f>
        <v>0.42</v>
      </c>
      <c r="Z123" s="53">
        <f t="shared" ref="Z123" si="1268">Z120+Z121+Z122</f>
        <v>18869.759999999998</v>
      </c>
      <c r="AA123" s="152">
        <f t="shared" ref="AA123" si="1269">IF(M123&gt;0,AB123/M123,0)</f>
        <v>2.5655889423076921E-3</v>
      </c>
      <c r="AB123" s="55">
        <f t="shared" ref="AB123" si="1270">SUM(AB120:AB122)</f>
        <v>115.26677999999998</v>
      </c>
      <c r="AC123" s="54">
        <f t="shared" ref="AC123" si="1271">IF(M123&gt;0,AD123/M123,0)</f>
        <v>2.5984837962962962E-3</v>
      </c>
      <c r="AD123" s="55">
        <f t="shared" ref="AD123" si="1272">SUM(AD120:AD122)</f>
        <v>116.74467999999999</v>
      </c>
      <c r="AE123" s="54">
        <f t="shared" ref="AE123" si="1273">IF(M123&gt;0,(AE120*M120+AE121*M121+AE122*M122)/M123,0)</f>
        <v>2.6843321403133905E-3</v>
      </c>
      <c r="AF123" s="54">
        <f t="shared" ref="AF123" si="1274">IF(K123&gt;0,(K120*AF120+K121*AF121+K122*AF122)/K123,0)</f>
        <v>2.7E-4</v>
      </c>
      <c r="AG123" s="51">
        <f t="shared" ref="AG123" si="1275">SUM(AG120:AG122)</f>
        <v>12.130559999999999</v>
      </c>
      <c r="AH123" s="52">
        <f t="shared" ref="AH123" si="1276">IF(K123&gt;0,(K120*AH120+K121*AH121+K122*AH122)/K123,0)</f>
        <v>0.20865675104173143</v>
      </c>
      <c r="AI123" s="57">
        <f t="shared" ref="AI123" si="1277">SUM(AI120:AI122)</f>
        <v>103.5614897</v>
      </c>
      <c r="AJ123" s="52">
        <f t="shared" ref="AJ123" si="1278">IF(AND(AD123&gt;0),((AD120*AJ120+AD121*AJ121+AD122*AJ122)/AD123),0)</f>
        <v>0.8972547476167877</v>
      </c>
      <c r="AK123" s="56">
        <f t="shared" si="678"/>
        <v>0.90052869527138879</v>
      </c>
      <c r="AL123" s="50">
        <f t="shared" ref="AL123" si="1279">SUM(AL120:AL122)</f>
        <v>545</v>
      </c>
      <c r="AM123" s="20">
        <f t="shared" ref="AM123" si="1280">IF(AL123&gt;0,(AM120*AL120+AM121*AL121+AM122*AL122)/AL123,0)</f>
        <v>8.9088073394495412E-2</v>
      </c>
      <c r="AN123" s="52">
        <f>IF(K123&gt;0,(AN120*K120+AN121*K121+AN122*K122)/K123,0)</f>
        <v>0.21858015216535029</v>
      </c>
      <c r="AO123" s="136">
        <f>IF(L123&gt;0,(AO120*K120+AO121*K121+AO122*K122)/K123,0)</f>
        <v>0.21244652030598921</v>
      </c>
      <c r="AP123" s="57">
        <f t="shared" ref="AP123" si="1281">SUM(AP120:AP122)</f>
        <v>108.4711144</v>
      </c>
      <c r="AQ123" s="137">
        <f t="shared" si="754"/>
        <v>105.4094158</v>
      </c>
      <c r="AR123" s="55"/>
      <c r="AS123" s="55">
        <f t="shared" ref="AS123" si="1282">SUM(AS120:AS122)</f>
        <v>536.44000000000005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35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36</v>
      </c>
      <c r="C128" s="67"/>
      <c r="D128" s="68">
        <f>SUM(D127,D123,D119,D115,D111,D107,D103,D99,D95,D91,D87,D83,D79,D75,D71,D67,D63,D59,D55,D51,D47,D43,D39,D35,D31,D27,D23,D19,D15,D11,D7)</f>
        <v>1416433</v>
      </c>
      <c r="E128" s="68"/>
      <c r="F128" s="68">
        <f>SUM(F127,F123,F119,F115,F111,F107,F103,F99,F95,F91,F87,F83,F79,F75,F71,F67,F63,F59,F55,F51,F47,F43,F39,F35,F31,F27,F23,F19,F15,F11,F7)</f>
        <v>1457286</v>
      </c>
      <c r="G128" s="74"/>
      <c r="H128" s="68"/>
      <c r="I128" s="68">
        <f>SUM(I127,I123,I119,I115,I111,I107,I103,I99,I95,I91,I87,I83,I79,I75,I71,I67,I63,I59,I55,I51,I47,I43,I39,I35,I31,I27,I23,I19,I15,I11,I7)</f>
        <v>1495686</v>
      </c>
      <c r="J128" s="74"/>
      <c r="K128" s="68">
        <f>SUM(K127,K123,K119,K115,K111,K107,K103,K99,K95,K91,K87,K83,K79,K75,K71,K67,K63,K59,K55,K51,K47,K43,K39,K35,K31,K27,K23,K19,K15,K11,K7)</f>
        <v>1456503</v>
      </c>
      <c r="L128" s="69">
        <f>1-M128/K128</f>
        <v>6.7553585540160221E-2</v>
      </c>
      <c r="M128" s="68">
        <f>SUM(M127,M123,M119,M115,M111,M107,M103,M99,M95,M91,M87,M83,M79,M75,M71,M67,M63,M59,M55,M51,M47,M43,M39,M35,M31,M27,M23,M19,M15,M11,M7)</f>
        <v>1358111</v>
      </c>
      <c r="N128" s="70">
        <f>IF(AND(M128&gt;0),(O128/M128),0)</f>
        <v>0.65438183256007798</v>
      </c>
      <c r="O128" s="68">
        <f>SUM(O127,O123,O119,O115,O111,O107,O103,O99,O95,O91,O87,O83,O79,O75,O71,O67,O63,O59,O55,O51,O47,O43,O39,O35,O31,O27,O23,O19,O15,O11,O7)</f>
        <v>888723.16500000004</v>
      </c>
      <c r="P128" s="70">
        <f>Q128/M128</f>
        <v>0.28332296697398074</v>
      </c>
      <c r="Q128" s="68">
        <f>SUM(Q127,Q123,Q119,Q115,Q111,Q107,Q103,Q99,Q95,Q91,Q87,Q83,Q79,Q75,Q71,Q67,Q63,Q59,Q55,Q51,Q47,Q43,Q39,Q35,Q31,Q27,Q23,Q19,Q15,Q11,Q7)</f>
        <v>384784.03799999994</v>
      </c>
      <c r="R128" s="70">
        <f>T128/M128</f>
        <v>6.2295200465941288E-2</v>
      </c>
      <c r="S128" s="138"/>
      <c r="T128" s="68">
        <f>SUM(T127,T123,T119,T115,T111,T107,T103,T99,T95,T91,T87,T83,T79,T75,T71,T67,T63,T59,T55,T51,T47,T43,T39,T35,T31,T27,T23,T19,T15,T11,T7)</f>
        <v>84603.796999999991</v>
      </c>
      <c r="U128" s="70">
        <f>V128/M128</f>
        <v>0.22744018566965443</v>
      </c>
      <c r="V128" s="68">
        <f>SUM(V127,V123,V119,V115,V111,V107,V103,V99,V95,V91,V87,V83,V79,V75,V71,V67,V63,V59,V55,V51,V47,V43,V39,V35,V31,V27,V23,V19,V15,V11,V7)</f>
        <v>308889.01800000004</v>
      </c>
      <c r="W128" s="70">
        <f>X128/M128</f>
        <v>0.49492553406901196</v>
      </c>
      <c r="X128" s="68">
        <f>SUM(X127,X123,X119,X115,X111,X107,X103,X99,X95,X91,X87,X83,X79,X75,X71,X67,X63,X59,X55,X51,X47,X43,X39,X35,X31,X27,X23,X19,X15,X11,X7)</f>
        <v>672163.81199999992</v>
      </c>
      <c r="Y128" s="70">
        <f>IF(AND(M128&gt;0),(Z128/M128),0)</f>
        <v>0.41993484332282111</v>
      </c>
      <c r="Z128" s="68">
        <f>SUM(Z127,Z123,Z119,Z115,Z111,Z107,Z103,Z99,Z95,Z91,Z87,Z83,Z79,Z75,Z71,Z67,Z63,Z59,Z55,Z51,Z47,Z43,Z39,Z35,Z31,Z27,Z23,Z19,Z15,Z11,Z7)</f>
        <v>570318.12999999989</v>
      </c>
      <c r="AA128" s="153">
        <f>IF(AND(K128&gt;0),(AB128/K128),0)</f>
        <v>2.329916024889753E-3</v>
      </c>
      <c r="AB128" s="68">
        <f>SUM(AB127,AB123,AB119,AB115,AB111,AB107,AB103,AB99,AB95,AB91,AB87,AB83,AB79,AB75,AB71,AB67,AB63,AB59,AB55,AB51,AB47,AB43,AB39,AB35,AB31,AB27,AB23,AB19,AB15,AB11,AB7)</f>
        <v>3393.5296800000001</v>
      </c>
      <c r="AC128" s="71">
        <f>IF(AND(M128&gt;0),(AD128/M128),0)</f>
        <v>2.5594884512385222E-3</v>
      </c>
      <c r="AD128" s="68">
        <f>SUM(AD127,AD123,AD119,AD115,AD111,AD107,AD103,AD99,AD95,AD91,AD87,AD83,AD79,AD75,AD71,AD67,AD63,AD59,AD55,AD51,AD47,AD43,AD39,AD35,AD31,AD27,AD23,AD19,AD15,AD11,AD7)</f>
        <v>3476.0694200000007</v>
      </c>
      <c r="AE128" s="72">
        <f>(AG128+AP128)/M128</f>
        <v>2.6028593920526381E-3</v>
      </c>
      <c r="AF128" s="73">
        <f>AG128/(M128-AL128)</f>
        <v>2.899793119683652E-4</v>
      </c>
      <c r="AG128" s="74">
        <f>SUM(AG127,AG123,AG119,AG115,AG111,AG107,AG103,AG99,AG95,AG91,AG87,AG83,AG79,AG75,AG71,AG67,AG63,AG59,AG55,AG51,AG47,AG43,AG39,AG35,AG31,AG27,AG23,AG19,AG15,AG11,AG7)</f>
        <v>389.24560999999994</v>
      </c>
      <c r="AH128" s="70">
        <f>AI128/AL128</f>
        <v>0.19204542678447017</v>
      </c>
      <c r="AI128" s="68">
        <f>SUM(AI127,AI123,AI119,AI115,AI111,AI107,AI103,AI99,AI95,AI91,AI87,AI83,AI79,AI75,AI71,AI67,AI63,AI59,AI55,AI51,AI47,AI43,AI39,AI35,AI31,AI27,AI23,AI19,AI15,AI11,AI7)</f>
        <v>3032.2052434999996</v>
      </c>
      <c r="AJ128" s="75">
        <f>((AC128-AF128)*AH128)/((AH128-AF128)*AC128)</f>
        <v>0.88804509724422431</v>
      </c>
      <c r="AK128" s="76">
        <f>((AE128-AF128)*AN128)/((AN128-AF128)*AE128)</f>
        <v>0.88988721463559528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8.7559820127937171E-2</v>
      </c>
      <c r="AN128" s="70">
        <f>AP128/AL128</f>
        <v>0.19923531330673255</v>
      </c>
      <c r="AO128" s="138">
        <f>AQ128/AL128</f>
        <v>0.19719862083729178</v>
      </c>
      <c r="AP128" s="68">
        <f>SUM(AP127,AP123,AP119,AP115,AP111,AP107,AP103,AP99,AP95,AP91,AP87,AP83,AP79,AP75,AP71,AP67,AP63,AP59,AP55,AP51,AP47,AP43,AP39,AP35,AP31,AP27,AP23,AP19,AP15,AP11,AP7)</f>
        <v>3145.7263618000002</v>
      </c>
      <c r="AQ128" s="139">
        <f>SUM(AQ127,AQ123,AQ119,AQ115,AQ111,AQ107,AQ103,AQ99,AQ95,AQ91,AQ87,AQ83,AQ79,AQ75,AQ71,AQ67,AQ63,AQ59,AQ55,AQ51,AQ47,AQ43,AQ39,AQ35,AQ31,AQ27,AQ23,AQ19,AQ15,AQ11,AQ7)</f>
        <v>3113.5690243999998</v>
      </c>
      <c r="AR128" s="68"/>
      <c r="AS128" s="104">
        <f>SUM(AS127,AS123,AS119,AS115,AS111,AS107,AS103,AS99,AS95,AS91,AS87,AS83,AS79,AS75,AS71,AS67,AS63,AS59,AS55,AS51,AS47,AS43,AS39,AS35,AS31,AS27,AS23,AS19,AS15,AS11,AS7)</f>
        <v>15870.600000000002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7"/>
  <sheetViews>
    <sheetView zoomScale="110" zoomScaleNormal="110" workbookViewId="0">
      <pane xSplit="3" ySplit="2" topLeftCell="D14" activePane="bottomRight" state="frozen"/>
      <selection pane="topRight" activeCell="D1" sqref="D1"/>
      <selection pane="bottomLeft" activeCell="A3" sqref="A3"/>
      <selection pane="bottomRight" activeCell="B44" sqref="A44:XFD128"/>
    </sheetView>
  </sheetViews>
  <sheetFormatPr defaultColWidth="9.140625" defaultRowHeight="12.75" x14ac:dyDescent="0.2"/>
  <cols>
    <col min="1" max="1" width="3.28515625" style="78" bestFit="1" customWidth="1"/>
    <col min="2" max="2" width="4.42578125" style="21" customWidth="1"/>
    <col min="3" max="3" width="14" style="31" customWidth="1"/>
    <col min="4" max="4" width="14.5703125" style="31" customWidth="1"/>
    <col min="5" max="5" width="10.85546875" style="31" customWidth="1"/>
    <col min="6" max="6" width="11.28515625" style="31" customWidth="1"/>
    <col min="7" max="7" width="9.7109375" style="80" customWidth="1"/>
    <col min="8" max="8" width="9.7109375" style="31" customWidth="1"/>
    <col min="9" max="9" width="11.140625" style="31" customWidth="1"/>
    <col min="10" max="10" width="10.7109375" style="80" customWidth="1"/>
    <col min="11" max="11" width="13.140625" style="31" customWidth="1"/>
    <col min="12" max="12" width="12.5703125" style="31" customWidth="1"/>
    <col min="13" max="13" width="13.140625" style="31" customWidth="1"/>
    <col min="14" max="14" width="9" style="31" customWidth="1"/>
    <col min="15" max="15" width="5" style="31" hidden="1" customWidth="1"/>
    <col min="16" max="16" width="6.85546875" style="31" customWidth="1"/>
    <col min="17" max="17" width="1.5703125" style="31" hidden="1" customWidth="1"/>
    <col min="18" max="18" width="7.140625" style="31" customWidth="1"/>
    <col min="19" max="19" width="13.85546875" style="31" customWidth="1"/>
    <col min="20" max="20" width="0.5703125" style="31" hidden="1" customWidth="1"/>
    <col min="21" max="21" width="8.85546875" style="31" customWidth="1"/>
    <col min="22" max="22" width="6.7109375" style="31" hidden="1" customWidth="1"/>
    <col min="23" max="23" width="9.140625" style="31" customWidth="1"/>
    <col min="24" max="24" width="0.85546875" style="31" hidden="1" customWidth="1"/>
    <col min="25" max="25" width="9.85546875" style="31" customWidth="1"/>
    <col min="26" max="26" width="0.42578125" style="31" hidden="1" customWidth="1"/>
    <col min="27" max="27" width="12.5703125" style="154" customWidth="1"/>
    <col min="28" max="28" width="1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0.140625" style="31" hidden="1" customWidth="1"/>
    <col min="34" max="34" width="12.85546875" style="79" customWidth="1"/>
    <col min="35" max="35" width="0.5703125" style="81" hidden="1" customWidth="1"/>
    <col min="36" max="36" width="13.85546875" style="31" customWidth="1"/>
    <col min="37" max="37" width="10.28515625" style="31" customWidth="1"/>
    <col min="38" max="38" width="11.85546875" style="31" customWidth="1"/>
    <col min="39" max="39" width="11.5703125" style="80" customWidth="1"/>
    <col min="40" max="40" width="12.28515625" style="81" customWidth="1"/>
    <col min="41" max="41" width="12.42578125" style="81" customWidth="1"/>
    <col min="42" max="42" width="11.85546875" style="31" customWidth="1"/>
    <col min="43" max="43" width="12.140625" style="140" customWidth="1"/>
    <col min="44" max="44" width="10.85546875" style="31" customWidth="1"/>
    <col min="45" max="45" width="12.7109375" style="107" customWidth="1"/>
    <col min="46" max="46" width="11.5703125" style="108" customWidth="1"/>
    <col min="47" max="47" width="11.8554687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9" t="s">
        <v>43</v>
      </c>
      <c r="B1" s="191" t="s">
        <v>42</v>
      </c>
      <c r="C1" s="187" t="s">
        <v>41</v>
      </c>
      <c r="D1" s="125" t="s">
        <v>0</v>
      </c>
      <c r="E1" s="125" t="s">
        <v>1</v>
      </c>
      <c r="F1" s="125" t="s">
        <v>2</v>
      </c>
      <c r="G1" s="2" t="s">
        <v>64</v>
      </c>
      <c r="H1" s="125" t="s">
        <v>65</v>
      </c>
      <c r="I1" s="125" t="s">
        <v>3</v>
      </c>
      <c r="J1" s="120" t="s">
        <v>44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47</v>
      </c>
      <c r="T1" s="1"/>
      <c r="U1" s="125" t="s">
        <v>66</v>
      </c>
      <c r="V1" s="125"/>
      <c r="W1" s="125" t="s">
        <v>60</v>
      </c>
      <c r="X1" s="125"/>
      <c r="Y1" s="125" t="s">
        <v>10</v>
      </c>
      <c r="Z1" s="125"/>
      <c r="AA1" s="149" t="s">
        <v>58</v>
      </c>
      <c r="AB1" s="127" t="s">
        <v>59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39</v>
      </c>
      <c r="AI1" s="3" t="s">
        <v>40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20</v>
      </c>
      <c r="AO1" s="126" t="s">
        <v>45</v>
      </c>
      <c r="AP1" s="125" t="s">
        <v>21</v>
      </c>
      <c r="AQ1" s="127" t="s">
        <v>46</v>
      </c>
      <c r="AR1" s="125" t="s">
        <v>22</v>
      </c>
      <c r="AS1" s="90" t="s">
        <v>55</v>
      </c>
      <c r="AT1" s="91" t="s">
        <v>37</v>
      </c>
      <c r="AU1" s="92" t="s">
        <v>37</v>
      </c>
      <c r="AV1" s="4" t="s">
        <v>23</v>
      </c>
      <c r="AW1" s="125" t="s">
        <v>24</v>
      </c>
      <c r="AX1" s="182" t="s">
        <v>25</v>
      </c>
      <c r="AY1" s="182"/>
      <c r="AZ1" s="182" t="s">
        <v>26</v>
      </c>
      <c r="BA1" s="182"/>
    </row>
    <row r="2" spans="1:53" s="21" customFormat="1" ht="13.5" thickBot="1" x14ac:dyDescent="0.25">
      <c r="A2" s="190"/>
      <c r="B2" s="192"/>
      <c r="C2" s="188"/>
      <c r="D2" s="5" t="s">
        <v>27</v>
      </c>
      <c r="E2" s="5" t="s">
        <v>28</v>
      </c>
      <c r="F2" s="5" t="s">
        <v>27</v>
      </c>
      <c r="G2" s="7" t="s">
        <v>29</v>
      </c>
      <c r="H2" s="5" t="s">
        <v>29</v>
      </c>
      <c r="I2" s="5" t="s">
        <v>27</v>
      </c>
      <c r="J2" s="7"/>
      <c r="K2" s="5" t="s">
        <v>27</v>
      </c>
      <c r="L2" s="5" t="s">
        <v>29</v>
      </c>
      <c r="M2" s="5" t="s">
        <v>27</v>
      </c>
      <c r="N2" s="5" t="s">
        <v>29</v>
      </c>
      <c r="O2" s="6"/>
      <c r="P2" s="5" t="s">
        <v>29</v>
      </c>
      <c r="Q2" s="5"/>
      <c r="R2" s="5" t="s">
        <v>29</v>
      </c>
      <c r="S2" s="5"/>
      <c r="T2" s="5"/>
      <c r="U2" s="5" t="s">
        <v>29</v>
      </c>
      <c r="V2" s="5"/>
      <c r="W2" s="5" t="s">
        <v>30</v>
      </c>
      <c r="X2" s="5"/>
      <c r="Y2" s="5" t="s">
        <v>30</v>
      </c>
      <c r="Z2" s="5"/>
      <c r="AA2" s="150" t="s">
        <v>29</v>
      </c>
      <c r="AB2" s="5" t="s">
        <v>29</v>
      </c>
      <c r="AC2" s="5" t="s">
        <v>29</v>
      </c>
      <c r="AD2" s="5" t="s">
        <v>29</v>
      </c>
      <c r="AE2" s="5" t="s">
        <v>29</v>
      </c>
      <c r="AF2" s="5" t="s">
        <v>29</v>
      </c>
      <c r="AG2" s="5" t="s">
        <v>27</v>
      </c>
      <c r="AH2" s="112" t="s">
        <v>29</v>
      </c>
      <c r="AI2" s="8" t="s">
        <v>27</v>
      </c>
      <c r="AJ2" s="5" t="s">
        <v>29</v>
      </c>
      <c r="AK2" s="5" t="s">
        <v>29</v>
      </c>
      <c r="AL2" s="5" t="s">
        <v>27</v>
      </c>
      <c r="AM2" s="7" t="s">
        <v>29</v>
      </c>
      <c r="AN2" s="8" t="s">
        <v>29</v>
      </c>
      <c r="AO2" s="8"/>
      <c r="AP2" s="5" t="s">
        <v>27</v>
      </c>
      <c r="AQ2" s="128"/>
      <c r="AR2" s="5" t="s">
        <v>31</v>
      </c>
      <c r="AS2" s="93" t="s">
        <v>38</v>
      </c>
      <c r="AT2" s="94" t="s">
        <v>38</v>
      </c>
      <c r="AU2" s="95" t="s">
        <v>38</v>
      </c>
      <c r="AV2" s="9" t="s">
        <v>32</v>
      </c>
      <c r="AW2" s="5" t="s">
        <v>29</v>
      </c>
      <c r="AX2" s="5" t="s">
        <v>33</v>
      </c>
      <c r="AY2" s="5" t="s">
        <v>34</v>
      </c>
      <c r="AZ2" s="5" t="s">
        <v>33</v>
      </c>
      <c r="BA2" s="5" t="s">
        <v>34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Юни!AU127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52</v>
      </c>
      <c r="D4" s="11">
        <v>6200</v>
      </c>
      <c r="E4" s="11">
        <v>1</v>
      </c>
      <c r="F4" s="11">
        <v>9687</v>
      </c>
      <c r="G4" s="12">
        <v>0.7</v>
      </c>
      <c r="H4" s="12">
        <v>8.3000000000000007</v>
      </c>
      <c r="I4" s="11">
        <v>9177</v>
      </c>
      <c r="J4" s="12">
        <v>4.5</v>
      </c>
      <c r="K4" s="11">
        <v>15547</v>
      </c>
      <c r="L4" s="13">
        <v>6.6000000000000003E-2</v>
      </c>
      <c r="M4" s="23">
        <f>ROUND(K4*(1-L4),0)</f>
        <v>14521</v>
      </c>
      <c r="N4" s="14">
        <v>0.61799999999999999</v>
      </c>
      <c r="O4" s="24">
        <f t="shared" ref="O4:O6" si="0">M4*N4</f>
        <v>8973.9779999999992</v>
      </c>
      <c r="P4" s="13">
        <v>0.33</v>
      </c>
      <c r="Q4" s="24">
        <f t="shared" ref="Q4:Q6" si="1">M4*P4</f>
        <v>4791.93</v>
      </c>
      <c r="R4" s="15">
        <v>5.1999999999999998E-2</v>
      </c>
      <c r="S4" s="142">
        <v>0.22520000000000001</v>
      </c>
      <c r="T4" s="24">
        <f t="shared" ref="T4:T6" si="2">M4*R4</f>
        <v>755.09199999999998</v>
      </c>
      <c r="U4" s="25">
        <v>0.215</v>
      </c>
      <c r="V4" s="24">
        <f t="shared" ref="V4:V6" si="3">M4*U4</f>
        <v>3122.0149999999999</v>
      </c>
      <c r="W4" s="15">
        <v>0.51200000000000001</v>
      </c>
      <c r="X4" s="24">
        <f>M4*W4</f>
        <v>7434.7520000000004</v>
      </c>
      <c r="Y4" s="15">
        <v>0.42</v>
      </c>
      <c r="Z4" s="124">
        <f t="shared" ref="Z4:Z6" si="4">Y4*M4</f>
        <v>6098.82</v>
      </c>
      <c r="AA4" s="145">
        <v>2.6900000000000001E-3</v>
      </c>
      <c r="AB4" s="18">
        <f>M4*AA4</f>
        <v>39.061489999999999</v>
      </c>
      <c r="AC4" s="16">
        <v>2.7499999999999998E-3</v>
      </c>
      <c r="AD4" s="18">
        <f>M4*AC4</f>
        <v>39.932749999999999</v>
      </c>
      <c r="AE4" s="26">
        <f>IF(M4&gt;0,(AG4+AP4)/M4,0)</f>
        <v>2.6280345706218579E-3</v>
      </c>
      <c r="AF4" s="16">
        <v>2.7999999999999998E-4</v>
      </c>
      <c r="AG4" s="23">
        <f t="shared" ref="AG4" si="5">AF4*M4</f>
        <v>4.0658799999999999</v>
      </c>
      <c r="AH4" s="114">
        <v>0.2097</v>
      </c>
      <c r="AI4" s="29">
        <f>AL4*(1-AM4)*AH4</f>
        <v>33.614910000000002</v>
      </c>
      <c r="AJ4" s="27">
        <f>IF(AND(AH4&gt;0,AF4&gt;0,AC4&gt;0),((AC4-AF4)*AH4)/((AH4-AF4)*AC4),0)</f>
        <v>0.89938271069013132</v>
      </c>
      <c r="AK4" s="59">
        <f t="shared" ref="AK4:AK43" si="6">IF(AND(AE4&gt;0,AN4&gt;0,AF4&gt;0),((AN4*(AE4-AF4))/(AE4*(AN4-AF4))),0)</f>
        <v>0.89463420418602846</v>
      </c>
      <c r="AL4" s="11">
        <v>175</v>
      </c>
      <c r="AM4" s="13">
        <v>8.4000000000000005E-2</v>
      </c>
      <c r="AN4" s="14">
        <v>0.2127</v>
      </c>
      <c r="AO4" s="130">
        <v>0.21149999999999999</v>
      </c>
      <c r="AP4" s="29">
        <f>AL4*(1-AM4)*AN4</f>
        <v>34.09581</v>
      </c>
      <c r="AQ4" s="131">
        <f>AL4*(1-AM4)*AO4</f>
        <v>33.903449999999999</v>
      </c>
      <c r="AR4" s="18">
        <v>1.55</v>
      </c>
      <c r="AS4" s="18">
        <v>580.66</v>
      </c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180" t="s">
        <v>63</v>
      </c>
      <c r="D5" s="33">
        <v>20722</v>
      </c>
      <c r="E5" s="33">
        <v>3</v>
      </c>
      <c r="F5" s="33">
        <v>19202</v>
      </c>
      <c r="G5" s="34">
        <v>0.5</v>
      </c>
      <c r="H5" s="34">
        <v>8</v>
      </c>
      <c r="I5" s="33">
        <v>18771</v>
      </c>
      <c r="J5" s="34">
        <v>2.8</v>
      </c>
      <c r="K5" s="33">
        <v>15611</v>
      </c>
      <c r="L5" s="35">
        <v>6.9000000000000006E-2</v>
      </c>
      <c r="M5" s="36">
        <f>ROUND(K5*(1-L5),0)</f>
        <v>14534</v>
      </c>
      <c r="N5" s="37">
        <v>0.60299999999999998</v>
      </c>
      <c r="O5" s="24">
        <f t="shared" si="0"/>
        <v>8764.0020000000004</v>
      </c>
      <c r="P5" s="35">
        <v>0.33200000000000002</v>
      </c>
      <c r="Q5" s="24">
        <f t="shared" si="1"/>
        <v>4825.2880000000005</v>
      </c>
      <c r="R5" s="38">
        <v>6.5000000000000002E-2</v>
      </c>
      <c r="S5" s="134">
        <v>0.22509999999999999</v>
      </c>
      <c r="T5" s="24">
        <f t="shared" si="2"/>
        <v>944.71</v>
      </c>
      <c r="U5" s="27">
        <v>0.22900000000000001</v>
      </c>
      <c r="V5" s="24">
        <f t="shared" si="3"/>
        <v>3328.2860000000001</v>
      </c>
      <c r="W5" s="38">
        <v>0.48799999999999999</v>
      </c>
      <c r="X5" s="24">
        <f>M5*W5</f>
        <v>7092.5919999999996</v>
      </c>
      <c r="Y5" s="38">
        <v>0.42</v>
      </c>
      <c r="Z5" s="24">
        <f t="shared" si="4"/>
        <v>6104.28</v>
      </c>
      <c r="AA5" s="146">
        <v>2.6099999999999999E-3</v>
      </c>
      <c r="AB5" s="18">
        <f t="shared" ref="AB5:AB6" si="7">M5*AA5</f>
        <v>37.93374</v>
      </c>
      <c r="AC5" s="39">
        <v>2.64E-3</v>
      </c>
      <c r="AD5" s="17">
        <f>M5*AC5</f>
        <v>38.369759999999999</v>
      </c>
      <c r="AE5" s="26">
        <f>IF(M5&gt;0,(AG5+AP5)/M5,0)</f>
        <v>3.6857283335626802E-3</v>
      </c>
      <c r="AF5" s="39">
        <v>2.9999999999999997E-4</v>
      </c>
      <c r="AG5" s="36">
        <v>21.61</v>
      </c>
      <c r="AH5" s="27">
        <v>0.21609999999999999</v>
      </c>
      <c r="AI5" s="40">
        <f>AL5*(1-AM5)*AH5</f>
        <v>31.207433200000001</v>
      </c>
      <c r="AJ5" s="27">
        <f>IF(AND(AH5&gt;0,AF5&gt;0,AC5&gt;0),((AC5-AF5)*AH5)/((AH5-AF5)*AC5),0)</f>
        <v>0.88759583789704277</v>
      </c>
      <c r="AK5" s="28">
        <f t="shared" si="6"/>
        <v>0.9198519364551403</v>
      </c>
      <c r="AL5" s="33">
        <v>158</v>
      </c>
      <c r="AM5" s="35">
        <v>8.5999999999999993E-2</v>
      </c>
      <c r="AN5" s="37">
        <v>0.2213</v>
      </c>
      <c r="AO5" s="132">
        <v>0.21690000000000001</v>
      </c>
      <c r="AP5" s="40">
        <f>AL5*(1-AM5)*AN5</f>
        <v>31.9583756</v>
      </c>
      <c r="AQ5" s="133">
        <f t="shared" ref="AQ5:AQ6" si="8">AL5*(1-AM5)*AO5</f>
        <v>31.322962800000003</v>
      </c>
      <c r="AR5" s="41">
        <v>1.58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50</v>
      </c>
      <c r="D6" s="42">
        <v>17725</v>
      </c>
      <c r="E6" s="42">
        <v>2</v>
      </c>
      <c r="F6" s="42">
        <v>18040</v>
      </c>
      <c r="G6" s="36">
        <v>1.3</v>
      </c>
      <c r="H6" s="36">
        <v>7.9</v>
      </c>
      <c r="I6" s="42">
        <v>17477</v>
      </c>
      <c r="J6" s="36">
        <v>2.2999999999999998</v>
      </c>
      <c r="K6" s="42">
        <v>15973</v>
      </c>
      <c r="L6" s="38">
        <v>6.6000000000000003E-2</v>
      </c>
      <c r="M6" s="36">
        <f>ROUND(K6*(1-L6),0)</f>
        <v>14919</v>
      </c>
      <c r="N6" s="27">
        <v>0.64200000000000002</v>
      </c>
      <c r="O6" s="24">
        <f t="shared" si="0"/>
        <v>9577.9979999999996</v>
      </c>
      <c r="P6" s="38">
        <v>0.313</v>
      </c>
      <c r="Q6" s="24">
        <f t="shared" si="1"/>
        <v>4669.6469999999999</v>
      </c>
      <c r="R6" s="38">
        <v>4.4999999999999998E-2</v>
      </c>
      <c r="S6" s="134">
        <v>0.21759999999999999</v>
      </c>
      <c r="T6" s="24">
        <f t="shared" si="2"/>
        <v>671.35500000000002</v>
      </c>
      <c r="U6" s="27">
        <v>0.222</v>
      </c>
      <c r="V6" s="24">
        <f t="shared" si="3"/>
        <v>3312.018</v>
      </c>
      <c r="W6" s="38">
        <v>0.48099999999999998</v>
      </c>
      <c r="X6" s="24">
        <f>M6*W6</f>
        <v>7176.0389999999998</v>
      </c>
      <c r="Y6" s="38">
        <v>0.42</v>
      </c>
      <c r="Z6" s="24">
        <f t="shared" si="4"/>
        <v>6265.98</v>
      </c>
      <c r="AA6" s="147">
        <v>2.5999999999999999E-3</v>
      </c>
      <c r="AB6" s="148">
        <f t="shared" si="7"/>
        <v>38.789400000000001</v>
      </c>
      <c r="AC6" s="46">
        <v>2.6199999999999999E-3</v>
      </c>
      <c r="AD6" s="17">
        <f>M6*AC6</f>
        <v>39.087780000000002</v>
      </c>
      <c r="AE6" s="26">
        <f>IF(M6&gt;0,(AG6+AP6)/M6,0)</f>
        <v>3.6774365171928416E-3</v>
      </c>
      <c r="AF6" s="46">
        <v>2.9999999999999997E-4</v>
      </c>
      <c r="AG6" s="36">
        <v>21.36</v>
      </c>
      <c r="AH6" s="27">
        <v>0.21360000000000001</v>
      </c>
      <c r="AI6" s="40">
        <f>AL6*(1-AM6)*AH6</f>
        <v>32.993937600000002</v>
      </c>
      <c r="AJ6" s="27">
        <f>IF(AND(AH6&gt;0,AF6&gt;0,AC6&gt;0),((AC6-AF6)*AH6)/((AH6-AF6)*AC6),0)</f>
        <v>0.88674160681117875</v>
      </c>
      <c r="AK6" s="28">
        <f t="shared" si="6"/>
        <v>0.91969348520190808</v>
      </c>
      <c r="AL6" s="42">
        <v>169</v>
      </c>
      <c r="AM6" s="38">
        <v>8.5999999999999993E-2</v>
      </c>
      <c r="AN6" s="27">
        <v>0.21690000000000001</v>
      </c>
      <c r="AO6" s="134">
        <v>0.2114</v>
      </c>
      <c r="AP6" s="40">
        <f>AL6*(1-AM6)*AN6</f>
        <v>33.503675400000006</v>
      </c>
      <c r="AQ6" s="135">
        <f t="shared" si="8"/>
        <v>32.654112400000002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35</v>
      </c>
      <c r="C7" s="49"/>
      <c r="D7" s="50">
        <f>SUM(D4:D6)</f>
        <v>44647</v>
      </c>
      <c r="E7" s="50"/>
      <c r="F7" s="50">
        <f>SUM(F4:F6)</f>
        <v>46929</v>
      </c>
      <c r="G7" s="51"/>
      <c r="H7" s="51"/>
      <c r="I7" s="50">
        <f>SUM(I4:I6)</f>
        <v>45425</v>
      </c>
      <c r="J7" s="51"/>
      <c r="K7" s="50">
        <f>SUM(K4:K6)</f>
        <v>47131</v>
      </c>
      <c r="L7" s="20">
        <f>IF(K7&gt;0,(K4*L4+K5*L5+K6*L6)/K7,0)</f>
        <v>6.6993677197598189E-2</v>
      </c>
      <c r="M7" s="51">
        <f>M4+M5+M6</f>
        <v>43974</v>
      </c>
      <c r="N7" s="52">
        <f>IF(M7&gt;0,O7/M7,0)</f>
        <v>0.62118474553145042</v>
      </c>
      <c r="O7" s="53">
        <f>O4+O5+O6</f>
        <v>27315.977999999999</v>
      </c>
      <c r="P7" s="20">
        <f>IF(M7&gt;0,Q7/M7,0)</f>
        <v>0.32489345977168332</v>
      </c>
      <c r="Q7" s="53">
        <f>Q4+Q5+Q6</f>
        <v>14286.865000000002</v>
      </c>
      <c r="R7" s="20">
        <f>IF(M7&gt;0,T7/M7,0)</f>
        <v>5.3921794696866331E-2</v>
      </c>
      <c r="S7" s="136"/>
      <c r="T7" s="53">
        <f>T4+T5+T6</f>
        <v>2371.1570000000002</v>
      </c>
      <c r="U7" s="20">
        <f>IF(M7&gt;0,V7/M7,0)</f>
        <v>0.2220020694046482</v>
      </c>
      <c r="V7" s="53">
        <f>V4+V5+V6</f>
        <v>9762.3189999999995</v>
      </c>
      <c r="W7" s="20">
        <f>IF(M7&gt;0,X7/M7,0)</f>
        <v>0.49355034793286945</v>
      </c>
      <c r="X7" s="53">
        <f>X4+X5+X6</f>
        <v>21703.383000000002</v>
      </c>
      <c r="Y7" s="20">
        <f>IF(M7&gt;0,Z7/M7,0)</f>
        <v>0.42</v>
      </c>
      <c r="Z7" s="53">
        <f>Z4+Z5+Z6</f>
        <v>18469.079999999998</v>
      </c>
      <c r="AA7" s="152">
        <f>IF(M7&gt;0,AB7/M7,0)</f>
        <v>2.6330247418929367E-3</v>
      </c>
      <c r="AB7" s="55">
        <f t="shared" ref="AB7" si="9">SUM(AB4:AB6)</f>
        <v>115.78462999999999</v>
      </c>
      <c r="AC7" s="54">
        <f>IF(M7&gt;0,AD7/M7,0)</f>
        <v>2.669538590985582E-3</v>
      </c>
      <c r="AD7" s="55">
        <f>SUM(AD4:AD6)</f>
        <v>117.39028999999999</v>
      </c>
      <c r="AE7" s="54">
        <f>IF(M7&gt;0,(AE4*M4+AE5*M5+AE6*M6)/M7,0)</f>
        <v>3.3336458134352116E-3</v>
      </c>
      <c r="AF7" s="54">
        <f>IF(K7&gt;0,(K4*AF4+K5*AF5+K6*AF6)/K7,0)</f>
        <v>2.9340264369523243E-4</v>
      </c>
      <c r="AG7" s="51">
        <f>SUM(AG4:AG6)</f>
        <v>47.035879999999999</v>
      </c>
      <c r="AH7" s="52">
        <f>IF(K7&gt;0,(K4*AH4+K5*AH5+K6*AH6)/K7,0)</f>
        <v>0.21314157985190216</v>
      </c>
      <c r="AI7" s="57">
        <f>SUM(AI4:AI6)</f>
        <v>97.816280800000015</v>
      </c>
      <c r="AJ7" s="52">
        <f>IF(AND(AD7&gt;0),((AD4*AJ4+AD5*AJ5+AD6*AJ6)/AD7),0)</f>
        <v>0.89132095219546381</v>
      </c>
      <c r="AK7" s="56">
        <f t="shared" si="6"/>
        <v>0.91322237228681324</v>
      </c>
      <c r="AL7" s="50">
        <f>SUM(AL4:AL6)</f>
        <v>502</v>
      </c>
      <c r="AM7" s="20">
        <f>IF(AL7&gt;0,(AM4*AL4+AM5*AL5+AM6*AL6)/AL7,0)</f>
        <v>8.5302788844621516E-2</v>
      </c>
      <c r="AN7" s="52">
        <f>IF(K7&gt;0,(AN4*K4+AN5*K5+AN6*K6)/K7,0)</f>
        <v>0.21697194839914283</v>
      </c>
      <c r="AO7" s="136">
        <f>IF(K7&gt;0,(AO4*K4+AO5*K5+AO6*K6)/K7,0)</f>
        <v>0.21325472831045381</v>
      </c>
      <c r="AP7" s="57">
        <f>SUM(AP4:AP6)</f>
        <v>99.557861000000003</v>
      </c>
      <c r="AQ7" s="137">
        <f t="shared" ref="AQ7" si="10">SUM(AQ4:AQ6)</f>
        <v>97.880525200000008</v>
      </c>
      <c r="AR7" s="55"/>
      <c r="AS7" s="55">
        <f>SUM(AS4:AS6)</f>
        <v>580.66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52</v>
      </c>
      <c r="D8" s="11">
        <v>3900</v>
      </c>
      <c r="E8" s="11">
        <v>1</v>
      </c>
      <c r="F8" s="11">
        <v>11916</v>
      </c>
      <c r="G8" s="12">
        <v>1.1000000000000001</v>
      </c>
      <c r="H8" s="12">
        <v>7.2</v>
      </c>
      <c r="I8" s="11">
        <v>11622</v>
      </c>
      <c r="J8" s="12">
        <v>4</v>
      </c>
      <c r="K8" s="11">
        <v>15819</v>
      </c>
      <c r="L8" s="13">
        <v>6.7000000000000004E-2</v>
      </c>
      <c r="M8" s="23">
        <f>ROUND(K8*(1-L8),0)</f>
        <v>14759</v>
      </c>
      <c r="N8" s="14">
        <v>0.61899999999999999</v>
      </c>
      <c r="O8" s="24">
        <f t="shared" ref="O8:O10" si="11">M8*N8</f>
        <v>9135.8209999999999</v>
      </c>
      <c r="P8" s="13">
        <v>0.34699999999999998</v>
      </c>
      <c r="Q8" s="24">
        <f t="shared" ref="Q8:Q10" si="12">M8*P8</f>
        <v>5121.3729999999996</v>
      </c>
      <c r="R8" s="15">
        <v>3.4000000000000002E-2</v>
      </c>
      <c r="S8" s="143">
        <v>0.2208</v>
      </c>
      <c r="T8" s="24">
        <f t="shared" ref="T8:T10" si="13">M8*R8</f>
        <v>501.80600000000004</v>
      </c>
      <c r="U8" s="25">
        <v>0.22500000000000001</v>
      </c>
      <c r="V8" s="24">
        <f t="shared" ref="V8:V10" si="14">M8*U8</f>
        <v>3320.7750000000001</v>
      </c>
      <c r="W8" s="15">
        <v>0.496</v>
      </c>
      <c r="X8" s="24">
        <f t="shared" ref="X8:X10" si="15">M8*W8</f>
        <v>7320.4639999999999</v>
      </c>
      <c r="Y8" s="15">
        <v>0.44</v>
      </c>
      <c r="Z8" s="24">
        <f t="shared" ref="Z8:Z10" si="16">Y8*M8</f>
        <v>6493.96</v>
      </c>
      <c r="AA8" s="145">
        <v>2.5999999999999999E-3</v>
      </c>
      <c r="AB8" s="18">
        <f>M8*AA8</f>
        <v>38.373399999999997</v>
      </c>
      <c r="AC8" s="16">
        <v>2.5799999999999998E-3</v>
      </c>
      <c r="AD8" s="17">
        <f t="shared" ref="AD8:AD10" si="17">M8*AC8</f>
        <v>38.078219999999995</v>
      </c>
      <c r="AE8" s="26">
        <f>IF(M8&gt;0,(AG8+AP8)/M8,0)</f>
        <v>2.682910088759401E-3</v>
      </c>
      <c r="AF8" s="16">
        <v>2.9E-4</v>
      </c>
      <c r="AG8" s="23">
        <f t="shared" ref="AG8:AG10" si="18">AF8*M8</f>
        <v>4.2801099999999996</v>
      </c>
      <c r="AH8" s="114">
        <v>0.2099</v>
      </c>
      <c r="AI8" s="29">
        <f t="shared" ref="AI8:AI10" si="19">AL8*(1-AM8)*AH8</f>
        <v>33.573505000000004</v>
      </c>
      <c r="AJ8" s="27">
        <f t="shared" ref="AJ8:AJ10" si="20">IF(AND(AH8&gt;0,AF8&gt;0,AC8&gt;0),((AC8-AF8)*AH8)/((AH8-AF8)*AC8),0)</f>
        <v>0.88882490886544929</v>
      </c>
      <c r="AK8" s="59">
        <f t="shared" si="6"/>
        <v>0.8930813947371975</v>
      </c>
      <c r="AL8" s="11">
        <v>175</v>
      </c>
      <c r="AM8" s="13">
        <v>8.5999999999999993E-2</v>
      </c>
      <c r="AN8" s="14">
        <v>0.2208</v>
      </c>
      <c r="AO8" s="130">
        <v>0.21820000000000001</v>
      </c>
      <c r="AP8" s="29">
        <f>AL8*(1-AM8)*AN8</f>
        <v>35.316960000000002</v>
      </c>
      <c r="AQ8" s="131">
        <f t="shared" ref="AQ8:AQ42" si="21">AL8*(1-AM8)*AO8</f>
        <v>34.901090000000003</v>
      </c>
      <c r="AR8" s="18">
        <v>1.58</v>
      </c>
      <c r="AS8" s="18">
        <v>594.16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10" t="s">
        <v>49</v>
      </c>
      <c r="D9" s="33">
        <v>23000</v>
      </c>
      <c r="E9" s="33">
        <v>7</v>
      </c>
      <c r="F9" s="33">
        <v>18893</v>
      </c>
      <c r="G9" s="34">
        <v>0.8</v>
      </c>
      <c r="H9" s="34">
        <v>5.5</v>
      </c>
      <c r="I9" s="33">
        <v>17979</v>
      </c>
      <c r="J9" s="34">
        <v>2.6</v>
      </c>
      <c r="K9" s="33">
        <v>15587</v>
      </c>
      <c r="L9" s="35">
        <v>7.0000000000000007E-2</v>
      </c>
      <c r="M9" s="36">
        <f>ROUND(K9*(1-L9),0)</f>
        <v>14496</v>
      </c>
      <c r="N9" s="37">
        <v>0.64300000000000002</v>
      </c>
      <c r="O9" s="24">
        <f t="shared" si="11"/>
        <v>9320.9279999999999</v>
      </c>
      <c r="P9" s="35">
        <v>0.31900000000000001</v>
      </c>
      <c r="Q9" s="24">
        <f t="shared" si="12"/>
        <v>4624.2240000000002</v>
      </c>
      <c r="R9" s="38">
        <v>3.7999999999999999E-2</v>
      </c>
      <c r="S9" s="134">
        <v>0.24329999999999999</v>
      </c>
      <c r="T9" s="24">
        <f t="shared" si="13"/>
        <v>550.84799999999996</v>
      </c>
      <c r="U9" s="27">
        <v>0.24199999999999999</v>
      </c>
      <c r="V9" s="24">
        <f t="shared" si="14"/>
        <v>3508.0319999999997</v>
      </c>
      <c r="W9" s="38">
        <v>0.48</v>
      </c>
      <c r="X9" s="24">
        <f t="shared" si="15"/>
        <v>6958.08</v>
      </c>
      <c r="Y9" s="38">
        <v>0.46</v>
      </c>
      <c r="Z9" s="24">
        <f t="shared" si="16"/>
        <v>6668.16</v>
      </c>
      <c r="AA9" s="146">
        <v>2.5200000000000001E-3</v>
      </c>
      <c r="AB9" s="18">
        <f t="shared" ref="AB9:AB10" si="22">M9*AA9</f>
        <v>36.529920000000004</v>
      </c>
      <c r="AC9" s="39">
        <v>2.6800000000000001E-3</v>
      </c>
      <c r="AD9" s="17">
        <f t="shared" si="17"/>
        <v>38.84928</v>
      </c>
      <c r="AE9" s="26">
        <f>IF(M9&gt;0,(AG9+AP9)/M9,0)</f>
        <v>2.5994567466887421E-3</v>
      </c>
      <c r="AF9" s="39">
        <v>3.1E-4</v>
      </c>
      <c r="AG9" s="36">
        <f t="shared" si="18"/>
        <v>4.49376</v>
      </c>
      <c r="AH9" s="27">
        <v>0.21260000000000001</v>
      </c>
      <c r="AI9" s="40">
        <f t="shared" si="19"/>
        <v>32.291814000000002</v>
      </c>
      <c r="AJ9" s="27">
        <f t="shared" si="20"/>
        <v>0.88561971338840229</v>
      </c>
      <c r="AK9" s="28">
        <f t="shared" si="6"/>
        <v>0.88199565701165616</v>
      </c>
      <c r="AL9" s="33">
        <v>166</v>
      </c>
      <c r="AM9" s="35">
        <v>8.5000000000000006E-2</v>
      </c>
      <c r="AN9" s="37">
        <v>0.2185</v>
      </c>
      <c r="AO9" s="132">
        <v>0.21690000000000001</v>
      </c>
      <c r="AP9" s="40">
        <f>AL9*(1-AM9)*AN9</f>
        <v>33.187965000000005</v>
      </c>
      <c r="AQ9" s="133">
        <f t="shared" si="21"/>
        <v>32.944941000000007</v>
      </c>
      <c r="AR9" s="41">
        <v>1.58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180" t="s">
        <v>63</v>
      </c>
      <c r="D10" s="42">
        <v>19820</v>
      </c>
      <c r="E10" s="42">
        <v>1</v>
      </c>
      <c r="F10" s="42">
        <v>19007</v>
      </c>
      <c r="G10" s="36">
        <v>0.7</v>
      </c>
      <c r="H10" s="36">
        <v>6.3</v>
      </c>
      <c r="I10" s="42">
        <v>19279</v>
      </c>
      <c r="J10" s="36">
        <v>1.4</v>
      </c>
      <c r="K10" s="42">
        <v>15798</v>
      </c>
      <c r="L10" s="38">
        <v>6.8000000000000005E-2</v>
      </c>
      <c r="M10" s="36">
        <f>ROUND(K10*(1-L10),0)</f>
        <v>14724</v>
      </c>
      <c r="N10" s="27">
        <v>0.65200000000000002</v>
      </c>
      <c r="O10" s="24">
        <f t="shared" si="11"/>
        <v>9600.0480000000007</v>
      </c>
      <c r="P10" s="38">
        <v>0.27300000000000002</v>
      </c>
      <c r="Q10" s="24">
        <f t="shared" si="12"/>
        <v>4019.6520000000005</v>
      </c>
      <c r="R10" s="38">
        <v>7.4999999999999997E-2</v>
      </c>
      <c r="S10" s="134">
        <v>0.2228</v>
      </c>
      <c r="T10" s="24">
        <f t="shared" si="13"/>
        <v>1104.3</v>
      </c>
      <c r="U10" s="27">
        <v>0.23400000000000001</v>
      </c>
      <c r="V10" s="24">
        <f t="shared" si="14"/>
        <v>3445.4160000000002</v>
      </c>
      <c r="W10" s="38">
        <v>0.49399999999999999</v>
      </c>
      <c r="X10" s="24">
        <f t="shared" si="15"/>
        <v>7273.6559999999999</v>
      </c>
      <c r="Y10" s="38">
        <v>0.44</v>
      </c>
      <c r="Z10" s="24">
        <f t="shared" si="16"/>
        <v>6478.56</v>
      </c>
      <c r="AA10" s="147">
        <v>2.5500000000000002E-3</v>
      </c>
      <c r="AB10" s="148">
        <f t="shared" si="22"/>
        <v>37.546200000000006</v>
      </c>
      <c r="AC10" s="46">
        <v>2.64E-3</v>
      </c>
      <c r="AD10" s="17">
        <f t="shared" si="17"/>
        <v>38.871360000000003</v>
      </c>
      <c r="AE10" s="26">
        <f>IF(M10&gt;0,(AG10+AP10)/M10,0)</f>
        <v>2.9033752648736752E-3</v>
      </c>
      <c r="AF10" s="46">
        <v>2.9E-4</v>
      </c>
      <c r="AG10" s="36">
        <f t="shared" si="18"/>
        <v>4.2699600000000002</v>
      </c>
      <c r="AH10" s="27">
        <v>0.21290000000000001</v>
      </c>
      <c r="AI10" s="40">
        <f t="shared" si="19"/>
        <v>37.874484199999998</v>
      </c>
      <c r="AJ10" s="27">
        <f t="shared" si="20"/>
        <v>0.89136568165071051</v>
      </c>
      <c r="AK10" s="28">
        <f t="shared" si="6"/>
        <v>0.90132468660664311</v>
      </c>
      <c r="AL10" s="42">
        <v>194</v>
      </c>
      <c r="AM10" s="38">
        <v>8.3000000000000004E-2</v>
      </c>
      <c r="AN10" s="27">
        <v>0.21629999999999999</v>
      </c>
      <c r="AO10" s="134">
        <v>0.20419999999999999</v>
      </c>
      <c r="AP10" s="40">
        <f>AL10*(1-AM10)*AN10</f>
        <v>38.479337399999999</v>
      </c>
      <c r="AQ10" s="135">
        <f t="shared" si="21"/>
        <v>36.326771600000001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35</v>
      </c>
      <c r="C11" s="49"/>
      <c r="D11" s="50">
        <f t="shared" ref="D11" si="23">SUM(D8:D10)</f>
        <v>46720</v>
      </c>
      <c r="E11" s="50"/>
      <c r="F11" s="50">
        <f t="shared" ref="F11" si="24">SUM(F8:F10)</f>
        <v>49816</v>
      </c>
      <c r="G11" s="51"/>
      <c r="H11" s="51"/>
      <c r="I11" s="50">
        <f t="shared" ref="I11:K11" si="25">SUM(I8:I10)</f>
        <v>48880</v>
      </c>
      <c r="J11" s="51"/>
      <c r="K11" s="50">
        <f t="shared" si="25"/>
        <v>47204</v>
      </c>
      <c r="L11" s="20">
        <f t="shared" ref="L11" si="26">IF(K11&gt;0,(K8*L8+K9*L9+K10*L10)/K11,0)</f>
        <v>6.8325290229641567E-2</v>
      </c>
      <c r="M11" s="51">
        <f t="shared" ref="M11" si="27">M8+M9+M10</f>
        <v>43979</v>
      </c>
      <c r="N11" s="52">
        <f t="shared" ref="N11" si="28">IF(M11&gt;0,O11/M11,0)</f>
        <v>0.63795895768434929</v>
      </c>
      <c r="O11" s="53">
        <f t="shared" ref="O11" si="29">O8+O9+O10</f>
        <v>28056.796999999999</v>
      </c>
      <c r="P11" s="20">
        <f t="shared" ref="P11" si="30">IF(M11&gt;0,Q11/M11,0)</f>
        <v>0.31299595261374746</v>
      </c>
      <c r="Q11" s="53">
        <f t="shared" ref="Q11" si="31">Q8+Q9+Q10</f>
        <v>13765.249</v>
      </c>
      <c r="R11" s="20">
        <f t="shared" ref="R11" si="32">IF(M11&gt;0,T11/M11,0)</f>
        <v>4.9045089701903175E-2</v>
      </c>
      <c r="S11" s="136"/>
      <c r="T11" s="53">
        <f t="shared" ref="T11" si="33">T8+T9+T10</f>
        <v>2156.9539999999997</v>
      </c>
      <c r="U11" s="20">
        <f t="shared" ref="U11" si="34">IF(M11&gt;0,V11/M11,0)</f>
        <v>0.23361656699788536</v>
      </c>
      <c r="V11" s="53">
        <f t="shared" ref="V11" si="35">V8+V9+V10</f>
        <v>10274.223</v>
      </c>
      <c r="W11" s="20">
        <f t="shared" ref="W11" si="36">IF(M11&gt;0,X11/M11,0)</f>
        <v>0.49005661793128541</v>
      </c>
      <c r="X11" s="53">
        <f t="shared" ref="X11" si="37">X8+X9+X10</f>
        <v>21552.2</v>
      </c>
      <c r="Y11" s="20">
        <f t="shared" ref="Y11" si="38">IF(M11&gt;0,Z11/M11,0)</f>
        <v>0.44659223720412017</v>
      </c>
      <c r="Z11" s="53">
        <f t="shared" ref="Z11" si="39">Z8+Z9+Z10</f>
        <v>19640.68</v>
      </c>
      <c r="AA11" s="152">
        <f>IF(M11&gt;0,AB11/M11,0)</f>
        <v>2.5568912435480571E-3</v>
      </c>
      <c r="AB11" s="55">
        <f t="shared" ref="AB11" si="40">SUM(AB8:AB10)</f>
        <v>112.44952000000001</v>
      </c>
      <c r="AC11" s="54">
        <f t="shared" ref="AC11" si="41">IF(M11&gt;0,AD11/M11,0)</f>
        <v>2.6330489551831555E-3</v>
      </c>
      <c r="AD11" s="55">
        <f t="shared" ref="AD11" si="42">SUM(AD8:AD10)</f>
        <v>115.79885999999999</v>
      </c>
      <c r="AE11" s="54">
        <f t="shared" ref="AE11" si="43">IF(M11&gt;0,(AE8*M8+AE9*M9+AE10*M10)/M11,0)</f>
        <v>2.7292137702085084E-3</v>
      </c>
      <c r="AF11" s="54">
        <f t="shared" ref="AF11" si="44">IF(K11&gt;0,(K8*AF8+K9*AF9+K10*AF10)/K11,0)</f>
        <v>2.9660410134734345E-4</v>
      </c>
      <c r="AG11" s="51">
        <f t="shared" ref="AG11" si="45">SUM(AG8:AG10)</f>
        <v>13.04383</v>
      </c>
      <c r="AH11" s="52">
        <f t="shared" ref="AH11" si="46">IF(K11&gt;0,(K8*AH8+K9*AH9+K10*AH10)/K11,0)</f>
        <v>0.21179557876451149</v>
      </c>
      <c r="AI11" s="57">
        <f t="shared" ref="AI11" si="47">SUM(AI8:AI10)</f>
        <v>103.7398032</v>
      </c>
      <c r="AJ11" s="52">
        <f t="shared" ref="AJ11" si="48">IF(AND(AD11&gt;0),((AD8*AJ8+AD9*AJ9+AD10*AJ10)/AD11),0)</f>
        <v>0.8886024866159693</v>
      </c>
      <c r="AK11" s="56">
        <f t="shared" si="6"/>
        <v>0.89253389444857301</v>
      </c>
      <c r="AL11" s="50">
        <f t="shared" ref="AL11" si="49">SUM(AL8:AL10)</f>
        <v>535</v>
      </c>
      <c r="AM11" s="20">
        <f t="shared" ref="AM11" si="50">IF(AL11&gt;0,(AM8*AL8+AM9*AL9+AM10*AL10)/AL11,0)</f>
        <v>8.4601869158878504E-2</v>
      </c>
      <c r="AN11" s="52">
        <f>IF(K11&gt;0,(AN8*K8+AN9*K9+AN10*K10)/K11,0)</f>
        <v>0.2185344907211253</v>
      </c>
      <c r="AO11" s="136">
        <f>IF(K11&gt;0,(AO8*K8+AO9*K9+AO10*K10)/K11,0)</f>
        <v>0.21308528302686217</v>
      </c>
      <c r="AP11" s="57">
        <f t="shared" ref="AP11" si="51">SUM(AP8:AP10)</f>
        <v>106.98426240000001</v>
      </c>
      <c r="AQ11" s="137">
        <f t="shared" ref="AQ11:AQ43" si="52">SUM(AQ8:AQ10)</f>
        <v>104.17280260000001</v>
      </c>
      <c r="AR11" s="55"/>
      <c r="AS11" s="55">
        <f t="shared" ref="AS11" si="53">SUM(AS8:AS10)</f>
        <v>594.16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45" t="s">
        <v>51</v>
      </c>
      <c r="D12" s="11">
        <v>5757</v>
      </c>
      <c r="E12" s="11">
        <v>1</v>
      </c>
      <c r="F12" s="11">
        <v>8402</v>
      </c>
      <c r="G12" s="12">
        <v>0.6</v>
      </c>
      <c r="H12" s="12">
        <v>6.2</v>
      </c>
      <c r="I12" s="11">
        <v>7958</v>
      </c>
      <c r="J12" s="12">
        <v>3.9</v>
      </c>
      <c r="K12" s="11">
        <v>15954</v>
      </c>
      <c r="L12" s="13">
        <v>0.06</v>
      </c>
      <c r="M12" s="23">
        <f>ROUND(K12*(1-L12),0)</f>
        <v>14997</v>
      </c>
      <c r="N12" s="14">
        <v>0.76700000000000002</v>
      </c>
      <c r="O12" s="24">
        <f t="shared" ref="O12:O14" si="55">M12*N12</f>
        <v>11502.699000000001</v>
      </c>
      <c r="P12" s="13">
        <v>0.189</v>
      </c>
      <c r="Q12" s="24">
        <f t="shared" ref="Q12:Q14" si="56">M12*P12</f>
        <v>2834.433</v>
      </c>
      <c r="R12" s="15">
        <v>4.3999999999999997E-2</v>
      </c>
      <c r="S12" s="143">
        <v>0.21959999999999999</v>
      </c>
      <c r="T12" s="24">
        <f t="shared" ref="T12:T14" si="57">M12*R12</f>
        <v>659.86799999999994</v>
      </c>
      <c r="U12" s="25">
        <v>0.218</v>
      </c>
      <c r="V12" s="24">
        <f t="shared" ref="V12:V14" si="58">M12*U12</f>
        <v>3269.346</v>
      </c>
      <c r="W12" s="15">
        <v>0.52700000000000002</v>
      </c>
      <c r="X12" s="24">
        <f t="shared" ref="X12:X14" si="59">M12*W12</f>
        <v>7903.4190000000008</v>
      </c>
      <c r="Y12" s="15">
        <v>0.44</v>
      </c>
      <c r="Z12" s="24">
        <f t="shared" ref="Z12:Z14" si="60">Y12*M12</f>
        <v>6598.68</v>
      </c>
      <c r="AA12" s="145">
        <v>2.6900000000000001E-3</v>
      </c>
      <c r="AB12" s="18">
        <f t="shared" ref="AB12:AB42" si="61">M12*AA12</f>
        <v>40.341930000000005</v>
      </c>
      <c r="AC12" s="16">
        <v>2.5899999999999999E-3</v>
      </c>
      <c r="AD12" s="17">
        <f t="shared" ref="AD12:AD14" si="62">M12*AC12</f>
        <v>38.842230000000001</v>
      </c>
      <c r="AE12" s="26">
        <f>IF(M12&gt;0,(AG12+AP12)/M12,0)</f>
        <v>2.6738768553710738E-3</v>
      </c>
      <c r="AF12" s="16">
        <v>2.7999999999999998E-4</v>
      </c>
      <c r="AG12" s="23">
        <f t="shared" ref="AG12:AG14" si="63">AF12*M12</f>
        <v>4.19916</v>
      </c>
      <c r="AH12" s="114">
        <v>0.21540000000000001</v>
      </c>
      <c r="AI12" s="29">
        <f t="shared" ref="AI12:AI14" si="64">AL12*(1-AM12)*AH12</f>
        <v>33.739394400000002</v>
      </c>
      <c r="AJ12" s="27">
        <f t="shared" ref="AJ12:AJ14" si="65">IF(AND(AH12&gt;0,AF12&gt;0,AC12&gt;0),((AC12-AF12)*AH12)/((AH12-AF12)*AC12),0)</f>
        <v>0.89305277758234247</v>
      </c>
      <c r="AK12" s="59">
        <f t="shared" si="6"/>
        <v>0.89637818751925646</v>
      </c>
      <c r="AL12" s="11">
        <v>171</v>
      </c>
      <c r="AM12" s="13">
        <v>8.4000000000000005E-2</v>
      </c>
      <c r="AN12" s="14">
        <v>0.22919999999999999</v>
      </c>
      <c r="AO12" s="130">
        <v>0.22090000000000001</v>
      </c>
      <c r="AP12" s="29">
        <f>AL12*(1-AM12)*AN12</f>
        <v>35.900971199999994</v>
      </c>
      <c r="AQ12" s="131">
        <f t="shared" ref="AQ12" si="66">AL12*(1-AM12)*AO12</f>
        <v>34.600892399999999</v>
      </c>
      <c r="AR12" s="18">
        <v>1.58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10" t="s">
        <v>49</v>
      </c>
      <c r="D13" s="33">
        <v>20000</v>
      </c>
      <c r="E13" s="33">
        <v>4</v>
      </c>
      <c r="F13" s="33">
        <v>17889</v>
      </c>
      <c r="G13" s="34">
        <v>1.1000000000000001</v>
      </c>
      <c r="H13" s="34">
        <v>5.7</v>
      </c>
      <c r="I13" s="33">
        <v>16838</v>
      </c>
      <c r="J13" s="34">
        <v>3.8</v>
      </c>
      <c r="K13" s="33">
        <v>15944</v>
      </c>
      <c r="L13" s="35">
        <v>6.3E-2</v>
      </c>
      <c r="M13" s="36">
        <f>ROUND(K13*(1-L13),0)</f>
        <v>14940</v>
      </c>
      <c r="N13" s="37">
        <v>0.67800000000000005</v>
      </c>
      <c r="O13" s="24">
        <f t="shared" si="55"/>
        <v>10129.320000000002</v>
      </c>
      <c r="P13" s="35">
        <v>0.26200000000000001</v>
      </c>
      <c r="Q13" s="24">
        <f t="shared" si="56"/>
        <v>3914.28</v>
      </c>
      <c r="R13" s="38">
        <v>0.06</v>
      </c>
      <c r="S13" s="134">
        <v>0.21909999999999999</v>
      </c>
      <c r="T13" s="24">
        <f t="shared" si="57"/>
        <v>896.4</v>
      </c>
      <c r="U13" s="27">
        <v>0.22900000000000001</v>
      </c>
      <c r="V13" s="24">
        <f t="shared" si="58"/>
        <v>3421.26</v>
      </c>
      <c r="W13" s="38">
        <v>0.51100000000000001</v>
      </c>
      <c r="X13" s="24">
        <f t="shared" si="59"/>
        <v>7634.34</v>
      </c>
      <c r="Y13" s="38">
        <v>0.42</v>
      </c>
      <c r="Z13" s="24">
        <f t="shared" si="60"/>
        <v>6274.8</v>
      </c>
      <c r="AA13" s="146">
        <v>2.5999999999999999E-3</v>
      </c>
      <c r="AB13" s="18">
        <f t="shared" si="61"/>
        <v>38.844000000000001</v>
      </c>
      <c r="AC13" s="39">
        <v>2.4299999999999999E-3</v>
      </c>
      <c r="AD13" s="17">
        <f t="shared" si="62"/>
        <v>36.304200000000002</v>
      </c>
      <c r="AE13" s="26">
        <f>IF(M13&gt;0,(AG13+AP13)/M13,0)</f>
        <v>2.7919216064257032E-3</v>
      </c>
      <c r="AF13" s="39">
        <v>2.7999999999999998E-4</v>
      </c>
      <c r="AG13" s="36">
        <f t="shared" si="63"/>
        <v>4.1831999999999994</v>
      </c>
      <c r="AH13" s="27">
        <v>0.2117</v>
      </c>
      <c r="AI13" s="40">
        <f t="shared" si="64"/>
        <v>35.2158716</v>
      </c>
      <c r="AJ13" s="27">
        <f t="shared" si="65"/>
        <v>0.88594543733866205</v>
      </c>
      <c r="AK13" s="28">
        <f t="shared" si="6"/>
        <v>0.9008287009377467</v>
      </c>
      <c r="AL13" s="33">
        <v>182</v>
      </c>
      <c r="AM13" s="35">
        <v>8.5999999999999993E-2</v>
      </c>
      <c r="AN13" s="37">
        <v>0.22559999999999999</v>
      </c>
      <c r="AO13" s="132">
        <v>0.21640000000000001</v>
      </c>
      <c r="AP13" s="40">
        <f>AL13*(1-AM13)*AN13</f>
        <v>37.528108800000005</v>
      </c>
      <c r="AQ13" s="133">
        <f t="shared" si="21"/>
        <v>35.997707200000008</v>
      </c>
      <c r="AR13" s="41">
        <v>1.58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10" t="s">
        <v>50</v>
      </c>
      <c r="D14" s="42">
        <v>21473</v>
      </c>
      <c r="E14" s="42">
        <v>0</v>
      </c>
      <c r="F14" s="42">
        <v>18193</v>
      </c>
      <c r="G14" s="36">
        <v>0.4</v>
      </c>
      <c r="H14" s="36">
        <v>6</v>
      </c>
      <c r="I14" s="42">
        <v>18737</v>
      </c>
      <c r="J14" s="36">
        <v>1.9</v>
      </c>
      <c r="K14" s="42">
        <v>15765</v>
      </c>
      <c r="L14" s="38">
        <v>6.4000000000000001E-2</v>
      </c>
      <c r="M14" s="36">
        <f>ROUND(K14*(1-L14),0)</f>
        <v>14756</v>
      </c>
      <c r="N14" s="27">
        <v>0.67300000000000004</v>
      </c>
      <c r="O14" s="24">
        <f t="shared" si="55"/>
        <v>9930.7880000000005</v>
      </c>
      <c r="P14" s="38">
        <v>0.28999999999999998</v>
      </c>
      <c r="Q14" s="24">
        <f t="shared" si="56"/>
        <v>4279.24</v>
      </c>
      <c r="R14" s="38">
        <v>3.6999999999999998E-2</v>
      </c>
      <c r="S14" s="134">
        <v>0.22550000000000001</v>
      </c>
      <c r="T14" s="24">
        <f t="shared" si="57"/>
        <v>545.97199999999998</v>
      </c>
      <c r="U14" s="27">
        <v>0.24099999999999999</v>
      </c>
      <c r="V14" s="24">
        <f t="shared" si="58"/>
        <v>3556.1959999999999</v>
      </c>
      <c r="W14" s="38">
        <v>0.49099999999999999</v>
      </c>
      <c r="X14" s="24">
        <f t="shared" si="59"/>
        <v>7245.1959999999999</v>
      </c>
      <c r="Y14" s="38">
        <v>0.43</v>
      </c>
      <c r="Z14" s="24">
        <f t="shared" si="60"/>
        <v>6345.08</v>
      </c>
      <c r="AA14" s="147">
        <v>2.4499999999999999E-3</v>
      </c>
      <c r="AB14" s="148">
        <f t="shared" si="61"/>
        <v>36.152200000000001</v>
      </c>
      <c r="AC14" s="46">
        <v>2.32E-3</v>
      </c>
      <c r="AD14" s="17">
        <f t="shared" si="62"/>
        <v>34.233919999999998</v>
      </c>
      <c r="AE14" s="26">
        <f>IF(M14&gt;0,(AG14+AP14)/M14,0)</f>
        <v>2.7370020330712932E-3</v>
      </c>
      <c r="AF14" s="46">
        <v>2.7E-4</v>
      </c>
      <c r="AG14" s="36">
        <f t="shared" si="63"/>
        <v>3.9841199999999999</v>
      </c>
      <c r="AH14" s="27">
        <v>0.2167</v>
      </c>
      <c r="AI14" s="40">
        <f t="shared" si="64"/>
        <v>35.614211600000004</v>
      </c>
      <c r="AJ14" s="27">
        <f t="shared" si="65"/>
        <v>0.8847230210612016</v>
      </c>
      <c r="AK14" s="28">
        <f t="shared" si="6"/>
        <v>0.90245197268601807</v>
      </c>
      <c r="AL14" s="42">
        <v>181</v>
      </c>
      <c r="AM14" s="38">
        <v>9.1999999999999998E-2</v>
      </c>
      <c r="AN14" s="27">
        <v>0.2215</v>
      </c>
      <c r="AO14" s="134">
        <v>0.2167</v>
      </c>
      <c r="AP14" s="40">
        <f>AL14*(1-AM14)*AN14</f>
        <v>36.403082000000005</v>
      </c>
      <c r="AQ14" s="135">
        <f t="shared" si="21"/>
        <v>35.614211600000004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35</v>
      </c>
      <c r="C15" s="49"/>
      <c r="D15" s="50">
        <f t="shared" ref="D15" si="67">SUM(D12:D14)</f>
        <v>47230</v>
      </c>
      <c r="E15" s="50"/>
      <c r="F15" s="50">
        <f t="shared" ref="F15" si="68">SUM(F12:F14)</f>
        <v>44484</v>
      </c>
      <c r="G15" s="51"/>
      <c r="H15" s="51"/>
      <c r="I15" s="50">
        <f t="shared" ref="I15:K15" si="69">SUM(I12:I14)</f>
        <v>43533</v>
      </c>
      <c r="J15" s="51"/>
      <c r="K15" s="50">
        <f t="shared" si="69"/>
        <v>47663</v>
      </c>
      <c r="L15" s="20">
        <f t="shared" ref="L15" si="70">IF(K15&gt;0,(K12*L12+K13*L13+K14*L14)/K15,0)</f>
        <v>6.2326584562448863E-2</v>
      </c>
      <c r="M15" s="51">
        <f t="shared" ref="M15" si="71">M12+M13+M14</f>
        <v>44693</v>
      </c>
      <c r="N15" s="52">
        <f t="shared" ref="N15" si="72">IF(M15&gt;0,O15/M15,0)</f>
        <v>0.70621365761976151</v>
      </c>
      <c r="O15" s="53">
        <f t="shared" ref="O15" si="73">O12+O13+O14</f>
        <v>31562.807000000001</v>
      </c>
      <c r="P15" s="20">
        <f t="shared" ref="P15" si="74">IF(M15&gt;0,Q15/M15,0)</f>
        <v>0.24674899872463249</v>
      </c>
      <c r="Q15" s="53">
        <f t="shared" ref="Q15" si="75">Q12+Q13+Q14</f>
        <v>11027.953</v>
      </c>
      <c r="R15" s="20">
        <f t="shared" ref="R15" si="76">IF(M15&gt;0,T15/M15,0)</f>
        <v>4.7037343655606016E-2</v>
      </c>
      <c r="S15" s="136"/>
      <c r="T15" s="53">
        <f t="shared" ref="T15" si="77">T12+T13+T14</f>
        <v>2102.2399999999998</v>
      </c>
      <c r="U15" s="20">
        <f t="shared" ref="U15" si="78">IF(M15&gt;0,V15/M15,0)</f>
        <v>0.22927084778376927</v>
      </c>
      <c r="V15" s="53">
        <f t="shared" ref="V15" si="79">V12+V13+V14</f>
        <v>10246.802</v>
      </c>
      <c r="W15" s="20">
        <f t="shared" ref="W15" si="80">IF(M15&gt;0,X15/M15,0)</f>
        <v>0.5097656232519634</v>
      </c>
      <c r="X15" s="53">
        <f t="shared" ref="X15" si="81">X12+X13+X14</f>
        <v>22782.955000000002</v>
      </c>
      <c r="Y15" s="20">
        <f t="shared" ref="Y15" si="82">IF(M15&gt;0,Z15/M15,0)</f>
        <v>0.43001275367507208</v>
      </c>
      <c r="Z15" s="53">
        <f t="shared" ref="Z15" si="83">Z12+Z13+Z14</f>
        <v>19218.559999999998</v>
      </c>
      <c r="AA15" s="152">
        <f>IF(M15&gt;0,AB15/M15,0)</f>
        <v>2.5806754972814536E-3</v>
      </c>
      <c r="AB15" s="55">
        <f t="shared" ref="AB15" si="84">SUM(AB12:AB14)</f>
        <v>115.33813000000001</v>
      </c>
      <c r="AC15" s="54">
        <f t="shared" ref="AC15" si="85">IF(M15&gt;0,AD15/M15,0)</f>
        <v>2.4473709529456516E-3</v>
      </c>
      <c r="AD15" s="55">
        <f t="shared" ref="AD15" si="86">SUM(AD12:AD14)</f>
        <v>109.38035000000001</v>
      </c>
      <c r="AE15" s="54">
        <f t="shared" ref="AE15" si="87">IF(M15&gt;0,(AE12*M12+AE13*M13+AE14*M14)/M15,0)</f>
        <v>2.7341785514510102E-3</v>
      </c>
      <c r="AF15" s="54">
        <f t="shared" ref="AF15" si="88">IF(K15&gt;0,(K12*AF12+K13*AF13+K14*AF14)/K15,0)</f>
        <v>2.7669240291211208E-4</v>
      </c>
      <c r="AG15" s="51">
        <f t="shared" ref="AG15" si="89">SUM(AG12:AG14)</f>
        <v>12.366479999999999</v>
      </c>
      <c r="AH15" s="52">
        <f t="shared" ref="AH15" si="90">IF(K15&gt;0,(K12*AH12+K13*AH13+K14*AH14)/K15,0)</f>
        <v>0.21459228122442986</v>
      </c>
      <c r="AI15" s="57">
        <f t="shared" ref="AI15" si="91">SUM(AI12:AI14)</f>
        <v>104.5694776</v>
      </c>
      <c r="AJ15" s="52">
        <f t="shared" ref="AJ15" si="92">IF(AND(AD15&gt;0),((AD12*AJ12+AD13*AJ13+AD14*AJ14)/AD15),0)</f>
        <v>0.88808674373770002</v>
      </c>
      <c r="AK15" s="56">
        <f t="shared" si="6"/>
        <v>0.89990681659852723</v>
      </c>
      <c r="AL15" s="50">
        <f t="shared" ref="AL15" si="93">SUM(AL12:AL14)</f>
        <v>534</v>
      </c>
      <c r="AM15" s="20">
        <f t="shared" ref="AM15" si="94">IF(AL15&gt;0,(AM12*AL12+AM13*AL13+AM14*AL14)/AL15,0)</f>
        <v>8.7393258426966297E-2</v>
      </c>
      <c r="AN15" s="52">
        <f>IF(K15&gt;0,(AN12*K12+AN13*K13+AN14*K14)/K15,0)</f>
        <v>0.22544889536957388</v>
      </c>
      <c r="AO15" s="136">
        <f>IF(K15&gt;0,(AO12*K12+AO13*K13+AO14*K14)/K15,0)</f>
        <v>0.21800549063214655</v>
      </c>
      <c r="AP15" s="57">
        <f t="shared" ref="AP15" si="95">SUM(AP12:AP14)</f>
        <v>109.83216200000001</v>
      </c>
      <c r="AQ15" s="137">
        <f t="shared" si="52"/>
        <v>106.2128112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51</v>
      </c>
      <c r="D16" s="11">
        <v>3855</v>
      </c>
      <c r="E16" s="11">
        <v>0</v>
      </c>
      <c r="F16" s="11">
        <v>8785</v>
      </c>
      <c r="G16" s="12">
        <v>0.4</v>
      </c>
      <c r="H16" s="12">
        <v>5.6</v>
      </c>
      <c r="I16" s="11">
        <v>8959</v>
      </c>
      <c r="J16" s="12">
        <v>4.7</v>
      </c>
      <c r="K16" s="11">
        <v>15752</v>
      </c>
      <c r="L16" s="13">
        <v>6.3E-2</v>
      </c>
      <c r="M16" s="23">
        <f>ROUND(K16*(1-L16),0)</f>
        <v>14760</v>
      </c>
      <c r="N16" s="14">
        <v>0.77</v>
      </c>
      <c r="O16" s="24">
        <f t="shared" ref="O16:O18" si="98">M16*N16</f>
        <v>11365.2</v>
      </c>
      <c r="P16" s="13">
        <v>0.19900000000000001</v>
      </c>
      <c r="Q16" s="24">
        <f t="shared" ref="Q16:Q18" si="99">M16*P16</f>
        <v>2937.2400000000002</v>
      </c>
      <c r="R16" s="15">
        <v>3.1E-2</v>
      </c>
      <c r="S16" s="143">
        <v>0.21690000000000001</v>
      </c>
      <c r="T16" s="24">
        <f t="shared" ref="T16:T18" si="100">M16*R16</f>
        <v>457.56</v>
      </c>
      <c r="U16" s="25">
        <v>0.23599999999999999</v>
      </c>
      <c r="V16" s="24">
        <f t="shared" ref="V16:V18" si="101">M16*U16</f>
        <v>3483.3599999999997</v>
      </c>
      <c r="W16" s="15">
        <v>0.497</v>
      </c>
      <c r="X16" s="24">
        <f t="shared" ref="X16:X18" si="102">M16*W16</f>
        <v>7335.72</v>
      </c>
      <c r="Y16" s="15">
        <v>0.43</v>
      </c>
      <c r="Z16" s="24">
        <f t="shared" ref="Z16:Z18" si="103">Y16*M16</f>
        <v>6346.8</v>
      </c>
      <c r="AA16" s="145">
        <v>2.5100000000000001E-3</v>
      </c>
      <c r="AB16" s="18">
        <f t="shared" ref="AB16" si="104">M16*AA16</f>
        <v>37.047600000000003</v>
      </c>
      <c r="AC16" s="16">
        <v>2.3E-3</v>
      </c>
      <c r="AD16" s="17">
        <f t="shared" ref="AD16:AD18" si="105">M16*AC16</f>
        <v>33.948</v>
      </c>
      <c r="AE16" s="26">
        <f>IF(M16&gt;0,(AG16+AP16)/M16,0)</f>
        <v>2.6764688685636849E-3</v>
      </c>
      <c r="AF16" s="16">
        <v>2.7E-4</v>
      </c>
      <c r="AG16" s="23">
        <f t="shared" ref="AG16:AG18" si="106">AF16*M16</f>
        <v>3.9851999999999999</v>
      </c>
      <c r="AH16" s="114">
        <v>0.218</v>
      </c>
      <c r="AI16" s="29">
        <f t="shared" ref="AI16:AI18" si="107">AL16*(1-AM16)*AH16</f>
        <v>33.020241999999996</v>
      </c>
      <c r="AJ16" s="27">
        <f t="shared" ref="AJ16:AJ18" si="108">IF(AND(AH16&gt;0,AF16&gt;0,AC16&gt;0),((AC16-AF16)*AH16)/((AH16-AF16)*AC16),0)</f>
        <v>0.88370319042931111</v>
      </c>
      <c r="AK16" s="59">
        <f t="shared" si="6"/>
        <v>0.90015724268629371</v>
      </c>
      <c r="AL16" s="11">
        <v>167</v>
      </c>
      <c r="AM16" s="13">
        <v>9.2999999999999999E-2</v>
      </c>
      <c r="AN16" s="14">
        <v>0.23449999999999999</v>
      </c>
      <c r="AO16" s="130">
        <v>0.22120000000000001</v>
      </c>
      <c r="AP16" s="29">
        <f>AL16*(1-AM16)*AN16</f>
        <v>35.519480499999993</v>
      </c>
      <c r="AQ16" s="131">
        <f t="shared" ref="AQ16" si="109">AL16*(1-AM16)*AO16</f>
        <v>33.504942800000002</v>
      </c>
      <c r="AR16" s="18">
        <v>1.58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49</v>
      </c>
      <c r="D17" s="33">
        <v>20400</v>
      </c>
      <c r="E17" s="33">
        <v>4</v>
      </c>
      <c r="F17" s="33">
        <v>19985</v>
      </c>
      <c r="G17" s="34">
        <v>0.9</v>
      </c>
      <c r="H17" s="34">
        <v>7.2</v>
      </c>
      <c r="I17" s="33">
        <v>18750</v>
      </c>
      <c r="J17" s="34">
        <v>2.9</v>
      </c>
      <c r="K17" s="33">
        <v>16145</v>
      </c>
      <c r="L17" s="35">
        <v>6.2E-2</v>
      </c>
      <c r="M17" s="36">
        <f>ROUND(K17*(1-L17),0)</f>
        <v>15144</v>
      </c>
      <c r="N17" s="37">
        <v>0.76100000000000001</v>
      </c>
      <c r="O17" s="24">
        <f t="shared" si="98"/>
        <v>11524.584000000001</v>
      </c>
      <c r="P17" s="35">
        <v>0.17899999999999999</v>
      </c>
      <c r="Q17" s="24">
        <f t="shared" si="99"/>
        <v>2710.7759999999998</v>
      </c>
      <c r="R17" s="38">
        <v>0.06</v>
      </c>
      <c r="S17" s="134">
        <v>0.22459999999999999</v>
      </c>
      <c r="T17" s="24">
        <f t="shared" si="100"/>
        <v>908.64</v>
      </c>
      <c r="U17" s="27">
        <v>0.222</v>
      </c>
      <c r="V17" s="24">
        <f t="shared" si="101"/>
        <v>3361.9679999999998</v>
      </c>
      <c r="W17" s="38">
        <v>0.52</v>
      </c>
      <c r="X17" s="24">
        <f t="shared" si="102"/>
        <v>7874.88</v>
      </c>
      <c r="Y17" s="38">
        <v>0.44</v>
      </c>
      <c r="Z17" s="24">
        <f t="shared" si="103"/>
        <v>6663.36</v>
      </c>
      <c r="AA17" s="146">
        <v>2.6800000000000001E-3</v>
      </c>
      <c r="AB17" s="18">
        <f t="shared" si="61"/>
        <v>40.585920000000002</v>
      </c>
      <c r="AC17" s="39">
        <v>2.4299999999999999E-3</v>
      </c>
      <c r="AD17" s="17">
        <f t="shared" si="105"/>
        <v>36.79992</v>
      </c>
      <c r="AE17" s="26">
        <f>IF(M17&gt;0,(AG17+AP17)/M17,0)</f>
        <v>2.6983165874273638E-3</v>
      </c>
      <c r="AF17" s="39">
        <v>2.7999999999999998E-4</v>
      </c>
      <c r="AG17" s="36">
        <f t="shared" si="106"/>
        <v>4.2403199999999996</v>
      </c>
      <c r="AH17" s="27">
        <v>0.20880000000000001</v>
      </c>
      <c r="AI17" s="40">
        <f t="shared" si="107"/>
        <v>34.695460799999999</v>
      </c>
      <c r="AJ17" s="27">
        <f t="shared" si="108"/>
        <v>0.88596173384203303</v>
      </c>
      <c r="AK17" s="28">
        <f t="shared" si="6"/>
        <v>0.89737163469567494</v>
      </c>
      <c r="AL17" s="33">
        <v>182</v>
      </c>
      <c r="AM17" s="35">
        <v>8.6999999999999994E-2</v>
      </c>
      <c r="AN17" s="37">
        <v>0.22040000000000001</v>
      </c>
      <c r="AO17" s="132">
        <v>0.20669999999999999</v>
      </c>
      <c r="AP17" s="40">
        <f>AL17*(1-AM17)*AN17</f>
        <v>36.622986400000002</v>
      </c>
      <c r="AQ17" s="133">
        <f t="shared" si="21"/>
        <v>34.346512199999999</v>
      </c>
      <c r="AR17" s="41">
        <v>1.5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10" t="s">
        <v>52</v>
      </c>
      <c r="D18" s="42">
        <v>18165</v>
      </c>
      <c r="E18" s="42">
        <v>2</v>
      </c>
      <c r="F18" s="42">
        <v>17423</v>
      </c>
      <c r="G18" s="36">
        <v>0.8</v>
      </c>
      <c r="H18" s="36">
        <v>7.6</v>
      </c>
      <c r="I18" s="42">
        <v>17475</v>
      </c>
      <c r="J18" s="36">
        <v>2.4</v>
      </c>
      <c r="K18" s="42">
        <v>16526</v>
      </c>
      <c r="L18" s="38">
        <v>5.7000000000000002E-2</v>
      </c>
      <c r="M18" s="36">
        <f>ROUND(K18*(1-L18),0)</f>
        <v>15584</v>
      </c>
      <c r="N18" s="27">
        <v>0.72899999999999998</v>
      </c>
      <c r="O18" s="24">
        <f t="shared" si="98"/>
        <v>11360.735999999999</v>
      </c>
      <c r="P18" s="38">
        <v>0.221</v>
      </c>
      <c r="Q18" s="24">
        <f t="shared" si="99"/>
        <v>3444.0639999999999</v>
      </c>
      <c r="R18" s="38">
        <v>0.05</v>
      </c>
      <c r="S18" s="134">
        <v>0.20749999999999999</v>
      </c>
      <c r="T18" s="24">
        <f t="shared" si="100"/>
        <v>779.2</v>
      </c>
      <c r="U18" s="27">
        <v>0.20699999999999999</v>
      </c>
      <c r="V18" s="24">
        <f t="shared" si="101"/>
        <v>3225.8879999999999</v>
      </c>
      <c r="W18" s="38">
        <v>0.51800000000000002</v>
      </c>
      <c r="X18" s="24">
        <f t="shared" si="102"/>
        <v>8072.5120000000006</v>
      </c>
      <c r="Y18" s="38">
        <v>0.43</v>
      </c>
      <c r="Z18" s="24">
        <f t="shared" si="103"/>
        <v>6701.12</v>
      </c>
      <c r="AA18" s="147">
        <v>2.6099999999999999E-3</v>
      </c>
      <c r="AB18" s="148">
        <f t="shared" si="61"/>
        <v>40.674239999999998</v>
      </c>
      <c r="AC18" s="46">
        <v>2.33E-3</v>
      </c>
      <c r="AD18" s="17">
        <f t="shared" si="105"/>
        <v>36.310720000000003</v>
      </c>
      <c r="AE18" s="26">
        <f>IF(M18&gt;0,(AG18+AP18)/M18,0)</f>
        <v>2.7745551527207394E-3</v>
      </c>
      <c r="AF18" s="46">
        <v>2.7999999999999998E-4</v>
      </c>
      <c r="AG18" s="36">
        <f t="shared" si="106"/>
        <v>4.3635199999999994</v>
      </c>
      <c r="AH18" s="27">
        <v>0.21859999999999999</v>
      </c>
      <c r="AI18" s="40">
        <f t="shared" si="107"/>
        <v>39.803781000000001</v>
      </c>
      <c r="AJ18" s="27">
        <f t="shared" si="108"/>
        <v>0.88095672454655682</v>
      </c>
      <c r="AK18" s="28">
        <f t="shared" si="6"/>
        <v>0.90026359512132625</v>
      </c>
      <c r="AL18" s="42">
        <v>199</v>
      </c>
      <c r="AM18" s="38">
        <v>8.5000000000000006E-2</v>
      </c>
      <c r="AN18" s="27">
        <v>0.2135</v>
      </c>
      <c r="AO18" s="134">
        <v>0.19750000000000001</v>
      </c>
      <c r="AP18" s="40">
        <f>AL18*(1-AM18)*AN18</f>
        <v>38.875147500000004</v>
      </c>
      <c r="AQ18" s="135">
        <f t="shared" si="21"/>
        <v>35.9617875</v>
      </c>
      <c r="AR18" s="17">
        <v>1.56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35</v>
      </c>
      <c r="C19" s="49"/>
      <c r="D19" s="50">
        <f t="shared" ref="D19" si="110">SUM(D16:D18)</f>
        <v>42420</v>
      </c>
      <c r="E19" s="50"/>
      <c r="F19" s="50">
        <f t="shared" ref="F19" si="111">SUM(F16:F18)</f>
        <v>46193</v>
      </c>
      <c r="G19" s="51"/>
      <c r="H19" s="51"/>
      <c r="I19" s="50">
        <f t="shared" ref="I19:K19" si="112">SUM(I16:I18)</f>
        <v>45184</v>
      </c>
      <c r="J19" s="51"/>
      <c r="K19" s="50">
        <f t="shared" si="112"/>
        <v>48423</v>
      </c>
      <c r="L19" s="20">
        <f t="shared" ref="L19" si="113">IF(K19&gt;0,(K16*L16+K17*L17+K18*L18)/K19,0)</f>
        <v>6.0618879458108746E-2</v>
      </c>
      <c r="M19" s="51">
        <f t="shared" ref="M19" si="114">M16+M17+M18</f>
        <v>45488</v>
      </c>
      <c r="N19" s="52">
        <f t="shared" ref="N19" si="115">IF(M19&gt;0,O19/M19,0)</f>
        <v>0.75295726345409775</v>
      </c>
      <c r="O19" s="53">
        <f t="shared" ref="O19" si="116">O16+O17+O18</f>
        <v>34250.519999999997</v>
      </c>
      <c r="P19" s="20">
        <f t="shared" ref="P19" si="117">IF(M19&gt;0,Q19/M19,0)</f>
        <v>0.19987864931410482</v>
      </c>
      <c r="Q19" s="53">
        <f t="shared" ref="Q19" si="118">Q16+Q17+Q18</f>
        <v>9092.08</v>
      </c>
      <c r="R19" s="20">
        <f t="shared" ref="R19" si="119">IF(M19&gt;0,T19/M19,0)</f>
        <v>4.7164087231797401E-2</v>
      </c>
      <c r="S19" s="136"/>
      <c r="T19" s="53">
        <f t="shared" ref="T19" si="120">T16+T17+T18</f>
        <v>2145.4</v>
      </c>
      <c r="U19" s="20">
        <f t="shared" ref="U19" si="121">IF(M19&gt;0,V19/M19,0)</f>
        <v>0.2214037988040802</v>
      </c>
      <c r="V19" s="53">
        <f t="shared" ref="V19" si="122">V16+V17+V18</f>
        <v>10071.216</v>
      </c>
      <c r="W19" s="20">
        <f t="shared" ref="W19" si="123">IF(M19&gt;0,X19/M19,0)</f>
        <v>0.51185174111853682</v>
      </c>
      <c r="X19" s="53">
        <f t="shared" ref="X19" si="124">X16+X17+X18</f>
        <v>23283.112000000001</v>
      </c>
      <c r="Y19" s="20">
        <f t="shared" ref="Y19" si="125">IF(M19&gt;0,Z19/M19,0)</f>
        <v>0.43332922968695037</v>
      </c>
      <c r="Z19" s="53">
        <f t="shared" ref="Z19" si="126">Z16+Z17+Z18</f>
        <v>19711.28</v>
      </c>
      <c r="AA19" s="152">
        <f>IF(M19&gt;0,AB19/M19,0)</f>
        <v>2.6008564896236371E-3</v>
      </c>
      <c r="AB19" s="55">
        <f t="shared" ref="AB19" si="127">SUM(AB16:AB18)</f>
        <v>118.30776</v>
      </c>
      <c r="AC19" s="54">
        <f t="shared" ref="AC19" si="128">IF(M19&gt;0,AD19/M19,0)</f>
        <v>2.3535578614139992E-3</v>
      </c>
      <c r="AD19" s="55">
        <f t="shared" ref="AD19" si="129">SUM(AD16:AD18)</f>
        <v>107.05864</v>
      </c>
      <c r="AE19" s="54">
        <f t="shared" ref="AE19" si="130">IF(M19&gt;0,(AE16*M16+AE17*M17+AE18*M18)/M19,0)</f>
        <v>2.7173464298276468E-3</v>
      </c>
      <c r="AF19" s="54">
        <f t="shared" ref="AF19" si="131">IF(K19&gt;0,(K16*AF16+K17*AF17+K18*AF18)/K19,0)</f>
        <v>2.7674700039237552E-4</v>
      </c>
      <c r="AG19" s="51">
        <f t="shared" ref="AG19" si="132">SUM(AG16:AG18)</f>
        <v>12.589039999999999</v>
      </c>
      <c r="AH19" s="52">
        <f t="shared" ref="AH19" si="133">IF(K19&gt;0,(K16*AH16+K17*AH17+K18*AH18)/K19,0)</f>
        <v>0.21513734382421579</v>
      </c>
      <c r="AI19" s="57">
        <f t="shared" ref="AI19" si="134">SUM(AI16:AI18)</f>
        <v>107.5194838</v>
      </c>
      <c r="AJ19" s="52">
        <f t="shared" ref="AJ19" si="135">IF(AND(AD19&gt;0),((AD16*AJ16+AD17*AJ17+AD18*AJ18)/AD19),0)</f>
        <v>0.88354802372110763</v>
      </c>
      <c r="AK19" s="56">
        <f t="shared" si="6"/>
        <v>0.89927328166179044</v>
      </c>
      <c r="AL19" s="50">
        <f t="shared" ref="AL19" si="136">SUM(AL16:AL18)</f>
        <v>548</v>
      </c>
      <c r="AM19" s="20">
        <f t="shared" ref="AM19" si="137">IF(AL19&gt;0,(AM16*AL16+AM17*AL17+AM18*AL18)/AL19,0)</f>
        <v>8.8102189781021897E-2</v>
      </c>
      <c r="AN19" s="52">
        <f>IF(K19&gt;0,(AN16*K16+AN17*K17+AN18*K18)/K19,0)</f>
        <v>0.22263186915308839</v>
      </c>
      <c r="AO19" s="136">
        <f>IF(K19&gt;0,(AO16*K16+AO17*K17+AO18*K18)/K19,0)</f>
        <v>0.2082770357061727</v>
      </c>
      <c r="AP19" s="57">
        <f t="shared" ref="AP19" si="138">SUM(AP16:AP18)</f>
        <v>111.01761439999999</v>
      </c>
      <c r="AQ19" s="137">
        <f t="shared" si="52"/>
        <v>103.8132425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51</v>
      </c>
      <c r="D20" s="11">
        <v>15071</v>
      </c>
      <c r="E20" s="11">
        <v>0</v>
      </c>
      <c r="F20" s="11">
        <v>19103</v>
      </c>
      <c r="G20" s="12">
        <v>0.4</v>
      </c>
      <c r="H20" s="12">
        <v>7.8</v>
      </c>
      <c r="I20" s="11">
        <v>18561</v>
      </c>
      <c r="J20" s="12">
        <v>1.9</v>
      </c>
      <c r="K20" s="11">
        <v>16408</v>
      </c>
      <c r="L20" s="13">
        <v>6.5000000000000002E-2</v>
      </c>
      <c r="M20" s="23">
        <f>ROUND(K20*(1-L20),0)</f>
        <v>15341</v>
      </c>
      <c r="N20" s="14">
        <v>0.72499999999999998</v>
      </c>
      <c r="O20" s="24">
        <f t="shared" ref="O20:O22" si="141">M20*N20</f>
        <v>11122.225</v>
      </c>
      <c r="P20" s="13">
        <v>0.23899999999999999</v>
      </c>
      <c r="Q20" s="24">
        <f t="shared" ref="Q20:Q22" si="142">M20*P20</f>
        <v>3666.4989999999998</v>
      </c>
      <c r="R20" s="15">
        <v>3.5999999999999997E-2</v>
      </c>
      <c r="S20" s="143">
        <v>0.21029999999999999</v>
      </c>
      <c r="T20" s="24">
        <f t="shared" ref="T20:T22" si="143">M20*R20</f>
        <v>552.27599999999995</v>
      </c>
      <c r="U20" s="25">
        <v>0.21099999999999999</v>
      </c>
      <c r="V20" s="24">
        <f t="shared" ref="V20:V22" si="144">M20*U20</f>
        <v>3236.951</v>
      </c>
      <c r="W20" s="15">
        <v>0.51</v>
      </c>
      <c r="X20" s="24">
        <f t="shared" ref="X20:X22" si="145">M20*W20</f>
        <v>7823.91</v>
      </c>
      <c r="Y20" s="15">
        <v>0.42</v>
      </c>
      <c r="Z20" s="24">
        <f t="shared" ref="Z20:Z22" si="146">Y20*M20</f>
        <v>6443.2199999999993</v>
      </c>
      <c r="AA20" s="145">
        <v>2.5799999999999998E-3</v>
      </c>
      <c r="AB20" s="18">
        <f t="shared" ref="AB20" si="147">M20*AA20</f>
        <v>39.57978</v>
      </c>
      <c r="AC20" s="16">
        <v>2.2799999999999999E-3</v>
      </c>
      <c r="AD20" s="17">
        <f t="shared" ref="AD20:AD22" si="148">M20*AC20</f>
        <v>34.97748</v>
      </c>
      <c r="AE20" s="26">
        <f>IF(M20&gt;0,(AG20+AP20)/M20,0)</f>
        <v>2.7563825043999735E-3</v>
      </c>
      <c r="AF20" s="16">
        <v>2.7999999999999998E-4</v>
      </c>
      <c r="AG20" s="23">
        <f t="shared" ref="AG20:AG22" si="149">AF20*M20</f>
        <v>4.2954799999999995</v>
      </c>
      <c r="AH20" s="114">
        <v>0.21629999999999999</v>
      </c>
      <c r="AI20" s="29">
        <f t="shared" ref="AI20:AI22" si="150">AL20*(1-AM20)*AH20</f>
        <v>35.267282399999999</v>
      </c>
      <c r="AJ20" s="27">
        <f t="shared" ref="AJ20:AJ22" si="151">IF(AND(AH20&gt;0,AF20&gt;0,AC20&gt;0),((AC20-AF20)*AH20)/((AH20-AF20)*AC20),0)</f>
        <v>0.87832997919295985</v>
      </c>
      <c r="AK20" s="59">
        <f t="shared" si="6"/>
        <v>0.89949852433466615</v>
      </c>
      <c r="AL20" s="11">
        <v>178</v>
      </c>
      <c r="AM20" s="13">
        <v>8.4000000000000005E-2</v>
      </c>
      <c r="AN20" s="14">
        <v>0.23300000000000001</v>
      </c>
      <c r="AO20" s="130">
        <v>0.2223</v>
      </c>
      <c r="AP20" s="29">
        <f>AL20*(1-AM20)*AN20</f>
        <v>37.990183999999999</v>
      </c>
      <c r="AQ20" s="131">
        <f t="shared" ref="AQ20" si="152">AL20*(1-AM20)*AO20</f>
        <v>36.245570399999998</v>
      </c>
      <c r="AR20" s="18">
        <v>1.6</v>
      </c>
      <c r="AS20" s="18"/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80" t="s">
        <v>63</v>
      </c>
      <c r="D21" s="33">
        <v>21200</v>
      </c>
      <c r="E21" s="33">
        <v>4</v>
      </c>
      <c r="F21" s="33">
        <v>18439</v>
      </c>
      <c r="G21" s="34">
        <v>0.5</v>
      </c>
      <c r="H21" s="34">
        <v>6.5</v>
      </c>
      <c r="I21" s="33">
        <v>18500</v>
      </c>
      <c r="J21" s="34">
        <v>1.5</v>
      </c>
      <c r="K21" s="33">
        <v>16382</v>
      </c>
      <c r="L21" s="35">
        <v>5.3999999999999999E-2</v>
      </c>
      <c r="M21" s="36">
        <f>ROUND(K21*(1-L21),0)</f>
        <v>15497</v>
      </c>
      <c r="N21" s="37">
        <v>0.72399999999999998</v>
      </c>
      <c r="O21" s="24">
        <f t="shared" si="141"/>
        <v>11219.828</v>
      </c>
      <c r="P21" s="35">
        <v>0.24</v>
      </c>
      <c r="Q21" s="24">
        <f t="shared" si="142"/>
        <v>3719.2799999999997</v>
      </c>
      <c r="R21" s="38">
        <v>3.5999999999999997E-2</v>
      </c>
      <c r="S21" s="134">
        <v>0.2145</v>
      </c>
      <c r="T21" s="24">
        <f t="shared" si="143"/>
        <v>557.89199999999994</v>
      </c>
      <c r="U21" s="27">
        <v>0.21099999999999999</v>
      </c>
      <c r="V21" s="24">
        <f t="shared" si="144"/>
        <v>3269.8669999999997</v>
      </c>
      <c r="W21" s="38">
        <v>0.51800000000000002</v>
      </c>
      <c r="X21" s="24">
        <f t="shared" si="145"/>
        <v>8027.4459999999999</v>
      </c>
      <c r="Y21" s="38">
        <v>0.41</v>
      </c>
      <c r="Z21" s="24">
        <f t="shared" si="146"/>
        <v>6353.7699999999995</v>
      </c>
      <c r="AA21" s="146">
        <v>2.4099999999999998E-3</v>
      </c>
      <c r="AB21" s="18">
        <f t="shared" si="61"/>
        <v>37.347769999999997</v>
      </c>
      <c r="AC21" s="39">
        <v>2.3E-3</v>
      </c>
      <c r="AD21" s="17">
        <f t="shared" si="148"/>
        <v>35.643099999999997</v>
      </c>
      <c r="AE21" s="26">
        <f>IF(M21&gt;0,(AG21+AP21)/M21,0)</f>
        <v>2.6565533458088667E-3</v>
      </c>
      <c r="AF21" s="39">
        <v>2.7999999999999998E-4</v>
      </c>
      <c r="AG21" s="36">
        <f t="shared" si="149"/>
        <v>4.3391599999999997</v>
      </c>
      <c r="AH21" s="27">
        <v>0.2132</v>
      </c>
      <c r="AI21" s="40">
        <f t="shared" si="150"/>
        <v>35.465393600000006</v>
      </c>
      <c r="AJ21" s="27">
        <f t="shared" si="151"/>
        <v>0.87941582468206081</v>
      </c>
      <c r="AK21" s="28">
        <f t="shared" si="6"/>
        <v>0.89573308713042354</v>
      </c>
      <c r="AL21" s="33">
        <v>182</v>
      </c>
      <c r="AM21" s="35">
        <v>8.5999999999999993E-2</v>
      </c>
      <c r="AN21" s="37">
        <v>0.22140000000000001</v>
      </c>
      <c r="AO21" s="132">
        <v>0.21279999999999999</v>
      </c>
      <c r="AP21" s="40">
        <f>AL21*(1-AM21)*AN21</f>
        <v>36.829447200000004</v>
      </c>
      <c r="AQ21" s="133">
        <f t="shared" si="21"/>
        <v>35.398854399999998</v>
      </c>
      <c r="AR21" s="41">
        <v>1.5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10" t="s">
        <v>52</v>
      </c>
      <c r="D22" s="42">
        <v>18200</v>
      </c>
      <c r="E22" s="42">
        <v>1</v>
      </c>
      <c r="F22" s="42">
        <v>18280</v>
      </c>
      <c r="G22" s="36">
        <v>0.6</v>
      </c>
      <c r="H22" s="36">
        <v>7.1</v>
      </c>
      <c r="I22" s="42">
        <v>17560</v>
      </c>
      <c r="J22" s="36">
        <v>1.3</v>
      </c>
      <c r="K22" s="42">
        <v>16374</v>
      </c>
      <c r="L22" s="38">
        <v>7.0999999999999994E-2</v>
      </c>
      <c r="M22" s="36">
        <f>ROUND(K22*(1-L22),0)</f>
        <v>15211</v>
      </c>
      <c r="N22" s="27">
        <v>0.61499999999999999</v>
      </c>
      <c r="O22" s="24">
        <f t="shared" si="141"/>
        <v>9354.7649999999994</v>
      </c>
      <c r="P22" s="38">
        <v>0.33800000000000002</v>
      </c>
      <c r="Q22" s="24">
        <f t="shared" si="142"/>
        <v>5141.3180000000002</v>
      </c>
      <c r="R22" s="38">
        <v>4.7E-2</v>
      </c>
      <c r="S22" s="134">
        <v>0.21249999999999999</v>
      </c>
      <c r="T22" s="24">
        <f t="shared" si="143"/>
        <v>714.91700000000003</v>
      </c>
      <c r="U22" s="27">
        <v>0.20599999999999999</v>
      </c>
      <c r="V22" s="24">
        <f t="shared" si="144"/>
        <v>3133.4659999999999</v>
      </c>
      <c r="W22" s="38">
        <v>0.52400000000000002</v>
      </c>
      <c r="X22" s="24">
        <f t="shared" si="145"/>
        <v>7970.5640000000003</v>
      </c>
      <c r="Y22" s="38">
        <v>0.43</v>
      </c>
      <c r="Z22" s="24">
        <f t="shared" si="146"/>
        <v>6540.73</v>
      </c>
      <c r="AA22" s="147">
        <v>2.3900000000000002E-3</v>
      </c>
      <c r="AB22" s="148">
        <f t="shared" si="61"/>
        <v>36.354290000000006</v>
      </c>
      <c r="AC22" s="46">
        <v>2.2399999999999998E-3</v>
      </c>
      <c r="AD22" s="17">
        <f t="shared" si="148"/>
        <v>34.07264</v>
      </c>
      <c r="AE22" s="26">
        <f>IF(M22&gt;0,(AG22+AP22)/M22,0)</f>
        <v>2.6012739464860964E-3</v>
      </c>
      <c r="AF22" s="46">
        <v>2.7E-4</v>
      </c>
      <c r="AG22" s="36">
        <f t="shared" si="149"/>
        <v>4.1069700000000005</v>
      </c>
      <c r="AH22" s="27">
        <v>0.21240000000000001</v>
      </c>
      <c r="AI22" s="40">
        <f t="shared" si="150"/>
        <v>34.204896000000005</v>
      </c>
      <c r="AJ22" s="27">
        <f t="shared" si="151"/>
        <v>0.88058367173768104</v>
      </c>
      <c r="AK22" s="28">
        <f t="shared" si="6"/>
        <v>0.89730494137922545</v>
      </c>
      <c r="AL22" s="42">
        <v>176</v>
      </c>
      <c r="AM22" s="38">
        <v>8.5000000000000006E-2</v>
      </c>
      <c r="AN22" s="27">
        <v>0.22020000000000001</v>
      </c>
      <c r="AO22" s="134">
        <v>0.2114</v>
      </c>
      <c r="AP22" s="40">
        <f>AL22*(1-AM22)*AN22</f>
        <v>35.461008000000007</v>
      </c>
      <c r="AQ22" s="135">
        <f t="shared" si="21"/>
        <v>34.043856000000005</v>
      </c>
      <c r="AR22" s="17">
        <v>1.5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35</v>
      </c>
      <c r="C23" s="49"/>
      <c r="D23" s="50">
        <f t="shared" ref="D23" si="153">SUM(D20:D22)</f>
        <v>54471</v>
      </c>
      <c r="E23" s="50"/>
      <c r="F23" s="50">
        <f t="shared" ref="F23" si="154">SUM(F20:F22)</f>
        <v>55822</v>
      </c>
      <c r="G23" s="51"/>
      <c r="H23" s="51"/>
      <c r="I23" s="50">
        <f t="shared" ref="I23:K23" si="155">SUM(I20:I22)</f>
        <v>54621</v>
      </c>
      <c r="J23" s="51"/>
      <c r="K23" s="50">
        <f t="shared" si="155"/>
        <v>49164</v>
      </c>
      <c r="L23" s="20">
        <f t="shared" ref="L23" si="156">IF(K23&gt;0,(K20*L20+K21*L21+K22*L22)/K23,0)</f>
        <v>6.3332967211780986E-2</v>
      </c>
      <c r="M23" s="51">
        <f t="shared" ref="M23" si="157">M20+M21+M22</f>
        <v>46049</v>
      </c>
      <c r="N23" s="52">
        <f t="shared" ref="N23" si="158">IF(M23&gt;0,O23/M23,0)</f>
        <v>0.68832804186844443</v>
      </c>
      <c r="O23" s="53">
        <f t="shared" ref="O23" si="159">O20+O21+O22</f>
        <v>31696.817999999999</v>
      </c>
      <c r="P23" s="20">
        <f t="shared" ref="P23" si="160">IF(M23&gt;0,Q23/M23,0)</f>
        <v>0.27203841560077308</v>
      </c>
      <c r="Q23" s="53">
        <f t="shared" ref="Q23" si="161">Q20+Q21+Q22</f>
        <v>12527.097</v>
      </c>
      <c r="R23" s="20">
        <f t="shared" ref="R23" si="162">IF(M23&gt;0,T23/M23,0)</f>
        <v>3.9633542530782426E-2</v>
      </c>
      <c r="S23" s="136"/>
      <c r="T23" s="53">
        <f t="shared" ref="T23" si="163">T20+T21+T22</f>
        <v>1825.085</v>
      </c>
      <c r="U23" s="20">
        <f t="shared" ref="U23" si="164">IF(M23&gt;0,V23/M23,0)</f>
        <v>0.20934838975873526</v>
      </c>
      <c r="V23" s="53">
        <f t="shared" ref="V23" si="165">V20+V21+V22</f>
        <v>9640.2839999999997</v>
      </c>
      <c r="W23" s="20">
        <f t="shared" ref="W23" si="166">IF(M23&gt;0,X23/M23,0)</f>
        <v>0.51731677126539122</v>
      </c>
      <c r="X23" s="53">
        <f t="shared" ref="X23" si="167">X20+X21+X22</f>
        <v>23821.919999999998</v>
      </c>
      <c r="Y23" s="20">
        <f t="shared" ref="Y23" si="168">IF(M23&gt;0,Z23/M23,0)</f>
        <v>0.41993789224521699</v>
      </c>
      <c r="Z23" s="53">
        <f t="shared" ref="Z23" si="169">Z20+Z21+Z22</f>
        <v>19337.719999999998</v>
      </c>
      <c r="AA23" s="152">
        <f>IF(M23&gt;0,AB23/M23,0)</f>
        <v>2.4600282307976288E-3</v>
      </c>
      <c r="AB23" s="55">
        <f t="shared" ref="AB23" si="170">SUM(AB20:AB22)</f>
        <v>113.28184</v>
      </c>
      <c r="AC23" s="54">
        <f t="shared" ref="AC23" si="171">IF(M23&gt;0,AD23/M23,0)</f>
        <v>2.2735177745445067E-3</v>
      </c>
      <c r="AD23" s="55">
        <f t="shared" ref="AD23" si="172">SUM(AD20:AD22)</f>
        <v>104.69322</v>
      </c>
      <c r="AE23" s="54">
        <f t="shared" ref="AE23" si="173">IF(M23&gt;0,(AE20*M20+AE21*M21+AE22*M22)/M23,0)</f>
        <v>2.6715509392169212E-3</v>
      </c>
      <c r="AF23" s="54">
        <f t="shared" ref="AF23" si="174">IF(K23&gt;0,(K20*AF20+K21*AF21+K22*AF22)/K23,0)</f>
        <v>2.7666951427874053E-4</v>
      </c>
      <c r="AG23" s="51">
        <f t="shared" ref="AG23" si="175">SUM(AG20:AG22)</f>
        <v>12.74161</v>
      </c>
      <c r="AH23" s="52">
        <f t="shared" ref="AH23" si="176">IF(K23&gt;0,(K20*AH20+K21*AH21+K22*AH22)/K23,0)</f>
        <v>0.21396815556097962</v>
      </c>
      <c r="AI23" s="57">
        <f t="shared" ref="AI23" si="177">SUM(AI20:AI22)</f>
        <v>104.937572</v>
      </c>
      <c r="AJ23" s="52">
        <f t="shared" ref="AJ23" si="178">IF(AND(AD23&gt;0),((AD20*AJ20+AD21*AJ21+AD22*AJ22)/AD23),0)</f>
        <v>0.87943312755442538</v>
      </c>
      <c r="AK23" s="56">
        <f t="shared" si="6"/>
        <v>0.897542901665766</v>
      </c>
      <c r="AL23" s="50">
        <f t="shared" ref="AL23" si="179">SUM(AL20:AL22)</f>
        <v>536</v>
      </c>
      <c r="AM23" s="20">
        <f t="shared" ref="AM23" si="180">IF(AL23&gt;0,(AM20*AL20+AM21*AL21+AM22*AL22)/AL23,0)</f>
        <v>8.500746268656717E-2</v>
      </c>
      <c r="AN23" s="52">
        <f>IF(K23&gt;0,(AN20*K20+AN21*K21+AN22*K22)/K23,0)</f>
        <v>0.22487172728012367</v>
      </c>
      <c r="AO23" s="136">
        <f>IF(K23&gt;0,(AO20*K20+AO21*K21+AO22*K22)/K23,0)</f>
        <v>0.21550426328207628</v>
      </c>
      <c r="AP23" s="57">
        <f t="shared" ref="AP23" si="181">SUM(AP20:AP22)</f>
        <v>110.28063920000001</v>
      </c>
      <c r="AQ23" s="137">
        <f t="shared" si="52"/>
        <v>105.6882808</v>
      </c>
      <c r="AR23" s="55"/>
      <c r="AS23" s="55">
        <f t="shared" ref="AS23" si="182">SUM(AS20:AS22)</f>
        <v>0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10" t="s">
        <v>51</v>
      </c>
      <c r="D24" s="11">
        <v>9614</v>
      </c>
      <c r="E24" s="11">
        <v>0</v>
      </c>
      <c r="F24" s="11">
        <v>11851</v>
      </c>
      <c r="G24" s="12">
        <v>0.7</v>
      </c>
      <c r="H24" s="12">
        <v>5.9</v>
      </c>
      <c r="I24" s="11">
        <v>11941</v>
      </c>
      <c r="J24" s="12">
        <v>2.6</v>
      </c>
      <c r="K24" s="11">
        <v>16337</v>
      </c>
      <c r="L24" s="13">
        <v>7.0000000000000007E-2</v>
      </c>
      <c r="M24" s="23">
        <f>ROUND(K24*(1-L24),0)</f>
        <v>15193</v>
      </c>
      <c r="N24" s="14">
        <v>0.61399999999999999</v>
      </c>
      <c r="O24" s="24">
        <f t="shared" ref="O24:O26" si="184">M24*N24</f>
        <v>9328.5020000000004</v>
      </c>
      <c r="P24" s="13">
        <v>0.32400000000000001</v>
      </c>
      <c r="Q24" s="24">
        <f t="shared" ref="Q24:Q26" si="185">M24*P24</f>
        <v>4922.5320000000002</v>
      </c>
      <c r="R24" s="15">
        <v>6.2E-2</v>
      </c>
      <c r="S24" s="143">
        <v>0.21779999999999999</v>
      </c>
      <c r="T24" s="24">
        <f t="shared" ref="T24:T26" si="186">M24*R24</f>
        <v>941.96600000000001</v>
      </c>
      <c r="U24" s="25">
        <v>0.224</v>
      </c>
      <c r="V24" s="24">
        <f t="shared" ref="V24:V26" si="187">M24*U24</f>
        <v>3403.232</v>
      </c>
      <c r="W24" s="15">
        <v>0.502</v>
      </c>
      <c r="X24" s="24">
        <f t="shared" ref="X24:X26" si="188">M24*W24</f>
        <v>7626.8860000000004</v>
      </c>
      <c r="Y24" s="15">
        <v>0.41</v>
      </c>
      <c r="Z24" s="24">
        <f t="shared" ref="Z24:Z26" si="189">Y24*M24</f>
        <v>6229.1299999999992</v>
      </c>
      <c r="AA24" s="145">
        <v>2.3999999999999998E-3</v>
      </c>
      <c r="AB24" s="18">
        <f t="shared" ref="AB24" si="190">M24*AA24</f>
        <v>36.463199999999993</v>
      </c>
      <c r="AC24" s="16">
        <v>2.2399999999999998E-3</v>
      </c>
      <c r="AD24" s="17">
        <f t="shared" ref="AD24:AD26" si="191">M24*AC24</f>
        <v>34.032319999999999</v>
      </c>
      <c r="AE24" s="26">
        <f>IF(M24&gt;0,(AG24+AP24)/M24,0)</f>
        <v>2.4988911998946885E-3</v>
      </c>
      <c r="AF24" s="16">
        <v>2.7E-4</v>
      </c>
      <c r="AG24" s="23">
        <f t="shared" ref="AG24:AG26" si="192">AF24*M24</f>
        <v>4.1021099999999997</v>
      </c>
      <c r="AH24" s="114">
        <v>0.2167</v>
      </c>
      <c r="AI24" s="29">
        <f t="shared" ref="AI24:AI26" si="193">AL24*(1-AM24)*AH24</f>
        <v>33.692516000000005</v>
      </c>
      <c r="AJ24" s="27">
        <f t="shared" ref="AJ24:AJ26" si="194">IF(AND(AH24&gt;0,AF24&gt;0,AC24&gt;0),((AC24-AF24)*AH24)/((AH24-AF24)*AC24),0)</f>
        <v>0.88056143193774306</v>
      </c>
      <c r="AK24" s="59">
        <f t="shared" si="6"/>
        <v>0.89305917673431745</v>
      </c>
      <c r="AL24" s="11">
        <v>169</v>
      </c>
      <c r="AM24" s="13">
        <v>0.08</v>
      </c>
      <c r="AN24" s="14">
        <v>0.21779999999999999</v>
      </c>
      <c r="AO24" s="130">
        <v>0.20960000000000001</v>
      </c>
      <c r="AP24" s="29">
        <f>AL24*(1-AM24)*AN24</f>
        <v>33.863544000000005</v>
      </c>
      <c r="AQ24" s="131">
        <f t="shared" ref="AQ24" si="195">AL24*(1-AM24)*AO24</f>
        <v>32.588608000000008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50</v>
      </c>
      <c r="D25" s="33">
        <v>20565</v>
      </c>
      <c r="E25" s="33">
        <v>3</v>
      </c>
      <c r="F25" s="33">
        <v>17224</v>
      </c>
      <c r="G25" s="34">
        <v>1.4</v>
      </c>
      <c r="H25" s="34">
        <v>7.5</v>
      </c>
      <c r="I25" s="33">
        <v>16705</v>
      </c>
      <c r="J25" s="34">
        <v>3</v>
      </c>
      <c r="K25" s="33">
        <v>16339</v>
      </c>
      <c r="L25" s="35">
        <v>6.6000000000000003E-2</v>
      </c>
      <c r="M25" s="36">
        <f>ROUND(K25*(1-L25),0)</f>
        <v>15261</v>
      </c>
      <c r="N25" s="37">
        <v>0.71599999999999997</v>
      </c>
      <c r="O25" s="24">
        <f t="shared" si="184"/>
        <v>10926.876</v>
      </c>
      <c r="P25" s="35">
        <v>0.246</v>
      </c>
      <c r="Q25" s="24">
        <f t="shared" si="185"/>
        <v>3754.2060000000001</v>
      </c>
      <c r="R25" s="38">
        <v>3.7999999999999999E-2</v>
      </c>
      <c r="S25" s="134">
        <v>0.2049</v>
      </c>
      <c r="T25" s="24">
        <f t="shared" si="186"/>
        <v>579.91800000000001</v>
      </c>
      <c r="U25" s="27">
        <v>0.20799999999999999</v>
      </c>
      <c r="V25" s="24">
        <f t="shared" si="187"/>
        <v>3174.288</v>
      </c>
      <c r="W25" s="38">
        <v>0.51900000000000002</v>
      </c>
      <c r="X25" s="24">
        <f t="shared" si="188"/>
        <v>7920.4589999999998</v>
      </c>
      <c r="Y25" s="38">
        <v>0.4</v>
      </c>
      <c r="Z25" s="24">
        <f t="shared" si="189"/>
        <v>6104.4000000000005</v>
      </c>
      <c r="AA25" s="146">
        <v>2.4599999999999999E-3</v>
      </c>
      <c r="AB25" s="18">
        <f t="shared" si="61"/>
        <v>37.542059999999999</v>
      </c>
      <c r="AC25" s="39">
        <v>2.48E-3</v>
      </c>
      <c r="AD25" s="17">
        <f t="shared" si="191"/>
        <v>37.847279999999998</v>
      </c>
      <c r="AE25" s="26">
        <f>IF(M25&gt;0,(AG25+AP25)/M25,0)</f>
        <v>2.7913313347749163E-3</v>
      </c>
      <c r="AF25" s="39">
        <v>2.7E-4</v>
      </c>
      <c r="AG25" s="36">
        <f t="shared" si="192"/>
        <v>4.1204700000000001</v>
      </c>
      <c r="AH25" s="27">
        <v>0.21290000000000001</v>
      </c>
      <c r="AI25" s="40">
        <f t="shared" si="193"/>
        <v>36.817861499999999</v>
      </c>
      <c r="AJ25" s="27">
        <f t="shared" si="194"/>
        <v>0.89226059807055424</v>
      </c>
      <c r="AK25" s="28">
        <f t="shared" si="6"/>
        <v>0.90436940025049517</v>
      </c>
      <c r="AL25" s="33">
        <v>189</v>
      </c>
      <c r="AM25" s="35">
        <v>8.5000000000000006E-2</v>
      </c>
      <c r="AN25" s="37">
        <v>0.2225</v>
      </c>
      <c r="AO25" s="132">
        <v>0.2092</v>
      </c>
      <c r="AP25" s="40">
        <f>AL25*(1-AM25)*AN25</f>
        <v>38.478037499999999</v>
      </c>
      <c r="AQ25" s="133">
        <f t="shared" si="21"/>
        <v>36.178001999999999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45" t="s">
        <v>52</v>
      </c>
      <c r="D26" s="42">
        <v>18500</v>
      </c>
      <c r="E26" s="42">
        <v>1</v>
      </c>
      <c r="F26" s="42">
        <v>19028</v>
      </c>
      <c r="G26" s="36">
        <v>0.8</v>
      </c>
      <c r="H26" s="36">
        <v>8</v>
      </c>
      <c r="I26" s="42">
        <v>18559</v>
      </c>
      <c r="J26" s="36">
        <v>1</v>
      </c>
      <c r="K26" s="42">
        <v>16300</v>
      </c>
      <c r="L26" s="38">
        <v>6.7000000000000004E-2</v>
      </c>
      <c r="M26" s="36">
        <f>ROUND(K26*(1-L26),0)</f>
        <v>15208</v>
      </c>
      <c r="N26" s="27">
        <v>0.81399999999999995</v>
      </c>
      <c r="O26" s="24">
        <f t="shared" si="184"/>
        <v>12379.312</v>
      </c>
      <c r="P26" s="38">
        <v>0.14299999999999999</v>
      </c>
      <c r="Q26" s="24">
        <f t="shared" si="185"/>
        <v>2174.7439999999997</v>
      </c>
      <c r="R26" s="38">
        <v>4.2999999999999997E-2</v>
      </c>
      <c r="S26" s="134">
        <v>0.19989999999999999</v>
      </c>
      <c r="T26" s="24">
        <f t="shared" si="186"/>
        <v>653.94399999999996</v>
      </c>
      <c r="U26" s="27">
        <v>0.20100000000000001</v>
      </c>
      <c r="V26" s="24">
        <f t="shared" si="187"/>
        <v>3056.808</v>
      </c>
      <c r="W26" s="38">
        <v>0.52700000000000002</v>
      </c>
      <c r="X26" s="24">
        <f t="shared" si="188"/>
        <v>8014.616</v>
      </c>
      <c r="Y26" s="38">
        <v>0.4</v>
      </c>
      <c r="Z26" s="24">
        <f t="shared" si="189"/>
        <v>6083.2000000000007</v>
      </c>
      <c r="AA26" s="147">
        <v>2.4199999999999998E-3</v>
      </c>
      <c r="AB26" s="148">
        <f t="shared" si="61"/>
        <v>36.803359999999998</v>
      </c>
      <c r="AC26" s="46">
        <v>2.4199999999999998E-3</v>
      </c>
      <c r="AD26" s="17">
        <f t="shared" si="191"/>
        <v>36.803359999999998</v>
      </c>
      <c r="AE26" s="26">
        <f>IF(M26&gt;0,(AG26+AP26)/M26,0)</f>
        <v>2.6692019463440296E-3</v>
      </c>
      <c r="AF26" s="46">
        <v>2.7E-4</v>
      </c>
      <c r="AG26" s="36">
        <f t="shared" si="192"/>
        <v>4.10616</v>
      </c>
      <c r="AH26" s="27">
        <v>0.20649999999999999</v>
      </c>
      <c r="AI26" s="40">
        <f t="shared" si="193"/>
        <v>33.516808499999996</v>
      </c>
      <c r="AJ26" s="27">
        <f t="shared" si="194"/>
        <v>0.88959290016803039</v>
      </c>
      <c r="AK26" s="28">
        <f t="shared" si="6"/>
        <v>0.89992704319662609</v>
      </c>
      <c r="AL26" s="42">
        <v>177</v>
      </c>
      <c r="AM26" s="38">
        <v>8.3000000000000004E-2</v>
      </c>
      <c r="AN26" s="27">
        <v>0.2248</v>
      </c>
      <c r="AO26" s="134">
        <v>0.21590000000000001</v>
      </c>
      <c r="AP26" s="40">
        <f>AL26*(1-AM26)*AN26</f>
        <v>36.487063200000001</v>
      </c>
      <c r="AQ26" s="135">
        <f t="shared" si="21"/>
        <v>35.042513100000001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35</v>
      </c>
      <c r="C27" s="49"/>
      <c r="D27" s="50">
        <f t="shared" ref="D27" si="196">SUM(D24:D26)</f>
        <v>48679</v>
      </c>
      <c r="E27" s="50"/>
      <c r="F27" s="50">
        <f t="shared" ref="F27" si="197">SUM(F24:F26)</f>
        <v>48103</v>
      </c>
      <c r="G27" s="51"/>
      <c r="H27" s="51"/>
      <c r="I27" s="50">
        <f t="shared" ref="I27:K27" si="198">SUM(I24:I26)</f>
        <v>47205</v>
      </c>
      <c r="J27" s="51"/>
      <c r="K27" s="50">
        <f t="shared" si="198"/>
        <v>48976</v>
      </c>
      <c r="L27" s="20">
        <f t="shared" ref="L27" si="199">IF(K27&gt;0,(K24*L24+K25*L25+K26*L26)/K27,0)</f>
        <v>6.7667102254165307E-2</v>
      </c>
      <c r="M27" s="51">
        <f t="shared" ref="M27" si="200">M24+M25+M26</f>
        <v>45662</v>
      </c>
      <c r="N27" s="52">
        <f t="shared" ref="N27" si="201">IF(M27&gt;0,O27/M27,0)</f>
        <v>0.71470128334282346</v>
      </c>
      <c r="O27" s="53">
        <f t="shared" ref="O27" si="202">O24+O25+O26</f>
        <v>32634.690000000002</v>
      </c>
      <c r="P27" s="20">
        <f t="shared" ref="P27" si="203">IF(M27&gt;0,Q27/M27,0)</f>
        <v>0.23764797862555298</v>
      </c>
      <c r="Q27" s="53">
        <f t="shared" ref="Q27" si="204">Q24+Q25+Q26</f>
        <v>10851.482</v>
      </c>
      <c r="R27" s="20">
        <f t="shared" ref="R27" si="205">IF(M27&gt;0,T27/M27,0)</f>
        <v>4.7650738031623667E-2</v>
      </c>
      <c r="S27" s="136"/>
      <c r="T27" s="53">
        <f t="shared" ref="T27" si="206">T24+T25+T26</f>
        <v>2175.828</v>
      </c>
      <c r="U27" s="20">
        <f t="shared" ref="U27" si="207">IF(M27&gt;0,V27/M27,0)</f>
        <v>0.21099224738294428</v>
      </c>
      <c r="V27" s="53">
        <f t="shared" ref="V27" si="208">V24+V25+V26</f>
        <v>9634.3280000000013</v>
      </c>
      <c r="W27" s="20">
        <f t="shared" ref="W27" si="209">IF(M27&gt;0,X27/M27,0)</f>
        <v>0.51600808111777852</v>
      </c>
      <c r="X27" s="53">
        <f t="shared" ref="X27" si="210">X24+X25+X26</f>
        <v>23561.961000000003</v>
      </c>
      <c r="Y27" s="20">
        <f t="shared" ref="Y27" si="211">IF(M27&gt;0,Z27/M27,0)</f>
        <v>0.40332727432000348</v>
      </c>
      <c r="Z27" s="53">
        <f t="shared" ref="Z27" si="212">Z24+Z25+Z26</f>
        <v>18416.73</v>
      </c>
      <c r="AA27" s="152">
        <f>IF(M27&gt;0,AB27/M27,0)</f>
        <v>2.4267141167710568E-3</v>
      </c>
      <c r="AB27" s="55">
        <f t="shared" ref="AB27" si="213">SUM(AB24:AB26)</f>
        <v>110.80861999999999</v>
      </c>
      <c r="AC27" s="54">
        <f t="shared" ref="AC27" si="214">IF(M27&gt;0,AD27/M27,0)</f>
        <v>2.3801620603565326E-3</v>
      </c>
      <c r="AD27" s="55">
        <f t="shared" ref="AD27" si="215">SUM(AD24:AD26)</f>
        <v>108.68295999999999</v>
      </c>
      <c r="AE27" s="54">
        <f t="shared" ref="AE27" si="216">IF(M27&gt;0,(AE24*M24+AE25*M25+AE26*M26)/M27,0)</f>
        <v>2.6533525623056368E-3</v>
      </c>
      <c r="AF27" s="54">
        <f t="shared" ref="AF27" si="217">IF(K27&gt;0,(K24*AF24+K25*AF25+K26*AF26)/K27,0)</f>
        <v>2.7E-4</v>
      </c>
      <c r="AG27" s="51">
        <f t="shared" ref="AG27" si="218">SUM(AG24:AG26)</f>
        <v>12.32874</v>
      </c>
      <c r="AH27" s="52">
        <f t="shared" ref="AH27" si="219">IF(K27&gt;0,(K24*AH24+K25*AH25+K26*AH26)/K27,0)</f>
        <v>0.21203754900359359</v>
      </c>
      <c r="AI27" s="57">
        <f t="shared" ref="AI27" si="220">SUM(AI24:AI26)</f>
        <v>104.027186</v>
      </c>
      <c r="AJ27" s="52">
        <f t="shared" ref="AJ27" si="221">IF(AND(AD27&gt;0),((AD24*AJ24+AD25*AJ25+AD26*AJ26)/AD27),0)</f>
        <v>0.88769382870907554</v>
      </c>
      <c r="AK27" s="56">
        <f t="shared" si="6"/>
        <v>0.89933722349751999</v>
      </c>
      <c r="AL27" s="50">
        <f t="shared" ref="AL27" si="222">SUM(AL24:AL26)</f>
        <v>535</v>
      </c>
      <c r="AM27" s="20">
        <f t="shared" ref="AM27" si="223">IF(AL27&gt;0,(AM24*AL24+AM25*AL25+AM26*AL26)/AL27,0)</f>
        <v>8.2758878504672909E-2</v>
      </c>
      <c r="AN27" s="52">
        <f>IF(K27&gt;0,(AN24*K24+AN25*K25+AN26*K26)/K27,0)</f>
        <v>0.22169769070565173</v>
      </c>
      <c r="AO27" s="136">
        <f>IF(K27&gt;0,(AO24*K24+AO25*K25+AO26*K26)/K27,0)</f>
        <v>0.21156329630839593</v>
      </c>
      <c r="AP27" s="57">
        <f t="shared" ref="AP27" si="224">SUM(AP24:AP26)</f>
        <v>108.82864470000001</v>
      </c>
      <c r="AQ27" s="137">
        <f t="shared" si="52"/>
        <v>103.80912310000002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180" t="s">
        <v>63</v>
      </c>
      <c r="D28" s="11">
        <v>3900</v>
      </c>
      <c r="E28" s="11">
        <v>0</v>
      </c>
      <c r="F28" s="11">
        <v>7772</v>
      </c>
      <c r="G28" s="12">
        <v>1</v>
      </c>
      <c r="H28" s="12">
        <v>7.2</v>
      </c>
      <c r="I28" s="11">
        <v>8143</v>
      </c>
      <c r="J28" s="12">
        <v>4.9000000000000004</v>
      </c>
      <c r="K28" s="11">
        <v>15394</v>
      </c>
      <c r="L28" s="13">
        <v>6.6000000000000003E-2</v>
      </c>
      <c r="M28" s="23">
        <f>ROUND(K28*(1-L28),0)</f>
        <v>14378</v>
      </c>
      <c r="N28" s="14">
        <v>0.63400000000000001</v>
      </c>
      <c r="O28" s="24">
        <f t="shared" ref="O28:O30" si="227">M28*N28</f>
        <v>9115.652</v>
      </c>
      <c r="P28" s="13">
        <v>0.29599999999999999</v>
      </c>
      <c r="Q28" s="24">
        <f t="shared" ref="Q28:Q30" si="228">M28*P28</f>
        <v>4255.8879999999999</v>
      </c>
      <c r="R28" s="15">
        <v>7.0000000000000007E-2</v>
      </c>
      <c r="S28" s="143">
        <v>0.18709999999999999</v>
      </c>
      <c r="T28" s="24">
        <f t="shared" ref="T28:T30" si="229">M28*R28</f>
        <v>1006.4600000000002</v>
      </c>
      <c r="U28" s="25">
        <v>0.20799999999999999</v>
      </c>
      <c r="V28" s="24">
        <f t="shared" ref="V28:V30" si="230">M28*U28</f>
        <v>2990.6239999999998</v>
      </c>
      <c r="W28" s="15">
        <v>0.52300000000000002</v>
      </c>
      <c r="X28" s="24">
        <f t="shared" ref="X28:X30" si="231">M28*W28</f>
        <v>7519.6940000000004</v>
      </c>
      <c r="Y28" s="15">
        <v>0.4</v>
      </c>
      <c r="Z28" s="24">
        <f t="shared" ref="Z28:Z30" si="232">Y28*M28</f>
        <v>5751.2000000000007</v>
      </c>
      <c r="AA28" s="145">
        <v>2.4199999999999998E-3</v>
      </c>
      <c r="AB28" s="18">
        <f t="shared" ref="AB28" si="233">M28*AA28</f>
        <v>34.794759999999997</v>
      </c>
      <c r="AC28" s="16">
        <v>2.3600000000000001E-3</v>
      </c>
      <c r="AD28" s="17">
        <f t="shared" ref="AD28:AD30" si="234">M28*AC28</f>
        <v>33.932079999999999</v>
      </c>
      <c r="AE28" s="26">
        <f>IF(M28&gt;0,(AG28+AP28)/M28,0)</f>
        <v>2.5675865906245655E-3</v>
      </c>
      <c r="AF28" s="16">
        <v>2.7999999999999998E-4</v>
      </c>
      <c r="AG28" s="23">
        <f t="shared" ref="AG28:AG30" si="235">AF28*M28</f>
        <v>4.0258399999999996</v>
      </c>
      <c r="AH28" s="114">
        <v>0.20799999999999999</v>
      </c>
      <c r="AI28" s="29">
        <f t="shared" ref="AI28:AI30" si="236">AL28*(1-AM28)*AH28</f>
        <v>32.531199999999998</v>
      </c>
      <c r="AJ28" s="27">
        <f t="shared" ref="AJ28:AJ30" si="237">IF(AND(AH28&gt;0,AF28&gt;0,AC28&gt;0),((AC28-AF28)*AH28)/((AH28-AF28)*AC28),0)</f>
        <v>0.88254397216592084</v>
      </c>
      <c r="AK28" s="59">
        <f t="shared" si="6"/>
        <v>0.89213599416018563</v>
      </c>
      <c r="AL28" s="11">
        <v>170</v>
      </c>
      <c r="AM28" s="13">
        <v>0.08</v>
      </c>
      <c r="AN28" s="14">
        <v>0.21029999999999999</v>
      </c>
      <c r="AO28" s="130">
        <v>0.2094</v>
      </c>
      <c r="AP28" s="29">
        <f>AL28*(1-AM28)*AN28</f>
        <v>32.890920000000001</v>
      </c>
      <c r="AQ28" s="131">
        <f t="shared" ref="AQ28" si="238">AL28*(1-AM28)*AO28</f>
        <v>32.750160000000001</v>
      </c>
      <c r="AR28" s="18">
        <v>1.58</v>
      </c>
      <c r="AS28" s="18">
        <v>1017.68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50</v>
      </c>
      <c r="D29" s="33">
        <v>19500</v>
      </c>
      <c r="E29" s="33">
        <v>4</v>
      </c>
      <c r="F29" s="33">
        <v>20007</v>
      </c>
      <c r="G29" s="34">
        <v>0.8</v>
      </c>
      <c r="H29" s="34">
        <v>7.5</v>
      </c>
      <c r="I29" s="33">
        <v>19470</v>
      </c>
      <c r="J29" s="34">
        <v>2</v>
      </c>
      <c r="K29" s="33">
        <v>16183</v>
      </c>
      <c r="L29" s="35">
        <v>6.5000000000000002E-2</v>
      </c>
      <c r="M29" s="36">
        <f>ROUND(K29*(1-L29),0)</f>
        <v>15131</v>
      </c>
      <c r="N29" s="37">
        <v>0.60699999999999998</v>
      </c>
      <c r="O29" s="24">
        <f t="shared" si="227"/>
        <v>9184.5169999999998</v>
      </c>
      <c r="P29" s="35">
        <v>0.33</v>
      </c>
      <c r="Q29" s="24">
        <f t="shared" si="228"/>
        <v>4993.2300000000005</v>
      </c>
      <c r="R29" s="38">
        <v>6.3E-2</v>
      </c>
      <c r="S29" s="134"/>
      <c r="T29" s="24">
        <f t="shared" si="229"/>
        <v>953.25300000000004</v>
      </c>
      <c r="U29" s="27">
        <v>0.19700000000000001</v>
      </c>
      <c r="V29" s="24">
        <f t="shared" si="230"/>
        <v>2980.8070000000002</v>
      </c>
      <c r="W29" s="38">
        <v>0.53700000000000003</v>
      </c>
      <c r="X29" s="24">
        <f t="shared" si="231"/>
        <v>8125.3470000000007</v>
      </c>
      <c r="Y29" s="38">
        <v>0.4</v>
      </c>
      <c r="Z29" s="24">
        <f t="shared" si="232"/>
        <v>6052.4000000000005</v>
      </c>
      <c r="AA29" s="146">
        <v>2.4399999999999999E-3</v>
      </c>
      <c r="AB29" s="18">
        <f t="shared" si="61"/>
        <v>36.919640000000001</v>
      </c>
      <c r="AC29" s="39">
        <v>2.5100000000000001E-3</v>
      </c>
      <c r="AD29" s="17">
        <f t="shared" si="234"/>
        <v>37.978810000000003</v>
      </c>
      <c r="AE29" s="26">
        <f>IF(M29&gt;0,(AG29+AP29)/M29,0)</f>
        <v>2.5745343665322848E-3</v>
      </c>
      <c r="AF29" s="39">
        <v>2.7999999999999998E-4</v>
      </c>
      <c r="AG29" s="36">
        <f t="shared" si="235"/>
        <v>4.2366799999999998</v>
      </c>
      <c r="AH29" s="27">
        <v>0.21290000000000001</v>
      </c>
      <c r="AI29" s="40">
        <f t="shared" si="236"/>
        <v>32.633950700000007</v>
      </c>
      <c r="AJ29" s="27">
        <f t="shared" si="237"/>
        <v>0.88961621297708249</v>
      </c>
      <c r="AK29" s="28">
        <f t="shared" si="6"/>
        <v>0.89234558983378398</v>
      </c>
      <c r="AL29" s="33">
        <v>169</v>
      </c>
      <c r="AM29" s="35">
        <v>9.2999999999999999E-2</v>
      </c>
      <c r="AN29" s="37">
        <v>0.22650000000000001</v>
      </c>
      <c r="AO29" s="132">
        <v>0.22409999999999999</v>
      </c>
      <c r="AP29" s="40">
        <f>AL29*(1-AM29)*AN29</f>
        <v>34.718599500000003</v>
      </c>
      <c r="AQ29" s="133">
        <f t="shared" si="21"/>
        <v>34.350720299999999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49</v>
      </c>
      <c r="D30" s="42">
        <v>22000</v>
      </c>
      <c r="E30" s="42">
        <v>1</v>
      </c>
      <c r="F30" s="42">
        <v>19549</v>
      </c>
      <c r="G30" s="36">
        <v>0.5</v>
      </c>
      <c r="H30" s="36">
        <v>5.6</v>
      </c>
      <c r="I30" s="42">
        <v>18739</v>
      </c>
      <c r="J30" s="36">
        <v>1.5</v>
      </c>
      <c r="K30" s="42">
        <v>16151</v>
      </c>
      <c r="L30" s="38">
        <v>6.4000000000000001E-2</v>
      </c>
      <c r="M30" s="36">
        <f>ROUND(K30*(1-L30),0)</f>
        <v>15117</v>
      </c>
      <c r="N30" s="27">
        <v>0.63800000000000001</v>
      </c>
      <c r="O30" s="24">
        <f t="shared" si="227"/>
        <v>9644.6460000000006</v>
      </c>
      <c r="P30" s="38">
        <v>0.34300000000000003</v>
      </c>
      <c r="Q30" s="24">
        <f t="shared" si="228"/>
        <v>5185.1310000000003</v>
      </c>
      <c r="R30" s="38">
        <v>1.9E-2</v>
      </c>
      <c r="S30" s="134"/>
      <c r="T30" s="24">
        <f t="shared" si="229"/>
        <v>287.22300000000001</v>
      </c>
      <c r="U30" s="27">
        <v>0.2</v>
      </c>
      <c r="V30" s="24">
        <f t="shared" si="230"/>
        <v>3023.4</v>
      </c>
      <c r="W30" s="38">
        <v>0.52900000000000003</v>
      </c>
      <c r="X30" s="24">
        <f t="shared" si="231"/>
        <v>7996.893</v>
      </c>
      <c r="Y30" s="38">
        <v>0.39</v>
      </c>
      <c r="Z30" s="24">
        <f t="shared" si="232"/>
        <v>5895.63</v>
      </c>
      <c r="AA30" s="147">
        <v>2.5200000000000001E-3</v>
      </c>
      <c r="AB30" s="148">
        <f t="shared" si="61"/>
        <v>38.094840000000005</v>
      </c>
      <c r="AC30" s="46">
        <v>2.5600000000000002E-3</v>
      </c>
      <c r="AD30" s="17">
        <f t="shared" si="234"/>
        <v>38.69952</v>
      </c>
      <c r="AE30" s="26">
        <f>IF(M30&gt;0,(AG30+AP30)/M30,0)</f>
        <v>2.6995924588211948E-3</v>
      </c>
      <c r="AF30" s="46">
        <v>2.7999999999999998E-4</v>
      </c>
      <c r="AG30" s="36">
        <f t="shared" si="235"/>
        <v>4.2327599999999999</v>
      </c>
      <c r="AH30" s="27">
        <v>0.2142</v>
      </c>
      <c r="AI30" s="40">
        <f t="shared" si="236"/>
        <v>34.728674400000003</v>
      </c>
      <c r="AJ30" s="27">
        <f t="shared" si="237"/>
        <v>0.89179073952879595</v>
      </c>
      <c r="AK30" s="28">
        <f t="shared" si="6"/>
        <v>0.89739442818497028</v>
      </c>
      <c r="AL30" s="42">
        <v>177</v>
      </c>
      <c r="AM30" s="38">
        <v>8.4000000000000005E-2</v>
      </c>
      <c r="AN30" s="27">
        <v>0.22559999999999999</v>
      </c>
      <c r="AO30" s="134">
        <v>0.22389999999999999</v>
      </c>
      <c r="AP30" s="40">
        <f>AL30*(1-AM30)*AN30</f>
        <v>36.576979200000004</v>
      </c>
      <c r="AQ30" s="135">
        <f t="shared" si="21"/>
        <v>36.301354799999999</v>
      </c>
      <c r="AR30" s="17">
        <v>1.58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35</v>
      </c>
      <c r="C31" s="49"/>
      <c r="D31" s="50">
        <f t="shared" ref="D31" si="239">SUM(D28:D30)</f>
        <v>45400</v>
      </c>
      <c r="E31" s="50"/>
      <c r="F31" s="50">
        <f t="shared" ref="F31" si="240">SUM(F28:F30)</f>
        <v>47328</v>
      </c>
      <c r="G31" s="51"/>
      <c r="H31" s="51"/>
      <c r="I31" s="50">
        <f t="shared" ref="I31:K31" si="241">SUM(I28:I30)</f>
        <v>46352</v>
      </c>
      <c r="J31" s="51"/>
      <c r="K31" s="50">
        <f t="shared" si="241"/>
        <v>47728</v>
      </c>
      <c r="L31" s="20">
        <f t="shared" ref="L31" si="242">IF(K31&gt;0,(K28*L28+K29*L29+K30*L30)/K31,0)</f>
        <v>6.4984139289306075E-2</v>
      </c>
      <c r="M31" s="51">
        <f t="shared" ref="M31" si="243">M28+M29+M30</f>
        <v>44626</v>
      </c>
      <c r="N31" s="52">
        <f t="shared" ref="N31" si="244">IF(M31&gt;0,O31/M31,0)</f>
        <v>0.62620030923676784</v>
      </c>
      <c r="O31" s="53">
        <f t="shared" ref="O31" si="245">O28+O29+O30</f>
        <v>27944.815000000002</v>
      </c>
      <c r="P31" s="20">
        <f t="shared" ref="P31" si="246">IF(M31&gt;0,Q31/M31,0)</f>
        <v>0.32344931206023392</v>
      </c>
      <c r="Q31" s="53">
        <f t="shared" ref="Q31" si="247">Q28+Q29+Q30</f>
        <v>14434.249</v>
      </c>
      <c r="R31" s="20">
        <f t="shared" ref="R31" si="248">IF(M31&gt;0,T31/M31,0)</f>
        <v>5.0350378702998258E-2</v>
      </c>
      <c r="S31" s="136"/>
      <c r="T31" s="53">
        <f t="shared" ref="T31" si="249">T28+T29+T30</f>
        <v>2246.9360000000001</v>
      </c>
      <c r="U31" s="20">
        <f t="shared" ref="U31" si="250">IF(M31&gt;0,V31/M31,0)</f>
        <v>0.20156032357818313</v>
      </c>
      <c r="V31" s="53">
        <f t="shared" ref="V31" si="251">V28+V29+V30</f>
        <v>8994.8310000000001</v>
      </c>
      <c r="W31" s="20">
        <f t="shared" ref="W31" si="252">IF(M31&gt;0,X31/M31,0)</f>
        <v>0.5297793662887107</v>
      </c>
      <c r="X31" s="53">
        <f t="shared" ref="X31" si="253">X28+X29+X30</f>
        <v>23641.934000000001</v>
      </c>
      <c r="Y31" s="20">
        <f t="shared" ref="Y31" si="254">IF(M31&gt;0,Z31/M31,0)</f>
        <v>0.39661251288486538</v>
      </c>
      <c r="Z31" s="53">
        <f t="shared" ref="Z31" si="255">Z28+Z29+Z30</f>
        <v>17699.230000000003</v>
      </c>
      <c r="AA31" s="152">
        <f t="shared" ref="AA31" si="256">IF(M31&gt;0,AB31/M31,0)</f>
        <v>2.4606561197508181E-3</v>
      </c>
      <c r="AB31" s="55">
        <f t="shared" ref="AB31" si="257">SUM(AB28:AB30)</f>
        <v>109.80924</v>
      </c>
      <c r="AC31" s="54">
        <f t="shared" ref="AC31" si="258">IF(M31&gt;0,AD31/M31,0)</f>
        <v>2.4786091067987271E-3</v>
      </c>
      <c r="AD31" s="55">
        <f t="shared" ref="AD31" si="259">SUM(AD28:AD30)</f>
        <v>110.61041</v>
      </c>
      <c r="AE31" s="54">
        <f t="shared" ref="AE31" si="260">IF(M31&gt;0,(AE28*M28+AE29*M29+AE30*M30)/M31,0)</f>
        <v>2.6146591381705732E-3</v>
      </c>
      <c r="AF31" s="54">
        <f t="shared" ref="AF31" si="261">IF(K31&gt;0,(K28*AF28+K29*AF29+K30*AF30)/K31,0)</f>
        <v>2.7999999999999998E-4</v>
      </c>
      <c r="AG31" s="51">
        <f t="shared" ref="AG31" si="262">SUM(AG28:AG30)</f>
        <v>12.495279999999998</v>
      </c>
      <c r="AH31" s="52">
        <f t="shared" ref="AH31" si="263">IF(K31&gt;0,(K28*AH28+K29*AH29+K30*AH30)/K31,0)</f>
        <v>0.21175948918873619</v>
      </c>
      <c r="AI31" s="57">
        <f t="shared" ref="AI31" si="264">SUM(AI28:AI30)</f>
        <v>99.893825100000001</v>
      </c>
      <c r="AJ31" s="52">
        <f t="shared" ref="AJ31" si="265">IF(AND(AD31&gt;0),((AD28*AJ28+AD29*AJ29+AD30*AJ30)/AD31),0)</f>
        <v>0.88820746033612374</v>
      </c>
      <c r="AK31" s="56">
        <f t="shared" si="6"/>
        <v>0.89404434917638131</v>
      </c>
      <c r="AL31" s="50">
        <f t="shared" ref="AL31" si="266">SUM(AL28:AL30)</f>
        <v>516</v>
      </c>
      <c r="AM31" s="20">
        <f t="shared" ref="AM31" si="267">IF(AL31&gt;0,(AM28*AL28+AM29*AL29+AM30*AL30)/AL31,0)</f>
        <v>8.562984496124032E-2</v>
      </c>
      <c r="AN31" s="52">
        <f>IF(K31&gt;0,(AN28*K28+AN29*K29+AN30*K30)/K31,0)</f>
        <v>0.22097035911833723</v>
      </c>
      <c r="AO31" s="136">
        <f>IF(L31&gt;0,(AO28*K28+AO29*K29+AO30*K30)/K31,0)</f>
        <v>0.21929104089842441</v>
      </c>
      <c r="AP31" s="57">
        <f t="shared" ref="AP31" si="268">SUM(AP28:AP30)</f>
        <v>104.18649870000002</v>
      </c>
      <c r="AQ31" s="137">
        <f t="shared" si="52"/>
        <v>103.4022351</v>
      </c>
      <c r="AR31" s="55"/>
      <c r="AS31" s="55">
        <f t="shared" ref="AS31" si="269">SUM(AS28:AS30)</f>
        <v>1017.68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180" t="s">
        <v>63</v>
      </c>
      <c r="D32" s="11">
        <v>3200</v>
      </c>
      <c r="E32" s="11">
        <v>0</v>
      </c>
      <c r="F32" s="11">
        <v>7187</v>
      </c>
      <c r="G32" s="12">
        <v>1.6</v>
      </c>
      <c r="H32" s="12">
        <v>6.5</v>
      </c>
      <c r="I32" s="11">
        <v>7748</v>
      </c>
      <c r="J32" s="12">
        <v>4.0999999999999996</v>
      </c>
      <c r="K32" s="11">
        <v>14986</v>
      </c>
      <c r="L32" s="13">
        <v>5.8000000000000003E-2</v>
      </c>
      <c r="M32" s="23">
        <f>ROUND(K32*(1-L32),0)</f>
        <v>14117</v>
      </c>
      <c r="N32" s="14">
        <v>0.7</v>
      </c>
      <c r="O32" s="24">
        <f t="shared" ref="O32:O34" si="271">M32*N32</f>
        <v>9881.9</v>
      </c>
      <c r="P32" s="13">
        <v>0.25</v>
      </c>
      <c r="Q32" s="24">
        <f t="shared" ref="Q32:Q34" si="272">M32*P32</f>
        <v>3529.25</v>
      </c>
      <c r="R32" s="15">
        <v>0.05</v>
      </c>
      <c r="S32" s="143">
        <v>0.19339999999999999</v>
      </c>
      <c r="T32" s="24">
        <f t="shared" ref="T32:T34" si="273">M32*R32</f>
        <v>705.85</v>
      </c>
      <c r="U32" s="25">
        <v>0.21</v>
      </c>
      <c r="V32" s="24">
        <f t="shared" ref="V32:V34" si="274">M32*U32</f>
        <v>2964.5699999999997</v>
      </c>
      <c r="W32" s="15">
        <v>0.51800000000000002</v>
      </c>
      <c r="X32" s="24">
        <f t="shared" ref="X32:X34" si="275">M32*W32</f>
        <v>7312.6060000000007</v>
      </c>
      <c r="Y32" s="15">
        <v>0.4</v>
      </c>
      <c r="Z32" s="24">
        <f t="shared" ref="Z32:Z34" si="276">Y32*M32</f>
        <v>5646.8</v>
      </c>
      <c r="AA32" s="145">
        <v>2.63E-3</v>
      </c>
      <c r="AB32" s="18">
        <f t="shared" ref="AB32" si="277">M32*AA32</f>
        <v>37.12771</v>
      </c>
      <c r="AC32" s="16">
        <v>2.5500000000000002E-3</v>
      </c>
      <c r="AD32" s="17">
        <f t="shared" ref="AD32:AD34" si="278">M32*AC32</f>
        <v>35.998350000000002</v>
      </c>
      <c r="AE32" s="26">
        <f>IF(M32&gt;0,(AG32+AP32)/M32,0)</f>
        <v>2.5826733016929941E-3</v>
      </c>
      <c r="AF32" s="16">
        <v>2.7999999999999998E-4</v>
      </c>
      <c r="AG32" s="23">
        <f t="shared" ref="AG32:AG34" si="279">AF32*M32</f>
        <v>3.9527599999999996</v>
      </c>
      <c r="AH32" s="114">
        <v>0.2145</v>
      </c>
      <c r="AI32" s="29">
        <f t="shared" ref="AI32:AI34" si="280">AL32*(1-AM32)*AH32</f>
        <v>30.028927500000002</v>
      </c>
      <c r="AJ32" s="27">
        <f t="shared" ref="AJ32:AJ34" si="281">IF(AND(AH32&gt;0,AF32&gt;0,AC32&gt;0),((AC32-AF32)*AH32)/((AH32-AF32)*AC32),0)</f>
        <v>0.89135962479474096</v>
      </c>
      <c r="AK32" s="59">
        <f t="shared" si="6"/>
        <v>0.89266162595409049</v>
      </c>
      <c r="AL32" s="11">
        <v>153</v>
      </c>
      <c r="AM32" s="13">
        <v>8.5000000000000006E-2</v>
      </c>
      <c r="AN32" s="14">
        <v>0.23219999999999999</v>
      </c>
      <c r="AO32" s="130">
        <v>0.2288</v>
      </c>
      <c r="AP32" s="29">
        <f>AL32*(1-AM32)*AN32</f>
        <v>32.506838999999999</v>
      </c>
      <c r="AQ32" s="131">
        <f t="shared" ref="AQ32" si="282">AL32*(1-AM32)*AO32</f>
        <v>32.030856</v>
      </c>
      <c r="AR32" s="18">
        <v>1.6</v>
      </c>
      <c r="AS32" s="18">
        <v>1025.94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10" t="s">
        <v>53</v>
      </c>
      <c r="D33" s="33">
        <v>20300</v>
      </c>
      <c r="E33" s="33">
        <v>3</v>
      </c>
      <c r="F33" s="33">
        <v>19179</v>
      </c>
      <c r="G33" s="34">
        <v>0.6</v>
      </c>
      <c r="H33" s="34">
        <v>6.9</v>
      </c>
      <c r="I33" s="33">
        <v>18250</v>
      </c>
      <c r="J33" s="34">
        <v>2.6</v>
      </c>
      <c r="K33" s="33">
        <v>14975</v>
      </c>
      <c r="L33" s="35">
        <v>6.8000000000000005E-2</v>
      </c>
      <c r="M33" s="36">
        <f>ROUND(K33*(1-L33),0)</f>
        <v>13957</v>
      </c>
      <c r="N33" s="37">
        <v>0.66800000000000004</v>
      </c>
      <c r="O33" s="24">
        <f t="shared" si="271"/>
        <v>9323.2759999999998</v>
      </c>
      <c r="P33" s="35">
        <v>0.27100000000000002</v>
      </c>
      <c r="Q33" s="24">
        <f t="shared" si="272"/>
        <v>3782.3470000000002</v>
      </c>
      <c r="R33" s="38">
        <v>6.0999999999999999E-2</v>
      </c>
      <c r="S33" s="134">
        <v>0.18959999999999999</v>
      </c>
      <c r="T33" s="24">
        <f t="shared" si="273"/>
        <v>851.37699999999995</v>
      </c>
      <c r="U33" s="27">
        <v>0.20399999999999999</v>
      </c>
      <c r="V33" s="24">
        <f t="shared" si="274"/>
        <v>2847.2279999999996</v>
      </c>
      <c r="W33" s="38">
        <v>0.51900000000000002</v>
      </c>
      <c r="X33" s="24">
        <f t="shared" si="275"/>
        <v>7243.683</v>
      </c>
      <c r="Y33" s="38">
        <v>0.41</v>
      </c>
      <c r="Z33" s="24">
        <f t="shared" si="276"/>
        <v>5722.37</v>
      </c>
      <c r="AA33" s="146">
        <v>2.63E-3</v>
      </c>
      <c r="AB33" s="18">
        <f t="shared" si="61"/>
        <v>36.706910000000001</v>
      </c>
      <c r="AC33" s="39">
        <v>2.6099999999999999E-3</v>
      </c>
      <c r="AD33" s="17">
        <f t="shared" si="278"/>
        <v>36.427769999999995</v>
      </c>
      <c r="AE33" s="26">
        <f>IF(M33&gt;0,(AG33+AP33)/M33,0)</f>
        <v>2.9101503904850616E-3</v>
      </c>
      <c r="AF33" s="39">
        <v>2.9E-4</v>
      </c>
      <c r="AG33" s="36">
        <f t="shared" si="279"/>
        <v>4.0475300000000001</v>
      </c>
      <c r="AH33" s="27">
        <v>0.21229999999999999</v>
      </c>
      <c r="AI33" s="40">
        <f t="shared" si="280"/>
        <v>34.383046499999999</v>
      </c>
      <c r="AJ33" s="27">
        <f t="shared" si="281"/>
        <v>0.89010476445031428</v>
      </c>
      <c r="AK33" s="28">
        <f t="shared" si="6"/>
        <v>0.9015066177950708</v>
      </c>
      <c r="AL33" s="33">
        <v>177</v>
      </c>
      <c r="AM33" s="35">
        <v>8.5000000000000006E-2</v>
      </c>
      <c r="AN33" s="37">
        <v>0.2258</v>
      </c>
      <c r="AO33" s="132">
        <v>0.22589999999999999</v>
      </c>
      <c r="AP33" s="40">
        <f>AL33*(1-AM33)*AN33</f>
        <v>36.569439000000003</v>
      </c>
      <c r="AQ33" s="133">
        <f t="shared" si="21"/>
        <v>36.585634499999998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49</v>
      </c>
      <c r="D34" s="42">
        <v>19500</v>
      </c>
      <c r="E34" s="42">
        <v>2</v>
      </c>
      <c r="F34" s="42">
        <v>18067</v>
      </c>
      <c r="G34" s="36">
        <v>0.8</v>
      </c>
      <c r="H34" s="36">
        <v>5</v>
      </c>
      <c r="I34" s="42">
        <v>18275</v>
      </c>
      <c r="J34" s="36">
        <v>0.8</v>
      </c>
      <c r="K34" s="42">
        <v>14833</v>
      </c>
      <c r="L34" s="38">
        <v>6.6000000000000003E-2</v>
      </c>
      <c r="M34" s="36">
        <f>ROUND(K34*(1-L34),0)</f>
        <v>13854</v>
      </c>
      <c r="N34" s="27">
        <v>0.57199999999999995</v>
      </c>
      <c r="O34" s="24">
        <f t="shared" si="271"/>
        <v>7924.4879999999994</v>
      </c>
      <c r="P34" s="38">
        <v>0.32600000000000001</v>
      </c>
      <c r="Q34" s="24">
        <f t="shared" si="272"/>
        <v>4516.4040000000005</v>
      </c>
      <c r="R34" s="38">
        <v>0.10199999999999999</v>
      </c>
      <c r="S34" s="134">
        <v>0.20369999999999999</v>
      </c>
      <c r="T34" s="24">
        <f t="shared" si="273"/>
        <v>1413.1079999999999</v>
      </c>
      <c r="U34" s="27">
        <v>0.215</v>
      </c>
      <c r="V34" s="24">
        <f t="shared" si="274"/>
        <v>2978.61</v>
      </c>
      <c r="W34" s="38">
        <v>0.51400000000000001</v>
      </c>
      <c r="X34" s="24">
        <f t="shared" si="275"/>
        <v>7120.9560000000001</v>
      </c>
      <c r="Y34" s="38">
        <v>0.41</v>
      </c>
      <c r="Z34" s="24">
        <f t="shared" si="276"/>
        <v>5680.1399999999994</v>
      </c>
      <c r="AA34" s="147">
        <v>2.64E-3</v>
      </c>
      <c r="AB34" s="148">
        <f t="shared" si="61"/>
        <v>36.574559999999998</v>
      </c>
      <c r="AC34" s="46">
        <v>2.5899999999999999E-3</v>
      </c>
      <c r="AD34" s="17">
        <f t="shared" si="278"/>
        <v>35.881859999999996</v>
      </c>
      <c r="AE34" s="26">
        <f>IF(M34&gt;0,(AG34+AP34)/M34,0)</f>
        <v>2.6365801934459358E-3</v>
      </c>
      <c r="AF34" s="46">
        <v>2.9999999999999997E-4</v>
      </c>
      <c r="AG34" s="36">
        <f t="shared" si="279"/>
        <v>4.1561999999999992</v>
      </c>
      <c r="AH34" s="27">
        <v>0.21249999999999999</v>
      </c>
      <c r="AI34" s="40">
        <f t="shared" si="280"/>
        <v>31.338649999999998</v>
      </c>
      <c r="AJ34" s="27">
        <f t="shared" si="281"/>
        <v>0.88541988871866339</v>
      </c>
      <c r="AK34" s="28">
        <f t="shared" si="6"/>
        <v>0.88742913020986314</v>
      </c>
      <c r="AL34" s="42">
        <v>161</v>
      </c>
      <c r="AM34" s="38">
        <v>8.4000000000000005E-2</v>
      </c>
      <c r="AN34" s="27">
        <v>0.2195</v>
      </c>
      <c r="AO34" s="134">
        <v>0.21820000000000001</v>
      </c>
      <c r="AP34" s="40">
        <f>AL34*(1-AM34)*AN34</f>
        <v>32.370981999999998</v>
      </c>
      <c r="AQ34" s="135">
        <f t="shared" si="21"/>
        <v>32.179263200000001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35</v>
      </c>
      <c r="C35" s="49"/>
      <c r="D35" s="50">
        <f t="shared" ref="D35" si="283">SUM(D32:D34)</f>
        <v>43000</v>
      </c>
      <c r="E35" s="50"/>
      <c r="F35" s="50">
        <f t="shared" ref="F35" si="284">SUM(F32:F34)</f>
        <v>44433</v>
      </c>
      <c r="G35" s="51"/>
      <c r="H35" s="51"/>
      <c r="I35" s="50">
        <f t="shared" ref="I35:K35" si="285">SUM(I32:I34)</f>
        <v>44273</v>
      </c>
      <c r="J35" s="51"/>
      <c r="K35" s="50">
        <f t="shared" si="285"/>
        <v>44794</v>
      </c>
      <c r="L35" s="20">
        <f t="shared" ref="L35" si="286">IF(K35&gt;0,(K32*L32+K33*L33+K34*L34)/K35,0)</f>
        <v>6.399218645354289E-2</v>
      </c>
      <c r="M35" s="51">
        <f t="shared" ref="M35" si="287">M32+M33+M34</f>
        <v>41928</v>
      </c>
      <c r="N35" s="52">
        <f t="shared" ref="N35" si="288">IF(M35&gt;0,O35/M35,0)</f>
        <v>0.64705361572219033</v>
      </c>
      <c r="O35" s="53">
        <f t="shared" ref="O35" si="289">O32+O33+O34</f>
        <v>27129.663999999997</v>
      </c>
      <c r="P35" s="20">
        <f t="shared" ref="P35" si="290">IF(M35&gt;0,Q35/M35,0)</f>
        <v>0.28210267601602745</v>
      </c>
      <c r="Q35" s="53">
        <f t="shared" ref="Q35" si="291">Q32+Q33+Q34</f>
        <v>11828.001</v>
      </c>
      <c r="R35" s="20">
        <f t="shared" ref="R35" si="292">IF(M35&gt;0,T35/M35,0)</f>
        <v>7.0843708261782101E-2</v>
      </c>
      <c r="S35" s="136"/>
      <c r="T35" s="53">
        <f t="shared" ref="T35" si="293">T32+T33+T34</f>
        <v>2970.335</v>
      </c>
      <c r="U35" s="20">
        <f t="shared" ref="U35" si="294">IF(M35&gt;0,V35/M35,0)</f>
        <v>0.20965483686319403</v>
      </c>
      <c r="V35" s="53">
        <f t="shared" ref="V35" si="295">V32+V33+V34</f>
        <v>8790.4079999999994</v>
      </c>
      <c r="W35" s="20">
        <f t="shared" ref="W35" si="296">IF(M35&gt;0,X35/M35,0)</f>
        <v>0.51701118584239658</v>
      </c>
      <c r="X35" s="53">
        <f t="shared" ref="X35" si="297">X32+X33+X34</f>
        <v>21677.245000000003</v>
      </c>
      <c r="Y35" s="20">
        <f t="shared" ref="Y35" si="298">IF(M35&gt;0,Z35/M35,0)</f>
        <v>0.40663303758824648</v>
      </c>
      <c r="Z35" s="53">
        <f t="shared" ref="Z35" si="299">Z32+Z33+Z34</f>
        <v>17049.309999999998</v>
      </c>
      <c r="AA35" s="152">
        <f t="shared" ref="AA35" si="300">IF(M35&gt;0,AB35/M35,0)</f>
        <v>2.6333042358328562E-3</v>
      </c>
      <c r="AB35" s="55">
        <f t="shared" ref="AB35" si="301">SUM(AB32:AB34)</f>
        <v>110.40917999999999</v>
      </c>
      <c r="AC35" s="54">
        <f t="shared" ref="AC35" si="302">IF(M35&gt;0,AD35/M35,0)</f>
        <v>2.5831897538637662E-3</v>
      </c>
      <c r="AD35" s="55">
        <f t="shared" ref="AD35" si="303">SUM(AD32:AD34)</f>
        <v>108.30797999999999</v>
      </c>
      <c r="AE35" s="54">
        <f t="shared" ref="AE35" si="304">IF(M35&gt;0,(AE32*M32+AE33*M33+AE34*M34)/M35,0)</f>
        <v>2.7094960408319026E-3</v>
      </c>
      <c r="AF35" s="54">
        <f t="shared" ref="AF35" si="305">IF(K35&gt;0,(K32*AF32+K33*AF33+K34*AF34)/K35,0)</f>
        <v>2.8996584363977316E-4</v>
      </c>
      <c r="AG35" s="51">
        <f t="shared" ref="AG35" si="306">SUM(AG32:AG34)</f>
        <v>12.156489999999998</v>
      </c>
      <c r="AH35" s="52">
        <f t="shared" ref="AH35" si="307">IF(K35&gt;0,(K32*AH32+K33*AH33+K34*AH34)/K35,0)</f>
        <v>0.21310224583649595</v>
      </c>
      <c r="AI35" s="57">
        <f t="shared" ref="AI35" si="308">SUM(AI32:AI34)</f>
        <v>95.750624000000002</v>
      </c>
      <c r="AJ35" s="52">
        <f t="shared" ref="AJ35" si="309">IF(AND(AD35&gt;0),((AD32*AJ32+AD33*AJ33+AD34*AJ34)/AD35),0)</f>
        <v>0.88896976818096562</v>
      </c>
      <c r="AK35" s="56">
        <f t="shared" si="6"/>
        <v>0.89412956818593103</v>
      </c>
      <c r="AL35" s="50">
        <f t="shared" ref="AL35" si="310">SUM(AL32:AL34)</f>
        <v>491</v>
      </c>
      <c r="AM35" s="20">
        <f t="shared" ref="AM35" si="311">IF(AL35&gt;0,(AM32*AL32+AM33*AL33+AM34*AL34)/AL35,0)</f>
        <v>8.4672097759674145E-2</v>
      </c>
      <c r="AN35" s="52">
        <f>IF(K35&gt;0,(AN32*K32+AN33*K33+AN34*K34)/K35,0)</f>
        <v>0.22585497388043044</v>
      </c>
      <c r="AO35" s="136">
        <f>IF(L35&gt;0,(AO32*K32+AO33*K33+AO34*K34)/K35,0)</f>
        <v>0.22432044246997365</v>
      </c>
      <c r="AP35" s="57">
        <f t="shared" ref="AP35" si="312">SUM(AP32:AP34)</f>
        <v>101.44726</v>
      </c>
      <c r="AQ35" s="137">
        <f t="shared" si="52"/>
        <v>100.79575370000001</v>
      </c>
      <c r="AR35" s="55"/>
      <c r="AS35" s="55">
        <f t="shared" ref="AS35" si="313">SUM(AS32:AS34)</f>
        <v>1025.94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51</v>
      </c>
      <c r="D36" s="11">
        <v>5500</v>
      </c>
      <c r="E36" s="11">
        <v>1</v>
      </c>
      <c r="F36" s="11">
        <v>8229</v>
      </c>
      <c r="G36" s="12">
        <v>1.3</v>
      </c>
      <c r="H36" s="12">
        <v>6</v>
      </c>
      <c r="I36" s="11">
        <v>8186</v>
      </c>
      <c r="J36" s="12">
        <v>4.5</v>
      </c>
      <c r="K36" s="11">
        <v>14696</v>
      </c>
      <c r="L36" s="13">
        <v>0.06</v>
      </c>
      <c r="M36" s="23">
        <f>ROUND(K36*(1-L36),0)</f>
        <v>13814</v>
      </c>
      <c r="N36" s="14">
        <v>0.63500000000000001</v>
      </c>
      <c r="O36" s="24">
        <f t="shared" ref="O36:O38" si="315">M36*N36</f>
        <v>8771.89</v>
      </c>
      <c r="P36" s="13">
        <v>0.316</v>
      </c>
      <c r="Q36" s="24">
        <f t="shared" ref="Q36:Q38" si="316">M36*P36</f>
        <v>4365.2240000000002</v>
      </c>
      <c r="R36" s="15">
        <v>4.9000000000000002E-2</v>
      </c>
      <c r="S36" s="143">
        <v>0.20849999999999999</v>
      </c>
      <c r="T36" s="24">
        <f t="shared" ref="T36:T38" si="317">M36*R36</f>
        <v>676.88600000000008</v>
      </c>
      <c r="U36" s="25">
        <v>0.21199999999999999</v>
      </c>
      <c r="V36" s="24">
        <f t="shared" ref="V36:V38" si="318">M36*U36</f>
        <v>2928.5679999999998</v>
      </c>
      <c r="W36" s="15">
        <v>0.52700000000000002</v>
      </c>
      <c r="X36" s="24">
        <f t="shared" ref="X36:X38" si="319">M36*W36</f>
        <v>7279.9780000000001</v>
      </c>
      <c r="Y36" s="15">
        <v>0.41</v>
      </c>
      <c r="Z36" s="24">
        <f t="shared" ref="Z36:Z38" si="320">Y36*M36</f>
        <v>5663.74</v>
      </c>
      <c r="AA36" s="145">
        <v>2.82E-3</v>
      </c>
      <c r="AB36" s="18">
        <f t="shared" ref="AB36" si="321">M36*AA36</f>
        <v>38.955480000000001</v>
      </c>
      <c r="AC36" s="16">
        <v>2.7799999999999999E-3</v>
      </c>
      <c r="AD36" s="17">
        <f t="shared" ref="AD36:AD38" si="322">M36*AC36</f>
        <v>38.402920000000002</v>
      </c>
      <c r="AE36" s="26">
        <f>IF(M36&gt;0,(AG36+AP36)/M36,0)</f>
        <v>2.9642721297234689E-3</v>
      </c>
      <c r="AF36" s="16">
        <v>3.1E-4</v>
      </c>
      <c r="AG36" s="23">
        <f t="shared" ref="AG36:AG38" si="323">AF36*M36</f>
        <v>4.2823399999999996</v>
      </c>
      <c r="AH36" s="114">
        <v>0.2172</v>
      </c>
      <c r="AI36" s="29">
        <f t="shared" ref="AI36:AI38" si="324">AL36*(1-AM36)*AH36</f>
        <v>35.207251200000002</v>
      </c>
      <c r="AJ36" s="27">
        <f t="shared" ref="AJ36:AJ38" si="325">IF(AND(AH36&gt;0,AF36&gt;0,AC36&gt;0),((AC36-AF36)*AH36)/((AH36-AF36)*AC36),0)</f>
        <v>0.88975912266636514</v>
      </c>
      <c r="AK36" s="59">
        <f t="shared" si="6"/>
        <v>0.89665003822236145</v>
      </c>
      <c r="AL36" s="11">
        <v>176</v>
      </c>
      <c r="AM36" s="13">
        <v>7.9000000000000001E-2</v>
      </c>
      <c r="AN36" s="14">
        <v>0.22620000000000001</v>
      </c>
      <c r="AO36" s="130">
        <v>0.22789999999999999</v>
      </c>
      <c r="AP36" s="29">
        <f>AL36*(1-AM36)*AN36</f>
        <v>36.6661152</v>
      </c>
      <c r="AQ36" s="131">
        <f t="shared" ref="AQ36" si="326">AL36*(1-AM36)*AO36</f>
        <v>36.941678400000001</v>
      </c>
      <c r="AR36" s="18">
        <v>1.55</v>
      </c>
      <c r="AS36" s="18">
        <v>1023.4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10" t="s">
        <v>53</v>
      </c>
      <c r="D37" s="33">
        <v>20400</v>
      </c>
      <c r="E37" s="33">
        <v>5</v>
      </c>
      <c r="F37" s="33">
        <v>20517</v>
      </c>
      <c r="G37" s="34">
        <v>0.5</v>
      </c>
      <c r="H37" s="34">
        <v>6.3</v>
      </c>
      <c r="I37" s="33">
        <v>19924</v>
      </c>
      <c r="J37" s="34">
        <v>1.5</v>
      </c>
      <c r="K37" s="33">
        <v>14827</v>
      </c>
      <c r="L37" s="35">
        <v>6.6000000000000003E-2</v>
      </c>
      <c r="M37" s="36">
        <f>ROUND(K37*(1-L37),0)</f>
        <v>13848</v>
      </c>
      <c r="N37" s="37">
        <v>0.60799999999999998</v>
      </c>
      <c r="O37" s="24">
        <f t="shared" si="315"/>
        <v>8419.5839999999989</v>
      </c>
      <c r="P37" s="35">
        <v>0.252</v>
      </c>
      <c r="Q37" s="24">
        <f t="shared" si="316"/>
        <v>3489.6959999999999</v>
      </c>
      <c r="R37" s="38">
        <v>0.14000000000000001</v>
      </c>
      <c r="S37" s="134">
        <v>0.20050000000000001</v>
      </c>
      <c r="T37" s="24">
        <f t="shared" si="317"/>
        <v>1938.7200000000003</v>
      </c>
      <c r="U37" s="27">
        <v>0.21099999999999999</v>
      </c>
      <c r="V37" s="24">
        <f t="shared" si="318"/>
        <v>2921.9279999999999</v>
      </c>
      <c r="W37" s="38">
        <v>0.51500000000000001</v>
      </c>
      <c r="X37" s="24">
        <f t="shared" si="319"/>
        <v>7131.72</v>
      </c>
      <c r="Y37" s="38">
        <v>0.42</v>
      </c>
      <c r="Z37" s="24">
        <f t="shared" si="320"/>
        <v>5816.16</v>
      </c>
      <c r="AA37" s="146">
        <v>2.9499999999999999E-3</v>
      </c>
      <c r="AB37" s="18">
        <f t="shared" si="61"/>
        <v>40.851599999999998</v>
      </c>
      <c r="AC37" s="39">
        <v>2.8800000000000002E-3</v>
      </c>
      <c r="AD37" s="17">
        <f t="shared" si="322"/>
        <v>39.882240000000003</v>
      </c>
      <c r="AE37" s="26">
        <f>IF(M37&gt;0,(AG37+AP37)/M37,0)</f>
        <v>3.0723425765453488E-3</v>
      </c>
      <c r="AF37" s="39">
        <v>3.2000000000000003E-4</v>
      </c>
      <c r="AG37" s="36">
        <f t="shared" si="323"/>
        <v>4.4313600000000006</v>
      </c>
      <c r="AH37" s="27">
        <v>0.21410000000000001</v>
      </c>
      <c r="AI37" s="40">
        <f t="shared" si="324"/>
        <v>36.043734999999998</v>
      </c>
      <c r="AJ37" s="27">
        <f t="shared" si="325"/>
        <v>0.89021943638839518</v>
      </c>
      <c r="AK37" s="28">
        <f t="shared" si="6"/>
        <v>0.89711295244057487</v>
      </c>
      <c r="AL37" s="33">
        <v>185</v>
      </c>
      <c r="AM37" s="35">
        <v>0.09</v>
      </c>
      <c r="AN37" s="37">
        <v>0.22639999999999999</v>
      </c>
      <c r="AO37" s="132">
        <v>0.2243</v>
      </c>
      <c r="AP37" s="40">
        <f>AL37*(1-AM37)*AN37</f>
        <v>38.114439999999995</v>
      </c>
      <c r="AQ37" s="133">
        <f t="shared" si="21"/>
        <v>37.760905000000001</v>
      </c>
      <c r="AR37" s="41">
        <v>1.6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49</v>
      </c>
      <c r="D38" s="42">
        <v>19455</v>
      </c>
      <c r="E38" s="42">
        <v>1</v>
      </c>
      <c r="F38" s="42">
        <v>16318</v>
      </c>
      <c r="G38" s="36">
        <v>0.7</v>
      </c>
      <c r="H38" s="36">
        <v>5.3</v>
      </c>
      <c r="I38" s="42">
        <v>16195</v>
      </c>
      <c r="J38" s="36">
        <v>1.2</v>
      </c>
      <c r="K38" s="42">
        <v>14984</v>
      </c>
      <c r="L38" s="38">
        <v>6.6000000000000003E-2</v>
      </c>
      <c r="M38" s="36">
        <f>ROUND(K38*(1-L38),0)</f>
        <v>13995</v>
      </c>
      <c r="N38" s="27">
        <v>0.55700000000000005</v>
      </c>
      <c r="O38" s="24">
        <f t="shared" si="315"/>
        <v>7795.2150000000011</v>
      </c>
      <c r="P38" s="38">
        <v>0.309</v>
      </c>
      <c r="Q38" s="24">
        <f t="shared" si="316"/>
        <v>4324.4549999999999</v>
      </c>
      <c r="R38" s="38">
        <v>0.13400000000000001</v>
      </c>
      <c r="S38" s="134">
        <v>0.19570000000000001</v>
      </c>
      <c r="T38" s="24">
        <f t="shared" si="317"/>
        <v>1875.3300000000002</v>
      </c>
      <c r="U38" s="27">
        <v>0.22</v>
      </c>
      <c r="V38" s="24">
        <f t="shared" si="318"/>
        <v>3078.9</v>
      </c>
      <c r="W38" s="38">
        <v>0.50600000000000001</v>
      </c>
      <c r="X38" s="24">
        <f t="shared" si="319"/>
        <v>7081.47</v>
      </c>
      <c r="Y38" s="38">
        <v>0.4</v>
      </c>
      <c r="Z38" s="24">
        <f t="shared" si="320"/>
        <v>5598</v>
      </c>
      <c r="AA38" s="147">
        <v>2.82E-3</v>
      </c>
      <c r="AB38" s="148">
        <f t="shared" si="61"/>
        <v>39.465899999999998</v>
      </c>
      <c r="AC38" s="46">
        <v>2.7000000000000001E-3</v>
      </c>
      <c r="AD38" s="17">
        <f t="shared" si="322"/>
        <v>37.786500000000004</v>
      </c>
      <c r="AE38" s="26">
        <f>IF(M38&gt;0,(AG38+AP38)/M38,0)</f>
        <v>2.8505174562343692E-3</v>
      </c>
      <c r="AF38" s="46">
        <v>3.3E-4</v>
      </c>
      <c r="AG38" s="36">
        <f t="shared" si="323"/>
        <v>4.6183500000000004</v>
      </c>
      <c r="AH38" s="27">
        <v>0.21149999999999999</v>
      </c>
      <c r="AI38" s="40">
        <f t="shared" si="324"/>
        <v>32.282936999999997</v>
      </c>
      <c r="AJ38" s="27">
        <f t="shared" si="325"/>
        <v>0.87914950040251938</v>
      </c>
      <c r="AK38" s="28">
        <f t="shared" si="6"/>
        <v>0.88549599254754574</v>
      </c>
      <c r="AL38" s="42">
        <v>167</v>
      </c>
      <c r="AM38" s="38">
        <v>8.5999999999999993E-2</v>
      </c>
      <c r="AN38" s="27">
        <v>0.2311</v>
      </c>
      <c r="AO38" s="134">
        <v>0.23400000000000001</v>
      </c>
      <c r="AP38" s="40">
        <f>AL38*(1-AM38)*AN38</f>
        <v>35.274641799999998</v>
      </c>
      <c r="AQ38" s="135">
        <f t="shared" si="21"/>
        <v>35.717292</v>
      </c>
      <c r="AR38" s="17">
        <v>1.55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35</v>
      </c>
      <c r="C39" s="49"/>
      <c r="D39" s="50">
        <f t="shared" ref="D39" si="327">SUM(D36:D38)</f>
        <v>45355</v>
      </c>
      <c r="E39" s="50"/>
      <c r="F39" s="50">
        <f t="shared" ref="F39" si="328">SUM(F36:F38)</f>
        <v>45064</v>
      </c>
      <c r="G39" s="51"/>
      <c r="H39" s="51"/>
      <c r="I39" s="50">
        <f t="shared" ref="I39:K39" si="329">SUM(I36:I38)</f>
        <v>44305</v>
      </c>
      <c r="J39" s="51"/>
      <c r="K39" s="50">
        <f t="shared" si="329"/>
        <v>44507</v>
      </c>
      <c r="L39" s="20">
        <f t="shared" ref="L39" si="330">IF(K39&gt;0,(K36*L36+K37*L37+K38*L38)/K39,0)</f>
        <v>6.401882849888782E-2</v>
      </c>
      <c r="M39" s="51">
        <f t="shared" ref="M39" si="331">M36+M37+M38</f>
        <v>41657</v>
      </c>
      <c r="N39" s="52">
        <f t="shared" ref="N39" si="332">IF(M39&gt;0,O39/M39,0)</f>
        <v>0.59981969416904724</v>
      </c>
      <c r="O39" s="53">
        <f t="shared" ref="O39" si="333">O36+O37+O38</f>
        <v>24986.688999999998</v>
      </c>
      <c r="P39" s="20">
        <f t="shared" ref="P39" si="334">IF(M39&gt;0,Q39/M39,0)</f>
        <v>0.29237283049667523</v>
      </c>
      <c r="Q39" s="53">
        <f t="shared" ref="Q39" si="335">Q36+Q37+Q38</f>
        <v>12179.375</v>
      </c>
      <c r="R39" s="20">
        <f t="shared" ref="R39" si="336">IF(M39&gt;0,T39/M39,0)</f>
        <v>0.10780747533427756</v>
      </c>
      <c r="S39" s="136"/>
      <c r="T39" s="53">
        <f t="shared" ref="T39" si="337">T36+T37+T38</f>
        <v>4490.9360000000006</v>
      </c>
      <c r="U39" s="20">
        <f t="shared" ref="U39" si="338">IF(M39&gt;0,V39/M39,0)</f>
        <v>0.21435523441438412</v>
      </c>
      <c r="V39" s="53">
        <f t="shared" ref="V39" si="339">V36+V37+V38</f>
        <v>8929.3959999999988</v>
      </c>
      <c r="W39" s="20">
        <f t="shared" ref="W39" si="340">IF(M39&gt;0,X39/M39,0)</f>
        <v>0.51595573373022541</v>
      </c>
      <c r="X39" s="53">
        <f t="shared" ref="X39" si="341">X36+X37+X38</f>
        <v>21493.168000000001</v>
      </c>
      <c r="Y39" s="20">
        <f t="shared" ref="Y39" si="342">IF(M39&gt;0,Z39/M39,0)</f>
        <v>0.4099647118131407</v>
      </c>
      <c r="Z39" s="53">
        <f t="shared" ref="Z39" si="343">Z36+Z37+Z38</f>
        <v>17077.900000000001</v>
      </c>
      <c r="AA39" s="152">
        <f t="shared" ref="AA39" si="344">IF(M39&gt;0,AB39/M39,0)</f>
        <v>2.8632157860623664E-3</v>
      </c>
      <c r="AB39" s="55">
        <f t="shared" ref="AB39" si="345">SUM(AB36:AB38)</f>
        <v>119.27297999999999</v>
      </c>
      <c r="AC39" s="54">
        <f t="shared" ref="AC39" si="346">IF(M39&gt;0,AD39/M39,0)</f>
        <v>2.7863662769762585E-3</v>
      </c>
      <c r="AD39" s="55">
        <f t="shared" ref="AD39" si="347">SUM(AD36:AD38)</f>
        <v>116.07166000000001</v>
      </c>
      <c r="AE39" s="54">
        <f t="shared" ref="AE39" si="348">IF(M39&gt;0,(AE36*M36+AE37*M37+AE38*M38)/M39,0)</f>
        <v>2.9619811076169672E-3</v>
      </c>
      <c r="AF39" s="54">
        <f t="shared" ref="AF39" si="349">IF(K39&gt;0,(K36*AF36+K37*AF37+K38*AF38)/K39,0)</f>
        <v>3.20064708922192E-4</v>
      </c>
      <c r="AG39" s="51">
        <f t="shared" ref="AG39" si="350">SUM(AG36:AG38)</f>
        <v>13.332049999999999</v>
      </c>
      <c r="AH39" s="52">
        <f t="shared" ref="AH39" si="351">IF(K39&gt;0,(K36*AH36+K37*AH37+K38*AH38)/K39,0)</f>
        <v>0.21424827330532276</v>
      </c>
      <c r="AI39" s="57">
        <f t="shared" ref="AI39" si="352">SUM(AI36:AI38)</f>
        <v>103.5339232</v>
      </c>
      <c r="AJ39" s="52">
        <f t="shared" ref="AJ39" si="353">IF(AND(AD39&gt;0),((AD36*AJ36+AD37*AJ37+AD38*AJ38)/AD39),0)</f>
        <v>0.8864633814894447</v>
      </c>
      <c r="AK39" s="56">
        <f t="shared" si="6"/>
        <v>0.89319667639175193</v>
      </c>
      <c r="AL39" s="50">
        <f t="shared" ref="AL39" si="354">SUM(AL36:AL38)</f>
        <v>528</v>
      </c>
      <c r="AM39" s="20">
        <f t="shared" ref="AM39" si="355">IF(AL39&gt;0,(AM36*AL36+AM37*AL37+AM38*AL38)/AL39,0)</f>
        <v>8.5068181818181807E-2</v>
      </c>
      <c r="AN39" s="52">
        <f>IF(K39&gt;0,(AN36*K36+AN37*K37+AN38*K38)/K39,0)</f>
        <v>0.22791629181926437</v>
      </c>
      <c r="AO39" s="136">
        <f>IF(L39&gt;0,(AO36*K36+AO37*K37+AO38*K38)/K39,0)</f>
        <v>0.2287543644819916</v>
      </c>
      <c r="AP39" s="57">
        <f t="shared" ref="AP39" si="356">SUM(AP36:AP38)</f>
        <v>110.05519699999999</v>
      </c>
      <c r="AQ39" s="137">
        <f t="shared" si="52"/>
        <v>110.41987540000001</v>
      </c>
      <c r="AR39" s="55"/>
      <c r="AS39" s="55">
        <f t="shared" ref="AS39" si="357">SUM(AS36:AS38)</f>
        <v>1023.4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11089</v>
      </c>
      <c r="G40" s="12">
        <v>1.1000000000000001</v>
      </c>
      <c r="H40" s="12">
        <v>6.6</v>
      </c>
      <c r="I40" s="11">
        <v>10645</v>
      </c>
      <c r="J40" s="12">
        <v>3.4</v>
      </c>
      <c r="K40" s="11">
        <v>15313</v>
      </c>
      <c r="L40" s="13">
        <v>6.2E-2</v>
      </c>
      <c r="M40" s="23">
        <f>ROUND(K40*(1-L40),0)</f>
        <v>14364</v>
      </c>
      <c r="N40" s="14">
        <v>0.61599999999999999</v>
      </c>
      <c r="O40" s="24">
        <f t="shared" ref="O40:O42" si="359">M40*N40</f>
        <v>8848.2240000000002</v>
      </c>
      <c r="P40" s="13">
        <v>0.317</v>
      </c>
      <c r="Q40" s="24">
        <f t="shared" ref="Q40:Q42" si="360">M40*P40</f>
        <v>4553.3879999999999</v>
      </c>
      <c r="R40" s="15">
        <v>6.7000000000000004E-2</v>
      </c>
      <c r="S40" s="143">
        <v>0.19700000000000001</v>
      </c>
      <c r="T40" s="24">
        <f t="shared" ref="T40:T42" si="361">M40*R40</f>
        <v>962.38800000000003</v>
      </c>
      <c r="U40" s="25">
        <v>0.215</v>
      </c>
      <c r="V40" s="24">
        <f t="shared" ref="V40:V42" si="362">M40*U40</f>
        <v>3088.2599999999998</v>
      </c>
      <c r="W40" s="15">
        <v>0.51</v>
      </c>
      <c r="X40" s="24">
        <f t="shared" ref="X40:X42" si="363">M40*W40</f>
        <v>7325.64</v>
      </c>
      <c r="Y40" s="15">
        <v>0.4</v>
      </c>
      <c r="Z40" s="24">
        <f t="shared" ref="Z40:Z42" si="364">Y40*M40</f>
        <v>5745.6</v>
      </c>
      <c r="AA40" s="145">
        <v>2.81E-3</v>
      </c>
      <c r="AB40" s="18">
        <f t="shared" ref="AB40" si="365">M40*AA40</f>
        <v>40.362839999999998</v>
      </c>
      <c r="AC40" s="16">
        <v>2.6700000000000001E-3</v>
      </c>
      <c r="AD40" s="17">
        <f t="shared" ref="AD40:AD42" si="366">M40*AC40</f>
        <v>38.351880000000001</v>
      </c>
      <c r="AE40" s="26">
        <f>IF(M40&gt;0,(AG40+AP40)/M40,0)</f>
        <v>2.8021982734614316E-3</v>
      </c>
      <c r="AF40" s="16">
        <v>3.1E-4</v>
      </c>
      <c r="AG40" s="23">
        <f t="shared" ref="AG40:AG42" si="367">AF40*M40</f>
        <v>4.4528400000000001</v>
      </c>
      <c r="AH40" s="114">
        <v>0.21160000000000001</v>
      </c>
      <c r="AI40" s="29">
        <f t="shared" ref="AI40:AI42" si="368">AL40*(1-AM40)*AH40</f>
        <v>34.651616000000004</v>
      </c>
      <c r="AJ40" s="27">
        <f t="shared" ref="AJ40:AJ42" si="369">IF(AND(AH40&gt;0,AF40&gt;0,AC40&gt;0),((AC40-AF40)*AH40)/((AH40-AF40)*AC40),0)</f>
        <v>0.8851919624110357</v>
      </c>
      <c r="AK40" s="59">
        <f t="shared" si="6"/>
        <v>0.8906355915649975</v>
      </c>
      <c r="AL40" s="11">
        <v>178</v>
      </c>
      <c r="AM40" s="13">
        <v>0.08</v>
      </c>
      <c r="AN40" s="14">
        <v>0.21859999999999999</v>
      </c>
      <c r="AO40" s="130">
        <v>0.22270000000000001</v>
      </c>
      <c r="AP40" s="29">
        <f>AL40*(1-AM40)*AN40</f>
        <v>35.797936</v>
      </c>
      <c r="AQ40" s="131">
        <f t="shared" ref="AQ40" si="370">AL40*(1-AM40)*AO40</f>
        <v>36.469352000000008</v>
      </c>
      <c r="AR40" s="18">
        <v>1.55</v>
      </c>
      <c r="AS40" s="18">
        <v>1019.72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53</v>
      </c>
      <c r="D41" s="33">
        <v>20300</v>
      </c>
      <c r="E41" s="33">
        <v>3</v>
      </c>
      <c r="F41" s="33">
        <v>19090</v>
      </c>
      <c r="G41" s="34">
        <v>1.2</v>
      </c>
      <c r="H41" s="34">
        <v>8.1</v>
      </c>
      <c r="I41" s="33">
        <v>18796</v>
      </c>
      <c r="J41" s="34">
        <v>1.4</v>
      </c>
      <c r="K41" s="33">
        <v>16026</v>
      </c>
      <c r="L41" s="35">
        <v>6.2E-2</v>
      </c>
      <c r="M41" s="36">
        <f>ROUND(K41*(1-L41),0)</f>
        <v>15032</v>
      </c>
      <c r="N41" s="37">
        <v>0.51500000000000001</v>
      </c>
      <c r="O41" s="24">
        <f t="shared" si="359"/>
        <v>7741.4800000000005</v>
      </c>
      <c r="P41" s="35">
        <v>0.45700000000000002</v>
      </c>
      <c r="Q41" s="24">
        <f t="shared" si="360"/>
        <v>6869.6240000000007</v>
      </c>
      <c r="R41" s="38">
        <v>2.8000000000000001E-2</v>
      </c>
      <c r="S41" s="134">
        <v>0.2205</v>
      </c>
      <c r="T41" s="24">
        <f t="shared" si="361"/>
        <v>420.89600000000002</v>
      </c>
      <c r="U41" s="27">
        <v>0.22600000000000001</v>
      </c>
      <c r="V41" s="24">
        <f t="shared" si="362"/>
        <v>3397.232</v>
      </c>
      <c r="W41" s="38">
        <v>0.499</v>
      </c>
      <c r="X41" s="24">
        <f t="shared" si="363"/>
        <v>7500.9679999999998</v>
      </c>
      <c r="Y41" s="38">
        <v>0.43</v>
      </c>
      <c r="Z41" s="24">
        <f t="shared" si="364"/>
        <v>6463.76</v>
      </c>
      <c r="AA41" s="146"/>
      <c r="AB41" s="18">
        <f t="shared" si="61"/>
        <v>0</v>
      </c>
      <c r="AC41" s="39">
        <v>2.8400000000000001E-3</v>
      </c>
      <c r="AD41" s="17">
        <f t="shared" si="366"/>
        <v>42.69088</v>
      </c>
      <c r="AE41" s="26">
        <f>IF(M41&gt;0,(AG41+AP41)/M41,0)</f>
        <v>2.7164306945183614E-3</v>
      </c>
      <c r="AF41" s="39">
        <v>3.2000000000000003E-4</v>
      </c>
      <c r="AG41" s="36">
        <f t="shared" si="367"/>
        <v>4.8102400000000003</v>
      </c>
      <c r="AH41" s="27">
        <v>0.21879999999999999</v>
      </c>
      <c r="AI41" s="40">
        <f t="shared" si="368"/>
        <v>35.5519368</v>
      </c>
      <c r="AJ41" s="27">
        <f t="shared" si="369"/>
        <v>0.88862357594855101</v>
      </c>
      <c r="AK41" s="28">
        <f t="shared" si="6"/>
        <v>0.8834735552350329</v>
      </c>
      <c r="AL41" s="33">
        <v>177</v>
      </c>
      <c r="AM41" s="35">
        <v>8.2000000000000003E-2</v>
      </c>
      <c r="AN41" s="37">
        <v>0.22170000000000001</v>
      </c>
      <c r="AO41" s="132"/>
      <c r="AP41" s="40">
        <f>AL41*(1-AM41)*AN41</f>
        <v>36.023146200000006</v>
      </c>
      <c r="AQ41" s="133">
        <f t="shared" si="21"/>
        <v>0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10" t="s">
        <v>49</v>
      </c>
      <c r="D42" s="42">
        <v>22400</v>
      </c>
      <c r="E42" s="42">
        <v>1</v>
      </c>
      <c r="F42" s="42">
        <v>17697</v>
      </c>
      <c r="G42" s="36">
        <v>0.5</v>
      </c>
      <c r="H42" s="36">
        <v>6.3</v>
      </c>
      <c r="I42" s="42">
        <v>17357</v>
      </c>
      <c r="J42" s="36">
        <v>1.4</v>
      </c>
      <c r="K42" s="42">
        <v>16063</v>
      </c>
      <c r="L42" s="38">
        <v>6.3E-2</v>
      </c>
      <c r="M42" s="36">
        <f>ROUND(K42*(1-L42),0)</f>
        <v>15051</v>
      </c>
      <c r="N42" s="27">
        <v>0.59099999999999997</v>
      </c>
      <c r="O42" s="24">
        <f t="shared" si="359"/>
        <v>8895.1409999999996</v>
      </c>
      <c r="P42" s="38">
        <v>0.27700000000000002</v>
      </c>
      <c r="Q42" s="24">
        <f t="shared" si="360"/>
        <v>4169.1270000000004</v>
      </c>
      <c r="R42" s="38">
        <v>0.13200000000000001</v>
      </c>
      <c r="S42" s="134"/>
      <c r="T42" s="24">
        <f t="shared" si="361"/>
        <v>1986.7320000000002</v>
      </c>
      <c r="U42" s="27"/>
      <c r="V42" s="24">
        <f t="shared" si="362"/>
        <v>0</v>
      </c>
      <c r="W42" s="38"/>
      <c r="X42" s="24">
        <f t="shared" si="363"/>
        <v>0</v>
      </c>
      <c r="Y42" s="38">
        <v>0.42</v>
      </c>
      <c r="Z42" s="24">
        <f t="shared" si="364"/>
        <v>6321.42</v>
      </c>
      <c r="AA42" s="147"/>
      <c r="AB42" s="148">
        <f t="shared" si="61"/>
        <v>0</v>
      </c>
      <c r="AC42" s="46">
        <v>2.7399999999999998E-3</v>
      </c>
      <c r="AD42" s="17">
        <f t="shared" si="366"/>
        <v>41.239739999999998</v>
      </c>
      <c r="AE42" s="26">
        <f>IF(M42&gt;0,(AG42+AP42)/M42,0)</f>
        <v>3.5E-4</v>
      </c>
      <c r="AF42" s="46">
        <v>3.5E-4</v>
      </c>
      <c r="AG42" s="36">
        <f t="shared" si="367"/>
        <v>5.2678500000000001</v>
      </c>
      <c r="AH42" s="27">
        <v>0.21210000000000001</v>
      </c>
      <c r="AI42" s="40">
        <f t="shared" si="368"/>
        <v>34.231243200000002</v>
      </c>
      <c r="AJ42" s="27">
        <f t="shared" si="369"/>
        <v>0.87370453037340889</v>
      </c>
      <c r="AK42" s="28">
        <f t="shared" si="6"/>
        <v>0</v>
      </c>
      <c r="AL42" s="42">
        <v>176</v>
      </c>
      <c r="AM42" s="38">
        <v>8.3000000000000004E-2</v>
      </c>
      <c r="AN42" s="27"/>
      <c r="AO42" s="134"/>
      <c r="AP42" s="40">
        <f>AL42*(1-AM42)*AN42</f>
        <v>0</v>
      </c>
      <c r="AQ42" s="135">
        <f t="shared" si="21"/>
        <v>0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35</v>
      </c>
      <c r="C43" s="49"/>
      <c r="D43" s="50">
        <f t="shared" ref="D43" si="371">SUM(D40:D42)</f>
        <v>47300</v>
      </c>
      <c r="E43" s="50"/>
      <c r="F43" s="50">
        <f t="shared" ref="F43" si="372">SUM(F40:F42)</f>
        <v>47876</v>
      </c>
      <c r="G43" s="51"/>
      <c r="H43" s="51"/>
      <c r="I43" s="50">
        <f t="shared" ref="I43:K43" si="373">SUM(I40:I42)</f>
        <v>46798</v>
      </c>
      <c r="J43" s="51"/>
      <c r="K43" s="50">
        <f t="shared" si="373"/>
        <v>47402</v>
      </c>
      <c r="L43" s="20">
        <f t="shared" ref="L43" si="374">IF(K43&gt;0,(K40*L40+K41*L41+K42*L42)/K43,0)</f>
        <v>6.2338867558330874E-2</v>
      </c>
      <c r="M43" s="51">
        <f t="shared" ref="M43" si="375">M40+M41+M42</f>
        <v>44447</v>
      </c>
      <c r="N43" s="52">
        <f t="shared" ref="N43" si="376">IF(M43&gt;0,O43/M43,0)</f>
        <v>0.57337604337750581</v>
      </c>
      <c r="O43" s="53">
        <f t="shared" ref="O43" si="377">O40+O41+O42</f>
        <v>25484.845000000001</v>
      </c>
      <c r="P43" s="20">
        <f t="shared" ref="P43" si="378">IF(M43&gt;0,Q43/M43,0)</f>
        <v>0.35080295633001107</v>
      </c>
      <c r="Q43" s="53">
        <f t="shared" ref="Q43" si="379">Q40+Q41+Q42</f>
        <v>15592.139000000001</v>
      </c>
      <c r="R43" s="20">
        <f t="shared" ref="R43" si="380">IF(M43&gt;0,T43/M43,0)</f>
        <v>7.582100029248319E-2</v>
      </c>
      <c r="S43" s="136"/>
      <c r="T43" s="53">
        <f t="shared" ref="T43" si="381">T40+T41+T42</f>
        <v>3370.0160000000005</v>
      </c>
      <c r="U43" s="20">
        <f t="shared" ref="U43" si="382">IF(M43&gt;0,V43/M43,0)</f>
        <v>0.14591517987715708</v>
      </c>
      <c r="V43" s="53">
        <f t="shared" ref="V43" si="383">V40+V41+V42</f>
        <v>6485.4920000000002</v>
      </c>
      <c r="W43" s="20">
        <f t="shared" ref="W43" si="384">IF(M43&gt;0,X43/M43,0)</f>
        <v>0.3335794991787972</v>
      </c>
      <c r="X43" s="53">
        <f t="shared" ref="X43" si="385">X40+X41+X42</f>
        <v>14826.608</v>
      </c>
      <c r="Y43" s="20">
        <f t="shared" ref="Y43" si="386">IF(M43&gt;0,Z43/M43,0)</f>
        <v>0.41691857718181202</v>
      </c>
      <c r="Z43" s="53">
        <f t="shared" ref="Z43" si="387">Z40+Z41+Z42</f>
        <v>18530.78</v>
      </c>
      <c r="AA43" s="152">
        <f t="shared" ref="AA43" si="388">IF(M43&gt;0,AB43/M43,0)</f>
        <v>9.0811168357819423E-4</v>
      </c>
      <c r="AB43" s="55">
        <f t="shared" ref="AB43" si="389">SUM(AB40:AB42)</f>
        <v>40.362839999999998</v>
      </c>
      <c r="AC43" s="54">
        <f t="shared" ref="AC43" si="390">IF(M43&gt;0,AD43/M43,0)</f>
        <v>2.7511980561117735E-3</v>
      </c>
      <c r="AD43" s="55">
        <f t="shared" ref="AD43" si="391">SUM(AD40:AD42)</f>
        <v>122.2825</v>
      </c>
      <c r="AE43" s="54">
        <f t="shared" ref="AE43" si="392">IF(M43&gt;0,(AE40*M40+AE41*M41+AE42*M42)/M43,0)</f>
        <v>1.9428085630076271E-3</v>
      </c>
      <c r="AF43" s="54">
        <f t="shared" ref="AF43" si="393">IF(K43&gt;0,(K40*AF40+K41*AF41+K42*AF42)/K43,0)</f>
        <v>3.2693557233871991E-4</v>
      </c>
      <c r="AG43" s="51">
        <f t="shared" ref="AG43" si="394">SUM(AG40:AG42)</f>
        <v>14.530930000000001</v>
      </c>
      <c r="AH43" s="52">
        <f t="shared" ref="AH43" si="395">IF(K43&gt;0,(K40*AH40+K41*AH41+K42*AH42)/K43,0)</f>
        <v>0.21420366018311462</v>
      </c>
      <c r="AI43" s="57">
        <f t="shared" ref="AI43" si="396">SUM(AI40:AI42)</f>
        <v>104.43479600000001</v>
      </c>
      <c r="AJ43" s="52">
        <f t="shared" ref="AJ43" si="397">IF(AND(AD43&gt;0),((AD40*AJ40+AD41*AJ41+AD42*AJ42)/AD43),0)</f>
        <v>0.88251586314284158</v>
      </c>
      <c r="AK43" s="56">
        <f t="shared" si="6"/>
        <v>0.83359227355560839</v>
      </c>
      <c r="AL43" s="50">
        <f t="shared" ref="AL43" si="398">SUM(AL40:AL42)</f>
        <v>531</v>
      </c>
      <c r="AM43" s="20">
        <f t="shared" ref="AM43" si="399">IF(AL43&gt;0,(AM40*AL40+AM41*AL41+AM42*AL42)/AL43,0)</f>
        <v>8.1661016949152551E-2</v>
      </c>
      <c r="AN43" s="52">
        <f>IF(K43&gt;0,(AN40*K40+AN41*K41+AN42*K42)/K43,0)</f>
        <v>0.1455716214505717</v>
      </c>
      <c r="AO43" s="136">
        <f>IF(L43&gt;0,(AO40*K40+AO41*K41+AO42*K42)/K43,0)</f>
        <v>7.1942219737563817E-2</v>
      </c>
      <c r="AP43" s="57">
        <f t="shared" ref="AP43" si="400">SUM(AP40:AP42)</f>
        <v>71.821082200000006</v>
      </c>
      <c r="AQ43" s="137">
        <f t="shared" si="52"/>
        <v>36.469352000000008</v>
      </c>
      <c r="AR43" s="55"/>
      <c r="AS43" s="55">
        <f t="shared" ref="AS43" si="401">SUM(AS40:AS42)</f>
        <v>1019.72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6" spans="1:53" x14ac:dyDescent="0.2">
      <c r="AK46" s="79"/>
    </row>
    <row r="47" spans="1:53" x14ac:dyDescent="0.2">
      <c r="AK47" s="79"/>
    </row>
  </sheetData>
  <protectedRanges>
    <protectedRange sqref="Q1:Q3 V1:V3 X1:X3 Z1:Z3 O1:O3 T1:T3 AG1:AG3 AD1:AE3 AD44:AE1048576 O44:O1048576 Q44:Q1048576 T44:T1048576 V44:V1048576 X44:X1048576 Z44:Z1048576 AG44:AG1048576 M1:M1048576 AK1:AK1048576 AP1:AQ1048576" name="Range1_1_1_1_1_1_1_1_1"/>
    <protectedRange sqref="AH3:AJ3 AH7:AJ7 AI1:AJ2 AH4:AI6 AH28:AI30 AH32:AI34 AH11:AJ11 AH15:AJ15 AH19:AJ19 AH23:AJ23 AH27:AJ27 AH31:AJ31 AH35:AJ35 AH39:AJ39 AH43:AJ1048576 AH36:AI38 AH40:AI42 AH8:AI10 AH12:AI14 AH16:AI18 AH20:AI22 AH24:AI26" name="Range1_1_1_1_1_1_1"/>
    <protectedRange sqref="AJ4:AJ6 AJ8:AJ10 AJ12:AJ14 AJ16:AJ18 AJ20:AJ22 AJ24:AJ26 AJ28:AJ30 AJ32:AJ34 AJ36:AJ38 AJ40:AJ42" name="Range1_1_1_1"/>
    <protectedRange sqref="AD7:AE7 AD4:AD6 AD11:AE11 AD8:AD10 AD15:AE15 AD12:AD14 AD19:AE19 AD16:AD18 AD23:AE23 AD20:AD22 AD27:AE27 AD24:AD26 AD31:AE31 AD28:AD30 AD35:AE35 AD32:AD34 AD39:AE39 AD36:AD38 AD43:AE43 AD40:AD42" name="Range1_1_1_1_1_2_2_1"/>
    <protectedRange sqref="O4:O43" name="Range1_1_1_1_1_5_1_1"/>
    <protectedRange sqref="Q4:Q43" name="Range1_1_1_1_1_7_1_1"/>
    <protectedRange sqref="T4:T43" name="Range1_1_1_1_1_8_1_1"/>
    <protectedRange sqref="V4:V43" name="Range1_1_1_1_1_10_1_1"/>
    <protectedRange sqref="X4:X43" name="Range1_1_1_1_1_12_1_1"/>
    <protectedRange sqref="Z4:Z43" name="Range1_1_1_1_1_16_1_1"/>
    <protectedRange sqref="AG4:AG43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A3:AB3 AA44:AB1048576" name="Range1_1_1_1_1_1_1_1_1_1"/>
    <protectedRange sqref="AB4:AB43" name="Range1_1_1_1_1_2_2_1_1"/>
    <protectedRange sqref="AB1" name="Range1_1_1_1_1_1_1_1_1_1_1"/>
  </protectedRanges>
  <mergeCells count="15"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Z1:BA1"/>
    <mergeCell ref="AX1:AY1"/>
    <mergeCell ref="A36:A39"/>
    <mergeCell ref="A40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Юни</vt:lpstr>
      <vt:lpstr>Юли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2025-07-11T07:25:39Z</dcterms:modified>
</cp:coreProperties>
</file>