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C6E761D1-2FF6-44A8-B593-C2167EBE65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3" i="8" l="1"/>
  <c r="AS43" i="8"/>
  <c r="AQ43" i="8"/>
  <c r="AP43" i="8"/>
  <c r="AL43" i="8"/>
  <c r="AM43" i="8" s="1"/>
  <c r="AH43" i="8"/>
  <c r="M43" i="8"/>
  <c r="K43" i="8"/>
  <c r="L43" i="8" s="1"/>
  <c r="AO43" i="8" s="1"/>
  <c r="I43" i="8"/>
  <c r="F43" i="8"/>
  <c r="D43" i="8"/>
  <c r="AQ42" i="8"/>
  <c r="AP42" i="8"/>
  <c r="AJ42" i="8"/>
  <c r="AI42" i="8"/>
  <c r="AG42" i="8"/>
  <c r="AE42" i="8"/>
  <c r="AK42" i="8" s="1"/>
  <c r="Z42" i="8"/>
  <c r="V42" i="8"/>
  <c r="T42" i="8"/>
  <c r="Q42" i="8"/>
  <c r="M42" i="8"/>
  <c r="X42" i="8" s="1"/>
  <c r="AQ41" i="8"/>
  <c r="AP41" i="8"/>
  <c r="AJ41" i="8"/>
  <c r="AI41" i="8"/>
  <c r="AG41" i="8"/>
  <c r="AB41" i="8"/>
  <c r="X41" i="8"/>
  <c r="V41" i="8"/>
  <c r="T41" i="8"/>
  <c r="M41" i="8"/>
  <c r="Z41" i="8" s="1"/>
  <c r="Z43" i="8" s="1"/>
  <c r="AQ40" i="8"/>
  <c r="AP40" i="8"/>
  <c r="AJ40" i="8"/>
  <c r="AI40" i="8"/>
  <c r="AI43" i="8" s="1"/>
  <c r="AD40" i="8"/>
  <c r="Z40" i="8"/>
  <c r="X40" i="8"/>
  <c r="V40" i="8"/>
  <c r="V43" i="8" s="1"/>
  <c r="M40" i="8"/>
  <c r="AB40" i="8" s="1"/>
  <c r="AV39" i="8"/>
  <c r="AS39" i="8"/>
  <c r="AQ39" i="8"/>
  <c r="AP39" i="8"/>
  <c r="AM39" i="8"/>
  <c r="AL39" i="8"/>
  <c r="Z39" i="8"/>
  <c r="K39" i="8"/>
  <c r="AH39" i="8" s="1"/>
  <c r="I39" i="8"/>
  <c r="F39" i="8"/>
  <c r="D39" i="8"/>
  <c r="AQ38" i="8"/>
  <c r="AP38" i="8"/>
  <c r="AJ38" i="8"/>
  <c r="AI38" i="8"/>
  <c r="AI39" i="8" s="1"/>
  <c r="AD38" i="8"/>
  <c r="AB38" i="8"/>
  <c r="Z38" i="8"/>
  <c r="X38" i="8"/>
  <c r="V38" i="8"/>
  <c r="T38" i="8"/>
  <c r="Q38" i="8"/>
  <c r="M38" i="8"/>
  <c r="AG38" i="8" s="1"/>
  <c r="AE38" i="8" s="1"/>
  <c r="AK38" i="8" s="1"/>
  <c r="AQ37" i="8"/>
  <c r="AP37" i="8"/>
  <c r="AJ37" i="8"/>
  <c r="AI37" i="8"/>
  <c r="AG37" i="8"/>
  <c r="Z37" i="8"/>
  <c r="X37" i="8"/>
  <c r="V37" i="8"/>
  <c r="T37" i="8"/>
  <c r="M37" i="8"/>
  <c r="AE37" i="8" s="1"/>
  <c r="AK37" i="8" s="1"/>
  <c r="AQ36" i="8"/>
  <c r="AP36" i="8"/>
  <c r="AE36" i="8" s="1"/>
  <c r="AK36" i="8" s="1"/>
  <c r="AJ36" i="8"/>
  <c r="AI36" i="8"/>
  <c r="AG36" i="8"/>
  <c r="AG39" i="8" s="1"/>
  <c r="AD36" i="8"/>
  <c r="AB36" i="8"/>
  <c r="Z36" i="8"/>
  <c r="X36" i="8"/>
  <c r="X39" i="8" s="1"/>
  <c r="V36" i="8"/>
  <c r="V39" i="8" s="1"/>
  <c r="Q36" i="8"/>
  <c r="O36" i="8"/>
  <c r="M36" i="8"/>
  <c r="T36" i="8" s="1"/>
  <c r="T39" i="8" s="1"/>
  <c r="AV35" i="8"/>
  <c r="AS35" i="8"/>
  <c r="AL35" i="8"/>
  <c r="AM35" i="8" s="1"/>
  <c r="AI35" i="8"/>
  <c r="K35" i="8"/>
  <c r="AF35" i="8" s="1"/>
  <c r="I35" i="8"/>
  <c r="F35" i="8"/>
  <c r="D35" i="8"/>
  <c r="AQ34" i="8"/>
  <c r="AP34" i="8"/>
  <c r="AJ34" i="8"/>
  <c r="AI34" i="8"/>
  <c r="X34" i="8"/>
  <c r="V34" i="8"/>
  <c r="M34" i="8"/>
  <c r="AD34" i="8" s="1"/>
  <c r="AQ33" i="8"/>
  <c r="AP33" i="8"/>
  <c r="AJ33" i="8"/>
  <c r="AI33" i="8"/>
  <c r="AB33" i="8"/>
  <c r="Z33" i="8"/>
  <c r="X33" i="8"/>
  <c r="V33" i="8"/>
  <c r="T33" i="8"/>
  <c r="Q33" i="8"/>
  <c r="O33" i="8"/>
  <c r="M33" i="8"/>
  <c r="AD33" i="8" s="1"/>
  <c r="AQ32" i="8"/>
  <c r="AQ35" i="8" s="1"/>
  <c r="AP32" i="8"/>
  <c r="AP35" i="8" s="1"/>
  <c r="AJ32" i="8"/>
  <c r="AI32" i="8"/>
  <c r="AB32" i="8"/>
  <c r="Z32" i="8"/>
  <c r="Q32" i="8"/>
  <c r="M32" i="8"/>
  <c r="AG32" i="8" s="1"/>
  <c r="AV31" i="8"/>
  <c r="AS31" i="8"/>
  <c r="AL31" i="8"/>
  <c r="AM31" i="8" s="1"/>
  <c r="AB31" i="8"/>
  <c r="M31" i="8"/>
  <c r="Y31" i="8" s="1"/>
  <c r="K31" i="8"/>
  <c r="AN31" i="8" s="1"/>
  <c r="I31" i="8"/>
  <c r="F31" i="8"/>
  <c r="D31" i="8"/>
  <c r="AQ30" i="8"/>
  <c r="AP30" i="8"/>
  <c r="AE30" i="8" s="1"/>
  <c r="AK30" i="8" s="1"/>
  <c r="AJ30" i="8"/>
  <c r="AI30" i="8"/>
  <c r="AG30" i="8"/>
  <c r="AD30" i="8"/>
  <c r="AB30" i="8"/>
  <c r="Z30" i="8"/>
  <c r="X30" i="8"/>
  <c r="V30" i="8"/>
  <c r="T30" i="8"/>
  <c r="Q30" i="8"/>
  <c r="O30" i="8"/>
  <c r="M30" i="8"/>
  <c r="AQ29" i="8"/>
  <c r="AP29" i="8"/>
  <c r="AJ29" i="8"/>
  <c r="AI29" i="8"/>
  <c r="AG29" i="8"/>
  <c r="AD29" i="8"/>
  <c r="AB29" i="8"/>
  <c r="Z29" i="8"/>
  <c r="X29" i="8"/>
  <c r="M29" i="8"/>
  <c r="Q29" i="8" s="1"/>
  <c r="AT28" i="8"/>
  <c r="AT29" i="8" s="1"/>
  <c r="AT30" i="8" s="1"/>
  <c r="AQ28" i="8"/>
  <c r="AQ31" i="8" s="1"/>
  <c r="AP28" i="8"/>
  <c r="AP31" i="8" s="1"/>
  <c r="AJ28" i="8"/>
  <c r="AI28" i="8"/>
  <c r="AI31" i="8" s="1"/>
  <c r="AD28" i="8"/>
  <c r="AD31" i="8" s="1"/>
  <c r="AB28" i="8"/>
  <c r="Z28" i="8"/>
  <c r="Z31" i="8" s="1"/>
  <c r="M28" i="8"/>
  <c r="T28" i="8" s="1"/>
  <c r="AV27" i="8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Q39" i="8" l="1"/>
  <c r="AD43" i="8"/>
  <c r="AJ43" i="8" s="1"/>
  <c r="T31" i="8"/>
  <c r="R31" i="8" s="1"/>
  <c r="AJ31" i="8"/>
  <c r="AC31" i="8"/>
  <c r="AT32" i="8"/>
  <c r="AT33" i="8" s="1"/>
  <c r="AT34" i="8" s="1"/>
  <c r="AU31" i="8"/>
  <c r="Z35" i="8"/>
  <c r="X43" i="8"/>
  <c r="W43" i="8" s="1"/>
  <c r="AC43" i="8"/>
  <c r="O39" i="8"/>
  <c r="V28" i="8"/>
  <c r="T29" i="8"/>
  <c r="AG33" i="8"/>
  <c r="AE33" i="8" s="1"/>
  <c r="AK33" i="8" s="1"/>
  <c r="AE34" i="8"/>
  <c r="AK34" i="8" s="1"/>
  <c r="O37" i="8"/>
  <c r="AN39" i="8"/>
  <c r="AD41" i="8"/>
  <c r="AB42" i="8"/>
  <c r="AB43" i="8" s="1"/>
  <c r="AA43" i="8" s="1"/>
  <c r="X28" i="8"/>
  <c r="X31" i="8" s="1"/>
  <c r="W31" i="8" s="1"/>
  <c r="V29" i="8"/>
  <c r="AA31" i="8"/>
  <c r="AG34" i="8"/>
  <c r="AH35" i="8"/>
  <c r="Q37" i="8"/>
  <c r="O38" i="8"/>
  <c r="AG40" i="8"/>
  <c r="AG43" i="8" s="1"/>
  <c r="AE41" i="8"/>
  <c r="AK41" i="8" s="1"/>
  <c r="AD42" i="8"/>
  <c r="AF43" i="8"/>
  <c r="L39" i="8"/>
  <c r="AO39" i="8" s="1"/>
  <c r="AG28" i="8"/>
  <c r="AG31" i="8" s="1"/>
  <c r="AE29" i="8"/>
  <c r="AK29" i="8" s="1"/>
  <c r="AF31" i="8"/>
  <c r="O32" i="8"/>
  <c r="O35" i="8" s="1"/>
  <c r="AB37" i="8"/>
  <c r="AB39" i="8" s="1"/>
  <c r="M39" i="8"/>
  <c r="U43" i="8"/>
  <c r="AD37" i="8"/>
  <c r="AD39" i="8" s="1"/>
  <c r="AJ39" i="8" s="1"/>
  <c r="P31" i="8"/>
  <c r="AN35" i="8"/>
  <c r="AH31" i="8"/>
  <c r="T32" i="8"/>
  <c r="O34" i="8"/>
  <c r="AF39" i="8"/>
  <c r="O40" i="8"/>
  <c r="L31" i="8"/>
  <c r="AO31" i="8" s="1"/>
  <c r="V32" i="8"/>
  <c r="V35" i="8" s="1"/>
  <c r="Q34" i="8"/>
  <c r="Q35" i="8" s="1"/>
  <c r="Q40" i="8"/>
  <c r="Q43" i="8" s="1"/>
  <c r="P43" i="8" s="1"/>
  <c r="O41" i="8"/>
  <c r="AN43" i="8"/>
  <c r="X32" i="8"/>
  <c r="X35" i="8" s="1"/>
  <c r="T34" i="8"/>
  <c r="T40" i="8"/>
  <c r="T43" i="8" s="1"/>
  <c r="R43" i="8" s="1"/>
  <c r="Q41" i="8"/>
  <c r="O42" i="8"/>
  <c r="Y43" i="8"/>
  <c r="AD32" i="8"/>
  <c r="AD35" i="8" s="1"/>
  <c r="AJ35" i="8" s="1"/>
  <c r="Z34" i="8"/>
  <c r="M35" i="8"/>
  <c r="O28" i="8"/>
  <c r="Q28" i="8"/>
  <c r="Q31" i="8" s="1"/>
  <c r="O29" i="8"/>
  <c r="AE32" i="8"/>
  <c r="AK32" i="8" s="1"/>
  <c r="AB34" i="8"/>
  <c r="AB35" i="8" s="1"/>
  <c r="L35" i="8"/>
  <c r="AO35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W39" i="8" l="1"/>
  <c r="R39" i="8"/>
  <c r="AA39" i="8"/>
  <c r="U39" i="8"/>
  <c r="P39" i="8"/>
  <c r="AE39" i="8"/>
  <c r="AK39" i="8" s="1"/>
  <c r="N39" i="8"/>
  <c r="AC39" i="8"/>
  <c r="Y39" i="8"/>
  <c r="V31" i="8"/>
  <c r="U31" i="8" s="1"/>
  <c r="AE35" i="8"/>
  <c r="AK35" i="8" s="1"/>
  <c r="N35" i="8"/>
  <c r="AA35" i="8"/>
  <c r="Y35" i="8"/>
  <c r="W35" i="8"/>
  <c r="U35" i="8"/>
  <c r="AC35" i="8"/>
  <c r="P35" i="8"/>
  <c r="O43" i="8"/>
  <c r="N43" i="8" s="1"/>
  <c r="AU35" i="8"/>
  <c r="AT36" i="8"/>
  <c r="AT37" i="8" s="1"/>
  <c r="AT38" i="8" s="1"/>
  <c r="AE28" i="8"/>
  <c r="AG35" i="8"/>
  <c r="O31" i="8"/>
  <c r="N31" i="8" s="1"/>
  <c r="T35" i="8"/>
  <c r="R35" i="8" s="1"/>
  <c r="AE40" i="8"/>
  <c r="AE27" i="8"/>
  <c r="AK27" i="8" s="1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K28" i="8" l="1"/>
  <c r="AE31" i="8"/>
  <c r="AK31" i="8" s="1"/>
  <c r="AK40" i="8"/>
  <c r="AE43" i="8"/>
  <c r="AK43" i="8" s="1"/>
  <c r="AT40" i="8"/>
  <c r="AT41" i="8" s="1"/>
  <c r="AT42" i="8" s="1"/>
  <c r="AU43" i="8" s="1"/>
  <c r="AU39" i="8"/>
  <c r="AU15" i="8"/>
  <c r="AT16" i="8"/>
  <c r="AT17" i="8" s="1"/>
  <c r="AT18" i="8" s="1"/>
  <c r="AJ27" i="8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T20" i="8" l="1"/>
  <c r="AT21" i="8" s="1"/>
  <c r="AT22" i="8" s="1"/>
  <c r="AU19" i="8"/>
  <c r="AL79" i="6"/>
  <c r="AT24" i="8" l="1"/>
  <c r="AT25" i="8" s="1"/>
  <c r="AT26" i="8" s="1"/>
  <c r="AU27" i="8" s="1"/>
  <c r="AU23" i="8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V35" i="7" l="1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23" i="7" l="1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8" authorId="0" shapeId="0" xr:uid="{E6C03971-98DA-4531-AAD8-EB443166A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32" authorId="0" shapeId="0" xr:uid="{B703D23A-B271-457F-B061-626A6A2CD7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<sst xmlns="http://schemas.openxmlformats.org/spreadsheetml/2006/main" count="542" uniqueCount="70">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</sst>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2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3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3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3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3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3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3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3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3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2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3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80:A83"/>
    <mergeCell ref="A84:A87"/>
    <mergeCell ref="A60:A63"/>
    <mergeCell ref="A64:A67"/>
    <mergeCell ref="A68:A71"/>
    <mergeCell ref="A72:A75"/>
    <mergeCell ref="A76:A79"/>
    <mergeCell ref="A36:A39"/>
    <mergeCell ref="A40:A43"/>
    <mergeCell ref="A44:A47"/>
    <mergeCell ref="A48:A51"/>
    <mergeCell ref="A56:A59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43"/>
  <sheetViews>
    <sheetView tabSelected="1" topLeftCell="A17" workbookViewId="0">
      <selection activeCell="D37" sqref="D37"/>
    </sheetView>
  </sheetViews>
  <sheetFormatPr defaultRowHeight="15" x14ac:dyDescent="0.25"/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2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43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3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3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2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3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3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2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3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3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2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3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3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2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3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3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2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3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3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  <row r="28" spans="1:53" s="31" customFormat="1" ht="13.5" thickBot="1" x14ac:dyDescent="0.25">
      <c r="A28" s="182">
        <v>7</v>
      </c>
      <c r="B28" s="22">
        <v>1</v>
      </c>
      <c r="C28" s="10" t="s">
        <v>51</v>
      </c>
      <c r="D28" s="11">
        <v>4689</v>
      </c>
      <c r="E28" s="11">
        <v>0</v>
      </c>
      <c r="F28" s="11">
        <v>10802</v>
      </c>
      <c r="G28" s="12">
        <v>0.6</v>
      </c>
      <c r="H28" s="12">
        <v>6.3</v>
      </c>
      <c r="I28" s="11">
        <v>11293</v>
      </c>
      <c r="J28" s="12">
        <v>5</v>
      </c>
      <c r="K28" s="11">
        <v>16237</v>
      </c>
      <c r="L28" s="13">
        <v>6.5000000000000002E-2</v>
      </c>
      <c r="M28" s="23">
        <f>ROUND(K28*(1-L28),0)</f>
        <v>15182</v>
      </c>
      <c r="N28" s="14">
        <v>0.63500000000000001</v>
      </c>
      <c r="O28" s="24">
        <f t="shared" ref="O28:O30" si="228">M28*N28</f>
        <v>9640.57</v>
      </c>
      <c r="P28" s="13">
        <v>0.29199999999999998</v>
      </c>
      <c r="Q28" s="24">
        <f t="shared" ref="Q28:Q30" si="229">M28*P28</f>
        <v>4433.1439999999993</v>
      </c>
      <c r="R28" s="15">
        <v>7.2999999999999995E-2</v>
      </c>
      <c r="S28" s="143">
        <v>0.2127</v>
      </c>
      <c r="T28" s="24">
        <f t="shared" ref="T28:T30" si="230">M28*R28</f>
        <v>1108.2859999999998</v>
      </c>
      <c r="U28" s="25">
        <v>0.22</v>
      </c>
      <c r="V28" s="24">
        <f t="shared" ref="V28:V30" si="231">M28*U28</f>
        <v>3340.04</v>
      </c>
      <c r="W28" s="15">
        <v>0.50900000000000001</v>
      </c>
      <c r="X28" s="24">
        <f t="shared" ref="X28:X30" si="232">M28*W28</f>
        <v>7727.6379999999999</v>
      </c>
      <c r="Y28" s="15">
        <v>0.42</v>
      </c>
      <c r="Z28" s="24">
        <f t="shared" ref="Z28:Z30" si="233">Y28*M28</f>
        <v>6376.44</v>
      </c>
      <c r="AA28" s="145">
        <v>2.4399999999999999E-3</v>
      </c>
      <c r="AB28" s="18">
        <f t="shared" ref="AB28:AB42" si="234">M28*AA28</f>
        <v>37.044080000000001</v>
      </c>
      <c r="AC28" s="16">
        <v>2.4099999999999998E-3</v>
      </c>
      <c r="AD28" s="17">
        <f t="shared" ref="AD28:AD30" si="235">M28*AC28</f>
        <v>36.588619999999999</v>
      </c>
      <c r="AE28" s="26">
        <f>IF(M28&gt;0,(AG28+AP28)/M28,0)</f>
        <v>2.502063917797392E-3</v>
      </c>
      <c r="AF28" s="16">
        <v>2.7999999999999998E-4</v>
      </c>
      <c r="AG28" s="23">
        <f t="shared" ref="AG28:AG30" si="236">AF28*M28</f>
        <v>4.2509599999999992</v>
      </c>
      <c r="AH28" s="114">
        <v>0.20080000000000001</v>
      </c>
      <c r="AI28" s="29">
        <f t="shared" ref="AI28:AI30" si="237">AL28*(1-AM28)*AH28</f>
        <v>31.016772800000002</v>
      </c>
      <c r="AJ28" s="27">
        <f t="shared" ref="AJ28:AJ30" si="238">IF(AND(AH28&gt;0,AF28&gt;0,AC28&gt;0),((AC28-AF28)*AH28)/((AH28-AF28)*AC28),0)</f>
        <v>0.88505156303155375</v>
      </c>
      <c r="AK28" s="59">
        <f t="shared" si="6"/>
        <v>0.88923242882086251</v>
      </c>
      <c r="AL28" s="11">
        <v>169</v>
      </c>
      <c r="AM28" s="13">
        <v>8.5999999999999993E-2</v>
      </c>
      <c r="AN28" s="14">
        <v>0.21840000000000001</v>
      </c>
      <c r="AO28" s="130">
        <v>0.21460000000000001</v>
      </c>
      <c r="AP28" s="29">
        <f>AL28*(1-AM28)*AN28</f>
        <v>33.735374400000005</v>
      </c>
      <c r="AQ28" s="131">
        <f t="shared" ref="AQ28:AQ42" si="239">AL28*(1-AM28)*AO28</f>
        <v>33.148403600000002</v>
      </c>
      <c r="AR28" s="18">
        <v>1.6</v>
      </c>
      <c r="AS28" s="18">
        <v>945.38</v>
      </c>
      <c r="AT28" s="98">
        <f>AT26+AL28-AS28+AU28</f>
        <v>217.70000000000027</v>
      </c>
      <c r="AU28" s="99">
        <v>25.86</v>
      </c>
      <c r="AV28" s="11"/>
      <c r="AW28" s="30"/>
      <c r="AX28" s="19"/>
      <c r="AY28" s="19"/>
      <c r="AZ28" s="19"/>
      <c r="BA28" s="19"/>
    </row>
    <row r="29" spans="1:53" s="31" customFormat="1" ht="12.75" x14ac:dyDescent="0.2">
      <c r="A29" s="183"/>
      <c r="B29" s="32">
        <v>2</v>
      </c>
      <c r="C29" s="10" t="s">
        <v>52</v>
      </c>
      <c r="D29" s="33">
        <v>21308</v>
      </c>
      <c r="E29" s="33">
        <v>3</v>
      </c>
      <c r="F29" s="33">
        <v>16890</v>
      </c>
      <c r="G29" s="34">
        <v>0.4</v>
      </c>
      <c r="H29" s="34">
        <v>6.9</v>
      </c>
      <c r="I29" s="33">
        <v>16685</v>
      </c>
      <c r="J29" s="34">
        <v>4.4000000000000004</v>
      </c>
      <c r="K29" s="33">
        <v>16462</v>
      </c>
      <c r="L29" s="35">
        <v>6.9000000000000006E-2</v>
      </c>
      <c r="M29" s="36">
        <f>ROUND(K29*(1-L29),0)</f>
        <v>15326</v>
      </c>
      <c r="N29" s="37">
        <v>0.66400000000000003</v>
      </c>
      <c r="O29" s="24">
        <f t="shared" si="228"/>
        <v>10176.464</v>
      </c>
      <c r="P29" s="35">
        <v>0.248</v>
      </c>
      <c r="Q29" s="24">
        <f t="shared" si="229"/>
        <v>3800.848</v>
      </c>
      <c r="R29" s="38">
        <v>8.7999999999999995E-2</v>
      </c>
      <c r="S29" s="134">
        <v>0.2046</v>
      </c>
      <c r="T29" s="24">
        <f t="shared" si="230"/>
        <v>1348.6879999999999</v>
      </c>
      <c r="U29" s="27">
        <v>0.22600000000000001</v>
      </c>
      <c r="V29" s="24">
        <f t="shared" si="231"/>
        <v>3463.6759999999999</v>
      </c>
      <c r="W29" s="38">
        <v>0.5</v>
      </c>
      <c r="X29" s="24">
        <f t="shared" si="232"/>
        <v>7663</v>
      </c>
      <c r="Y29" s="38">
        <v>0.43</v>
      </c>
      <c r="Z29" s="24">
        <f t="shared" si="233"/>
        <v>6590.18</v>
      </c>
      <c r="AA29" s="146">
        <v>2.3400000000000001E-3</v>
      </c>
      <c r="AB29" s="18">
        <f t="shared" si="234"/>
        <v>35.862839999999998</v>
      </c>
      <c r="AC29" s="39">
        <v>2.2699999999999999E-3</v>
      </c>
      <c r="AD29" s="17">
        <f t="shared" si="235"/>
        <v>34.790019999999998</v>
      </c>
      <c r="AE29" s="26">
        <f>IF(M29&gt;0,(AG29+AP29)/M29,0)</f>
        <v>2.4929061725172908E-3</v>
      </c>
      <c r="AF29" s="39">
        <v>2.7999999999999998E-4</v>
      </c>
      <c r="AG29" s="36">
        <f t="shared" si="236"/>
        <v>4.2912799999999995</v>
      </c>
      <c r="AH29" s="27">
        <v>0.20799999999999999</v>
      </c>
      <c r="AI29" s="40">
        <f t="shared" si="237"/>
        <v>33.196799999999996</v>
      </c>
      <c r="AJ29" s="27">
        <f t="shared" si="238"/>
        <v>0.87783368156557751</v>
      </c>
      <c r="AK29" s="28">
        <f t="shared" si="6"/>
        <v>0.88885248604944422</v>
      </c>
      <c r="AL29" s="33">
        <v>175</v>
      </c>
      <c r="AM29" s="35">
        <v>8.7999999999999995E-2</v>
      </c>
      <c r="AN29" s="37">
        <v>0.21249999999999999</v>
      </c>
      <c r="AO29" s="132">
        <v>0.215</v>
      </c>
      <c r="AP29" s="40">
        <f>AL29*(1-AM29)*AN29</f>
        <v>33.914999999999999</v>
      </c>
      <c r="AQ29" s="133">
        <f t="shared" si="239"/>
        <v>34.314</v>
      </c>
      <c r="AR29" s="41">
        <v>1.6</v>
      </c>
      <c r="AS29" s="41"/>
      <c r="AT29" s="117">
        <f>AT28+AL29-AS29</f>
        <v>392.70000000000027</v>
      </c>
      <c r="AU29" s="101"/>
      <c r="AV29" s="42"/>
      <c r="AW29" s="43"/>
      <c r="AX29" s="44"/>
      <c r="AY29" s="44"/>
      <c r="AZ29" s="44"/>
      <c r="BA29" s="44"/>
    </row>
    <row r="30" spans="1:53" s="31" customFormat="1" ht="12.75" x14ac:dyDescent="0.2">
      <c r="A30" s="183"/>
      <c r="B30" s="32">
        <v>3</v>
      </c>
      <c r="C30" s="10" t="s">
        <v>49</v>
      </c>
      <c r="D30" s="42">
        <v>21400</v>
      </c>
      <c r="E30" s="42">
        <v>0</v>
      </c>
      <c r="F30" s="42">
        <v>20271</v>
      </c>
      <c r="G30" s="36">
        <v>0.6</v>
      </c>
      <c r="H30" s="36">
        <v>7.1</v>
      </c>
      <c r="I30" s="42">
        <v>19493</v>
      </c>
      <c r="J30" s="36">
        <v>3.8</v>
      </c>
      <c r="K30" s="42">
        <v>16722</v>
      </c>
      <c r="L30" s="38">
        <v>6.3E-2</v>
      </c>
      <c r="M30" s="36">
        <f>ROUND(K30*(1-L30),0)</f>
        <v>15669</v>
      </c>
      <c r="N30" s="27">
        <v>0.73099999999999998</v>
      </c>
      <c r="O30" s="24">
        <f t="shared" si="228"/>
        <v>11454.038999999999</v>
      </c>
      <c r="P30" s="38">
        <v>0.22800000000000001</v>
      </c>
      <c r="Q30" s="24">
        <f t="shared" si="229"/>
        <v>3572.5320000000002</v>
      </c>
      <c r="R30" s="38">
        <v>4.1000000000000002E-2</v>
      </c>
      <c r="S30" s="134">
        <v>0.2046</v>
      </c>
      <c r="T30" s="24">
        <f t="shared" si="230"/>
        <v>642.42899999999997</v>
      </c>
      <c r="U30" s="27">
        <v>0.23599999999999999</v>
      </c>
      <c r="V30" s="24">
        <f t="shared" si="231"/>
        <v>3697.884</v>
      </c>
      <c r="W30" s="38">
        <v>0.48899999999999999</v>
      </c>
      <c r="X30" s="24">
        <f t="shared" si="232"/>
        <v>7662.1409999999996</v>
      </c>
      <c r="Y30" s="38">
        <v>0.43</v>
      </c>
      <c r="Z30" s="24">
        <f t="shared" si="233"/>
        <v>6737.67</v>
      </c>
      <c r="AA30" s="147">
        <v>2.2599999999999999E-3</v>
      </c>
      <c r="AB30" s="148">
        <f t="shared" si="234"/>
        <v>35.411939999999994</v>
      </c>
      <c r="AC30" s="46">
        <v>2.2399999999999998E-3</v>
      </c>
      <c r="AD30" s="17">
        <f t="shared" si="235"/>
        <v>35.098559999999999</v>
      </c>
      <c r="AE30" s="26">
        <f>IF(M30&gt;0,(AG30+AP30)/M30,0)</f>
        <v>2.2718091263003387E-3</v>
      </c>
      <c r="AF30" s="46">
        <v>2.9E-4</v>
      </c>
      <c r="AG30" s="36">
        <f t="shared" si="236"/>
        <v>4.5440100000000001</v>
      </c>
      <c r="AH30" s="27">
        <v>0.2059</v>
      </c>
      <c r="AI30" s="40">
        <f t="shared" si="237"/>
        <v>29.546238200000005</v>
      </c>
      <c r="AJ30" s="27">
        <f t="shared" si="238"/>
        <v>0.87176355027201291</v>
      </c>
      <c r="AK30" s="28">
        <f t="shared" si="6"/>
        <v>0.87351904314992213</v>
      </c>
      <c r="AL30" s="42">
        <v>157</v>
      </c>
      <c r="AM30" s="38">
        <v>8.5999999999999993E-2</v>
      </c>
      <c r="AN30" s="27">
        <v>0.21640000000000001</v>
      </c>
      <c r="AO30" s="134">
        <v>0.2185</v>
      </c>
      <c r="AP30" s="40">
        <f>AL30*(1-AM30)*AN30</f>
        <v>31.052967200000005</v>
      </c>
      <c r="AQ30" s="135">
        <f t="shared" si="239"/>
        <v>31.354313000000005</v>
      </c>
      <c r="AR30" s="17">
        <v>1.55</v>
      </c>
      <c r="AS30" s="17"/>
      <c r="AT30" s="117">
        <f>AT29+AL30-AS30</f>
        <v>549.70000000000027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40">SUM(D28:D30)</f>
        <v>47397</v>
      </c>
      <c r="E31" s="50"/>
      <c r="F31" s="50">
        <f t="shared" ref="F31" si="241">SUM(F28:F30)</f>
        <v>47963</v>
      </c>
      <c r="G31" s="51"/>
      <c r="H31" s="51"/>
      <c r="I31" s="50">
        <f t="shared" ref="I31:K31" si="242">SUM(I28:I30)</f>
        <v>47471</v>
      </c>
      <c r="J31" s="51"/>
      <c r="K31" s="50">
        <f t="shared" si="242"/>
        <v>49421</v>
      </c>
      <c r="L31" s="20">
        <f t="shared" ref="L31" si="243">IF(K31&gt;0,(K28*L28+K29*L29+K30*L30)/K31,0)</f>
        <v>6.5655672689747271E-2</v>
      </c>
      <c r="M31" s="51">
        <f t="shared" ref="M31" si="244">M28+M29+M30</f>
        <v>46177</v>
      </c>
      <c r="N31" s="52">
        <f t="shared" ref="N31" si="245">IF(M31&gt;0,O31/M31,0)</f>
        <v>0.67720018623990286</v>
      </c>
      <c r="O31" s="53">
        <f t="shared" ref="O31" si="246">O28+O29+O30</f>
        <v>31271.072999999997</v>
      </c>
      <c r="P31" s="20">
        <f t="shared" ref="P31" si="247">IF(M31&gt;0,Q31/M31,0)</f>
        <v>0.25567975399008158</v>
      </c>
      <c r="Q31" s="53">
        <f t="shared" ref="Q31" si="248">Q28+Q29+Q30</f>
        <v>11806.523999999998</v>
      </c>
      <c r="R31" s="20">
        <f t="shared" ref="R31" si="249">IF(M31&gt;0,T31/M31,0)</f>
        <v>6.7120059770015367E-2</v>
      </c>
      <c r="S31" s="136"/>
      <c r="T31" s="53">
        <f t="shared" ref="T31" si="250">T28+T29+T30</f>
        <v>3099.4029999999998</v>
      </c>
      <c r="U31" s="20">
        <f t="shared" ref="U31" si="251">IF(M31&gt;0,V31/M31,0)</f>
        <v>0.22742057734369925</v>
      </c>
      <c r="V31" s="53">
        <f t="shared" ref="V31" si="252">V28+V29+V30</f>
        <v>10501.6</v>
      </c>
      <c r="W31" s="20">
        <f t="shared" ref="W31" si="253">IF(M31&gt;0,X31/M31,0)</f>
        <v>0.49922643307274184</v>
      </c>
      <c r="X31" s="53">
        <f t="shared" ref="X31" si="254">X28+X29+X30</f>
        <v>23052.778999999999</v>
      </c>
      <c r="Y31" s="20">
        <f t="shared" ref="Y31" si="255">IF(M31&gt;0,Z31/M31,0)</f>
        <v>0.42671221603828746</v>
      </c>
      <c r="Z31" s="53">
        <f t="shared" ref="Z31" si="256">Z28+Z29+Z30</f>
        <v>19704.29</v>
      </c>
      <c r="AA31" s="152">
        <f t="shared" ref="AA31" si="257">IF(M31&gt;0,AB31/M31,0)</f>
        <v>2.3457318578513115E-3</v>
      </c>
      <c r="AB31" s="55">
        <f t="shared" ref="AB31" si="258">SUM(AB28:AB30)</f>
        <v>108.31886</v>
      </c>
      <c r="AC31" s="54">
        <f t="shared" ref="AC31" si="259">IF(M31&gt;0,AD31/M31,0)</f>
        <v>2.305849232301795E-3</v>
      </c>
      <c r="AD31" s="55">
        <f t="shared" ref="AD31" si="260">SUM(AD28:AD30)</f>
        <v>106.47719999999998</v>
      </c>
      <c r="AE31" s="54">
        <f t="shared" ref="AE31" si="261">IF(M31&gt;0,(AE28*M28+AE29*M29+AE30*M30)/M31,0)</f>
        <v>2.4208933365095177E-3</v>
      </c>
      <c r="AF31" s="54">
        <f t="shared" ref="AF31" si="262">IF(K31&gt;0,(K28*AF28+K29*AF29+K30*AF30)/K31,0)</f>
        <v>2.8338358187814892E-4</v>
      </c>
      <c r="AG31" s="51">
        <f t="shared" ref="AG31" si="263">SUM(AG28:AG30)</f>
        <v>13.08625</v>
      </c>
      <c r="AH31" s="52">
        <f t="shared" ref="AH31" si="264">IF(K31&gt;0,(K28*AH28+K29*AH29+K30*AH30)/K31,0)</f>
        <v>0.20492392707553467</v>
      </c>
      <c r="AI31" s="57">
        <f t="shared" ref="AI31" si="265">SUM(AI28:AI30)</f>
        <v>93.759810999999999</v>
      </c>
      <c r="AJ31" s="52">
        <f t="shared" ref="AJ31" si="266">IF(AND(AD31&gt;0),((AD28*AJ28+AD29*AJ29+AD30*AJ30)/AD31),0)</f>
        <v>0.87831302789275933</v>
      </c>
      <c r="AK31" s="56">
        <f t="shared" si="6"/>
        <v>0.88410376839387994</v>
      </c>
      <c r="AL31" s="50">
        <f t="shared" ref="AL31" si="267">SUM(AL28:AL30)</f>
        <v>501</v>
      </c>
      <c r="AM31" s="20">
        <f t="shared" ref="AM31" si="268">IF(AL31&gt;0,(AM28*AL28+AM29*AL29+AM30*AL30)/AL31,0)</f>
        <v>8.6698602794411161E-2</v>
      </c>
      <c r="AN31" s="52">
        <f>IF(K31&gt;0,(AN28*K28+AN29*K29+AN30*K30)/K31,0)</f>
        <v>0.21575800975293905</v>
      </c>
      <c r="AO31" s="136">
        <f>IF(L31&gt;0,(AO28*K28+AO29*K29+AO30*K30)/K31,0)</f>
        <v>0.21605283583901577</v>
      </c>
      <c r="AP31" s="57">
        <f t="shared" ref="AP31" si="269">SUM(AP28:AP30)</f>
        <v>98.703341600000016</v>
      </c>
      <c r="AQ31" s="137">
        <f t="shared" ref="AQ31:AQ43" si="270">SUM(AQ28:AQ30)</f>
        <v>98.816716600000007</v>
      </c>
      <c r="AR31" s="55"/>
      <c r="AS31" s="55">
        <f t="shared" ref="AS31" si="271">SUM(AS28:AS30)</f>
        <v>945.38</v>
      </c>
      <c r="AT31" s="102"/>
      <c r="AU31" s="103">
        <f>AT30</f>
        <v>549.70000000000027</v>
      </c>
      <c r="AV31" s="50">
        <f t="shared" ref="AV31" si="272">SUM(AV28:AV30)</f>
        <v>0</v>
      </c>
      <c r="AW31" s="58"/>
      <c r="AX31" s="57"/>
      <c r="AY31" s="57"/>
      <c r="AZ31" s="57"/>
      <c r="BA31" s="57"/>
    </row>
    <row r="32" spans="1:53" s="31" customFormat="1" ht="13.5" thickBot="1" x14ac:dyDescent="0.25">
      <c r="A32" s="182">
        <v>8</v>
      </c>
      <c r="B32" s="22">
        <v>1</v>
      </c>
      <c r="C32" s="10" t="s">
        <v>50</v>
      </c>
      <c r="D32" s="11">
        <v>4712</v>
      </c>
      <c r="E32" s="11">
        <v>0</v>
      </c>
      <c r="F32" s="11">
        <v>10240</v>
      </c>
      <c r="G32" s="12">
        <v>0.6</v>
      </c>
      <c r="H32" s="12">
        <v>7.2</v>
      </c>
      <c r="I32" s="11">
        <v>10664</v>
      </c>
      <c r="J32" s="12">
        <v>5</v>
      </c>
      <c r="K32" s="11">
        <v>16512</v>
      </c>
      <c r="L32" s="13">
        <v>6.3E-2</v>
      </c>
      <c r="M32" s="23">
        <f>ROUND(K32*(1-L32),0)</f>
        <v>15472</v>
      </c>
      <c r="N32" s="14">
        <v>0.65300000000000002</v>
      </c>
      <c r="O32" s="24">
        <f t="shared" ref="O32:O34" si="273">M32*N32</f>
        <v>10103.216</v>
      </c>
      <c r="P32" s="13">
        <v>0.28899999999999998</v>
      </c>
      <c r="Q32" s="24">
        <f t="shared" ref="Q32:Q34" si="274">M32*P32</f>
        <v>4471.4079999999994</v>
      </c>
      <c r="R32" s="15">
        <v>5.8000000000000003E-2</v>
      </c>
      <c r="S32" s="143">
        <v>0.19539999999999999</v>
      </c>
      <c r="T32" s="24">
        <f t="shared" ref="T32:T34" si="275">M32*R32</f>
        <v>897.37600000000009</v>
      </c>
      <c r="U32" s="25">
        <v>0.23400000000000001</v>
      </c>
      <c r="V32" s="24">
        <f t="shared" ref="V32:V34" si="276">M32*U32</f>
        <v>3620.4480000000003</v>
      </c>
      <c r="W32" s="15">
        <v>0.51300000000000001</v>
      </c>
      <c r="X32" s="24">
        <f t="shared" ref="X32:X34" si="277">M32*W32</f>
        <v>7937.1360000000004</v>
      </c>
      <c r="Y32" s="15">
        <v>0.43</v>
      </c>
      <c r="Z32" s="24">
        <f t="shared" ref="Z32:Z34" si="278">Y32*M32</f>
        <v>6652.96</v>
      </c>
      <c r="AA32" s="145">
        <v>2.3999999999999998E-3</v>
      </c>
      <c r="AB32" s="18">
        <f t="shared" ref="AB32" si="279">M32*AA32</f>
        <v>37.132799999999996</v>
      </c>
      <c r="AC32" s="16">
        <v>2.2200000000000002E-3</v>
      </c>
      <c r="AD32" s="17">
        <f t="shared" ref="AD32:AD34" si="280">M32*AC32</f>
        <v>34.347840000000005</v>
      </c>
      <c r="AE32" s="26">
        <f>IF(M32&gt;0,(AG32+AP32)/M32,0)</f>
        <v>2.4293580920372281E-3</v>
      </c>
      <c r="AF32" s="16">
        <v>3.3E-4</v>
      </c>
      <c r="AG32" s="23">
        <f t="shared" ref="AG32:AG34" si="281">AF32*M32</f>
        <v>5.1057600000000001</v>
      </c>
      <c r="AH32" s="114">
        <v>0.1973</v>
      </c>
      <c r="AI32" s="29">
        <f t="shared" ref="AI32:AI34" si="282">AL32*(1-AM32)*AH32</f>
        <v>32.3500972</v>
      </c>
      <c r="AJ32" s="27">
        <f t="shared" ref="AJ32:AJ34" si="283">IF(AND(AH32&gt;0,AF32&gt;0,AC32&gt;0),((AC32-AF32)*AH32)/((AH32-AF32)*AC32),0)</f>
        <v>0.85277769011332494</v>
      </c>
      <c r="AK32" s="59">
        <f t="shared" si="6"/>
        <v>0.86560359225090011</v>
      </c>
      <c r="AL32" s="11">
        <v>179</v>
      </c>
      <c r="AM32" s="13">
        <v>8.4000000000000005E-2</v>
      </c>
      <c r="AN32" s="14">
        <v>0.1981</v>
      </c>
      <c r="AO32" s="130">
        <v>0.1958</v>
      </c>
      <c r="AP32" s="29">
        <f>AL32*(1-AM32)*AN32</f>
        <v>32.481268399999998</v>
      </c>
      <c r="AQ32" s="131">
        <f t="shared" ref="AQ32" si="284">AL32*(1-AM32)*AO32</f>
        <v>32.104151199999997</v>
      </c>
      <c r="AR32" s="18">
        <v>1.55</v>
      </c>
      <c r="AS32" s="18">
        <v>502.22</v>
      </c>
      <c r="AT32" s="98">
        <f>AT30+AL32-AS32-AU32</f>
        <v>219.48000000000025</v>
      </c>
      <c r="AU32" s="99">
        <v>7</v>
      </c>
      <c r="AV32" s="11"/>
      <c r="AW32" s="30"/>
      <c r="AX32" s="19"/>
      <c r="AY32" s="19"/>
      <c r="AZ32" s="19"/>
      <c r="BA32" s="19"/>
    </row>
    <row r="33" spans="1:53" s="31" customFormat="1" ht="12.75" x14ac:dyDescent="0.2">
      <c r="A33" s="183"/>
      <c r="B33" s="32">
        <v>2</v>
      </c>
      <c r="C33" s="10" t="s">
        <v>52</v>
      </c>
      <c r="D33" s="33">
        <v>20518</v>
      </c>
      <c r="E33" s="33">
        <v>2</v>
      </c>
      <c r="F33" s="33">
        <v>18057</v>
      </c>
      <c r="G33" s="34">
        <v>0.6</v>
      </c>
      <c r="H33" s="34">
        <v>8.4</v>
      </c>
      <c r="I33" s="33">
        <v>18330</v>
      </c>
      <c r="J33" s="34">
        <v>4.7</v>
      </c>
      <c r="K33" s="33">
        <v>16249</v>
      </c>
      <c r="L33" s="35">
        <v>6.4000000000000001E-2</v>
      </c>
      <c r="M33" s="36">
        <f>ROUND(K33*(1-L33),0)</f>
        <v>15209</v>
      </c>
      <c r="N33" s="37">
        <v>0.63500000000000001</v>
      </c>
      <c r="O33" s="24">
        <f t="shared" si="273"/>
        <v>9657.7150000000001</v>
      </c>
      <c r="P33" s="35">
        <v>0.224</v>
      </c>
      <c r="Q33" s="24">
        <f t="shared" si="274"/>
        <v>3406.8160000000003</v>
      </c>
      <c r="R33" s="38">
        <v>0.14099999999999999</v>
      </c>
      <c r="S33" s="134">
        <v>0.1943</v>
      </c>
      <c r="T33" s="24">
        <f t="shared" si="275"/>
        <v>2144.4689999999996</v>
      </c>
      <c r="U33" s="27">
        <v>0.23899999999999999</v>
      </c>
      <c r="V33" s="24">
        <f t="shared" si="276"/>
        <v>3634.951</v>
      </c>
      <c r="W33" s="38">
        <v>0.49399999999999999</v>
      </c>
      <c r="X33" s="24">
        <f t="shared" si="277"/>
        <v>7513.2460000000001</v>
      </c>
      <c r="Y33" s="38">
        <v>0.43</v>
      </c>
      <c r="Z33" s="24">
        <f t="shared" si="278"/>
        <v>6539.87</v>
      </c>
      <c r="AA33" s="146">
        <v>2.15E-3</v>
      </c>
      <c r="AB33" s="18">
        <f t="shared" si="234"/>
        <v>32.699350000000003</v>
      </c>
      <c r="AC33" s="39">
        <v>2.0799999999999998E-3</v>
      </c>
      <c r="AD33" s="17">
        <f t="shared" si="280"/>
        <v>31.634719999999998</v>
      </c>
      <c r="AE33" s="26">
        <f>IF(M33&gt;0,(AG33+AP33)/M33,0)</f>
        <v>2.3892922611611547E-3</v>
      </c>
      <c r="AF33" s="39">
        <v>3.1E-4</v>
      </c>
      <c r="AG33" s="36">
        <f t="shared" si="281"/>
        <v>4.7147899999999998</v>
      </c>
      <c r="AH33" s="27">
        <v>0.20799999999999999</v>
      </c>
      <c r="AI33" s="40">
        <f t="shared" si="282"/>
        <v>31.041920000000001</v>
      </c>
      <c r="AJ33" s="27">
        <f t="shared" si="283"/>
        <v>0.85223169146323863</v>
      </c>
      <c r="AK33" s="28">
        <f t="shared" si="6"/>
        <v>0.87152947385309176</v>
      </c>
      <c r="AL33" s="33">
        <v>164</v>
      </c>
      <c r="AM33" s="35">
        <v>0.09</v>
      </c>
      <c r="AN33" s="37">
        <v>0.21190000000000001</v>
      </c>
      <c r="AO33" s="132">
        <v>0.215</v>
      </c>
      <c r="AP33" s="40">
        <f>AL33*(1-AM33)*AN33</f>
        <v>31.623956000000003</v>
      </c>
      <c r="AQ33" s="133">
        <f t="shared" si="239"/>
        <v>32.086600000000004</v>
      </c>
      <c r="AR33" s="41">
        <v>1.55</v>
      </c>
      <c r="AS33" s="41"/>
      <c r="AT33" s="117">
        <f>AT32+AL33-AS33</f>
        <v>383.48000000000025</v>
      </c>
      <c r="AU33" s="101"/>
      <c r="AV33" s="42"/>
      <c r="AW33" s="43"/>
      <c r="AX33" s="44"/>
      <c r="AY33" s="44"/>
      <c r="AZ33" s="44"/>
      <c r="BA33" s="44"/>
    </row>
    <row r="34" spans="1:53" s="31" customFormat="1" ht="12.75" x14ac:dyDescent="0.2">
      <c r="A34" s="183"/>
      <c r="B34" s="32">
        <v>3</v>
      </c>
      <c r="C34" s="10" t="s">
        <v>49</v>
      </c>
      <c r="D34" s="42">
        <v>18200</v>
      </c>
      <c r="E34" s="42">
        <v>1</v>
      </c>
      <c r="F34" s="42">
        <v>18404</v>
      </c>
      <c r="G34" s="36">
        <v>1</v>
      </c>
      <c r="H34" s="36">
        <v>6.6</v>
      </c>
      <c r="I34" s="42">
        <v>17645</v>
      </c>
      <c r="J34" s="36">
        <v>3.5</v>
      </c>
      <c r="K34" s="42">
        <v>16317</v>
      </c>
      <c r="L34" s="38">
        <v>6.4000000000000001E-2</v>
      </c>
      <c r="M34" s="36">
        <f>ROUND(K34*(1-L34),0)</f>
        <v>15273</v>
      </c>
      <c r="N34" s="27">
        <v>0.59299999999999997</v>
      </c>
      <c r="O34" s="24">
        <f t="shared" si="273"/>
        <v>9056.8889999999992</v>
      </c>
      <c r="P34" s="38">
        <v>0.217</v>
      </c>
      <c r="Q34" s="24">
        <f t="shared" si="274"/>
        <v>3314.241</v>
      </c>
      <c r="R34" s="38">
        <v>0.19</v>
      </c>
      <c r="S34" s="134">
        <v>0.19470000000000001</v>
      </c>
      <c r="T34" s="24">
        <f t="shared" si="275"/>
        <v>2901.87</v>
      </c>
      <c r="U34" s="27">
        <v>0.24199999999999999</v>
      </c>
      <c r="V34" s="24">
        <f t="shared" si="276"/>
        <v>3696.0659999999998</v>
      </c>
      <c r="W34" s="38">
        <v>0.47699999999999998</v>
      </c>
      <c r="X34" s="24">
        <f t="shared" si="277"/>
        <v>7285.2209999999995</v>
      </c>
      <c r="Y34" s="38">
        <v>0.43</v>
      </c>
      <c r="Z34" s="24">
        <f t="shared" si="278"/>
        <v>6567.39</v>
      </c>
      <c r="AA34" s="147">
        <v>2.0600000000000002E-3</v>
      </c>
      <c r="AB34" s="148">
        <f t="shared" si="234"/>
        <v>31.462380000000003</v>
      </c>
      <c r="AC34" s="46">
        <v>2.0300000000000001E-3</v>
      </c>
      <c r="AD34" s="17">
        <f t="shared" si="280"/>
        <v>31.004190000000001</v>
      </c>
      <c r="AE34" s="26">
        <f>IF(M34&gt;0,(AG34+AP34)/M34,0)</f>
        <v>2.1826945066457147E-3</v>
      </c>
      <c r="AF34" s="46">
        <v>2.9E-4</v>
      </c>
      <c r="AG34" s="36">
        <f t="shared" si="281"/>
        <v>4.4291700000000001</v>
      </c>
      <c r="AH34" s="27">
        <v>0.2019</v>
      </c>
      <c r="AI34" s="40">
        <f t="shared" si="282"/>
        <v>27.221773200000001</v>
      </c>
      <c r="AJ34" s="27">
        <f t="shared" si="283"/>
        <v>0.85837578918279278</v>
      </c>
      <c r="AK34" s="28">
        <f t="shared" si="6"/>
        <v>0.86831118580760658</v>
      </c>
      <c r="AL34" s="42">
        <v>148</v>
      </c>
      <c r="AM34" s="38">
        <v>8.8999999999999996E-2</v>
      </c>
      <c r="AN34" s="27">
        <v>0.21440000000000001</v>
      </c>
      <c r="AO34" s="134">
        <v>0.21410000000000001</v>
      </c>
      <c r="AP34" s="40">
        <f>AL34*(1-AM34)*AN34</f>
        <v>28.907123200000001</v>
      </c>
      <c r="AQ34" s="135">
        <f t="shared" si="239"/>
        <v>28.866674800000002</v>
      </c>
      <c r="AR34" s="17">
        <v>1.55</v>
      </c>
      <c r="AS34" s="17"/>
      <c r="AT34" s="117">
        <f>AT33+AL34-AS34</f>
        <v>531.48000000000025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5">SUM(D32:D34)</f>
        <v>43430</v>
      </c>
      <c r="E35" s="50"/>
      <c r="F35" s="50">
        <f t="shared" ref="F35" si="286">SUM(F32:F34)</f>
        <v>46701</v>
      </c>
      <c r="G35" s="51"/>
      <c r="H35" s="51"/>
      <c r="I35" s="50">
        <f t="shared" ref="I35:K35" si="287">SUM(I32:I34)</f>
        <v>46639</v>
      </c>
      <c r="J35" s="51"/>
      <c r="K35" s="50">
        <f t="shared" si="287"/>
        <v>49078</v>
      </c>
      <c r="L35" s="20">
        <f t="shared" ref="L35" si="288">IF(K35&gt;0,(K32*L32+K33*L33+K34*L34)/K35,0)</f>
        <v>6.3663555972126001E-2</v>
      </c>
      <c r="M35" s="51">
        <f t="shared" ref="M35" si="289">M32+M33+M34</f>
        <v>45954</v>
      </c>
      <c r="N35" s="52">
        <f t="shared" ref="N35" si="290">IF(M35&gt;0,O35/M35,0)</f>
        <v>0.62710144927536227</v>
      </c>
      <c r="O35" s="53">
        <f t="shared" ref="O35" si="291">O32+O33+O34</f>
        <v>28817.82</v>
      </c>
      <c r="P35" s="20">
        <f t="shared" ref="P35" si="292">IF(M35&gt;0,Q35/M35,0)</f>
        <v>0.2435580145362754</v>
      </c>
      <c r="Q35" s="53">
        <f t="shared" ref="Q35" si="293">Q32+Q33+Q34</f>
        <v>11192.465</v>
      </c>
      <c r="R35" s="20">
        <f t="shared" ref="R35" si="294">IF(M35&gt;0,T35/M35,0)</f>
        <v>0.12934053618836228</v>
      </c>
      <c r="S35" s="136"/>
      <c r="T35" s="53">
        <f t="shared" ref="T35" si="295">T32+T33+T34</f>
        <v>5943.7150000000001</v>
      </c>
      <c r="U35" s="20">
        <f t="shared" ref="U35" si="296">IF(M35&gt;0,V35/M35,0)</f>
        <v>0.23831363972668321</v>
      </c>
      <c r="V35" s="53">
        <f t="shared" ref="V35" si="297">V32+V33+V34</f>
        <v>10951.465</v>
      </c>
      <c r="W35" s="20">
        <f t="shared" ref="W35" si="298">IF(M35&gt;0,X35/M35,0)</f>
        <v>0.49474698611655138</v>
      </c>
      <c r="X35" s="53">
        <f t="shared" ref="X35" si="299">X32+X33+X34</f>
        <v>22735.603000000003</v>
      </c>
      <c r="Y35" s="20">
        <f t="shared" ref="Y35" si="300">IF(M35&gt;0,Z35/M35,0)</f>
        <v>0.43000000000000005</v>
      </c>
      <c r="Z35" s="53">
        <f t="shared" ref="Z35" si="301">Z32+Z33+Z34</f>
        <v>19760.22</v>
      </c>
      <c r="AA35" s="152">
        <f t="shared" ref="AA35" si="302">IF(M35&gt;0,AB35/M35,0)</f>
        <v>2.2042592592592595E-3</v>
      </c>
      <c r="AB35" s="55">
        <f t="shared" ref="AB35" si="303">SUM(AB32:AB34)</f>
        <v>101.29453000000001</v>
      </c>
      <c r="AC35" s="54">
        <f t="shared" ref="AC35" si="304">IF(M35&gt;0,AD35/M35,0)</f>
        <v>2.1105181268224749E-3</v>
      </c>
      <c r="AD35" s="55">
        <f t="shared" ref="AD35" si="305">SUM(AD32:AD34)</f>
        <v>96.986750000000001</v>
      </c>
      <c r="AE35" s="54">
        <f t="shared" ref="AE35" si="306">IF(M35&gt;0,(AE32*M32+AE33*M33+AE34*M34)/M35,0)</f>
        <v>2.3341181964573266E-3</v>
      </c>
      <c r="AF35" s="54">
        <f t="shared" ref="AF35" si="307">IF(K35&gt;0,(K32*AF32+K33*AF33+K34*AF34)/K35,0)</f>
        <v>3.1007946534088588E-4</v>
      </c>
      <c r="AG35" s="51">
        <f t="shared" ref="AG35" si="308">SUM(AG32:AG34)</f>
        <v>14.24972</v>
      </c>
      <c r="AH35" s="52">
        <f t="shared" ref="AH35" si="309">IF(K35&gt;0,(K32*AH32+K33*AH33+K34*AH34)/K35,0)</f>
        <v>0.20237197726068706</v>
      </c>
      <c r="AI35" s="57">
        <f t="shared" ref="AI35" si="310">SUM(AI32:AI34)</f>
        <v>90.613790399999999</v>
      </c>
      <c r="AJ35" s="52">
        <f t="shared" ref="AJ35" si="311">IF(AND(AD35&gt;0),((AD32*AJ32+AD33*AJ33+AD34*AJ34)/AD35),0)</f>
        <v>0.8543891681015322</v>
      </c>
      <c r="AK35" s="56">
        <f t="shared" si="6"/>
        <v>0.86844758979465897</v>
      </c>
      <c r="AL35" s="50">
        <f t="shared" ref="AL35" si="312">SUM(AL32:AL34)</f>
        <v>491</v>
      </c>
      <c r="AM35" s="20">
        <f t="shared" ref="AM35" si="313">IF(AL35&gt;0,(AM32*AL32+AM33*AL33+AM34*AL34)/AL35,0)</f>
        <v>8.7511201629327892E-2</v>
      </c>
      <c r="AN35" s="52">
        <f>IF(K35&gt;0,(AN32*K32+AN33*K33+AN34*K34)/K35,0)</f>
        <v>0.20808824931741313</v>
      </c>
      <c r="AO35" s="136">
        <f>IF(L35&gt;0,(AO32*K32+AO33*K33+AO34*K34)/K35,0)</f>
        <v>0.20824105098007253</v>
      </c>
      <c r="AP35" s="57">
        <f t="shared" ref="AP35" si="314">SUM(AP32:AP34)</f>
        <v>93.012347599999998</v>
      </c>
      <c r="AQ35" s="137">
        <f t="shared" si="270"/>
        <v>93.057425999999992</v>
      </c>
      <c r="AR35" s="55"/>
      <c r="AS35" s="55">
        <f t="shared" ref="AS35" si="315">SUM(AS32:AS34)</f>
        <v>502.22</v>
      </c>
      <c r="AT35" s="102"/>
      <c r="AU35" s="103">
        <f>AT34</f>
        <v>531.48000000000025</v>
      </c>
      <c r="AV35" s="50">
        <f t="shared" ref="AV35" si="316">SUM(AV32:AV34)</f>
        <v>0</v>
      </c>
      <c r="AW35" s="58"/>
      <c r="AX35" s="57"/>
      <c r="AY35" s="57"/>
      <c r="AZ35" s="57"/>
      <c r="BA35" s="57"/>
    </row>
    <row r="36" spans="1:53" s="31" customFormat="1" ht="13.5" thickBot="1" x14ac:dyDescent="0.25">
      <c r="A36" s="182">
        <v>9</v>
      </c>
      <c r="B36" s="22">
        <v>1</v>
      </c>
      <c r="C36" s="10" t="s">
        <v>50</v>
      </c>
      <c r="D36" s="11">
        <v>13700</v>
      </c>
      <c r="E36" s="11">
        <v>0</v>
      </c>
      <c r="F36" s="11">
        <v>18786</v>
      </c>
      <c r="G36" s="12">
        <v>1.2</v>
      </c>
      <c r="H36" s="12">
        <v>8.5</v>
      </c>
      <c r="I36" s="11">
        <v>18773</v>
      </c>
      <c r="J36" s="12">
        <v>3.1</v>
      </c>
      <c r="K36" s="11">
        <v>16331</v>
      </c>
      <c r="L36" s="13">
        <v>6.3E-2</v>
      </c>
      <c r="M36" s="23">
        <f>ROUND(K36*(1-L36),0)</f>
        <v>15302</v>
      </c>
      <c r="N36" s="14">
        <v>0.73099999999999998</v>
      </c>
      <c r="O36" s="24">
        <f t="shared" ref="O36:O38" si="317">M36*N36</f>
        <v>11185.762000000001</v>
      </c>
      <c r="P36" s="13">
        <v>0.20699999999999999</v>
      </c>
      <c r="Q36" s="24">
        <f t="shared" ref="Q36:Q38" si="318">M36*P36</f>
        <v>3167.5139999999997</v>
      </c>
      <c r="R36" s="15">
        <v>6.2E-2</v>
      </c>
      <c r="S36" s="143">
        <v>0.1946</v>
      </c>
      <c r="T36" s="24">
        <f t="shared" ref="T36:T38" si="319">M36*R36</f>
        <v>948.72400000000005</v>
      </c>
      <c r="U36" s="25">
        <v>0.221</v>
      </c>
      <c r="V36" s="24">
        <f t="shared" ref="V36:V38" si="320">M36*U36</f>
        <v>3381.7420000000002</v>
      </c>
      <c r="W36" s="15">
        <v>0.52100000000000002</v>
      </c>
      <c r="X36" s="24">
        <f t="shared" ref="X36:X38" si="321">M36*W36</f>
        <v>7972.3420000000006</v>
      </c>
      <c r="Y36" s="15">
        <v>0.42</v>
      </c>
      <c r="Z36" s="24">
        <f t="shared" ref="Z36:Z38" si="322">Y36*M36</f>
        <v>6426.84</v>
      </c>
      <c r="AA36" s="145">
        <v>2.0200000000000001E-3</v>
      </c>
      <c r="AB36" s="18">
        <f t="shared" ref="AB36" si="323">M36*AA36</f>
        <v>30.910040000000002</v>
      </c>
      <c r="AC36" s="16">
        <v>2.0300000000000001E-3</v>
      </c>
      <c r="AD36" s="17">
        <f t="shared" ref="AD36:AD38" si="324">M36*AC36</f>
        <v>31.06306</v>
      </c>
      <c r="AE36" s="26">
        <f>IF(M36&gt;0,(AG36+AP36)/M36,0)</f>
        <v>2.123268755718207E-3</v>
      </c>
      <c r="AF36" s="16">
        <v>2.7999999999999998E-4</v>
      </c>
      <c r="AG36" s="23">
        <f t="shared" ref="AG36:AG38" si="325">AF36*M36</f>
        <v>4.2845599999999999</v>
      </c>
      <c r="AH36" s="114">
        <v>0.21110000000000001</v>
      </c>
      <c r="AI36" s="29">
        <f t="shared" ref="AI36:AI38" si="326">AL36*(1-AM36)*AH36</f>
        <v>28.394005499999999</v>
      </c>
      <c r="AJ36" s="27">
        <f t="shared" ref="AJ36:AJ38" si="327">IF(AND(AH36&gt;0,AF36&gt;0,AC36&gt;0),((AC36-AF36)*AH36)/((AH36-AF36)*AC36),0)</f>
        <v>0.86321392002983421</v>
      </c>
      <c r="AK36" s="59">
        <f t="shared" si="6"/>
        <v>0.86928856704152446</v>
      </c>
      <c r="AL36" s="11">
        <v>147</v>
      </c>
      <c r="AM36" s="13">
        <v>8.5000000000000006E-2</v>
      </c>
      <c r="AN36" s="14">
        <v>0.2097</v>
      </c>
      <c r="AO36" s="130">
        <v>0.21049999999999999</v>
      </c>
      <c r="AP36" s="29">
        <f>AL36*(1-AM36)*AN36</f>
        <v>28.2056985</v>
      </c>
      <c r="AQ36" s="131">
        <f t="shared" ref="AQ36" si="328">AL36*(1-AM36)*AO36</f>
        <v>28.313302499999999</v>
      </c>
      <c r="AR36" s="18">
        <v>1.55</v>
      </c>
      <c r="AS36" s="18"/>
      <c r="AT36" s="98">
        <f>AT34+AL36-AS36</f>
        <v>678.48000000000025</v>
      </c>
      <c r="AU36" s="99"/>
      <c r="AV36" s="11"/>
      <c r="AW36" s="30"/>
      <c r="AX36" s="19"/>
      <c r="AY36" s="19"/>
      <c r="AZ36" s="19"/>
      <c r="BA36" s="19"/>
    </row>
    <row r="37" spans="1:53" s="31" customFormat="1" ht="12.75" x14ac:dyDescent="0.2">
      <c r="A37" s="183"/>
      <c r="B37" s="32">
        <v>2</v>
      </c>
      <c r="C37" s="45" t="s">
        <v>48</v>
      </c>
      <c r="D37" s="33">
        <v>20420</v>
      </c>
      <c r="E37" s="33">
        <v>5</v>
      </c>
      <c r="F37" s="33">
        <v>19577</v>
      </c>
      <c r="G37" s="34">
        <v>1.2</v>
      </c>
      <c r="H37" s="34">
        <v>7.8</v>
      </c>
      <c r="I37" s="33">
        <v>19377</v>
      </c>
      <c r="J37" s="34">
        <v>2</v>
      </c>
      <c r="K37" s="33">
        <v>16534</v>
      </c>
      <c r="L37" s="35">
        <v>8.2000000000000003E-2</v>
      </c>
      <c r="M37" s="36">
        <f>ROUND(K37*(1-L37),0)</f>
        <v>15178</v>
      </c>
      <c r="N37" s="37">
        <v>0.57099999999999995</v>
      </c>
      <c r="O37" s="24">
        <f t="shared" si="317"/>
        <v>8666.637999999999</v>
      </c>
      <c r="P37" s="35">
        <v>0.34300000000000003</v>
      </c>
      <c r="Q37" s="24">
        <f t="shared" si="318"/>
        <v>5206.0540000000001</v>
      </c>
      <c r="R37" s="38">
        <v>8.5999999999999993E-2</v>
      </c>
      <c r="S37" s="134">
        <v>0.20760000000000001</v>
      </c>
      <c r="T37" s="24">
        <f t="shared" si="319"/>
        <v>1305.308</v>
      </c>
      <c r="U37" s="27">
        <v>0.23400000000000001</v>
      </c>
      <c r="V37" s="24">
        <f t="shared" si="320"/>
        <v>3551.652</v>
      </c>
      <c r="W37" s="38">
        <v>0.48899999999999999</v>
      </c>
      <c r="X37" s="24">
        <f t="shared" si="321"/>
        <v>7422.0419999999995</v>
      </c>
      <c r="Y37" s="38">
        <v>0.41</v>
      </c>
      <c r="Z37" s="24">
        <f t="shared" si="322"/>
        <v>6222.98</v>
      </c>
      <c r="AA37" s="146">
        <v>2.2399999999999998E-3</v>
      </c>
      <c r="AB37" s="18">
        <f t="shared" si="234"/>
        <v>33.998719999999999</v>
      </c>
      <c r="AC37" s="39">
        <v>2.2200000000000002E-3</v>
      </c>
      <c r="AD37" s="17">
        <f t="shared" si="324"/>
        <v>33.695160000000001</v>
      </c>
      <c r="AE37" s="26">
        <f>IF(M37&gt;0,(AG37+AP37)/M37,0)</f>
        <v>2.2195287916721568E-3</v>
      </c>
      <c r="AF37" s="39">
        <v>2.9E-4</v>
      </c>
      <c r="AG37" s="36">
        <f t="shared" si="325"/>
        <v>4.4016200000000003</v>
      </c>
      <c r="AH37" s="27">
        <v>0.21360000000000001</v>
      </c>
      <c r="AI37" s="40">
        <f t="shared" si="326"/>
        <v>28.894099199999999</v>
      </c>
      <c r="AJ37" s="27">
        <f t="shared" si="327"/>
        <v>0.87055129762925942</v>
      </c>
      <c r="AK37" s="28">
        <f t="shared" si="6"/>
        <v>0.87050767434061538</v>
      </c>
      <c r="AL37" s="33">
        <v>148</v>
      </c>
      <c r="AM37" s="35">
        <v>8.5999999999999993E-2</v>
      </c>
      <c r="AN37" s="37">
        <v>0.2165</v>
      </c>
      <c r="AO37" s="132">
        <v>0.21529999999999999</v>
      </c>
      <c r="AP37" s="40">
        <f>AL37*(1-AM37)*AN37</f>
        <v>29.286387999999999</v>
      </c>
      <c r="AQ37" s="133">
        <f t="shared" si="239"/>
        <v>29.124061599999997</v>
      </c>
      <c r="AR37" s="41">
        <v>1.55</v>
      </c>
      <c r="AS37" s="41"/>
      <c r="AT37" s="117">
        <f>AT36+AL37-AS37</f>
        <v>826.48000000000025</v>
      </c>
      <c r="AU37" s="101"/>
      <c r="AV37" s="42"/>
      <c r="AW37" s="43"/>
      <c r="AX37" s="44"/>
      <c r="AY37" s="44"/>
      <c r="AZ37" s="44"/>
      <c r="BA37" s="44"/>
    </row>
    <row r="38" spans="1:53" s="31" customFormat="1" ht="12.75" x14ac:dyDescent="0.2">
      <c r="A38" s="183"/>
      <c r="B38" s="32">
        <v>3</v>
      </c>
      <c r="C38" s="10" t="s">
        <v>49</v>
      </c>
      <c r="D38" s="42">
        <v>19200</v>
      </c>
      <c r="E38" s="42">
        <v>4</v>
      </c>
      <c r="F38" s="42">
        <v>20221</v>
      </c>
      <c r="G38" s="36">
        <v>0.8</v>
      </c>
      <c r="H38" s="36">
        <v>6.3</v>
      </c>
      <c r="I38" s="42">
        <v>19782</v>
      </c>
      <c r="J38" s="36">
        <v>1</v>
      </c>
      <c r="K38" s="42">
        <v>16731</v>
      </c>
      <c r="L38" s="38">
        <v>6.7000000000000004E-2</v>
      </c>
      <c r="M38" s="36">
        <f>ROUND(K38*(1-L38),0)</f>
        <v>15610</v>
      </c>
      <c r="N38" s="27">
        <v>0.63700000000000001</v>
      </c>
      <c r="O38" s="24">
        <f t="shared" si="317"/>
        <v>9943.57</v>
      </c>
      <c r="P38" s="38">
        <v>0.246</v>
      </c>
      <c r="Q38" s="24">
        <f t="shared" si="318"/>
        <v>3840.06</v>
      </c>
      <c r="R38" s="38">
        <v>0.11700000000000001</v>
      </c>
      <c r="S38" s="134">
        <v>0.20180000000000001</v>
      </c>
      <c r="T38" s="24">
        <f t="shared" si="319"/>
        <v>1826.3700000000001</v>
      </c>
      <c r="U38" s="27">
        <v>0.23100000000000001</v>
      </c>
      <c r="V38" s="24">
        <f t="shared" si="320"/>
        <v>3605.9100000000003</v>
      </c>
      <c r="W38" s="38">
        <v>0.497</v>
      </c>
      <c r="X38" s="24">
        <f t="shared" si="321"/>
        <v>7758.17</v>
      </c>
      <c r="Y38" s="38">
        <v>0.43</v>
      </c>
      <c r="Z38" s="24">
        <f t="shared" si="322"/>
        <v>6712.3</v>
      </c>
      <c r="AA38" s="147">
        <v>2.3E-3</v>
      </c>
      <c r="AB38" s="148">
        <f t="shared" si="234"/>
        <v>35.902999999999999</v>
      </c>
      <c r="AC38" s="46">
        <v>2.2599999999999999E-3</v>
      </c>
      <c r="AD38" s="17">
        <f t="shared" si="324"/>
        <v>35.278599999999997</v>
      </c>
      <c r="AE38" s="26">
        <f>IF(M38&gt;0,(AG38+AP38)/M38,0)</f>
        <v>2.468792825112108E-3</v>
      </c>
      <c r="AF38" s="46">
        <v>3.1E-4</v>
      </c>
      <c r="AG38" s="36">
        <f t="shared" si="325"/>
        <v>4.8391000000000002</v>
      </c>
      <c r="AH38" s="27">
        <v>0.20530000000000001</v>
      </c>
      <c r="AI38" s="40">
        <f t="shared" si="326"/>
        <v>32.133556000000006</v>
      </c>
      <c r="AJ38" s="27">
        <f t="shared" si="327"/>
        <v>0.86413669218485512</v>
      </c>
      <c r="AK38" s="28">
        <f t="shared" si="6"/>
        <v>0.87569342633005187</v>
      </c>
      <c r="AL38" s="42">
        <v>172</v>
      </c>
      <c r="AM38" s="38">
        <v>0.09</v>
      </c>
      <c r="AN38" s="27">
        <v>0.21529999999999999</v>
      </c>
      <c r="AO38" s="134">
        <v>0.21590000000000001</v>
      </c>
      <c r="AP38" s="40">
        <f>AL38*(1-AM38)*AN38</f>
        <v>33.698756000000003</v>
      </c>
      <c r="AQ38" s="135">
        <f t="shared" si="239"/>
        <v>33.792668000000006</v>
      </c>
      <c r="AR38" s="17">
        <v>1.55</v>
      </c>
      <c r="AS38" s="17"/>
      <c r="AT38" s="117">
        <f>AT37+AL38-AS38</f>
        <v>998.48000000000025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9">SUM(D36:D38)</f>
        <v>53320</v>
      </c>
      <c r="E39" s="50"/>
      <c r="F39" s="50">
        <f t="shared" ref="F39" si="330">SUM(F36:F38)</f>
        <v>58584</v>
      </c>
      <c r="G39" s="51"/>
      <c r="H39" s="51"/>
      <c r="I39" s="50">
        <f t="shared" ref="I39:K39" si="331">SUM(I36:I38)</f>
        <v>57932</v>
      </c>
      <c r="J39" s="51"/>
      <c r="K39" s="50">
        <f t="shared" si="331"/>
        <v>49596</v>
      </c>
      <c r="L39" s="20">
        <f t="shared" ref="L39" si="332">IF(K39&gt;0,(K36*L36+K37*L37+K38*L38)/K39,0)</f>
        <v>7.0683482538914433E-2</v>
      </c>
      <c r="M39" s="51">
        <f t="shared" ref="M39" si="333">M36+M37+M38</f>
        <v>46090</v>
      </c>
      <c r="N39" s="52">
        <f t="shared" ref="N39" si="334">IF(M39&gt;0,O39/M39,0)</f>
        <v>0.64647363853330442</v>
      </c>
      <c r="O39" s="53">
        <f t="shared" ref="O39" si="335">O36+O37+O38</f>
        <v>29795.97</v>
      </c>
      <c r="P39" s="20">
        <f t="shared" ref="P39" si="336">IF(M39&gt;0,Q39/M39,0)</f>
        <v>0.26499518333694944</v>
      </c>
      <c r="Q39" s="53">
        <f t="shared" ref="Q39" si="337">Q36+Q37+Q38</f>
        <v>12213.627999999999</v>
      </c>
      <c r="R39" s="20">
        <f t="shared" ref="R39" si="338">IF(M39&gt;0,T39/M39,0)</f>
        <v>8.8531178129746146E-2</v>
      </c>
      <c r="S39" s="136"/>
      <c r="T39" s="53">
        <f t="shared" ref="T39" si="339">T36+T37+T38</f>
        <v>4080.402</v>
      </c>
      <c r="U39" s="20">
        <f t="shared" ref="U39" si="340">IF(M39&gt;0,V39/M39,0)</f>
        <v>0.22866791060967673</v>
      </c>
      <c r="V39" s="53">
        <f t="shared" ref="V39" si="341">V36+V37+V38</f>
        <v>10539.304</v>
      </c>
      <c r="W39" s="20">
        <f t="shared" ref="W39" si="342">IF(M39&gt;0,X39/M39,0)</f>
        <v>0.50233356476459101</v>
      </c>
      <c r="X39" s="53">
        <f t="shared" ref="X39" si="343">X36+X37+X38</f>
        <v>23152.554</v>
      </c>
      <c r="Y39" s="20">
        <f t="shared" ref="Y39" si="344">IF(M39&gt;0,Z39/M39,0)</f>
        <v>0.42009372965936209</v>
      </c>
      <c r="Z39" s="53">
        <f t="shared" ref="Z39" si="345">Z36+Z37+Z38</f>
        <v>19362.12</v>
      </c>
      <c r="AA39" s="152">
        <f t="shared" ref="AA39" si="346">IF(M39&gt;0,AB39/M39,0)</f>
        <v>2.1872805380776738E-3</v>
      </c>
      <c r="AB39" s="55">
        <f t="shared" ref="AB39" si="347">SUM(AB36:AB38)</f>
        <v>100.81175999999999</v>
      </c>
      <c r="AC39" s="54">
        <f t="shared" ref="AC39" si="348">IF(M39&gt;0,AD39/M39,0)</f>
        <v>2.1704669125623779E-3</v>
      </c>
      <c r="AD39" s="55">
        <f t="shared" ref="AD39" si="349">SUM(AD36:AD38)</f>
        <v>100.03681999999999</v>
      </c>
      <c r="AE39" s="54">
        <f t="shared" ref="AE39" si="350">IF(M39&gt;0,(AE36*M36+AE37*M37+AE38*M38)/M39,0)</f>
        <v>2.2719922434367543E-3</v>
      </c>
      <c r="AF39" s="54">
        <f t="shared" ref="AF39" si="351">IF(K39&gt;0,(K36*AF36+K37*AF37+K38*AF38)/K39,0)</f>
        <v>2.9345410920235502E-4</v>
      </c>
      <c r="AG39" s="51">
        <f t="shared" ref="AG39" si="352">SUM(AG36:AG38)</f>
        <v>13.52528</v>
      </c>
      <c r="AH39" s="52">
        <f t="shared" ref="AH39" si="353">IF(K39&gt;0,(K36*AH36+K37*AH37+K38*AH38)/K39,0)</f>
        <v>0.20997682877651425</v>
      </c>
      <c r="AI39" s="57">
        <f t="shared" ref="AI39" si="354">SUM(AI36:AI38)</f>
        <v>89.421660700000004</v>
      </c>
      <c r="AJ39" s="52">
        <f t="shared" ref="AJ39" si="355">IF(AND(AD39&gt;0),((AD36*AJ36+AD37*AJ37+AD38*AJ38)/AD39),0)</f>
        <v>0.86601077244818558</v>
      </c>
      <c r="AK39" s="56">
        <f t="shared" si="6"/>
        <v>0.87203502916117082</v>
      </c>
      <c r="AL39" s="50">
        <f t="shared" ref="AL39" si="356">SUM(AL36:AL38)</f>
        <v>467</v>
      </c>
      <c r="AM39" s="20">
        <f t="shared" ref="AM39" si="357">IF(AL39&gt;0,(AM36*AL36+AM37*AL37+AM38*AL38)/AL39,0)</f>
        <v>8.7158458244111336E-2</v>
      </c>
      <c r="AN39" s="52">
        <f>IF(K39&gt;0,(AN36*K36+AN37*K37+AN38*K38)/K39,0)</f>
        <v>0.21385607710299215</v>
      </c>
      <c r="AO39" s="136">
        <f>IF(L39&gt;0,(AO36*K36+AO37*K37+AO38*K38)/K39,0)</f>
        <v>0.2139218606339221</v>
      </c>
      <c r="AP39" s="57">
        <f t="shared" ref="AP39" si="358">SUM(AP36:AP38)</f>
        <v>91.190842500000002</v>
      </c>
      <c r="AQ39" s="137">
        <f t="shared" si="270"/>
        <v>91.230032100000003</v>
      </c>
      <c r="AR39" s="55"/>
      <c r="AS39" s="55">
        <f t="shared" ref="AS39" si="359">SUM(AS36:AS38)</f>
        <v>0</v>
      </c>
      <c r="AT39" s="102"/>
      <c r="AU39" s="103">
        <f>AT38</f>
        <v>998.48000000000025</v>
      </c>
      <c r="AV39" s="50">
        <f t="shared" ref="AV39" si="360">SUM(AV36:AV38)</f>
        <v>0</v>
      </c>
      <c r="AW39" s="58"/>
      <c r="AX39" s="57"/>
      <c r="AY39" s="57"/>
      <c r="AZ39" s="57"/>
      <c r="BA39" s="57"/>
    </row>
    <row r="40" spans="1:53" s="31" customFormat="1" ht="13.5" thickBot="1" x14ac:dyDescent="0.25">
      <c r="A40" s="182">
        <v>10</v>
      </c>
      <c r="B40" s="22">
        <v>1</v>
      </c>
      <c r="C40" s="10" t="s">
        <v>50</v>
      </c>
      <c r="D40" s="11">
        <v>12517</v>
      </c>
      <c r="E40" s="11">
        <v>0</v>
      </c>
      <c r="F40" s="11">
        <v>13069</v>
      </c>
      <c r="G40" s="12">
        <v>1.1000000000000001</v>
      </c>
      <c r="H40" s="12">
        <v>6.8</v>
      </c>
      <c r="I40" s="11">
        <v>13099</v>
      </c>
      <c r="J40" s="12">
        <v>2.7</v>
      </c>
      <c r="K40" s="11">
        <v>16647</v>
      </c>
      <c r="L40" s="13">
        <v>6.3E-2</v>
      </c>
      <c r="M40" s="23">
        <f>ROUND(K40*(1-L40),0)</f>
        <v>15598</v>
      </c>
      <c r="N40" s="14">
        <v>0.67</v>
      </c>
      <c r="O40" s="24">
        <f t="shared" ref="O40:O42" si="361">M40*N40</f>
        <v>10450.66</v>
      </c>
      <c r="P40" s="13">
        <v>0.24</v>
      </c>
      <c r="Q40" s="24">
        <f t="shared" ref="Q40:Q42" si="362">M40*P40</f>
        <v>3743.52</v>
      </c>
      <c r="R40" s="15">
        <v>0.09</v>
      </c>
      <c r="S40" s="143">
        <v>0.20569999999999999</v>
      </c>
      <c r="T40" s="24">
        <f t="shared" ref="T40:T42" si="363">M40*R40</f>
        <v>1403.82</v>
      </c>
      <c r="U40" s="25">
        <v>0.23799999999999999</v>
      </c>
      <c r="V40" s="24">
        <f t="shared" ref="V40:V42" si="364">M40*U40</f>
        <v>3712.3239999999996</v>
      </c>
      <c r="W40" s="15">
        <v>0.48799999999999999</v>
      </c>
      <c r="X40" s="24">
        <f t="shared" ref="X40:X42" si="365">M40*W40</f>
        <v>7611.8239999999996</v>
      </c>
      <c r="Y40" s="15">
        <v>0.42</v>
      </c>
      <c r="Z40" s="24">
        <f t="shared" ref="Z40:Z42" si="366">Y40*M40</f>
        <v>6551.16</v>
      </c>
      <c r="AA40" s="145">
        <v>2.3500000000000001E-3</v>
      </c>
      <c r="AB40" s="18">
        <f t="shared" ref="AB40" si="367">M40*AA40</f>
        <v>36.655300000000004</v>
      </c>
      <c r="AC40" s="16">
        <v>2.3700000000000001E-3</v>
      </c>
      <c r="AD40" s="17">
        <f t="shared" ref="AD40:AD42" si="368">M40*AC40</f>
        <v>36.967260000000003</v>
      </c>
      <c r="AE40" s="26">
        <f>IF(M40&gt;0,(AG40+AP40)/M40,0)</f>
        <v>2.3732482369534557E-3</v>
      </c>
      <c r="AF40" s="16">
        <v>3.2000000000000003E-4</v>
      </c>
      <c r="AG40" s="23">
        <f t="shared" ref="AG40:AG42" si="369">AF40*M40</f>
        <v>4.9913600000000002</v>
      </c>
      <c r="AH40" s="114">
        <v>0.21110000000000001</v>
      </c>
      <c r="AI40" s="29">
        <f t="shared" ref="AI40:AI42" si="370">AL40*(1-AM40)*AH40</f>
        <v>31.905654000000006</v>
      </c>
      <c r="AJ40" s="27">
        <f t="shared" ref="AJ40:AJ42" si="371">IF(AND(AH40&gt;0,AF40&gt;0,AC40&gt;0),((AC40-AF40)*AH40)/((AH40-AF40)*AC40),0)</f>
        <v>0.86629208849749562</v>
      </c>
      <c r="AK40" s="59">
        <f t="shared" si="6"/>
        <v>0.86647220453107809</v>
      </c>
      <c r="AL40" s="11">
        <v>165</v>
      </c>
      <c r="AM40" s="13">
        <v>8.4000000000000005E-2</v>
      </c>
      <c r="AN40" s="14">
        <v>0.21190000000000001</v>
      </c>
      <c r="AO40" s="130">
        <v>0.21410000000000001</v>
      </c>
      <c r="AP40" s="29">
        <f>AL40*(1-AM40)*AN40</f>
        <v>32.026566000000003</v>
      </c>
      <c r="AQ40" s="131">
        <f t="shared" ref="AQ40" si="372">AL40*(1-AM40)*AO40</f>
        <v>32.359074000000007</v>
      </c>
      <c r="AR40" s="18">
        <v>1.55</v>
      </c>
      <c r="AS40" s="18"/>
      <c r="AT40" s="98">
        <f>AT38+AL40-AS40</f>
        <v>1163.4800000000002</v>
      </c>
      <c r="AU40" s="99"/>
      <c r="AV40" s="11"/>
      <c r="AW40" s="30"/>
      <c r="AX40" s="19"/>
      <c r="AY40" s="19"/>
      <c r="AZ40" s="19"/>
      <c r="BA40" s="19"/>
    </row>
    <row r="41" spans="1:53" s="31" customFormat="1" ht="12.75" x14ac:dyDescent="0.2">
      <c r="A41" s="183"/>
      <c r="B41" s="32">
        <v>2</v>
      </c>
      <c r="C41" s="10" t="s">
        <v>48</v>
      </c>
      <c r="D41" s="33">
        <v>19503</v>
      </c>
      <c r="E41" s="33">
        <v>3</v>
      </c>
      <c r="F41" s="33">
        <v>18414</v>
      </c>
      <c r="G41" s="34">
        <v>0.5</v>
      </c>
      <c r="H41" s="34">
        <v>5.8</v>
      </c>
      <c r="I41" s="33">
        <v>17649</v>
      </c>
      <c r="J41" s="34">
        <v>2</v>
      </c>
      <c r="K41" s="33">
        <v>16361</v>
      </c>
      <c r="L41" s="35">
        <v>6.2E-2</v>
      </c>
      <c r="M41" s="36">
        <f>ROUND(K41*(1-L41),0)</f>
        <v>15347</v>
      </c>
      <c r="N41" s="37">
        <v>0.53200000000000003</v>
      </c>
      <c r="O41" s="24">
        <f t="shared" si="361"/>
        <v>8164.6040000000003</v>
      </c>
      <c r="P41" s="35">
        <v>0.308</v>
      </c>
      <c r="Q41" s="24">
        <f t="shared" si="362"/>
        <v>4726.8760000000002</v>
      </c>
      <c r="R41" s="38">
        <v>0.16</v>
      </c>
      <c r="S41" s="134">
        <v>0.216</v>
      </c>
      <c r="T41" s="24">
        <f t="shared" si="363"/>
        <v>2455.52</v>
      </c>
      <c r="U41" s="27">
        <v>0.21</v>
      </c>
      <c r="V41" s="24">
        <f t="shared" si="364"/>
        <v>3222.87</v>
      </c>
      <c r="W41" s="38">
        <v>0.54300000000000004</v>
      </c>
      <c r="X41" s="24">
        <f t="shared" si="365"/>
        <v>8333.4210000000003</v>
      </c>
      <c r="Y41" s="38">
        <v>0.42</v>
      </c>
      <c r="Z41" s="24">
        <f t="shared" si="366"/>
        <v>6445.74</v>
      </c>
      <c r="AA41" s="146"/>
      <c r="AB41" s="18">
        <f t="shared" si="234"/>
        <v>0</v>
      </c>
      <c r="AC41" s="39">
        <v>2.4299999999999999E-3</v>
      </c>
      <c r="AD41" s="17">
        <f t="shared" si="368"/>
        <v>37.293209999999995</v>
      </c>
      <c r="AE41" s="26">
        <f>IF(M41&gt;0,(AG41+AP41)/M41,0)</f>
        <v>2.5358901153319869E-3</v>
      </c>
      <c r="AF41" s="39">
        <v>3.2000000000000003E-4</v>
      </c>
      <c r="AG41" s="36">
        <f t="shared" si="369"/>
        <v>4.9110400000000007</v>
      </c>
      <c r="AH41" s="27">
        <v>0.21360000000000001</v>
      </c>
      <c r="AI41" s="40">
        <f t="shared" si="370"/>
        <v>32.691052800000001</v>
      </c>
      <c r="AJ41" s="27">
        <f t="shared" si="371"/>
        <v>0.86961555203615704</v>
      </c>
      <c r="AK41" s="28">
        <f t="shared" si="6"/>
        <v>0.87507179637578247</v>
      </c>
      <c r="AL41" s="33">
        <v>168</v>
      </c>
      <c r="AM41" s="35">
        <v>8.8999999999999996E-2</v>
      </c>
      <c r="AN41" s="37">
        <v>0.22220000000000001</v>
      </c>
      <c r="AO41" s="132"/>
      <c r="AP41" s="40">
        <f>AL41*(1-AM41)*AN41</f>
        <v>34.007265600000004</v>
      </c>
      <c r="AQ41" s="133">
        <f t="shared" si="239"/>
        <v>0</v>
      </c>
      <c r="AR41" s="41">
        <v>1.55</v>
      </c>
      <c r="AS41" s="41"/>
      <c r="AT41" s="117">
        <f>AT40+AL41-AS41</f>
        <v>1331.4800000000002</v>
      </c>
      <c r="AU41" s="101"/>
      <c r="AV41" s="42"/>
      <c r="AW41" s="43"/>
      <c r="AX41" s="44"/>
      <c r="AY41" s="44"/>
      <c r="AZ41" s="44"/>
      <c r="BA41" s="44"/>
    </row>
    <row r="42" spans="1:53" s="31" customFormat="1" ht="12.75" x14ac:dyDescent="0.2">
      <c r="A42" s="183"/>
      <c r="B42" s="32">
        <v>3</v>
      </c>
      <c r="C42" s="10" t="s">
        <v>51</v>
      </c>
      <c r="D42" s="42">
        <v>17950</v>
      </c>
      <c r="E42" s="42">
        <v>1</v>
      </c>
      <c r="F42" s="42">
        <v>15724</v>
      </c>
      <c r="G42" s="36">
        <v>0.8</v>
      </c>
      <c r="H42" s="36">
        <v>5.9</v>
      </c>
      <c r="I42" s="42">
        <v>15767</v>
      </c>
      <c r="J42" s="36">
        <v>1.7</v>
      </c>
      <c r="K42" s="42">
        <v>16023</v>
      </c>
      <c r="L42" s="38">
        <v>6.3E-2</v>
      </c>
      <c r="M42" s="36">
        <f>ROUND(K42*(1-L42),0)</f>
        <v>15014</v>
      </c>
      <c r="N42" s="27">
        <v>0.54600000000000004</v>
      </c>
      <c r="O42" s="24">
        <f t="shared" si="361"/>
        <v>8197.6440000000002</v>
      </c>
      <c r="P42" s="38">
        <v>0.35799999999999998</v>
      </c>
      <c r="Q42" s="24">
        <f t="shared" si="362"/>
        <v>5375.0119999999997</v>
      </c>
      <c r="R42" s="38">
        <v>9.6000000000000002E-2</v>
      </c>
      <c r="S42" s="134">
        <v>0.2039</v>
      </c>
      <c r="T42" s="24">
        <f t="shared" si="363"/>
        <v>1441.3440000000001</v>
      </c>
      <c r="U42" s="27"/>
      <c r="V42" s="24">
        <f t="shared" si="364"/>
        <v>0</v>
      </c>
      <c r="W42" s="38"/>
      <c r="X42" s="24">
        <f t="shared" si="365"/>
        <v>0</v>
      </c>
      <c r="Y42" s="38">
        <v>0.43</v>
      </c>
      <c r="Z42" s="24">
        <f t="shared" si="366"/>
        <v>6456.0199999999995</v>
      </c>
      <c r="AA42" s="147"/>
      <c r="AB42" s="148">
        <f t="shared" si="234"/>
        <v>0</v>
      </c>
      <c r="AC42" s="46">
        <v>2.4199999999999998E-3</v>
      </c>
      <c r="AD42" s="17">
        <f t="shared" si="368"/>
        <v>36.333880000000001</v>
      </c>
      <c r="AE42" s="26">
        <f>IF(M42&gt;0,(AG42+AP42)/M42,0)</f>
        <v>3.1E-4</v>
      </c>
      <c r="AF42" s="46">
        <v>3.1E-4</v>
      </c>
      <c r="AG42" s="36">
        <f t="shared" si="369"/>
        <v>4.6543400000000004</v>
      </c>
      <c r="AH42" s="27">
        <v>0.2072</v>
      </c>
      <c r="AI42" s="40">
        <f t="shared" si="370"/>
        <v>30.956508799999998</v>
      </c>
      <c r="AJ42" s="27">
        <f t="shared" si="371"/>
        <v>0.87320726588848874</v>
      </c>
      <c r="AK42" s="28">
        <f t="shared" si="6"/>
        <v>0</v>
      </c>
      <c r="AL42" s="42">
        <v>164</v>
      </c>
      <c r="AM42" s="38">
        <v>8.8999999999999996E-2</v>
      </c>
      <c r="AN42" s="27"/>
      <c r="AO42" s="134"/>
      <c r="AP42" s="40">
        <f>AL42*(1-AM42)*AN42</f>
        <v>0</v>
      </c>
      <c r="AQ42" s="135">
        <f t="shared" si="239"/>
        <v>0</v>
      </c>
      <c r="AR42" s="17">
        <v>1.55</v>
      </c>
      <c r="AS42" s="17"/>
      <c r="AT42" s="117">
        <f>AT41+AL42-AS42</f>
        <v>1495.4800000000002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3">SUM(D40:D42)</f>
        <v>49970</v>
      </c>
      <c r="E43" s="50"/>
      <c r="F43" s="50">
        <f t="shared" ref="F43" si="374">SUM(F40:F42)</f>
        <v>47207</v>
      </c>
      <c r="G43" s="51"/>
      <c r="H43" s="51"/>
      <c r="I43" s="50">
        <f t="shared" ref="I43:K43" si="375">SUM(I40:I42)</f>
        <v>46515</v>
      </c>
      <c r="J43" s="51"/>
      <c r="K43" s="50">
        <f t="shared" si="375"/>
        <v>49031</v>
      </c>
      <c r="L43" s="20">
        <f t="shared" ref="L43" si="376">IF(K43&gt;0,(K40*L40+K41*L41+K42*L42)/K43,0)</f>
        <v>6.2666313148824218E-2</v>
      </c>
      <c r="M43" s="51">
        <f t="shared" ref="M43" si="377">M40+M41+M42</f>
        <v>45959</v>
      </c>
      <c r="N43" s="52">
        <f t="shared" ref="N43" si="378">IF(M43&gt;0,O43/M43,0)</f>
        <v>0.5834092995931156</v>
      </c>
      <c r="O43" s="53">
        <f t="shared" ref="O43" si="379">O40+O41+O42</f>
        <v>26812.907999999999</v>
      </c>
      <c r="P43" s="20">
        <f t="shared" ref="P43" si="380">IF(M43&gt;0,Q43/M43,0)</f>
        <v>0.30125564089732149</v>
      </c>
      <c r="Q43" s="53">
        <f t="shared" ref="Q43" si="381">Q40+Q41+Q42</f>
        <v>13845.407999999999</v>
      </c>
      <c r="R43" s="20">
        <f t="shared" ref="R43" si="382">IF(M43&gt;0,T43/M43,0)</f>
        <v>0.11533505950956288</v>
      </c>
      <c r="S43" s="136"/>
      <c r="T43" s="53">
        <f t="shared" ref="T43" si="383">T40+T41+T42</f>
        <v>5300.6840000000002</v>
      </c>
      <c r="U43" s="20">
        <f t="shared" ref="U43" si="384">IF(M43&gt;0,V43/M43,0)</f>
        <v>0.15089958441219348</v>
      </c>
      <c r="V43" s="53">
        <f t="shared" ref="V43" si="385">V40+V41+V42</f>
        <v>6935.1939999999995</v>
      </c>
      <c r="W43" s="20">
        <f t="shared" ref="W43" si="386">IF(M43&gt;0,X43/M43,0)</f>
        <v>0.34694499445157639</v>
      </c>
      <c r="X43" s="53">
        <f t="shared" ref="X43" si="387">X40+X41+X42</f>
        <v>15945.244999999999</v>
      </c>
      <c r="Y43" s="20">
        <f t="shared" ref="Y43" si="388">IF(M43&gt;0,Z43/M43,0)</f>
        <v>0.423266824778607</v>
      </c>
      <c r="Z43" s="53">
        <f t="shared" ref="Z43" si="389">Z40+Z41+Z42</f>
        <v>19452.919999999998</v>
      </c>
      <c r="AA43" s="152">
        <f t="shared" ref="AA43" si="390">IF(M43&gt;0,AB43/M43,0)</f>
        <v>7.9756522117539557E-4</v>
      </c>
      <c r="AB43" s="55">
        <f t="shared" ref="AB43" si="391">SUM(AB40:AB42)</f>
        <v>36.655300000000004</v>
      </c>
      <c r="AC43" s="54">
        <f t="shared" ref="AC43" si="392">IF(M43&gt;0,AD43/M43,0)</f>
        <v>2.4063698078722337E-3</v>
      </c>
      <c r="AD43" s="55">
        <f t="shared" ref="AD43" si="393">SUM(AD40:AD42)</f>
        <v>110.59434999999999</v>
      </c>
      <c r="AE43" s="54">
        <f t="shared" ref="AE43" si="394">IF(M43&gt;0,(AE40*M40+AE41*M41+AE42*M42)/M43,0)</f>
        <v>1.7535318784133687E-3</v>
      </c>
      <c r="AF43" s="54">
        <f t="shared" ref="AF43" si="395">IF(K43&gt;0,(K40*AF40+K41*AF41+K42*AF42)/K43,0)</f>
        <v>3.1673206746752057E-4</v>
      </c>
      <c r="AG43" s="51">
        <f t="shared" ref="AG43" si="396">SUM(AG40:AG42)</f>
        <v>14.556740000000001</v>
      </c>
      <c r="AH43" s="52">
        <f t="shared" ref="AH43" si="397">IF(K43&gt;0,(K40*AH40+K41*AH41+K42*AH42)/K43,0)</f>
        <v>0.21065972344027251</v>
      </c>
      <c r="AI43" s="57">
        <f t="shared" ref="AI43" si="398">SUM(AI40:AI42)</f>
        <v>95.553215600000001</v>
      </c>
      <c r="AJ43" s="52">
        <f t="shared" ref="AJ43" si="399">IF(AND(AD43&gt;0),((AD40*AJ40+AD41*AJ41+AD42*AJ42)/AD43),0)</f>
        <v>0.86968464742277252</v>
      </c>
      <c r="AK43" s="56">
        <f t="shared" si="6"/>
        <v>0.82115510875134401</v>
      </c>
      <c r="AL43" s="50">
        <f t="shared" ref="AL43" si="400">SUM(AL40:AL42)</f>
        <v>497</v>
      </c>
      <c r="AM43" s="20">
        <f t="shared" ref="AM43" si="401">IF(AL43&gt;0,(AM40*AL40+AM41*AL41+AM42*AL42)/AL43,0)</f>
        <v>8.7340040241448688E-2</v>
      </c>
      <c r="AN43" s="52">
        <f>IF(K43&gt;0,(AN40*K40+AN41*K41+AN42*K42)/K43,0)</f>
        <v>0.14608948420387102</v>
      </c>
      <c r="AO43" s="136">
        <f>IF(L43&gt;0,(AO40*K40+AO41*K41+AO42*K42)/K43,0)</f>
        <v>7.2691209642879007E-2</v>
      </c>
      <c r="AP43" s="57">
        <f t="shared" ref="AP43" si="402">SUM(AP40:AP42)</f>
        <v>66.033831600000013</v>
      </c>
      <c r="AQ43" s="137">
        <f t="shared" si="270"/>
        <v>32.359074000000007</v>
      </c>
      <c r="AR43" s="55"/>
      <c r="AS43" s="55">
        <f t="shared" ref="AS43" si="403">SUM(AS40:AS42)</f>
        <v>0</v>
      </c>
      <c r="AT43" s="102"/>
      <c r="AU43" s="103">
        <f>AT42</f>
        <v>1495.4800000000002</v>
      </c>
      <c r="AV43" s="50">
        <f t="shared" ref="AV43" si="404">SUM(AV40:AV42)</f>
        <v>0</v>
      </c>
      <c r="AW43" s="58"/>
      <c r="AX43" s="57"/>
      <c r="AY43" s="57"/>
      <c r="AZ43" s="57"/>
      <c r="BA43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  <protectedRange sqref="AP28:AQ43 AK28:AK43 M28:M43" name="Range1_1_1_1_1_1_1_1_1_2"/>
    <protectedRange sqref="AH31:AJ31 AH35:AJ35 AH39:AJ39 AH43:AJ43 AH28:AI30 AH32:AI34 AH36:AI38 AH40:AI42" name="Range1_1_1_1_1_1_1_2"/>
    <protectedRange sqref="AJ28:AJ30 AJ32:AJ34 AJ36:AJ38 AJ40:AJ42" name="Range1_1_1_1_2"/>
    <protectedRange sqref="AD31:AE31 AD28:AD30 AD35:AE35 AD32:AD34 AD39:AE39 AD36:AD38 AD43:AE43 AD40:AD42" name="Range1_1_1_1_1_2_2_1_2"/>
    <protectedRange sqref="O28:O43" name="Range1_1_1_1_1_5_1_1_2"/>
    <protectedRange sqref="Q28:Q43" name="Range1_1_1_1_1_7_1_1_2"/>
    <protectedRange sqref="T28:T43" name="Range1_1_1_1_1_8_1_1_2"/>
    <protectedRange sqref="V28:V43" name="Range1_1_1_1_1_10_1_1_2"/>
    <protectedRange sqref="X28:X43" name="Range1_1_1_1_1_12_1_1_2"/>
    <protectedRange sqref="Z28:Z43" name="Range1_1_1_1_1_16_1_1_2"/>
    <protectedRange sqref="AG28:AG43" name="Range1_1_1_1_1_18_1_1_2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B28:AB43" name="Range1_1_1_1_1_2_2_1_1_1_2"/>
  </protectedRanges>
  <mergeCells count="15">
    <mergeCell ref="A28:A31"/>
    <mergeCell ref="A32:A35"/>
    <mergeCell ref="A36:A39"/>
    <mergeCell ref="A40:A43"/>
    <mergeCell ref="A24:A2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2025-08-11T06:44:50Z</dcterms:modified>
</cp:coreProperties>
</file>