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Term 2/BEMM462 Operating Analyst/Group Work/"/>
    </mc:Choice>
  </mc:AlternateContent>
  <xr:revisionPtr revIDLastSave="0" documentId="13_ncr:1_{3CA66842-A2F7-4541-BAA7-E143E26225FC}" xr6:coauthVersionLast="47" xr6:coauthVersionMax="47" xr10:uidLastSave="{00000000-0000-0000-0000-000000000000}"/>
  <bookViews>
    <workbookView xWindow="6980" yWindow="860" windowWidth="27220" windowHeight="19980" activeTab="1" xr2:uid="{6D27C776-7BA2-4A4B-AED5-BF8903DEEE81}"/>
  </bookViews>
  <sheets>
    <sheet name="Question" sheetId="2" r:id="rId1"/>
    <sheet name="Profit Analysis Q2" sheetId="1" r:id="rId2"/>
    <sheet name="Sensitivity Report 1" sheetId="8" r:id="rId3"/>
    <sheet name="Profit Analysis Q3" sheetId="9" r:id="rId4"/>
    <sheet name="Profit Analysis Q4" sheetId="10" r:id="rId5"/>
    <sheet name="Profit Analysis Q2_STS" sheetId="14" state="veryHidden" r:id="rId6"/>
    <sheet name="Profit Analysis Q4_STS" sheetId="5" state="veryHidden" r:id="rId7"/>
    <sheet name="STS_1" sheetId="15" r:id="rId8"/>
  </sheets>
  <definedNames>
    <definedName name="ChartData" localSheetId="7">STS_1!$K$5:$K$11</definedName>
    <definedName name="InputValues" localSheetId="7">STS_1!$A$5:$A$11</definedName>
    <definedName name="OutputAddresses" localSheetId="7">STS_1!$B$4:$D$4</definedName>
    <definedName name="OutputValues" localSheetId="7">STS_1!$B$5:$D$11</definedName>
    <definedName name="solver_adj" localSheetId="1" hidden="1">'Profit Analysis Q2'!$B$8:$C$9</definedName>
    <definedName name="solver_adj" localSheetId="3" hidden="1">'Profit Analysis Q3'!$B$8:$C$9</definedName>
    <definedName name="solver_adj" localSheetId="4" hidden="1">'Profit Analysis Q4'!$B$8:$C$9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'Profit Analysis Q2'!$B$12</definedName>
    <definedName name="solver_lhs1" localSheetId="3" hidden="1">'Profit Analysis Q3'!$B$12</definedName>
    <definedName name="solver_lhs1" localSheetId="4" hidden="1">'Profit Analysis Q4'!$B$12</definedName>
    <definedName name="solver_lhs2" localSheetId="1" hidden="1">'Profit Analysis Q2'!$B$13</definedName>
    <definedName name="solver_lhs2" localSheetId="3" hidden="1">'Profit Analysis Q3'!$B$13</definedName>
    <definedName name="solver_lhs2" localSheetId="4" hidden="1">'Profit Analysis Q4'!$B$13</definedName>
    <definedName name="solver_lhs3" localSheetId="1" hidden="1">'Profit Analysis Q2'!$B$14</definedName>
    <definedName name="solver_lhs3" localSheetId="3" hidden="1">'Profit Analysis Q3'!$B$14</definedName>
    <definedName name="solver_lhs3" localSheetId="4" hidden="1">'Profit Analysis Q4'!$B$14</definedName>
    <definedName name="solver_lhs4" localSheetId="1" hidden="1">'Profit Analysis Q2'!$B$8:$C$9</definedName>
    <definedName name="solver_lhs4" localSheetId="3" hidden="1">'Profit Analysis Q3'!$B$8:$C$9</definedName>
    <definedName name="solver_lhs4" localSheetId="4" hidden="1">'Profit Analysis Q4'!$B$8:$C$9</definedName>
    <definedName name="solver_lhs5" localSheetId="1" hidden="1">'Profit Analysis Q2'!$C$9</definedName>
    <definedName name="solver_lhs5" localSheetId="3" hidden="1">'Profit Analysis Q3'!$C$9</definedName>
    <definedName name="solver_lhs5" localSheetId="4" hidden="1">'Profit Analysis Q4'!$C$9</definedName>
    <definedName name="solver_lhs6" localSheetId="1" hidden="1">'Profit Analysis Q2'!$D$8</definedName>
    <definedName name="solver_lhs6" localSheetId="3" hidden="1">'Profit Analysis Q3'!$D$8</definedName>
    <definedName name="solver_lhs6" localSheetId="4" hidden="1">'Profit Analysis Q4'!$D$8</definedName>
    <definedName name="solver_lhs7" localSheetId="1" hidden="1">'Profit Analysis Q2'!$D$9</definedName>
    <definedName name="solver_lhs7" localSheetId="3" hidden="1">'Profit Analysis Q3'!$D$9</definedName>
    <definedName name="solver_lhs7" localSheetId="4" hidden="1">'Profit Analysis Q4'!$D$9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3" hidden="1">4</definedName>
    <definedName name="solver_num" localSheetId="4" hidden="1">4</definedName>
    <definedName name="solver_opt" localSheetId="1" hidden="1">'Profit Analysis Q2'!$D$19</definedName>
    <definedName name="solver_opt" localSheetId="3" hidden="1">'Profit Analysis Q3'!$D$19</definedName>
    <definedName name="solver_opt" localSheetId="4" hidden="1">'Profit Analysis Q4'!$D$19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el4" localSheetId="1" hidden="1">3</definedName>
    <definedName name="solver_rel4" localSheetId="3" hidden="1">3</definedName>
    <definedName name="solver_rel4" localSheetId="4" hidden="1">3</definedName>
    <definedName name="solver_rel5" localSheetId="1" hidden="1">3</definedName>
    <definedName name="solver_rel5" localSheetId="3" hidden="1">3</definedName>
    <definedName name="solver_rel5" localSheetId="4" hidden="1">3</definedName>
    <definedName name="solver_rel6" localSheetId="1" hidden="1">1</definedName>
    <definedName name="solver_rel6" localSheetId="3" hidden="1">1</definedName>
    <definedName name="solver_rel6" localSheetId="4" hidden="1">1</definedName>
    <definedName name="solver_rel7" localSheetId="1" hidden="1">1</definedName>
    <definedName name="solver_rel7" localSheetId="3" hidden="1">1</definedName>
    <definedName name="solver_rel7" localSheetId="4" hidden="1">1</definedName>
    <definedName name="solver_rhs1" localSheetId="1" hidden="1">'Profit Analysis Q2'!$C$12</definedName>
    <definedName name="solver_rhs1" localSheetId="3" hidden="1">'Profit Analysis Q3'!$C$12</definedName>
    <definedName name="solver_rhs1" localSheetId="4" hidden="1">'Profit Analysis Q4'!$C$12</definedName>
    <definedName name="solver_rhs2" localSheetId="1" hidden="1">'Profit Analysis Q2'!$C$13</definedName>
    <definedName name="solver_rhs2" localSheetId="3" hidden="1">'Profit Analysis Q3'!$C$13</definedName>
    <definedName name="solver_rhs2" localSheetId="4" hidden="1">'Profit Analysis Q4'!$C$13</definedName>
    <definedName name="solver_rhs3" localSheetId="1" hidden="1">'Profit Analysis Q2'!$C$14</definedName>
    <definedName name="solver_rhs3" localSheetId="3" hidden="1">'Profit Analysis Q3'!$C$14</definedName>
    <definedName name="solver_rhs3" localSheetId="4" hidden="1">'Profit Analysis Q4'!$C$14</definedName>
    <definedName name="solver_rhs4" localSheetId="1" hidden="1">0</definedName>
    <definedName name="solver_rhs4" localSheetId="3" hidden="1">0</definedName>
    <definedName name="solver_rhs4" localSheetId="4" hidden="1">0</definedName>
    <definedName name="solver_rhs5" localSheetId="1" hidden="1">0</definedName>
    <definedName name="solver_rhs5" localSheetId="3" hidden="1">0</definedName>
    <definedName name="solver_rhs5" localSheetId="4" hidden="1">0</definedName>
    <definedName name="solver_rhs6" localSheetId="1" hidden="1">'Profit Analysis Q2'!$E$8</definedName>
    <definedName name="solver_rhs6" localSheetId="3" hidden="1">'Profit Analysis Q3'!$E$8</definedName>
    <definedName name="solver_rhs6" localSheetId="4" hidden="1">'Profit Analysis Q4'!$E$8</definedName>
    <definedName name="solver_rhs7" localSheetId="1" hidden="1">'Profit Analysis Q2'!$E$9</definedName>
    <definedName name="solver_rhs7" localSheetId="3" hidden="1">'Profit Analysis Q3'!$E$9</definedName>
    <definedName name="solver_rhs7" localSheetId="4" hidden="1">'Profit Analysis Q4'!$E$9</definedName>
    <definedName name="solver_rlx" localSheetId="1" hidden="1">1</definedName>
    <definedName name="solver_rlx" localSheetId="3" hidden="1">1</definedName>
    <definedName name="solver_rlx" localSheetId="4" hidden="1">1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5" l="1"/>
  <c r="K11" i="15"/>
  <c r="K10" i="15"/>
  <c r="K9" i="15"/>
  <c r="K8" i="15"/>
  <c r="K7" i="15"/>
  <c r="K6" i="15"/>
  <c r="K5" i="15"/>
  <c r="J4" i="15"/>
  <c r="B14" i="1"/>
  <c r="B13" i="1"/>
  <c r="C18" i="1"/>
  <c r="B18" i="1"/>
  <c r="C18" i="10"/>
  <c r="C19" i="10" s="1"/>
  <c r="B18" i="10"/>
  <c r="B14" i="10"/>
  <c r="B13" i="10"/>
  <c r="C18" i="9"/>
  <c r="C19" i="9" s="1"/>
  <c r="B18" i="9"/>
  <c r="B19" i="9" s="1"/>
  <c r="D19" i="9" s="1"/>
  <c r="B14" i="9"/>
  <c r="B13" i="9"/>
  <c r="B12" i="1" l="1"/>
  <c r="B19" i="1"/>
  <c r="B12" i="10"/>
  <c r="B19" i="10"/>
  <c r="D19" i="10" s="1"/>
  <c r="B12" i="9"/>
  <c r="C19" i="1"/>
  <c r="D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Jinnanut Sathienyanont</author>
  </authors>
  <commentList>
    <comment ref="I5" authorId="0" shapeId="0" xr:uid="{E4CDF977-AB7F-4844-B4E5-3269783E6E5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846669ED-8B5F-5A4F-81DD-A1F4E236289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FFEE7149-5C7B-DC47-96D2-67987E1D0AE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B6B7D7A1-9F19-B54A-855A-A58DB995644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2539DD16-8741-4A48-BFF8-18C7A51C4DE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9522AFFB-E32A-3747-BE02-B1732391ADB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D3A6CDA8-41A9-3F4B-9417-07C93873694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Jinnanut Sathienyanont</author>
  </authors>
  <commentList>
    <comment ref="B5" authorId="0" shapeId="0" xr:uid="{4D74805A-86C2-F343-902E-63863DDC04C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C94D8F8-A24F-5241-801D-3494ECEBA3B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658D138-5153-A942-B6D8-C64A3301932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AFC7B566-B3D5-F244-A41D-2DE981094AF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C696A40-4B08-864B-A7F9-55A9D632C8E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8FE6E5B-3362-7A48-A835-D8DEE49B5F1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6A34EC1-7EE2-BD4C-8732-6073C98B003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<sst xmlns="http://schemas.openxmlformats.org/spreadsheetml/2006/main" count="134" uniqueCount="61">
  <si>
    <t>CozyFarm Project</t>
  </si>
  <si>
    <t>Amount of water required for sugar beets/acre</t>
  </si>
  <si>
    <t>Amount of water required for corn/acre</t>
  </si>
  <si>
    <t>Sugar beets</t>
  </si>
  <si>
    <t>Corn</t>
  </si>
  <si>
    <t>Profit Model</t>
  </si>
  <si>
    <t>Total Profit</t>
  </si>
  <si>
    <t>Decided Variables</t>
  </si>
  <si>
    <t>Quantity of producing at farm 2(700 acres)</t>
  </si>
  <si>
    <t>Quantity of producing at farm 1(400 acres)</t>
  </si>
  <si>
    <t>Total amount of required water to produce</t>
  </si>
  <si>
    <t>Data for chart</t>
  </si>
  <si>
    <t>Microsoft Excel 16.86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</si>
  <si>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</si>
  <si>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</si>
  <si>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</si>
  <si>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</si>
  <si>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</si>
  <si>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</si>
  <si>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</si>
  <si>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</si>
  <si>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</si>
  <si>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</si>
  <si>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</si>
  <si>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</si>
  <si>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</si>
  <si>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</si>
  <si>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</si>
  <si>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</si>
  <si>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</si>
  <si>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Quantity of producing at farm 1(400 acres) Sugar beets</t>
  </si>
  <si>
    <t>Quantity of producing at farm 1(400 acres) Corn</t>
  </si>
  <si>
    <t>$B$12</t>
  </si>
  <si>
    <t>Quantity of producing at farm 2(700 acres) Sugar beets</t>
  </si>
  <si>
    <t>$C$12</t>
  </si>
  <si>
    <t>Quantity of producing at farm 2(700 acres) Corn</t>
  </si>
  <si>
    <t>Inputs variables</t>
  </si>
  <si>
    <t>Constrains</t>
  </si>
  <si>
    <t>Quantity of producing(acres) by product</t>
  </si>
  <si>
    <t>Profit of each product per acres</t>
  </si>
  <si>
    <t>Max areas of Farm 1(acres)</t>
  </si>
  <si>
    <t>Limitation</t>
  </si>
  <si>
    <t>Water can use per day (acres-feet)</t>
  </si>
  <si>
    <t>Max areas of Farm 2(acres)</t>
  </si>
  <si>
    <t>Worksheet: [Group Work Q2.xlsx]Profit Analysis Q1</t>
  </si>
  <si>
    <t>Report Created: 08/02/2025 16:13:40</t>
  </si>
  <si>
    <t>$B$8</t>
  </si>
  <si>
    <t>$C$8</t>
  </si>
  <si>
    <t>$B$9</t>
  </si>
  <si>
    <t>$C$9</t>
  </si>
  <si>
    <t>Total amount of required water to produce Sugar beets</t>
  </si>
  <si>
    <t>$B$13</t>
  </si>
  <si>
    <t>$B$14</t>
  </si>
  <si>
    <t>$B$19:$D$19</t>
  </si>
  <si>
    <t>$B$19</t>
  </si>
  <si>
    <t>$C$19</t>
  </si>
  <si>
    <t>$D$19</t>
  </si>
  <si>
    <t>Limitation of water</t>
  </si>
  <si>
    <t>Limitation of water (cell $C$12) values along side, output cell(s) along top</t>
  </si>
  <si>
    <t>Oneway analysis for Solver model in Profit Analysis Q2 worksheet</t>
  </si>
  <si>
    <t>From R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</si>
</sst>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8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rgb="FFFFFFFF"/>
      <name val="Aptos Narrow"/>
      <family val="2"/>
      <scheme val="minor"/>
    </font>
    <font>
      <sz val="10"/>
      <color rgb="FF000000"/>
      <name val="Tahoma"/>
      <family val="2"/>
    </font>
    <font>
      <b/>
      <sz val="12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3" fillId="0" borderId="0" xfId="0" applyFont="1"/>
    <xf numFmtId="49" fontId="0" fillId="0" borderId="0" xfId="0" applyNumberFormat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0" fontId="5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3" fontId="1" fillId="2" borderId="0" xfId="0" applyNumberFormat="1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$B$19 to Limitation of water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STS_1!$A$5:$A$11</c:f>
              <c:numCache>
                <c:formatCode>#,##0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cat>
          <c:val>
            <c:numRef>
              <c:f>STS_1!$K$5:$K$11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22500</c:v>
                </c:pt>
                <c:pt idx="5">
                  <c:v>35000</c:v>
                </c:pt>
                <c:pt idx="6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B-A549-AD05-346DBAC1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0543"/>
        <c:axId val="399989119"/>
      </c:lineChart>
      <c:catAx>
        <c:axId val="39986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Limitation of water ($C$12)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99989119"/>
        <c:crosses val="autoZero"/>
        <c:auto val="1"/>
        <c:lblAlgn val="ctr"/>
        <c:lblOffset val="100"/>
        <c:noMultiLvlLbl val="0"/>
      </c:catAx>
      <c:valAx>
        <c:axId val="3999891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8605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https://lh7-rt.googleusercontent.com/docsz/AD_4nXesTy_YJijkNur_zleEfe6Kr3Mm-xfnRfhjLp0j2KAkbdrLuN7gWdmu8IHln0hbc-b8GJLWMaEYrZtxB_fIf-3o-DABkpwbbcC-Luxf390T0If1x-392zJVlXxlDfctADz3TwPVfA?key=g5tCvELLMLNWhqLb2c1e5wL8" TargetMode="External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289278</xdr:colOff>
      <xdr:row>1</xdr:row>
      <xdr:rowOff>81844</xdr:rowOff>
    </xdr:from>
    <xdr:to>
      <xdr:col>9</xdr:col>
      <xdr:colOff>632178</xdr:colOff>
      <xdr:row>21</xdr:row>
      <xdr:rowOff>110283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22DFA4-14D8-DBF4-04FE-1A6FDD09F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278" y="279400"/>
          <a:ext cx="7835900" cy="397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465665</xdr:colOff>
      <xdr:row>22</xdr:row>
      <xdr:rowOff>169333</xdr:rowOff>
    </xdr:from>
    <xdr:to>
      <xdr:col>10</xdr:col>
      <xdr:colOff>497780</xdr:colOff>
      <xdr:row>44</xdr:row>
      <xdr:rowOff>112889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748A7-1590-8C5C-C745-CE83E051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665" y="4515555"/>
          <a:ext cx="8357671" cy="4289778"/>
        </a:xfrm>
        <a:prstGeom prst="rect">
          <a:avLst/>
        </a:prstGeom>
      </xdr:spPr>
    </xdr:pic>
    <xdr:clientData/>
  </xdr:twoCellAnchor>
  <xdr:twoCellAnchor editAs="oneCell">
    <xdr:from>
      <xdr:col>12</xdr:col>
      <xdr:colOff>56444</xdr:colOff>
      <xdr:row>3</xdr:row>
      <xdr:rowOff>98777</xdr:rowOff>
    </xdr:from>
    <xdr:to>
      <xdr:col>19</xdr:col>
      <xdr:colOff>210255</xdr:colOff>
      <xdr:row>34</xdr:row>
      <xdr:rowOff>19755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4474C2-718F-5945-5FD4-0BDA439AC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7111" y="691444"/>
          <a:ext cx="5981700" cy="6045200"/>
        </a:xfrm>
        <a:prstGeom prst="rect">
          <a:avLst/>
        </a:prstGeom>
      </xdr:spPr>
    </xdr:pic>
    <xdr:clientData/>
  </xdr:twoCellAnchor>
  <xdr:twoCellAnchor editAs="oneCell">
    <xdr:from>
      <xdr:col>12</xdr:col>
      <xdr:colOff>98777</xdr:colOff>
      <xdr:row>35</xdr:row>
      <xdr:rowOff>14112</xdr:rowOff>
    </xdr:from>
    <xdr:to>
      <xdr:col>18</xdr:col>
      <xdr:colOff>196144</xdr:colOff>
      <xdr:row>39</xdr:row>
      <xdr:rowOff>176389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3EE8EE-F096-7028-9735-C535C77FB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9444" y="6928556"/>
          <a:ext cx="50927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203200</xdr:rowOff>
    </xdr:from>
    <xdr:to>
      <xdr:col>15</xdr:col>
      <xdr:colOff>366548</xdr:colOff>
      <xdr:row>19</xdr:row>
      <xdr:rowOff>127000</xdr:rowOff>
    </xdr:to>
    <xdr:pic>
      <xdr:nvPicPr>
        <xdr:cNvPr id="2" name="Picture 5" descr="A graph with lines and numbers&#10;&#10;Description automatically generated">
          <a:extLst>
            <a:ext uri="{FF2B5EF4-FFF2-40B4-BE49-F238E27FC236}">
              <a16:creationId xmlns:a16="http://schemas.microsoft.com/office/drawing/2014/main" id="{55E8F7A6-8BDA-C44B-9DB7-F31121F8E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965200"/>
          <a:ext cx="7783348" cy="398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266700</xdr:colOff>
      <xdr:row>12</xdr:row>
      <xdr:rowOff>127000</xdr:rowOff>
    </xdr:from>
    <xdr:to>
      <xdr:col>12</xdr:col>
      <xdr:colOff>190500</xdr:colOff>
      <xdr:row>26</xdr:row>
      <xdr:rowOff>139700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8F54BCC4-4133-0A91-4093-65937A099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F25B6D-E4A3-929B-6B86-4E0D38E53B31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5378-AC9F-CD4B-9782-EC8028758E65}">
  <dimension ref="A1"/>
  <sheetViews>
    <sheetView zoomScale="90" workbookViewId="0">
      <selection activeCell="P47" sqref="P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45E7-8997-0D4D-957B-35FB0C48C2F5}">
  <dimension ref="A1:H19"/>
  <sheetViews>
    <sheetView tabSelected="1" workbookViewId="0">
      <selection activeCell="H28" sqref="H28"/>
    </sheetView>
  </sheetViews>
  <sheetFormatPr baseColWidth="10" defaultRowHeight="20" customHeight="1" x14ac:dyDescent="0.25"/>
  <cols>
    <col min="1" max="1" width="44.5" style="2" bestFit="1" customWidth="1"/>
    <col min="2" max="3" width="14.33203125" style="2" customWidth="1"/>
    <col min="4" max="4" width="11.6640625" style="2" customWidth="1"/>
    <col min="5" max="5" width="15.6640625" style="2" bestFit="1" customWidth="1"/>
    <col min="6" max="6" width="10.83203125" style="2"/>
    <col min="7" max="7" width="10.83203125" style="2" customWidth="1"/>
    <col min="8" max="16384" width="10.83203125" style="2"/>
  </cols>
  <sheetData>
    <row r="1" spans="1:8" ht="20" customHeight="1" x14ac:dyDescent="0.25">
      <c r="A1" s="1" t="s">
        <v>0</v>
      </c>
      <c r="B1" s="10"/>
      <c r="H1" s="10"/>
    </row>
    <row r="2" spans="1:8" ht="20" customHeight="1" x14ac:dyDescent="0.25">
      <c r="A2"/>
    </row>
    <row r="3" spans="1:8" ht="20" customHeight="1" x14ac:dyDescent="0.25">
      <c r="A3" s="1" t="s">
        <v>36</v>
      </c>
      <c r="G3" s="2" t="s">
        <v>60</v>
      </c>
    </row>
    <row r="4" spans="1:8" ht="20" customHeight="1" x14ac:dyDescent="0.25">
      <c r="A4" s="2" t="s">
        <v>1</v>
      </c>
      <c r="B4" s="3">
        <v>5</v>
      </c>
    </row>
    <row r="5" spans="1:8" ht="20" customHeight="1" x14ac:dyDescent="0.25">
      <c r="A5" s="2" t="s">
        <v>2</v>
      </c>
      <c r="B5" s="3">
        <v>1</v>
      </c>
    </row>
    <row r="7" spans="1:8" ht="20" customHeight="1" x14ac:dyDescent="0.25">
      <c r="A7" s="1" t="s">
        <v>7</v>
      </c>
      <c r="B7" s="8" t="s">
        <v>3</v>
      </c>
      <c r="C7" s="8" t="s">
        <v>4</v>
      </c>
      <c r="E7" s="1"/>
    </row>
    <row r="8" spans="1:8" ht="20" customHeight="1" x14ac:dyDescent="0.25">
      <c r="A8" s="2" t="s">
        <v>9</v>
      </c>
      <c r="B8" s="9">
        <v>0</v>
      </c>
      <c r="C8" s="9">
        <v>400</v>
      </c>
      <c r="D8" s="3"/>
      <c r="E8" s="3"/>
    </row>
    <row r="9" spans="1:8" ht="20" customHeight="1" x14ac:dyDescent="0.25">
      <c r="A9" s="2" t="s">
        <v>8</v>
      </c>
      <c r="B9" s="9">
        <v>225</v>
      </c>
      <c r="C9" s="9">
        <v>475</v>
      </c>
      <c r="D9" s="3"/>
      <c r="E9" s="3"/>
    </row>
    <row r="11" spans="1:8" ht="20" customHeight="1" x14ac:dyDescent="0.25">
      <c r="A11" s="1" t="s">
        <v>37</v>
      </c>
      <c r="C11" s="1" t="s">
        <v>41</v>
      </c>
    </row>
    <row r="12" spans="1:8" ht="20" customHeight="1" x14ac:dyDescent="0.25">
      <c r="A12" s="2" t="s">
        <v>10</v>
      </c>
      <c r="B12" s="3">
        <f>B4*B18+B5*C18</f>
        <v>2000</v>
      </c>
      <c r="C12" s="3">
        <v>2000</v>
      </c>
      <c r="D12" s="2" t="s">
        <v>42</v>
      </c>
    </row>
    <row r="13" spans="1:8" ht="20" customHeight="1" x14ac:dyDescent="0.25">
      <c r="A13" s="2" t="s">
        <v>9</v>
      </c>
      <c r="B13" s="3">
        <f>SUM(B8:C8)</f>
        <v>400</v>
      </c>
      <c r="C13" s="3">
        <v>400</v>
      </c>
      <c r="D13" s="2" t="s">
        <v>40</v>
      </c>
    </row>
    <row r="14" spans="1:8" ht="20" customHeight="1" x14ac:dyDescent="0.25">
      <c r="A14" s="2" t="s">
        <v>8</v>
      </c>
      <c r="B14" s="3">
        <f>SUM(B9:C9)</f>
        <v>700</v>
      </c>
      <c r="C14" s="3">
        <v>700</v>
      </c>
      <c r="D14" s="2" t="s">
        <v>43</v>
      </c>
    </row>
    <row r="15" spans="1:8" ht="20" customHeight="1" x14ac:dyDescent="0.25">
      <c r="B15" s="4"/>
      <c r="C15" s="4"/>
      <c r="D15" s="5"/>
      <c r="E15" s="5"/>
    </row>
    <row r="16" spans="1:8" ht="20" customHeight="1" x14ac:dyDescent="0.25">
      <c r="A16" s="1" t="s">
        <v>5</v>
      </c>
      <c r="B16" s="8" t="s">
        <v>3</v>
      </c>
      <c r="C16" s="8" t="s">
        <v>4</v>
      </c>
    </row>
    <row r="17" spans="1:5" ht="20" customHeight="1" x14ac:dyDescent="0.25">
      <c r="A17" s="2" t="s">
        <v>39</v>
      </c>
      <c r="B17" s="6">
        <v>100</v>
      </c>
      <c r="C17" s="6">
        <v>60</v>
      </c>
      <c r="D17" s="8" t="s">
        <v>6</v>
      </c>
    </row>
    <row r="18" spans="1:5" ht="20" customHeight="1" x14ac:dyDescent="0.25">
      <c r="A18" s="2" t="s">
        <v>38</v>
      </c>
      <c r="B18" s="25">
        <f>B8+B9</f>
        <v>225</v>
      </c>
      <c r="C18" s="25">
        <f>C8+C9</f>
        <v>875</v>
      </c>
      <c r="D18" s="1"/>
      <c r="E18" s="1"/>
    </row>
    <row r="19" spans="1:5" ht="20" customHeight="1" x14ac:dyDescent="0.25">
      <c r="A19" s="1" t="s">
        <v>6</v>
      </c>
      <c r="B19" s="6">
        <f>B17*B18</f>
        <v>22500</v>
      </c>
      <c r="C19" s="6">
        <f>C17*C18</f>
        <v>52500</v>
      </c>
      <c r="D19" s="7">
        <f>B19+C19</f>
        <v>75000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88A-A613-F743-9AC9-B951B48FC442}">
  <dimension ref="A1:H19"/>
  <sheetViews>
    <sheetView showGridLines="0" workbookViewId="0">
      <selection activeCell="I3" sqref="I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45.5" bestFit="1" customWidth="1"/>
    <col min="4" max="4" width="5.832031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12" t="s">
        <v>12</v>
      </c>
    </row>
    <row r="2" spans="1:8" x14ac:dyDescent="0.2">
      <c r="A2" s="12" t="s">
        <v>44</v>
      </c>
    </row>
    <row r="3" spans="1:8" x14ac:dyDescent="0.2">
      <c r="A3" s="12" t="s">
        <v>45</v>
      </c>
    </row>
    <row r="6" spans="1:8" ht="17" thickBot="1" x14ac:dyDescent="0.25">
      <c r="A6" t="s">
        <v>13</v>
      </c>
    </row>
    <row r="7" spans="1:8" x14ac:dyDescent="0.2">
      <c r="B7" s="28"/>
      <c r="C7" s="28"/>
      <c r="D7" s="28" t="s">
        <v>16</v>
      </c>
      <c r="E7" s="28" t="s">
        <v>18</v>
      </c>
      <c r="F7" s="28" t="s">
        <v>20</v>
      </c>
      <c r="G7" s="28" t="s">
        <v>22</v>
      </c>
      <c r="H7" s="28" t="s">
        <v>22</v>
      </c>
    </row>
    <row r="8" spans="1:8" ht="17" thickBot="1" x14ac:dyDescent="0.25">
      <c r="B8" s="29" t="s">
        <v>14</v>
      </c>
      <c r="C8" s="29" t="s">
        <v>15</v>
      </c>
      <c r="D8" s="29" t="s">
        <v>17</v>
      </c>
      <c r="E8" s="29" t="s">
        <v>19</v>
      </c>
      <c r="F8" s="29" t="s">
        <v>21</v>
      </c>
      <c r="G8" s="29" t="s">
        <v>23</v>
      </c>
      <c r="H8" s="29" t="s">
        <v>24</v>
      </c>
    </row>
    <row r="9" spans="1:8" x14ac:dyDescent="0.2">
      <c r="B9" s="26" t="s">
        <v>46</v>
      </c>
      <c r="C9" s="26" t="s">
        <v>30</v>
      </c>
      <c r="D9" s="26">
        <v>0</v>
      </c>
      <c r="E9" s="26">
        <v>0</v>
      </c>
      <c r="F9" s="26">
        <v>100</v>
      </c>
      <c r="G9" s="26">
        <v>0</v>
      </c>
      <c r="H9" s="26">
        <v>1E+30</v>
      </c>
    </row>
    <row r="10" spans="1:8" x14ac:dyDescent="0.2">
      <c r="B10" s="26" t="s">
        <v>47</v>
      </c>
      <c r="C10" s="26" t="s">
        <v>31</v>
      </c>
      <c r="D10" s="26">
        <v>400</v>
      </c>
      <c r="E10" s="26">
        <v>0</v>
      </c>
      <c r="F10" s="26">
        <v>60</v>
      </c>
      <c r="G10" s="26">
        <v>1E+30</v>
      </c>
      <c r="H10" s="26">
        <v>0</v>
      </c>
    </row>
    <row r="11" spans="1:8" x14ac:dyDescent="0.2">
      <c r="B11" s="26" t="s">
        <v>48</v>
      </c>
      <c r="C11" s="26" t="s">
        <v>33</v>
      </c>
      <c r="D11" s="26">
        <v>225</v>
      </c>
      <c r="E11" s="26">
        <v>0</v>
      </c>
      <c r="F11" s="26">
        <v>100</v>
      </c>
      <c r="G11" s="26">
        <v>200</v>
      </c>
      <c r="H11" s="26">
        <v>0</v>
      </c>
    </row>
    <row r="12" spans="1:8" ht="17" thickBot="1" x14ac:dyDescent="0.25">
      <c r="B12" s="27" t="s">
        <v>49</v>
      </c>
      <c r="C12" s="27" t="s">
        <v>35</v>
      </c>
      <c r="D12" s="27">
        <v>475</v>
      </c>
      <c r="E12" s="27">
        <v>0</v>
      </c>
      <c r="F12" s="27">
        <v>60</v>
      </c>
      <c r="G12" s="27">
        <v>0</v>
      </c>
      <c r="H12" s="27">
        <v>40</v>
      </c>
    </row>
    <row r="14" spans="1:8" ht="17" thickBot="1" x14ac:dyDescent="0.25">
      <c r="A14" t="s">
        <v>25</v>
      </c>
    </row>
    <row r="15" spans="1:8" x14ac:dyDescent="0.2">
      <c r="B15" s="28"/>
      <c r="C15" s="28"/>
      <c r="D15" s="28" t="s">
        <v>16</v>
      </c>
      <c r="E15" s="28" t="s">
        <v>26</v>
      </c>
      <c r="F15" s="28" t="s">
        <v>28</v>
      </c>
      <c r="G15" s="28" t="s">
        <v>22</v>
      </c>
      <c r="H15" s="28" t="s">
        <v>22</v>
      </c>
    </row>
    <row r="16" spans="1:8" ht="17" thickBot="1" x14ac:dyDescent="0.25">
      <c r="B16" s="29" t="s">
        <v>14</v>
      </c>
      <c r="C16" s="29" t="s">
        <v>15</v>
      </c>
      <c r="D16" s="29" t="s">
        <v>17</v>
      </c>
      <c r="E16" s="29" t="s">
        <v>27</v>
      </c>
      <c r="F16" s="29" t="s">
        <v>29</v>
      </c>
      <c r="G16" s="29" t="s">
        <v>23</v>
      </c>
      <c r="H16" s="29" t="s">
        <v>24</v>
      </c>
    </row>
    <row r="17" spans="2:8" x14ac:dyDescent="0.2">
      <c r="B17" s="26" t="s">
        <v>32</v>
      </c>
      <c r="C17" s="26" t="s">
        <v>50</v>
      </c>
      <c r="D17" s="26">
        <v>2000</v>
      </c>
      <c r="E17" s="26">
        <v>10</v>
      </c>
      <c r="F17" s="26">
        <v>2000</v>
      </c>
      <c r="G17" s="26">
        <v>1900</v>
      </c>
      <c r="H17" s="26">
        <v>900</v>
      </c>
    </row>
    <row r="18" spans="2:8" x14ac:dyDescent="0.2">
      <c r="B18" s="26" t="s">
        <v>51</v>
      </c>
      <c r="C18" s="26" t="s">
        <v>30</v>
      </c>
      <c r="D18" s="26">
        <v>400</v>
      </c>
      <c r="E18" s="26">
        <v>50</v>
      </c>
      <c r="F18" s="26">
        <v>400</v>
      </c>
      <c r="G18" s="26">
        <v>900</v>
      </c>
      <c r="H18" s="26">
        <v>400</v>
      </c>
    </row>
    <row r="19" spans="2:8" ht="17" thickBot="1" x14ac:dyDescent="0.25">
      <c r="B19" s="27" t="s">
        <v>52</v>
      </c>
      <c r="C19" s="27" t="s">
        <v>33</v>
      </c>
      <c r="D19" s="27">
        <v>700</v>
      </c>
      <c r="E19" s="27">
        <v>50</v>
      </c>
      <c r="F19" s="27">
        <v>700</v>
      </c>
      <c r="G19" s="27">
        <v>900</v>
      </c>
      <c r="H19" s="27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3CA2-8BF9-A342-876D-DF480327BAFD}">
  <dimension ref="A1:H19"/>
  <sheetViews>
    <sheetView workbookViewId="0">
      <selection activeCell="E22" sqref="E22"/>
    </sheetView>
  </sheetViews>
  <sheetFormatPr baseColWidth="10" defaultRowHeight="20" customHeight="1" x14ac:dyDescent="0.25"/>
  <cols>
    <col min="1" max="1" width="44.5" style="2" bestFit="1" customWidth="1"/>
    <col min="2" max="3" width="14.33203125" style="2" customWidth="1"/>
    <col min="4" max="4" width="11.6640625" style="2" customWidth="1"/>
    <col min="5" max="5" width="15.6640625" style="2" bestFit="1" customWidth="1"/>
    <col min="6" max="6" width="10.83203125" style="2"/>
    <col min="7" max="7" width="10.83203125" style="2" customWidth="1"/>
    <col min="8" max="16384" width="10.83203125" style="2"/>
  </cols>
  <sheetData>
    <row r="1" spans="1:8" ht="20" customHeight="1" x14ac:dyDescent="0.25">
      <c r="A1" s="1" t="s">
        <v>0</v>
      </c>
      <c r="B1" s="10"/>
      <c r="H1" s="10"/>
    </row>
    <row r="2" spans="1:8" ht="20" customHeight="1" x14ac:dyDescent="0.25">
      <c r="A2"/>
    </row>
    <row r="3" spans="1:8" ht="20" customHeight="1" x14ac:dyDescent="0.25">
      <c r="A3" s="1" t="s">
        <v>36</v>
      </c>
    </row>
    <row r="4" spans="1:8" ht="20" customHeight="1" x14ac:dyDescent="0.25">
      <c r="A4" s="2" t="s">
        <v>1</v>
      </c>
      <c r="B4" s="3">
        <v>5</v>
      </c>
    </row>
    <row r="5" spans="1:8" ht="20" customHeight="1" x14ac:dyDescent="0.25">
      <c r="A5" s="2" t="s">
        <v>2</v>
      </c>
      <c r="B5" s="3">
        <v>1</v>
      </c>
    </row>
    <row r="7" spans="1:8" ht="20" customHeight="1" x14ac:dyDescent="0.25">
      <c r="A7" s="1" t="s">
        <v>7</v>
      </c>
      <c r="B7" s="8" t="s">
        <v>3</v>
      </c>
      <c r="C7" s="8" t="s">
        <v>4</v>
      </c>
      <c r="E7" s="1"/>
    </row>
    <row r="8" spans="1:8" ht="20" customHeight="1" x14ac:dyDescent="0.25">
      <c r="A8" s="2" t="s">
        <v>9</v>
      </c>
      <c r="B8" s="9">
        <v>350</v>
      </c>
      <c r="C8" s="9">
        <v>50</v>
      </c>
      <c r="D8" s="3"/>
      <c r="E8" s="3"/>
    </row>
    <row r="9" spans="1:8" ht="20" customHeight="1" x14ac:dyDescent="0.25">
      <c r="A9" s="2" t="s">
        <v>8</v>
      </c>
      <c r="B9" s="9">
        <v>0</v>
      </c>
      <c r="C9" s="9">
        <v>700</v>
      </c>
      <c r="D9" s="3"/>
      <c r="E9" s="3"/>
    </row>
    <row r="11" spans="1:8" ht="20" customHeight="1" x14ac:dyDescent="0.25">
      <c r="A11" s="1" t="s">
        <v>37</v>
      </c>
      <c r="C11" s="1" t="s">
        <v>41</v>
      </c>
    </row>
    <row r="12" spans="1:8" ht="20" customHeight="1" x14ac:dyDescent="0.25">
      <c r="A12" s="2" t="s">
        <v>10</v>
      </c>
      <c r="B12" s="3">
        <f>B4*B18+B5*C18</f>
        <v>2500</v>
      </c>
      <c r="C12" s="3">
        <v>2500</v>
      </c>
      <c r="D12" s="2" t="s">
        <v>42</v>
      </c>
    </row>
    <row r="13" spans="1:8" ht="20" customHeight="1" x14ac:dyDescent="0.25">
      <c r="A13" s="2" t="s">
        <v>9</v>
      </c>
      <c r="B13" s="3">
        <f>SUM(B8:C8)</f>
        <v>400</v>
      </c>
      <c r="C13" s="3">
        <v>400</v>
      </c>
      <c r="D13" s="2" t="s">
        <v>40</v>
      </c>
    </row>
    <row r="14" spans="1:8" ht="20" customHeight="1" x14ac:dyDescent="0.25">
      <c r="A14" s="2" t="s">
        <v>8</v>
      </c>
      <c r="B14" s="3">
        <f>SUM(B9:C9)</f>
        <v>700</v>
      </c>
      <c r="C14" s="3">
        <v>700</v>
      </c>
      <c r="D14" s="2" t="s">
        <v>43</v>
      </c>
    </row>
    <row r="15" spans="1:8" ht="20" customHeight="1" x14ac:dyDescent="0.25">
      <c r="B15" s="4"/>
      <c r="C15" s="4"/>
      <c r="D15" s="5"/>
      <c r="E15" s="5"/>
    </row>
    <row r="16" spans="1:8" ht="20" customHeight="1" x14ac:dyDescent="0.25">
      <c r="A16" s="1" t="s">
        <v>5</v>
      </c>
      <c r="B16" s="8" t="s">
        <v>3</v>
      </c>
      <c r="C16" s="8" t="s">
        <v>4</v>
      </c>
    </row>
    <row r="17" spans="1:5" ht="20" customHeight="1" x14ac:dyDescent="0.25">
      <c r="A17" s="2" t="s">
        <v>39</v>
      </c>
      <c r="B17" s="6">
        <v>100</v>
      </c>
      <c r="C17" s="6">
        <v>60</v>
      </c>
      <c r="D17" s="8" t="s">
        <v>6</v>
      </c>
    </row>
    <row r="18" spans="1:5" ht="20" customHeight="1" x14ac:dyDescent="0.25">
      <c r="A18" s="2" t="s">
        <v>38</v>
      </c>
      <c r="B18" s="25">
        <f>B8+B9</f>
        <v>350</v>
      </c>
      <c r="C18" s="25">
        <f>C8+C9</f>
        <v>750</v>
      </c>
      <c r="D18" s="1"/>
      <c r="E18" s="1"/>
    </row>
    <row r="19" spans="1:5" ht="20" customHeight="1" x14ac:dyDescent="0.25">
      <c r="A19" s="1" t="s">
        <v>6</v>
      </c>
      <c r="B19" s="6">
        <f>B17*B18</f>
        <v>35000</v>
      </c>
      <c r="C19" s="6">
        <f>C17*C18</f>
        <v>45000</v>
      </c>
      <c r="D19" s="7">
        <f>B19+C19</f>
        <v>80000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B15E-F4A4-2E4D-8AAE-FA9A8B991AFF}">
  <dimension ref="A1:K33"/>
  <sheetViews>
    <sheetView workbookViewId="0">
      <selection activeCell="J17" sqref="J17"/>
    </sheetView>
  </sheetViews>
  <sheetFormatPr baseColWidth="10" defaultRowHeight="20" customHeight="1" x14ac:dyDescent="0.25"/>
  <cols>
    <col min="1" max="1" width="44.5" style="2" bestFit="1" customWidth="1"/>
    <col min="2" max="3" width="14.33203125" style="2" customWidth="1"/>
    <col min="4" max="4" width="11.6640625" style="2" customWidth="1"/>
    <col min="5" max="5" width="15.6640625" style="2" bestFit="1" customWidth="1"/>
    <col min="6" max="6" width="10.83203125" style="2"/>
    <col min="7" max="7" width="10.83203125" style="2" customWidth="1"/>
    <col min="8" max="8" width="10.83203125" style="2"/>
    <col min="9" max="11" width="14.33203125" style="2" customWidth="1"/>
    <col min="12" max="16384" width="10.83203125" style="2"/>
  </cols>
  <sheetData>
    <row r="1" spans="1:11" ht="20" customHeight="1" x14ac:dyDescent="0.25">
      <c r="A1" s="1" t="s">
        <v>0</v>
      </c>
      <c r="B1" s="10"/>
      <c r="H1" s="12" t="s">
        <v>59</v>
      </c>
    </row>
    <row r="2" spans="1:11" ht="20" customHeight="1" x14ac:dyDescent="0.25">
      <c r="A2"/>
    </row>
    <row r="3" spans="1:11" ht="20" customHeight="1" x14ac:dyDescent="0.25">
      <c r="A3" s="1" t="s">
        <v>36</v>
      </c>
      <c r="H3" t="s">
        <v>58</v>
      </c>
      <c r="I3"/>
      <c r="J3"/>
      <c r="K3"/>
    </row>
    <row r="4" spans="1:11" ht="20" customHeight="1" x14ac:dyDescent="0.25">
      <c r="A4" s="2" t="s">
        <v>1</v>
      </c>
      <c r="B4" s="3">
        <v>5</v>
      </c>
      <c r="H4"/>
      <c r="I4" s="8" t="s">
        <v>3</v>
      </c>
      <c r="J4" s="8" t="s">
        <v>4</v>
      </c>
      <c r="K4" s="8" t="s">
        <v>6</v>
      </c>
    </row>
    <row r="5" spans="1:11" ht="20" customHeight="1" x14ac:dyDescent="0.25">
      <c r="A5" s="2" t="s">
        <v>2</v>
      </c>
      <c r="B5" s="3">
        <v>1</v>
      </c>
      <c r="H5" s="13">
        <v>0</v>
      </c>
      <c r="I5" s="17">
        <v>0</v>
      </c>
      <c r="J5" s="18">
        <v>0</v>
      </c>
      <c r="K5" s="19">
        <v>0</v>
      </c>
    </row>
    <row r="6" spans="1:11" ht="20" customHeight="1" x14ac:dyDescent="0.25">
      <c r="H6" s="13">
        <v>500</v>
      </c>
      <c r="I6" s="20">
        <v>0</v>
      </c>
      <c r="J6" s="30">
        <v>30000</v>
      </c>
      <c r="K6" s="21">
        <v>30000</v>
      </c>
    </row>
    <row r="7" spans="1:11" ht="20" customHeight="1" x14ac:dyDescent="0.25">
      <c r="A7" s="1" t="s">
        <v>7</v>
      </c>
      <c r="B7" s="8" t="s">
        <v>3</v>
      </c>
      <c r="C7" s="8" t="s">
        <v>4</v>
      </c>
      <c r="E7" s="1"/>
      <c r="H7" s="13">
        <v>1000</v>
      </c>
      <c r="I7" s="20">
        <v>0</v>
      </c>
      <c r="J7" s="30">
        <v>60000</v>
      </c>
      <c r="K7" s="21">
        <v>60000</v>
      </c>
    </row>
    <row r="8" spans="1:11" ht="20" customHeight="1" x14ac:dyDescent="0.25">
      <c r="A8" s="2" t="s">
        <v>9</v>
      </c>
      <c r="B8" s="9">
        <v>0</v>
      </c>
      <c r="C8" s="9">
        <v>400</v>
      </c>
      <c r="D8" s="3"/>
      <c r="E8" s="3"/>
      <c r="H8" s="13">
        <v>1500</v>
      </c>
      <c r="I8" s="20">
        <v>10000</v>
      </c>
      <c r="J8" s="30">
        <v>60000</v>
      </c>
      <c r="K8" s="21">
        <v>70000</v>
      </c>
    </row>
    <row r="9" spans="1:11" ht="20" customHeight="1" x14ac:dyDescent="0.25">
      <c r="A9" s="2" t="s">
        <v>8</v>
      </c>
      <c r="B9" s="9">
        <v>225</v>
      </c>
      <c r="C9" s="9">
        <v>475</v>
      </c>
      <c r="D9" s="3"/>
      <c r="E9" s="3"/>
      <c r="H9" s="13">
        <v>2000</v>
      </c>
      <c r="I9" s="20">
        <v>22500</v>
      </c>
      <c r="J9" s="30">
        <v>52500</v>
      </c>
      <c r="K9" s="21">
        <v>75000</v>
      </c>
    </row>
    <row r="10" spans="1:11" ht="20" customHeight="1" x14ac:dyDescent="0.25">
      <c r="H10" s="13">
        <v>2500</v>
      </c>
      <c r="I10" s="20">
        <v>35000</v>
      </c>
      <c r="J10" s="30">
        <v>45000</v>
      </c>
      <c r="K10" s="21">
        <v>80000</v>
      </c>
    </row>
    <row r="11" spans="1:11" ht="20" customHeight="1" x14ac:dyDescent="0.25">
      <c r="A11" s="1" t="s">
        <v>37</v>
      </c>
      <c r="C11" s="1" t="s">
        <v>41</v>
      </c>
      <c r="H11" s="13">
        <v>3000</v>
      </c>
      <c r="I11" s="22">
        <v>47500</v>
      </c>
      <c r="J11" s="23">
        <v>37500</v>
      </c>
      <c r="K11" s="24">
        <v>85000</v>
      </c>
    </row>
    <row r="12" spans="1:11" ht="20" customHeight="1" x14ac:dyDescent="0.25">
      <c r="A12" s="2" t="s">
        <v>10</v>
      </c>
      <c r="B12" s="3">
        <f>B4*B18+B5*C18</f>
        <v>2000</v>
      </c>
      <c r="C12" s="3">
        <v>2000</v>
      </c>
      <c r="D12" s="2" t="s">
        <v>42</v>
      </c>
    </row>
    <row r="13" spans="1:11" ht="20" customHeight="1" x14ac:dyDescent="0.25">
      <c r="A13" s="2" t="s">
        <v>9</v>
      </c>
      <c r="B13" s="3">
        <f>SUM(B8:C8)</f>
        <v>400</v>
      </c>
      <c r="C13" s="3">
        <v>400</v>
      </c>
      <c r="D13" s="2" t="s">
        <v>40</v>
      </c>
    </row>
    <row r="14" spans="1:11" ht="20" customHeight="1" x14ac:dyDescent="0.25">
      <c r="A14" s="2" t="s">
        <v>8</v>
      </c>
      <c r="B14" s="3">
        <f>SUM(B9:C9)</f>
        <v>700</v>
      </c>
      <c r="C14" s="3">
        <v>700</v>
      </c>
      <c r="D14" s="2" t="s">
        <v>43</v>
      </c>
    </row>
    <row r="15" spans="1:11" ht="20" customHeight="1" x14ac:dyDescent="0.25">
      <c r="B15" s="4"/>
      <c r="C15" s="4"/>
      <c r="D15" s="5"/>
      <c r="E15" s="5"/>
    </row>
    <row r="16" spans="1:11" ht="20" customHeight="1" x14ac:dyDescent="0.25">
      <c r="A16" s="1" t="s">
        <v>5</v>
      </c>
      <c r="B16" s="8" t="s">
        <v>3</v>
      </c>
      <c r="C16" s="8" t="s">
        <v>4</v>
      </c>
    </row>
    <row r="17" spans="1:5" ht="20" customHeight="1" x14ac:dyDescent="0.25">
      <c r="A17" s="2" t="s">
        <v>39</v>
      </c>
      <c r="B17" s="6">
        <v>100</v>
      </c>
      <c r="C17" s="6">
        <v>60</v>
      </c>
      <c r="D17" s="8" t="s">
        <v>6</v>
      </c>
    </row>
    <row r="18" spans="1:5" ht="20" customHeight="1" x14ac:dyDescent="0.25">
      <c r="A18" s="2" t="s">
        <v>38</v>
      </c>
      <c r="B18" s="25">
        <f>B8+B9</f>
        <v>225</v>
      </c>
      <c r="C18" s="25">
        <f>C8+C9</f>
        <v>875</v>
      </c>
      <c r="D18" s="1"/>
      <c r="E18" s="1"/>
    </row>
    <row r="19" spans="1:5" ht="20" customHeight="1" x14ac:dyDescent="0.25">
      <c r="A19" s="1" t="s">
        <v>6</v>
      </c>
      <c r="B19" s="6">
        <f>B17*B18</f>
        <v>22500</v>
      </c>
      <c r="C19" s="6">
        <f>C17*C18</f>
        <v>52500</v>
      </c>
      <c r="D19" s="7">
        <f>B19+C19</f>
        <v>75000</v>
      </c>
    </row>
    <row r="22" spans="1:5" ht="20" customHeight="1" x14ac:dyDescent="0.25">
      <c r="B22"/>
      <c r="C22"/>
      <c r="D22"/>
      <c r="E22"/>
    </row>
    <row r="23" spans="1:5" ht="20" customHeight="1" x14ac:dyDescent="0.25">
      <c r="A23"/>
      <c r="B23"/>
      <c r="C23"/>
      <c r="D23"/>
      <c r="E23"/>
    </row>
    <row r="24" spans="1:5" ht="20" customHeight="1" x14ac:dyDescent="0.25">
      <c r="E24"/>
    </row>
    <row r="25" spans="1:5" ht="19" x14ac:dyDescent="0.25">
      <c r="E25"/>
    </row>
    <row r="26" spans="1:5" ht="20" customHeight="1" x14ac:dyDescent="0.25">
      <c r="E26"/>
    </row>
    <row r="27" spans="1:5" ht="20" customHeight="1" x14ac:dyDescent="0.25">
      <c r="E27"/>
    </row>
    <row r="28" spans="1:5" ht="20" customHeight="1" x14ac:dyDescent="0.25">
      <c r="E28"/>
    </row>
    <row r="29" spans="1:5" ht="20" customHeight="1" x14ac:dyDescent="0.25">
      <c r="E29"/>
    </row>
    <row r="30" spans="1:5" ht="20" customHeight="1" x14ac:dyDescent="0.25">
      <c r="E30"/>
    </row>
    <row r="31" spans="1:5" ht="20" customHeight="1" x14ac:dyDescent="0.25">
      <c r="E31"/>
    </row>
    <row r="32" spans="1:5" ht="20" customHeight="1" x14ac:dyDescent="0.25">
      <c r="E32"/>
    </row>
    <row r="33" spans="1:5" ht="20" customHeight="1" x14ac:dyDescent="0.25">
      <c r="A33"/>
      <c r="B33"/>
      <c r="C33"/>
      <c r="D33"/>
      <c r="E3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1B32-B086-F64E-908E-2970F2981111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34</v>
      </c>
    </row>
    <row r="3" spans="1:2" x14ac:dyDescent="0.2">
      <c r="A3">
        <v>1</v>
      </c>
    </row>
    <row r="4" spans="1:2" x14ac:dyDescent="0.2">
      <c r="A4">
        <v>0</v>
      </c>
    </row>
    <row r="5" spans="1:2" x14ac:dyDescent="0.2">
      <c r="A5">
        <v>3000</v>
      </c>
    </row>
    <row r="6" spans="1:2" x14ac:dyDescent="0.2">
      <c r="A6">
        <v>500</v>
      </c>
    </row>
    <row r="8" spans="1:2" x14ac:dyDescent="0.2">
      <c r="A8" s="11"/>
      <c r="B8" s="11"/>
    </row>
    <row r="9" spans="1:2" x14ac:dyDescent="0.2">
      <c r="A9" t="s">
        <v>53</v>
      </c>
    </row>
    <row r="10" spans="1:2" x14ac:dyDescent="0.2">
      <c r="A10" t="s">
        <v>57</v>
      </c>
    </row>
    <row r="15" spans="1:2" x14ac:dyDescent="0.2">
      <c r="B1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C1B6-9B25-4B4A-9553-A2A9CEDEB35F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34</v>
      </c>
    </row>
    <row r="3" spans="1:2" x14ac:dyDescent="0.2">
      <c r="A3">
        <v>1</v>
      </c>
    </row>
    <row r="4" spans="1:2" x14ac:dyDescent="0.2">
      <c r="A4">
        <v>0</v>
      </c>
    </row>
    <row r="5" spans="1:2" x14ac:dyDescent="0.2">
      <c r="A5">
        <v>3000</v>
      </c>
    </row>
    <row r="6" spans="1:2" x14ac:dyDescent="0.2">
      <c r="A6">
        <v>500</v>
      </c>
    </row>
    <row r="8" spans="1:2" x14ac:dyDescent="0.2">
      <c r="A8" s="11"/>
      <c r="B8" s="11"/>
    </row>
    <row r="9" spans="1:2" x14ac:dyDescent="0.2">
      <c r="A9" t="s">
        <v>53</v>
      </c>
    </row>
    <row r="10" spans="1:2" x14ac:dyDescent="0.2">
      <c r="A10" t="s">
        <v>57</v>
      </c>
    </row>
    <row r="15" spans="1:2" x14ac:dyDescent="0.2">
      <c r="B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E9F9-1727-5345-8EA7-761EACAE45EC}">
  <dimension ref="A1:K11"/>
  <sheetViews>
    <sheetView workbookViewId="0">
      <selection sqref="A1:E12"/>
    </sheetView>
  </sheetViews>
  <sheetFormatPr baseColWidth="10" defaultRowHeight="16" x14ac:dyDescent="0.2"/>
  <sheetData>
    <row r="1" spans="1:11" x14ac:dyDescent="0.2">
      <c r="A1" s="12" t="s">
        <v>59</v>
      </c>
      <c r="K1" s="16" t="str">
        <f>CONCATENATE("Sensitivity of ",$K$4," to ","Limitation of water")</f>
        <v>Sensitivity of $B$19 to Limitation of water</v>
      </c>
    </row>
    <row r="3" spans="1:11" x14ac:dyDescent="0.2">
      <c r="A3" t="s">
        <v>58</v>
      </c>
      <c r="K3" t="s">
        <v>11</v>
      </c>
    </row>
    <row r="4" spans="1:11" ht="39" x14ac:dyDescent="0.2">
      <c r="B4" s="14" t="s">
        <v>54</v>
      </c>
      <c r="C4" s="14" t="s">
        <v>55</v>
      </c>
      <c r="D4" s="14" t="s">
        <v>56</v>
      </c>
      <c r="J4" s="16">
        <f>MATCH($K$4,OutputAddresses,0)</f>
        <v>1</v>
      </c>
      <c r="K4" s="15" t="s">
        <v>54</v>
      </c>
    </row>
    <row r="5" spans="1:11" x14ac:dyDescent="0.2">
      <c r="A5" s="13">
        <v>0</v>
      </c>
      <c r="B5" s="17">
        <v>0</v>
      </c>
      <c r="C5" s="18">
        <v>0</v>
      </c>
      <c r="D5" s="19">
        <v>0</v>
      </c>
      <c r="K5">
        <f>INDEX(OutputValues,1,$J$4)</f>
        <v>0</v>
      </c>
    </row>
    <row r="6" spans="1:11" x14ac:dyDescent="0.2">
      <c r="A6" s="13">
        <v>500</v>
      </c>
      <c r="B6" s="20">
        <v>0</v>
      </c>
      <c r="C6" s="30">
        <v>30000</v>
      </c>
      <c r="D6" s="21">
        <v>30000</v>
      </c>
      <c r="K6">
        <f>INDEX(OutputValues,2,$J$4)</f>
        <v>0</v>
      </c>
    </row>
    <row r="7" spans="1:11" x14ac:dyDescent="0.2">
      <c r="A7" s="13">
        <v>1000</v>
      </c>
      <c r="B7" s="20">
        <v>0</v>
      </c>
      <c r="C7" s="30">
        <v>60000</v>
      </c>
      <c r="D7" s="21">
        <v>60000</v>
      </c>
      <c r="K7">
        <f>INDEX(OutputValues,3,$J$4)</f>
        <v>0</v>
      </c>
    </row>
    <row r="8" spans="1:11" x14ac:dyDescent="0.2">
      <c r="A8" s="13">
        <v>1500</v>
      </c>
      <c r="B8" s="20">
        <v>10000</v>
      </c>
      <c r="C8" s="30">
        <v>60000</v>
      </c>
      <c r="D8" s="21">
        <v>70000</v>
      </c>
      <c r="K8">
        <f>INDEX(OutputValues,4,$J$4)</f>
        <v>10000</v>
      </c>
    </row>
    <row r="9" spans="1:11" x14ac:dyDescent="0.2">
      <c r="A9" s="13">
        <v>2000</v>
      </c>
      <c r="B9" s="20">
        <v>22500</v>
      </c>
      <c r="C9" s="30">
        <v>52500</v>
      </c>
      <c r="D9" s="21">
        <v>75000</v>
      </c>
      <c r="K9">
        <f>INDEX(OutputValues,5,$J$4)</f>
        <v>22500</v>
      </c>
    </row>
    <row r="10" spans="1:11" x14ac:dyDescent="0.2">
      <c r="A10" s="13">
        <v>2500</v>
      </c>
      <c r="B10" s="20">
        <v>35000</v>
      </c>
      <c r="C10" s="30">
        <v>45000</v>
      </c>
      <c r="D10" s="21">
        <v>80000</v>
      </c>
      <c r="K10">
        <f>INDEX(OutputValues,6,$J$4)</f>
        <v>35000</v>
      </c>
    </row>
    <row r="11" spans="1:11" x14ac:dyDescent="0.2">
      <c r="A11" s="13">
        <v>3000</v>
      </c>
      <c r="B11" s="22">
        <v>47500</v>
      </c>
      <c r="C11" s="23">
        <v>37500</v>
      </c>
      <c r="D11" s="24">
        <v>85000</v>
      </c>
      <c r="K11">
        <f>INDEX(OutputValues,7,$J$4)</f>
        <v>47500</v>
      </c>
    </row>
  </sheetData>
  <dataValidations count="1">
    <dataValidation type="list" allowBlank="1" showInputMessage="1" showErrorMessage="1" sqref="K4" xr:uid="{6DDB9204-4B90-DC42-AF23-E09AEC676C1B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Question</vt:lpstr>
      <vt:lpstr>Profit Analysis Q2</vt:lpstr>
      <vt:lpstr>Sensitivity Report 1</vt:lpstr>
      <vt:lpstr>Profit Analysis Q3</vt:lpstr>
      <vt:lpstr>Profit Analysis Q4</vt:lpstr>
      <vt:lpstr>STS_1</vt:lpstr>
      <vt:lpstr>STS_1!ChartData</vt:lpstr>
      <vt:lpstr>STS_1!InputValues</vt:lpstr>
      <vt:lpstr>STS_1!OutputAddresses</vt:lpstr>
      <vt:lpstr>STS_1!OutputValues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Jinnanut Sathienyanont</cp:lastModifiedBy>
  <dcterms:created xsi:type="dcterms:W3CDTF">2025-02-02T15:57:44Z</dcterms:created>
  <dcterms:modified xsi:type="dcterms:W3CDTF">2025-02-21T12:26:45Z</dcterms:modified>
</cp:coreProperties>
</file>