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52" activeTab="2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Maintenace_billing!$A$1:$I$1</definedName>
  </definedNames>
  <calcPr calcId="124519"/>
</workbook>
</file>

<file path=xl/calcChain.xml><?xml version="1.0" encoding="utf-8"?>
<calcChain xmlns="http://schemas.openxmlformats.org/spreadsheetml/2006/main">
  <c r="D7" i="4"/>
  <c r="D31"/>
  <c r="D30"/>
  <c r="D34" i="7"/>
  <c r="E34" s="1"/>
  <c r="E33"/>
  <c r="G33" s="1"/>
  <c r="D33"/>
  <c r="D32"/>
  <c r="E32" s="1"/>
  <c r="G32" s="1"/>
  <c r="E31"/>
  <c r="G31" s="1"/>
  <c r="D31"/>
  <c r="G30"/>
  <c r="E30"/>
  <c r="D30"/>
  <c r="E29"/>
  <c r="G29" s="1"/>
  <c r="D29"/>
  <c r="D28"/>
  <c r="E28" s="1"/>
  <c r="G28" s="1"/>
  <c r="E27"/>
  <c r="G27" s="1"/>
  <c r="D27"/>
  <c r="D26"/>
  <c r="E26" s="1"/>
  <c r="G26" s="1"/>
  <c r="E25"/>
  <c r="G25" s="1"/>
  <c r="D25"/>
  <c r="D24"/>
  <c r="E24" s="1"/>
  <c r="G24" s="1"/>
  <c r="E23"/>
  <c r="G23" s="1"/>
  <c r="D23"/>
  <c r="D22"/>
  <c r="E22" s="1"/>
  <c r="G22" s="1"/>
  <c r="E21"/>
  <c r="G21" s="1"/>
  <c r="D21"/>
  <c r="D20"/>
  <c r="E20" s="1"/>
  <c r="G20" s="1"/>
  <c r="E19"/>
  <c r="G19" s="1"/>
  <c r="D19"/>
  <c r="D18"/>
  <c r="E18" s="1"/>
  <c r="G18" s="1"/>
  <c r="E17"/>
  <c r="G17" s="1"/>
  <c r="D17"/>
  <c r="D16"/>
  <c r="E16" s="1"/>
  <c r="G16" s="1"/>
  <c r="E15"/>
  <c r="G15" s="1"/>
  <c r="E14"/>
  <c r="G14" s="1"/>
  <c r="D14"/>
  <c r="D13"/>
  <c r="E13" s="1"/>
  <c r="G13" s="1"/>
  <c r="E12"/>
  <c r="G12" s="1"/>
  <c r="D12"/>
  <c r="D11"/>
  <c r="E11" s="1"/>
  <c r="G11" s="1"/>
  <c r="E10"/>
  <c r="G10" s="1"/>
  <c r="D10"/>
  <c r="D9"/>
  <c r="E9" s="1"/>
  <c r="G9" s="1"/>
  <c r="E8"/>
  <c r="G8" s="1"/>
  <c r="D8"/>
  <c r="D7"/>
  <c r="E7" s="1"/>
  <c r="G7" s="1"/>
  <c r="E6"/>
  <c r="G6" s="1"/>
  <c r="D6"/>
  <c r="D5"/>
  <c r="E5" s="1"/>
  <c r="G5" s="1"/>
  <c r="E4"/>
  <c r="G4" s="1"/>
  <c r="D4"/>
  <c r="D3"/>
  <c r="E3" s="1"/>
  <c r="G3" s="1"/>
  <c r="E2"/>
  <c r="G2" s="1"/>
  <c r="D2"/>
  <c r="J49" i="1"/>
  <c r="F36" l="1"/>
  <c r="F35"/>
  <c r="D6" i="4"/>
  <c r="E31"/>
  <c r="E30" l="1"/>
  <c r="E7"/>
  <c r="G7" s="1"/>
  <c r="D26"/>
  <c r="E26" s="1"/>
  <c r="G26" s="1"/>
  <c r="D27"/>
  <c r="E27" s="1"/>
  <c r="G27" s="1"/>
  <c r="D28"/>
  <c r="E28" s="1"/>
  <c r="G28" s="1"/>
  <c r="D29"/>
  <c r="E29" s="1"/>
  <c r="G29" s="1"/>
  <c r="D22"/>
  <c r="E22" s="1"/>
  <c r="G22" s="1"/>
  <c r="H36"/>
  <c r="C36"/>
  <c r="B36"/>
  <c r="D34"/>
  <c r="E34" s="1"/>
  <c r="D33"/>
  <c r="E33" s="1"/>
  <c r="G33" s="1"/>
  <c r="D32"/>
  <c r="E32" s="1"/>
  <c r="G32" s="1"/>
  <c r="G31"/>
  <c r="G30"/>
  <c r="D25"/>
  <c r="E25" s="1"/>
  <c r="G25" s="1"/>
  <c r="D24"/>
  <c r="E24" s="1"/>
  <c r="G24" s="1"/>
  <c r="D23"/>
  <c r="E23" s="1"/>
  <c r="G23" s="1"/>
  <c r="D21"/>
  <c r="E21" s="1"/>
  <c r="G21" s="1"/>
  <c r="D20"/>
  <c r="E20" s="1"/>
  <c r="G20" s="1"/>
  <c r="D19"/>
  <c r="E19" s="1"/>
  <c r="G19" s="1"/>
  <c r="D18"/>
  <c r="E18" s="1"/>
  <c r="G18" s="1"/>
  <c r="D17"/>
  <c r="E17" s="1"/>
  <c r="G17" s="1"/>
  <c r="D16"/>
  <c r="E16" s="1"/>
  <c r="G16" s="1"/>
  <c r="E15"/>
  <c r="G15" s="1"/>
  <c r="D14"/>
  <c r="E14" s="1"/>
  <c r="G14" s="1"/>
  <c r="D13"/>
  <c r="E13" s="1"/>
  <c r="G13" s="1"/>
  <c r="D12"/>
  <c r="E12" s="1"/>
  <c r="G12" s="1"/>
  <c r="D11"/>
  <c r="E11" s="1"/>
  <c r="G11" s="1"/>
  <c r="D10"/>
  <c r="E10" s="1"/>
  <c r="G10" s="1"/>
  <c r="D9"/>
  <c r="E9" s="1"/>
  <c r="G9" s="1"/>
  <c r="D8"/>
  <c r="E8" s="1"/>
  <c r="G8" s="1"/>
  <c r="E6"/>
  <c r="G6" s="1"/>
  <c r="D5"/>
  <c r="E5" s="1"/>
  <c r="G5" s="1"/>
  <c r="D4"/>
  <c r="E4" s="1"/>
  <c r="G4" s="1"/>
  <c r="D3"/>
  <c r="E3" s="1"/>
  <c r="G3" s="1"/>
  <c r="D2"/>
  <c r="I49" i="1"/>
  <c r="D64"/>
  <c r="D63"/>
  <c r="D36" i="4" l="1"/>
  <c r="E2"/>
  <c r="C36" i="7"/>
  <c r="B36"/>
  <c r="G36"/>
  <c r="D36"/>
  <c r="G2" i="4" l="1"/>
  <c r="G36" s="1"/>
  <c r="H49" i="1"/>
  <c r="G49"/>
  <c r="F49"/>
  <c r="B50"/>
  <c r="F41" l="1"/>
  <c r="B33" i="5"/>
  <c r="C37" i="3"/>
  <c r="B32" i="2"/>
  <c r="B36" i="1"/>
</calcChain>
</file>

<file path=xl/sharedStrings.xml><?xml version="1.0" encoding="utf-8"?>
<sst xmlns="http://schemas.openxmlformats.org/spreadsheetml/2006/main" count="215" uniqueCount="116">
  <si>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</si>
  <si>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</si>
  <si>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</si>
  <si>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</si>
  <si>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</si>
  <si>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</si>
  <si>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</si>
  <si>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</si>
  <si>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</si>
  <si>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</si>
  <si>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</si>
  <si>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</si>
  <si>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</si>
  <si>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</si>
  <si>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</si>
  <si>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</si>
  <si>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</si>
  <si>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</si>
  <si>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</si>
  <si>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</si>
  <si>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</si>
  <si>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</si>
  <si>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</si>
  <si>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</si>
  <si>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</si>
  <si>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</si>
  <si>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</si>
  <si>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</si>
  <si>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</si>
  <si>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</si>
  <si>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</si>
  <si>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</si>
  <si>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</si>
  <si>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</si>
  <si>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</si>
  <si>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</si>
  <si>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</si>
  <si>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</si>
  <si>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</si>
  <si>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</si>
  <si>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</si>
  <si>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</si>
  <si>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Difference</t>
  </si>
  <si>
    <t>Security meter</t>
  </si>
  <si>
    <t>Water usage (litre)</t>
  </si>
  <si>
    <t>Water Amount</t>
  </si>
  <si>
    <t>Fixed Amount</t>
  </si>
  <si>
    <t>Total Amount</t>
  </si>
  <si>
    <t>Meter Reading</t>
  </si>
  <si>
    <t>Price</t>
  </si>
  <si>
    <t>EB_Expense</t>
  </si>
  <si>
    <t>Collection bag</t>
  </si>
  <si>
    <t>Water Red bag</t>
  </si>
  <si>
    <t>Blue maintenance bag</t>
  </si>
  <si>
    <t>total</t>
  </si>
  <si>
    <t>security, sweeper salry</t>
  </si>
  <si>
    <t>Collected Amount</t>
  </si>
  <si>
    <t>No of people</t>
  </si>
  <si>
    <t>Collecton_bag</t>
  </si>
  <si>
    <t>Blue_bag</t>
  </si>
  <si>
    <t>Water_bag</t>
  </si>
  <si>
    <t>cash with Secretary</t>
  </si>
  <si>
    <t>From satya Narayana</t>
  </si>
  <si>
    <t>June_2019</t>
  </si>
  <si>
    <t>Water Exp</t>
  </si>
  <si>
    <t>Maintenace Exp</t>
  </si>
  <si>
    <t>Salary</t>
  </si>
  <si>
    <t>Balance</t>
  </si>
  <si>
    <t>EB_bill</t>
  </si>
  <si>
    <t>July_2019</t>
  </si>
  <si>
    <t>Collection_Bags</t>
  </si>
  <si>
    <t>Total Balnce</t>
  </si>
  <si>
    <t>Sep_2019</t>
  </si>
  <si>
    <t>meter not working</t>
  </si>
  <si>
    <t xml:space="preserve">Tenant vacated as of Sep 1. </t>
  </si>
  <si>
    <t>recalculated</t>
  </si>
  <si>
    <t>meterchanged as of 5/9/2019</t>
  </si>
  <si>
    <t>meter mistakenly changed as of 5/9/2019</t>
  </si>
  <si>
    <t>30-Aug-19 Reading</t>
  </si>
  <si>
    <t>13_Sep_Reading</t>
  </si>
  <si>
    <t>No variance in readings. Monitoring. People in vacation. Meter not working. Meter changed as of Sep-17. Sep 20 reading 0001.00</t>
  </si>
  <si>
    <t>previous balancedue 1100. Owner come twice per month</t>
  </si>
  <si>
    <t>previous balance due 2230 (last 2 month due)</t>
  </si>
  <si>
    <t>previous balance due 7780 (last 4 months due)</t>
  </si>
  <si>
    <t>Oct_2019</t>
  </si>
  <si>
    <t>old balance 5000 with Secretary</t>
  </si>
  <si>
    <t>Garbage Whstle charge</t>
  </si>
  <si>
    <t>3_Oct_2019</t>
  </si>
  <si>
    <t>4_Oct_2019</t>
  </si>
  <si>
    <t>balance 4000 with Secretary</t>
  </si>
  <si>
    <t>5_Oct_2019</t>
  </si>
  <si>
    <t>Sweeper Salary</t>
  </si>
  <si>
    <t>Drum Cleaning 1</t>
  </si>
  <si>
    <t>Security Salary</t>
  </si>
  <si>
    <t>Meter changed as of 6/10/2019</t>
  </si>
  <si>
    <t>Motor Repair</t>
  </si>
  <si>
    <t>Jayaram repaired</t>
  </si>
  <si>
    <t>Apartment Pooja Expense</t>
  </si>
  <si>
    <t>Motor Cleaning Exp 500 (Ganapathy)</t>
  </si>
  <si>
    <t>Drinking water - Security</t>
  </si>
  <si>
    <t>Drainage block (G2 side)</t>
  </si>
  <si>
    <t>Garbage Drum Cleaning</t>
  </si>
  <si>
    <t xml:space="preserve">Advance Sweeper </t>
  </si>
  <si>
    <t>31-Sep-2019 Reading</t>
  </si>
  <si>
    <t>13_Oct_Reading</t>
  </si>
  <si>
    <t>G7 rented and not in use.</t>
  </si>
  <si>
    <t>Motor Repair Work</t>
  </si>
  <si>
    <t>Wooden ladder</t>
  </si>
  <si>
    <t>Motor Repair (Belt replacement+labour)</t>
  </si>
  <si>
    <t>T3 gave and paid out</t>
  </si>
  <si>
    <t>AC outlet correction - Material</t>
  </si>
  <si>
    <t>T3 gave and not paid yet</t>
  </si>
  <si>
    <t>Diwali Bonus (Securties+Sweeper)</t>
  </si>
  <si>
    <t>27_Oct_2019</t>
  </si>
  <si>
    <t>Sweeper Bonus</t>
  </si>
  <si>
    <t>EB_Fuse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</si>
</sst>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ill="1" applyBorder="1"/>
    <xf numFmtId="0" fontId="0" fillId="0" borderId="0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0" borderId="2" xfId="0" applyBorder="1"/>
    <xf numFmtId="0" fontId="0" fillId="6" borderId="0" xfId="0" applyFill="1"/>
    <xf numFmtId="14" fontId="0" fillId="5" borderId="1" xfId="0" applyNumberFormat="1" applyFill="1" applyBorder="1"/>
    <xf numFmtId="0" fontId="0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0" fontId="0" fillId="6" borderId="1" xfId="0" applyFont="1" applyFill="1" applyBorder="1"/>
    <xf numFmtId="14" fontId="0" fillId="6" borderId="1" xfId="0" applyNumberFormat="1" applyFill="1" applyBorder="1"/>
    <xf numFmtId="0" fontId="0" fillId="6" borderId="0" xfId="0" applyFont="1" applyFill="1"/>
    <xf numFmtId="14" fontId="0" fillId="6" borderId="1" xfId="0" applyNumberFormat="1" applyFont="1" applyFill="1" applyBorder="1"/>
    <xf numFmtId="0" fontId="2" fillId="4" borderId="1" xfId="0" applyFont="1" applyFill="1" applyBorder="1"/>
    <xf numFmtId="0" fontId="1" fillId="0" borderId="0" xfId="0" applyFont="1"/>
    <xf numFmtId="0" fontId="0" fillId="4" borderId="0" xfId="0" applyFont="1" applyFill="1"/>
    <xf numFmtId="0" fontId="0" fillId="7" borderId="1" xfId="0" applyFont="1" applyFill="1" applyBorder="1"/>
    <xf numFmtId="0" fontId="0" fillId="7" borderId="0" xfId="0" applyFont="1" applyFill="1"/>
    <xf numFmtId="0" fontId="0" fillId="4" borderId="0" xfId="0" applyFill="1"/>
    <xf numFmtId="0" fontId="0" fillId="8" borderId="1" xfId="0" applyFont="1" applyFill="1" applyBorder="1"/>
    <xf numFmtId="0" fontId="0" fillId="8" borderId="0" xfId="0" applyFont="1" applyFill="1"/>
    <xf numFmtId="0" fontId="1" fillId="8" borderId="0" xfId="0" applyFont="1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workbookViewId="0">
      <selection activeCell="B2" sqref="B2:J33"/>
    </sheetView>
  </sheetViews>
  <sheetFormatPr defaultRowHeight="14.4"/>
  <cols>
    <col min="1" max="1" width="19.109375" customWidth="1"/>
    <col min="2" max="2" width="12.109375" bestFit="1" customWidth="1"/>
    <col min="3" max="3" width="11.44140625" bestFit="1" customWidth="1"/>
    <col min="4" max="4" width="23.44140625" bestFit="1" customWidth="1"/>
    <col min="5" max="5" width="33.44140625" bestFit="1" customWidth="1"/>
    <col min="6" max="6" width="18.5546875" bestFit="1" customWidth="1"/>
    <col min="7" max="7" width="25.77734375" bestFit="1" customWidth="1"/>
    <col min="8" max="8" width="14" customWidth="1"/>
    <col min="9" max="11" width="10.5546875" bestFit="1" customWidth="1"/>
  </cols>
  <sheetData>
    <row r="1" spans="1:6" s="1" customFormat="1">
      <c r="A1" s="21" t="s">
        <v>0</v>
      </c>
      <c r="B1" s="21" t="s">
        <v>1</v>
      </c>
      <c r="C1" s="21" t="s">
        <v>2</v>
      </c>
      <c r="D1" s="21" t="s">
        <v>3</v>
      </c>
      <c r="E1" s="21"/>
      <c r="F1" s="21" t="s">
        <v>56</v>
      </c>
    </row>
    <row r="2" spans="1:6">
      <c r="A2" s="7" t="s">
        <v>7</v>
      </c>
      <c r="B2" s="9"/>
      <c r="C2" s="7"/>
      <c r="D2" s="22"/>
      <c r="E2" s="12"/>
      <c r="F2" s="7"/>
    </row>
    <row r="3" spans="1:6">
      <c r="A3" s="7" t="s">
        <v>8</v>
      </c>
      <c r="B3" s="9"/>
      <c r="C3" s="7"/>
      <c r="D3" s="22"/>
      <c r="E3" s="12"/>
      <c r="F3" s="7"/>
    </row>
    <row r="4" spans="1:6">
      <c r="A4" s="7" t="s">
        <v>9</v>
      </c>
      <c r="B4" s="9"/>
      <c r="C4" s="7"/>
      <c r="D4" s="22"/>
      <c r="E4" s="12"/>
      <c r="F4" s="7"/>
    </row>
    <row r="5" spans="1:6" s="24" customFormat="1">
      <c r="A5" s="28" t="s">
        <v>10</v>
      </c>
      <c r="B5" s="9"/>
      <c r="C5" s="28"/>
      <c r="D5" s="30"/>
      <c r="E5" s="12"/>
      <c r="F5" s="7"/>
    </row>
    <row r="6" spans="1:6" s="31" customFormat="1">
      <c r="A6" s="29" t="s">
        <v>11</v>
      </c>
      <c r="B6" s="8"/>
      <c r="C6" s="28"/>
      <c r="D6" s="32"/>
      <c r="E6" s="13"/>
      <c r="F6" s="7"/>
    </row>
    <row r="7" spans="1:6">
      <c r="A7" s="7" t="s">
        <v>12</v>
      </c>
      <c r="B7" s="9"/>
      <c r="C7" s="7"/>
      <c r="D7" s="7"/>
      <c r="E7" s="12"/>
      <c r="F7" s="7"/>
    </row>
    <row r="8" spans="1:6">
      <c r="A8" s="7" t="s">
        <v>13</v>
      </c>
      <c r="B8" s="9"/>
      <c r="C8" s="7"/>
      <c r="D8" s="7"/>
      <c r="E8" s="12"/>
      <c r="F8" s="7"/>
    </row>
    <row r="9" spans="1:6">
      <c r="A9" s="7" t="s">
        <v>14</v>
      </c>
      <c r="B9" s="9"/>
      <c r="C9" s="7"/>
      <c r="D9" s="22"/>
      <c r="E9" s="12"/>
      <c r="F9" s="7"/>
    </row>
    <row r="10" spans="1:6">
      <c r="A10" s="7" t="s">
        <v>4</v>
      </c>
      <c r="B10" s="9"/>
      <c r="C10" s="7"/>
      <c r="D10" s="22"/>
      <c r="E10" s="12"/>
      <c r="F10" s="7"/>
    </row>
    <row r="11" spans="1:6">
      <c r="A11" s="7" t="s">
        <v>5</v>
      </c>
      <c r="B11" s="9"/>
      <c r="C11" s="7"/>
      <c r="D11" s="22"/>
      <c r="E11" s="12"/>
      <c r="F11" s="7"/>
    </row>
    <row r="12" spans="1:6">
      <c r="A12" s="7" t="s">
        <v>6</v>
      </c>
      <c r="B12" s="9"/>
      <c r="C12" s="7"/>
      <c r="D12" s="22"/>
      <c r="E12" s="12"/>
      <c r="F12" s="7"/>
    </row>
    <row r="13" spans="1:6">
      <c r="A13" s="7" t="s">
        <v>15</v>
      </c>
      <c r="B13" s="9"/>
      <c r="C13" s="7"/>
      <c r="D13" s="22"/>
      <c r="E13" s="12"/>
      <c r="F13" s="7"/>
    </row>
    <row r="14" spans="1:6">
      <c r="A14" s="7" t="s">
        <v>16</v>
      </c>
      <c r="B14" s="9"/>
      <c r="C14" s="7"/>
      <c r="D14" s="22"/>
      <c r="E14" s="12"/>
      <c r="F14" s="7"/>
    </row>
    <row r="15" spans="1:6">
      <c r="A15" s="7" t="s">
        <v>17</v>
      </c>
      <c r="B15" s="9"/>
      <c r="C15" s="7"/>
      <c r="D15" s="22"/>
      <c r="E15" s="12"/>
      <c r="F15" s="7"/>
    </row>
    <row r="16" spans="1:6">
      <c r="A16" s="7" t="s">
        <v>18</v>
      </c>
      <c r="B16" s="9"/>
      <c r="C16" s="7"/>
      <c r="D16" s="22"/>
      <c r="E16" s="13"/>
      <c r="F16" s="7"/>
    </row>
    <row r="17" spans="1:6">
      <c r="A17" s="7" t="s">
        <v>19</v>
      </c>
      <c r="B17" s="9"/>
      <c r="C17" s="7"/>
      <c r="D17" s="22"/>
      <c r="E17" s="12"/>
      <c r="F17" s="7"/>
    </row>
    <row r="18" spans="1:6">
      <c r="A18" s="7" t="s">
        <v>20</v>
      </c>
      <c r="B18" s="9"/>
      <c r="C18" s="7"/>
      <c r="D18" s="7"/>
      <c r="E18" s="12"/>
      <c r="F18" s="7"/>
    </row>
    <row r="19" spans="1:6">
      <c r="A19" s="7" t="s">
        <v>21</v>
      </c>
      <c r="B19" s="9"/>
      <c r="C19" s="7"/>
      <c r="D19" s="22"/>
      <c r="E19" s="12"/>
      <c r="F19" s="7"/>
    </row>
    <row r="20" spans="1:6">
      <c r="A20" s="7" t="s">
        <v>22</v>
      </c>
      <c r="B20" s="9"/>
      <c r="C20" s="7"/>
      <c r="D20" s="22"/>
      <c r="E20" s="12"/>
      <c r="F20" s="7"/>
    </row>
    <row r="21" spans="1:6">
      <c r="A21" s="7" t="s">
        <v>23</v>
      </c>
      <c r="B21" s="9"/>
      <c r="C21" s="7"/>
      <c r="D21" s="22"/>
      <c r="E21" s="12"/>
      <c r="F21" s="7"/>
    </row>
    <row r="22" spans="1:6" s="4" customFormat="1">
      <c r="A22" s="9" t="s">
        <v>24</v>
      </c>
      <c r="B22" s="8"/>
      <c r="C22" s="7"/>
      <c r="D22" s="22"/>
      <c r="E22" s="8"/>
      <c r="F22" s="7"/>
    </row>
    <row r="23" spans="1:6">
      <c r="A23" s="7" t="s">
        <v>25</v>
      </c>
      <c r="B23" s="9"/>
      <c r="C23" s="7"/>
      <c r="D23" s="22"/>
      <c r="E23" s="9"/>
      <c r="F23" s="7"/>
    </row>
    <row r="24" spans="1:6">
      <c r="A24" s="7" t="s">
        <v>26</v>
      </c>
      <c r="B24" s="9"/>
      <c r="C24" s="7"/>
      <c r="D24" s="22"/>
      <c r="E24" s="9"/>
      <c r="F24" s="7"/>
    </row>
    <row r="25" spans="1:6">
      <c r="A25" s="7" t="s">
        <v>27</v>
      </c>
      <c r="B25" s="9"/>
      <c r="C25" s="7"/>
      <c r="D25" s="22"/>
      <c r="E25" s="9"/>
      <c r="F25" s="7"/>
    </row>
    <row r="26" spans="1:6">
      <c r="A26" s="7" t="s">
        <v>28</v>
      </c>
      <c r="B26" s="9"/>
      <c r="C26" s="7"/>
      <c r="D26" s="22"/>
      <c r="E26" s="9"/>
      <c r="F26" s="7"/>
    </row>
    <row r="27" spans="1:6">
      <c r="A27" s="7" t="s">
        <v>29</v>
      </c>
      <c r="B27" s="9"/>
      <c r="C27" s="7"/>
      <c r="D27" s="22"/>
      <c r="E27" s="9"/>
      <c r="F27" s="7"/>
    </row>
    <row r="28" spans="1:6">
      <c r="A28" s="7" t="s">
        <v>30</v>
      </c>
      <c r="B28" s="9"/>
      <c r="C28" s="7"/>
      <c r="D28" s="22"/>
      <c r="E28" s="9"/>
      <c r="F28" s="7"/>
    </row>
    <row r="29" spans="1:6">
      <c r="A29" s="7" t="s">
        <v>31</v>
      </c>
      <c r="B29" s="9"/>
      <c r="C29" s="7"/>
      <c r="D29" s="22"/>
      <c r="F29" s="7"/>
    </row>
    <row r="30" spans="1:6">
      <c r="A30" s="7" t="s">
        <v>32</v>
      </c>
      <c r="B30" s="9"/>
      <c r="C30" s="7"/>
      <c r="D30" s="22"/>
      <c r="E30" s="9"/>
      <c r="F30" s="7"/>
    </row>
    <row r="31" spans="1:6">
      <c r="A31" s="7" t="s">
        <v>33</v>
      </c>
      <c r="B31" s="9"/>
      <c r="C31" s="7"/>
      <c r="D31" s="7"/>
      <c r="E31" s="9"/>
      <c r="F31" s="7"/>
    </row>
    <row r="32" spans="1:6">
      <c r="A32" s="7" t="s">
        <v>34</v>
      </c>
      <c r="B32" s="9"/>
      <c r="C32" s="7"/>
      <c r="D32" s="22"/>
      <c r="E32" s="9"/>
      <c r="F32" s="7"/>
    </row>
    <row r="33" spans="1:10">
      <c r="A33" s="7" t="s">
        <v>35</v>
      </c>
      <c r="B33" s="9"/>
      <c r="C33" s="7"/>
      <c r="D33" s="22"/>
      <c r="E33" s="7"/>
      <c r="F33" s="7"/>
    </row>
    <row r="34" spans="1:10">
      <c r="E34" s="9"/>
    </row>
    <row r="35" spans="1:10">
      <c r="E35" s="7" t="s">
        <v>57</v>
      </c>
      <c r="F35" s="7">
        <f>COUNT(F1:F33)</f>
        <v>0</v>
      </c>
    </row>
    <row r="36" spans="1:10">
      <c r="A36" t="s">
        <v>36</v>
      </c>
      <c r="B36">
        <f>SUM(B1:B35)</f>
        <v>0</v>
      </c>
      <c r="E36" s="7" t="s">
        <v>36</v>
      </c>
      <c r="F36" s="7">
        <f>SUM(F2:F33)</f>
        <v>0</v>
      </c>
    </row>
    <row r="37" spans="1:10">
      <c r="E37" s="7" t="s">
        <v>64</v>
      </c>
      <c r="F37" s="7">
        <v>0</v>
      </c>
    </row>
    <row r="38" spans="1:10">
      <c r="E38" s="7" t="s">
        <v>65</v>
      </c>
      <c r="F38" s="7">
        <v>0</v>
      </c>
    </row>
    <row r="39" spans="1:10">
      <c r="E39" s="7" t="s">
        <v>68</v>
      </c>
      <c r="F39" s="7">
        <v>0</v>
      </c>
    </row>
    <row r="40" spans="1:10">
      <c r="E40" s="7" t="s">
        <v>66</v>
      </c>
      <c r="F40" s="7">
        <v>0</v>
      </c>
    </row>
    <row r="41" spans="1:10">
      <c r="D41" s="24"/>
      <c r="E41" s="28" t="s">
        <v>67</v>
      </c>
      <c r="F41" s="28">
        <f>F36-SUM(F37:F40)</f>
        <v>0</v>
      </c>
      <c r="G41" s="24"/>
      <c r="H41" s="24"/>
    </row>
    <row r="42" spans="1:10">
      <c r="D42" s="24"/>
      <c r="E42" s="24"/>
      <c r="F42" s="24"/>
      <c r="G42" s="24"/>
      <c r="H42" s="24"/>
    </row>
    <row r="45" spans="1:10">
      <c r="A45" t="s">
        <v>51</v>
      </c>
      <c r="E45" s="18">
        <v>43806</v>
      </c>
      <c r="F45" s="19" t="s">
        <v>62</v>
      </c>
      <c r="G45" s="19" t="s">
        <v>63</v>
      </c>
      <c r="H45" s="19" t="s">
        <v>69</v>
      </c>
      <c r="I45" s="19" t="s">
        <v>72</v>
      </c>
      <c r="J45" s="19" t="s">
        <v>84</v>
      </c>
    </row>
    <row r="46" spans="1:10">
      <c r="A46" t="s">
        <v>52</v>
      </c>
      <c r="E46" s="7" t="s">
        <v>58</v>
      </c>
      <c r="F46" s="7">
        <v>25637</v>
      </c>
      <c r="G46" s="7">
        <v>25637</v>
      </c>
      <c r="H46" s="7">
        <v>0</v>
      </c>
      <c r="I46" s="7">
        <v>37340</v>
      </c>
      <c r="J46" s="7">
        <v>35870</v>
      </c>
    </row>
    <row r="47" spans="1:10" ht="15" customHeight="1">
      <c r="A47" t="s">
        <v>53</v>
      </c>
      <c r="E47" s="7" t="s">
        <v>59</v>
      </c>
      <c r="F47" s="7"/>
      <c r="G47" s="7"/>
      <c r="H47" s="7"/>
      <c r="I47" s="7"/>
      <c r="J47" s="7"/>
    </row>
    <row r="48" spans="1:10" ht="15" customHeight="1">
      <c r="A48" t="s">
        <v>55</v>
      </c>
      <c r="E48" s="7" t="s">
        <v>60</v>
      </c>
      <c r="F48" s="7">
        <v>20753</v>
      </c>
      <c r="G48" s="7">
        <v>8206</v>
      </c>
      <c r="H48" s="7">
        <v>13355</v>
      </c>
      <c r="I48" s="7">
        <v>13355</v>
      </c>
      <c r="J48" s="7">
        <v>1040</v>
      </c>
    </row>
    <row r="49" spans="1:12" ht="15" customHeight="1">
      <c r="E49" s="7" t="s">
        <v>71</v>
      </c>
      <c r="F49" s="7">
        <f>SUM(F46:F48)</f>
        <v>46390</v>
      </c>
      <c r="G49" s="7">
        <f>SUM(G46:G48)</f>
        <v>33843</v>
      </c>
      <c r="H49" s="7">
        <f>SUM(H46:H48)</f>
        <v>13355</v>
      </c>
      <c r="I49" s="7">
        <f>SUM(I46:I48)</f>
        <v>50695</v>
      </c>
      <c r="J49" s="7">
        <f>SUM(J46:J48)</f>
        <v>36910</v>
      </c>
    </row>
    <row r="50" spans="1:12">
      <c r="A50" t="s">
        <v>54</v>
      </c>
      <c r="B50">
        <f>SUM(B45:B49)</f>
        <v>0</v>
      </c>
    </row>
    <row r="54" spans="1:12">
      <c r="D54" s="19" t="s">
        <v>70</v>
      </c>
      <c r="E54" s="19" t="s">
        <v>87</v>
      </c>
      <c r="F54" s="19" t="s">
        <v>88</v>
      </c>
      <c r="G54" s="19" t="s">
        <v>90</v>
      </c>
      <c r="H54" s="19" t="s">
        <v>113</v>
      </c>
      <c r="I54" s="18"/>
      <c r="J54" s="25"/>
      <c r="K54" s="25"/>
      <c r="L54" s="25"/>
    </row>
    <row r="55" spans="1:12">
      <c r="D55" s="7" t="s">
        <v>58</v>
      </c>
      <c r="E55" s="7">
        <v>35870</v>
      </c>
      <c r="F55" s="7">
        <v>58160</v>
      </c>
      <c r="G55" s="7">
        <v>39650</v>
      </c>
      <c r="H55" s="7">
        <v>44040</v>
      </c>
      <c r="I55" s="7"/>
      <c r="J55" s="7"/>
      <c r="K55" s="7"/>
      <c r="L55" s="7"/>
    </row>
    <row r="56" spans="1:12">
      <c r="D56" s="7" t="s">
        <v>59</v>
      </c>
      <c r="E56" s="7">
        <v>1040</v>
      </c>
      <c r="F56" s="7">
        <v>1040</v>
      </c>
      <c r="G56" s="7">
        <v>1040</v>
      </c>
      <c r="H56" s="7">
        <v>1040</v>
      </c>
      <c r="I56" s="7"/>
      <c r="J56" s="7"/>
      <c r="K56" s="7"/>
      <c r="L56" s="7"/>
    </row>
    <row r="57" spans="1:12">
      <c r="D57" s="7" t="s">
        <v>60</v>
      </c>
      <c r="E57" s="27">
        <v>0</v>
      </c>
      <c r="F57" s="27">
        <v>0</v>
      </c>
      <c r="G57" s="27">
        <v>0</v>
      </c>
      <c r="H57" s="27">
        <v>0</v>
      </c>
      <c r="I57" s="27"/>
      <c r="J57" s="27"/>
      <c r="K57" s="27"/>
      <c r="L57" s="27"/>
    </row>
    <row r="58" spans="1:12">
      <c r="D58" s="7" t="s">
        <v>61</v>
      </c>
      <c r="E58" s="7"/>
      <c r="F58" s="7"/>
      <c r="G58" s="7"/>
      <c r="H58" s="7"/>
      <c r="I58" s="7"/>
      <c r="J58" s="7"/>
      <c r="K58" s="7"/>
      <c r="L58" s="7"/>
    </row>
    <row r="62" spans="1:12">
      <c r="A62" s="16" t="s">
        <v>50</v>
      </c>
      <c r="B62" s="17">
        <v>43677</v>
      </c>
      <c r="C62" s="17">
        <v>43708</v>
      </c>
      <c r="D62" s="16" t="s">
        <v>48</v>
      </c>
      <c r="E62" s="16" t="s">
        <v>49</v>
      </c>
    </row>
    <row r="63" spans="1:12">
      <c r="A63" s="7" t="s">
        <v>40</v>
      </c>
      <c r="B63" s="7">
        <v>4284</v>
      </c>
      <c r="C63" s="7">
        <v>4373</v>
      </c>
      <c r="D63" s="7">
        <f>C63-B63</f>
        <v>89</v>
      </c>
      <c r="E63" s="7">
        <v>250</v>
      </c>
    </row>
    <row r="64" spans="1:12">
      <c r="A64" s="7" t="s">
        <v>41</v>
      </c>
      <c r="B64" s="7">
        <v>57720</v>
      </c>
      <c r="C64" s="7">
        <v>59272</v>
      </c>
      <c r="D64" s="7">
        <f t="shared" ref="D64" si="0">C64-B64</f>
        <v>1552</v>
      </c>
      <c r="E64" s="7">
        <v>11000</v>
      </c>
    </row>
  </sheetData>
  <autoFilter ref="A1:D36">
    <filterColumn colId="2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topLeftCell="A4" workbookViewId="0">
      <selection activeCell="B11" sqref="B11:C19"/>
    </sheetView>
  </sheetViews>
  <sheetFormatPr defaultRowHeight="14.4"/>
  <cols>
    <col min="1" max="1" width="9.44140625" style="2" bestFit="1" customWidth="1"/>
    <col min="2" max="2" width="20.6640625" customWidth="1"/>
    <col min="3" max="3" width="57.109375" bestFit="1" customWidth="1"/>
  </cols>
  <sheetData>
    <row r="1" spans="1:1">
      <c r="A1" s="2">
        <v>43770</v>
      </c>
    </row>
    <row r="2" spans="1:1">
      <c r="A2" s="2">
        <v>43771</v>
      </c>
    </row>
    <row r="3" spans="1:1">
      <c r="A3" s="2">
        <v>43772</v>
      </c>
    </row>
    <row r="4" spans="1:1">
      <c r="A4" s="2">
        <v>43773</v>
      </c>
    </row>
    <row r="5" spans="1:1">
      <c r="A5" s="2">
        <v>43774</v>
      </c>
    </row>
    <row r="6" spans="1:1">
      <c r="A6" s="2">
        <v>43775</v>
      </c>
    </row>
    <row r="7" spans="1:1">
      <c r="A7" s="2">
        <v>43776</v>
      </c>
    </row>
    <row r="8" spans="1:1">
      <c r="A8" s="2">
        <v>43777</v>
      </c>
    </row>
    <row r="9" spans="1:1">
      <c r="A9" s="2">
        <v>43778</v>
      </c>
    </row>
    <row r="10" spans="1:1">
      <c r="A10" s="2">
        <v>43779</v>
      </c>
    </row>
    <row r="11" spans="1:1">
      <c r="A11" s="2">
        <v>43780</v>
      </c>
    </row>
    <row r="12" spans="1:1">
      <c r="A12" s="2">
        <v>43781</v>
      </c>
    </row>
    <row r="13" spans="1:1">
      <c r="A13" s="2">
        <v>43782</v>
      </c>
    </row>
    <row r="14" spans="1:1">
      <c r="A14" s="2">
        <v>43783</v>
      </c>
    </row>
    <row r="15" spans="1:1">
      <c r="A15" s="2">
        <v>43784</v>
      </c>
    </row>
    <row r="16" spans="1:1">
      <c r="A16" s="2">
        <v>43785</v>
      </c>
    </row>
    <row r="17" spans="1:2">
      <c r="A17" s="2">
        <v>43786</v>
      </c>
    </row>
    <row r="18" spans="1:2">
      <c r="A18" s="2">
        <v>43787</v>
      </c>
    </row>
    <row r="19" spans="1:2">
      <c r="A19" s="2">
        <v>43788</v>
      </c>
    </row>
    <row r="20" spans="1:2">
      <c r="A20" s="2">
        <v>43789</v>
      </c>
    </row>
    <row r="21" spans="1:2">
      <c r="A21" s="2">
        <v>43790</v>
      </c>
    </row>
    <row r="22" spans="1:2">
      <c r="A22" s="2">
        <v>43791</v>
      </c>
    </row>
    <row r="23" spans="1:2">
      <c r="A23" s="2">
        <v>43792</v>
      </c>
    </row>
    <row r="24" spans="1:2">
      <c r="A24" s="2">
        <v>43793</v>
      </c>
    </row>
    <row r="25" spans="1:2">
      <c r="A25" s="2">
        <v>43794</v>
      </c>
    </row>
    <row r="26" spans="1:2">
      <c r="A26" s="2">
        <v>43795</v>
      </c>
    </row>
    <row r="27" spans="1:2">
      <c r="A27" s="2">
        <v>43796</v>
      </c>
    </row>
    <row r="28" spans="1:2">
      <c r="A28" s="2">
        <v>43797</v>
      </c>
    </row>
    <row r="29" spans="1:2">
      <c r="A29" s="2">
        <v>43798</v>
      </c>
    </row>
    <row r="30" spans="1:2">
      <c r="A30" s="2">
        <v>43799</v>
      </c>
    </row>
    <row r="32" spans="1:2">
      <c r="A32" s="2" t="s">
        <v>36</v>
      </c>
      <c r="B32">
        <f>SUM(B1:B31)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10" workbookViewId="0">
      <selection activeCell="F32" sqref="F32:F33"/>
    </sheetView>
  </sheetViews>
  <sheetFormatPr defaultRowHeight="14.4"/>
  <cols>
    <col min="1" max="1" width="11.5546875" bestFit="1" customWidth="1"/>
    <col min="2" max="2" width="49.33203125" bestFit="1" customWidth="1"/>
    <col min="3" max="3" width="9.44140625" bestFit="1" customWidth="1"/>
    <col min="4" max="4" width="31.21875" bestFit="1" customWidth="1"/>
  </cols>
  <sheetData>
    <row r="1" spans="1:4">
      <c r="A1" s="14" t="s">
        <v>37</v>
      </c>
      <c r="B1" s="14" t="s">
        <v>38</v>
      </c>
      <c r="C1" s="14" t="s">
        <v>39</v>
      </c>
      <c r="D1" s="7"/>
    </row>
    <row r="2" spans="1:4">
      <c r="A2" s="2">
        <v>43739</v>
      </c>
      <c r="B2" s="7"/>
      <c r="C2" s="7"/>
      <c r="D2" s="7"/>
    </row>
    <row r="3" spans="1:4">
      <c r="A3" s="2">
        <v>43740</v>
      </c>
      <c r="B3" s="7"/>
      <c r="C3" s="7"/>
      <c r="D3" s="7"/>
    </row>
    <row r="4" spans="1:4">
      <c r="A4" s="2">
        <v>43741</v>
      </c>
      <c r="B4" s="7"/>
      <c r="C4" s="7"/>
      <c r="D4" s="7"/>
    </row>
    <row r="5" spans="1:4">
      <c r="A5" s="2">
        <v>43742</v>
      </c>
      <c r="B5" s="7" t="s">
        <v>86</v>
      </c>
      <c r="C5" s="7">
        <v>200</v>
      </c>
      <c r="D5" s="7"/>
    </row>
    <row r="6" spans="1:4" ht="15" customHeight="1">
      <c r="A6" s="2">
        <v>43743</v>
      </c>
      <c r="B6" s="7" t="s">
        <v>91</v>
      </c>
      <c r="C6" s="7">
        <v>4000</v>
      </c>
      <c r="D6" s="7"/>
    </row>
    <row r="7" spans="1:4">
      <c r="A7" s="2">
        <v>43744</v>
      </c>
      <c r="B7" s="7" t="s">
        <v>93</v>
      </c>
      <c r="C7" s="7">
        <v>17000</v>
      </c>
      <c r="D7" s="7"/>
    </row>
    <row r="8" spans="1:4">
      <c r="A8" s="2">
        <v>43744</v>
      </c>
      <c r="B8" s="7" t="s">
        <v>95</v>
      </c>
      <c r="C8" s="7">
        <v>3700</v>
      </c>
      <c r="D8" s="7" t="s">
        <v>96</v>
      </c>
    </row>
    <row r="9" spans="1:4">
      <c r="A9" s="2">
        <v>43744</v>
      </c>
      <c r="B9" s="7" t="s">
        <v>92</v>
      </c>
      <c r="C9" s="7"/>
      <c r="D9" s="7"/>
    </row>
    <row r="10" spans="1:4">
      <c r="A10" s="2">
        <v>43745</v>
      </c>
      <c r="B10" s="7" t="s">
        <v>97</v>
      </c>
      <c r="C10" s="7">
        <v>400</v>
      </c>
      <c r="D10" s="7" t="s">
        <v>98</v>
      </c>
    </row>
    <row r="11" spans="1:4">
      <c r="A11" s="2">
        <v>43746</v>
      </c>
      <c r="B11" s="7"/>
      <c r="C11" s="7"/>
      <c r="D11" s="7"/>
    </row>
    <row r="12" spans="1:4">
      <c r="A12" s="2">
        <v>43747</v>
      </c>
      <c r="B12" s="7" t="s">
        <v>99</v>
      </c>
      <c r="C12" s="7">
        <v>270</v>
      </c>
      <c r="D12" s="7"/>
    </row>
    <row r="13" spans="1:4">
      <c r="A13" s="2">
        <v>43748</v>
      </c>
      <c r="B13" s="7" t="s">
        <v>100</v>
      </c>
      <c r="C13" s="7">
        <v>700</v>
      </c>
      <c r="D13" s="7"/>
    </row>
    <row r="14" spans="1:4">
      <c r="A14" s="2">
        <v>43748</v>
      </c>
      <c r="B14" s="7" t="s">
        <v>101</v>
      </c>
      <c r="C14" s="7">
        <v>600</v>
      </c>
      <c r="D14" s="7"/>
    </row>
    <row r="15" spans="1:4">
      <c r="A15" s="2">
        <v>43749</v>
      </c>
      <c r="B15" s="7"/>
      <c r="C15" s="7"/>
      <c r="D15" s="7"/>
    </row>
    <row r="16" spans="1:4">
      <c r="A16" s="2">
        <v>43750</v>
      </c>
      <c r="B16" s="7" t="s">
        <v>102</v>
      </c>
      <c r="C16" s="7"/>
      <c r="D16" s="7">
        <v>200</v>
      </c>
    </row>
    <row r="17" spans="1:4">
      <c r="A17" s="2">
        <v>43751</v>
      </c>
      <c r="B17" s="7"/>
      <c r="C17" s="7"/>
      <c r="D17" s="7"/>
    </row>
    <row r="18" spans="1:4">
      <c r="A18" s="2">
        <v>43752</v>
      </c>
      <c r="B18" s="7"/>
      <c r="C18" s="7"/>
      <c r="D18" s="7"/>
    </row>
    <row r="19" spans="1:4">
      <c r="A19" s="2">
        <v>43753</v>
      </c>
      <c r="B19" s="7"/>
      <c r="C19" s="7"/>
      <c r="D19" s="7"/>
    </row>
    <row r="20" spans="1:4">
      <c r="A20" s="2">
        <v>43754</v>
      </c>
      <c r="B20" s="7"/>
      <c r="C20" s="7"/>
      <c r="D20" s="7"/>
    </row>
    <row r="21" spans="1:4">
      <c r="A21" s="2">
        <v>43755</v>
      </c>
      <c r="B21" s="7"/>
      <c r="C21" s="7"/>
      <c r="D21" s="7"/>
    </row>
    <row r="22" spans="1:4">
      <c r="A22" s="2">
        <v>43756</v>
      </c>
      <c r="B22" s="7"/>
      <c r="C22" s="7"/>
      <c r="D22" s="7"/>
    </row>
    <row r="23" spans="1:4">
      <c r="A23" s="2">
        <v>43757</v>
      </c>
      <c r="B23" s="7"/>
      <c r="C23" s="7"/>
      <c r="D23" s="7"/>
    </row>
    <row r="24" spans="1:4">
      <c r="A24" s="2">
        <v>43758</v>
      </c>
      <c r="B24" s="7" t="s">
        <v>106</v>
      </c>
      <c r="C24" s="7"/>
      <c r="D24" s="7"/>
    </row>
    <row r="25" spans="1:4">
      <c r="A25" s="2">
        <v>43759</v>
      </c>
      <c r="B25" s="7"/>
      <c r="D25" s="7"/>
    </row>
    <row r="26" spans="1:4">
      <c r="A26" s="2">
        <v>43760</v>
      </c>
      <c r="B26" s="7" t="s">
        <v>107</v>
      </c>
      <c r="C26" s="7">
        <v>3700</v>
      </c>
      <c r="D26" s="7"/>
    </row>
    <row r="27" spans="1:4">
      <c r="A27" s="2">
        <v>43761</v>
      </c>
      <c r="B27" s="7"/>
      <c r="C27" s="7"/>
      <c r="D27" s="7"/>
    </row>
    <row r="28" spans="1:4">
      <c r="A28" s="2">
        <v>43762</v>
      </c>
      <c r="B28" s="7" t="s">
        <v>108</v>
      </c>
      <c r="C28" s="7">
        <v>520</v>
      </c>
      <c r="D28" s="7" t="s">
        <v>109</v>
      </c>
    </row>
    <row r="29" spans="1:4">
      <c r="A29" s="2">
        <v>43763</v>
      </c>
      <c r="B29" s="7" t="s">
        <v>110</v>
      </c>
      <c r="C29" s="7">
        <v>250</v>
      </c>
      <c r="D29" s="7" t="s">
        <v>111</v>
      </c>
    </row>
    <row r="30" spans="1:4">
      <c r="A30" s="2">
        <v>43764</v>
      </c>
      <c r="B30" s="7" t="s">
        <v>112</v>
      </c>
      <c r="C30" s="7">
        <v>9000</v>
      </c>
      <c r="D30" s="7"/>
    </row>
    <row r="31" spans="1:4">
      <c r="A31" s="2">
        <v>43765</v>
      </c>
      <c r="B31" s="7"/>
      <c r="C31" s="7"/>
      <c r="D31" s="7"/>
    </row>
    <row r="32" spans="1:4">
      <c r="A32" s="2">
        <v>43766</v>
      </c>
      <c r="B32" s="7"/>
      <c r="C32" s="7"/>
      <c r="D32" s="7"/>
    </row>
    <row r="33" spans="1:5">
      <c r="A33" s="2">
        <v>43767</v>
      </c>
      <c r="B33" s="7"/>
      <c r="C33" s="7"/>
      <c r="D33" s="7"/>
    </row>
    <row r="34" spans="1:5">
      <c r="A34" s="2">
        <v>43768</v>
      </c>
      <c r="B34" s="7" t="s">
        <v>114</v>
      </c>
      <c r="C34" s="7">
        <v>1000</v>
      </c>
      <c r="D34" s="7"/>
    </row>
    <row r="35" spans="1:5">
      <c r="A35" s="2">
        <v>43769</v>
      </c>
      <c r="B35" s="7" t="s">
        <v>115</v>
      </c>
      <c r="C35" s="7">
        <v>50</v>
      </c>
      <c r="D35" s="7"/>
    </row>
    <row r="36" spans="1:5">
      <c r="A36" s="15"/>
      <c r="B36" s="7"/>
      <c r="C36" s="7"/>
      <c r="D36" s="7"/>
    </row>
    <row r="37" spans="1:5">
      <c r="A37" s="7" t="s">
        <v>36</v>
      </c>
      <c r="B37" s="7"/>
      <c r="C37" s="7">
        <f>SUM(C1:C36)</f>
        <v>41390</v>
      </c>
      <c r="D37" s="7"/>
    </row>
    <row r="39" spans="1:5">
      <c r="A39" s="16" t="s">
        <v>50</v>
      </c>
      <c r="B39" s="17">
        <v>43646</v>
      </c>
      <c r="C39" s="17">
        <v>43677</v>
      </c>
      <c r="D39" s="16" t="s">
        <v>48</v>
      </c>
      <c r="E39" s="14" t="s">
        <v>49</v>
      </c>
    </row>
    <row r="40" spans="1:5">
      <c r="A40" s="7" t="s">
        <v>40</v>
      </c>
      <c r="B40" s="7"/>
      <c r="C40" s="7"/>
      <c r="D40" s="7"/>
      <c r="E40" s="7"/>
    </row>
    <row r="41" spans="1:5">
      <c r="A41" s="7" t="s">
        <v>41</v>
      </c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 t="s">
        <v>36</v>
      </c>
      <c r="E4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4" sqref="G4"/>
    </sheetView>
  </sheetViews>
  <sheetFormatPr defaultRowHeight="14.4"/>
  <cols>
    <col min="2" max="2" width="13.6640625" bestFit="1" customWidth="1"/>
    <col min="3" max="3" width="14.33203125" bestFit="1" customWidth="1"/>
    <col min="4" max="4" width="16.109375" bestFit="1" customWidth="1"/>
    <col min="5" max="5" width="10.77734375" customWidth="1"/>
    <col min="6" max="6" width="10.44140625" customWidth="1"/>
    <col min="7" max="7" width="12.33203125" customWidth="1"/>
    <col min="8" max="8" width="12.77734375" customWidth="1"/>
    <col min="9" max="9" width="108" bestFit="1" customWidth="1"/>
  </cols>
  <sheetData>
    <row r="1" spans="1:9" ht="23.25" customHeight="1">
      <c r="A1" s="10" t="s">
        <v>0</v>
      </c>
      <c r="B1" s="10" t="s">
        <v>103</v>
      </c>
      <c r="C1" s="10" t="s">
        <v>104</v>
      </c>
      <c r="D1" s="10" t="s">
        <v>44</v>
      </c>
      <c r="E1" s="11" t="s">
        <v>45</v>
      </c>
      <c r="F1" s="10" t="s">
        <v>46</v>
      </c>
      <c r="G1" s="10" t="s">
        <v>47</v>
      </c>
      <c r="H1" s="10"/>
      <c r="I1" s="6"/>
    </row>
    <row r="2" spans="1:9" s="34" customFormat="1">
      <c r="A2" s="9" t="s">
        <v>7</v>
      </c>
      <c r="B2" s="4">
        <v>21870</v>
      </c>
      <c r="C2" s="4">
        <v>21870</v>
      </c>
      <c r="D2" s="9">
        <f t="shared" ref="D2:D12" si="0">C2-B2</f>
        <v>0</v>
      </c>
      <c r="E2" s="9">
        <f>(0.04*D2)</f>
        <v>0</v>
      </c>
      <c r="F2" s="9">
        <v>1100</v>
      </c>
      <c r="G2" s="9">
        <f>SUM(E2+F2)+2230</f>
        <v>3330</v>
      </c>
      <c r="H2" s="9">
        <v>2200</v>
      </c>
      <c r="I2" s="12" t="s">
        <v>82</v>
      </c>
    </row>
    <row r="3" spans="1:9" s="34" customFormat="1">
      <c r="A3" s="9" t="s">
        <v>8</v>
      </c>
      <c r="B3" s="4">
        <v>76990</v>
      </c>
      <c r="C3" s="4">
        <v>80140</v>
      </c>
      <c r="D3" s="9">
        <f t="shared" si="0"/>
        <v>3150</v>
      </c>
      <c r="E3" s="9">
        <f t="shared" ref="E3:E34" si="1">(0.04*D3)</f>
        <v>126</v>
      </c>
      <c r="F3" s="9">
        <v>1100</v>
      </c>
      <c r="G3" s="9">
        <f>SUM(E3+F3)</f>
        <v>1226</v>
      </c>
      <c r="H3" s="9">
        <v>1340</v>
      </c>
      <c r="I3" s="12" t="s">
        <v>75</v>
      </c>
    </row>
    <row r="4" spans="1:9" s="34" customFormat="1">
      <c r="A4" s="9" t="s">
        <v>9</v>
      </c>
      <c r="B4" s="4">
        <v>72740</v>
      </c>
      <c r="C4" s="4">
        <v>80810</v>
      </c>
      <c r="D4" s="9">
        <f t="shared" si="0"/>
        <v>8070</v>
      </c>
      <c r="E4" s="9">
        <f t="shared" si="1"/>
        <v>322.8</v>
      </c>
      <c r="F4" s="9">
        <v>1100</v>
      </c>
      <c r="G4" s="9">
        <f t="shared" ref="G4:G17" si="2">SUM(E4+F4)</f>
        <v>1422.8</v>
      </c>
      <c r="H4" s="9">
        <v>1570</v>
      </c>
      <c r="I4" s="12"/>
    </row>
    <row r="5" spans="1:9" s="34" customFormat="1">
      <c r="A5" s="9" t="s">
        <v>10</v>
      </c>
      <c r="B5" s="9">
        <v>79380</v>
      </c>
      <c r="C5" s="9">
        <v>79380</v>
      </c>
      <c r="D5" s="9">
        <f t="shared" si="0"/>
        <v>0</v>
      </c>
      <c r="E5" s="9">
        <f t="shared" si="1"/>
        <v>0</v>
      </c>
      <c r="F5" s="9">
        <v>1100</v>
      </c>
      <c r="G5" s="9">
        <f>SUM(E5+F5)</f>
        <v>1100</v>
      </c>
      <c r="H5" s="9">
        <v>1100</v>
      </c>
      <c r="I5" s="12" t="s">
        <v>81</v>
      </c>
    </row>
    <row r="6" spans="1:9" s="34" customFormat="1">
      <c r="A6" s="8" t="s">
        <v>11</v>
      </c>
      <c r="B6" s="4">
        <v>16790</v>
      </c>
      <c r="C6" s="4">
        <v>25090</v>
      </c>
      <c r="D6" s="8">
        <f>(C6-B6)</f>
        <v>8300</v>
      </c>
      <c r="E6" s="9">
        <f t="shared" si="1"/>
        <v>332</v>
      </c>
      <c r="F6" s="8">
        <v>1100</v>
      </c>
      <c r="G6" s="8">
        <f>SUM(E6+F6)</f>
        <v>1432</v>
      </c>
      <c r="H6" s="8">
        <v>1510</v>
      </c>
      <c r="I6" s="13"/>
    </row>
    <row r="7" spans="1:9" s="34" customFormat="1" ht="15" customHeight="1">
      <c r="A7" s="9" t="s">
        <v>12</v>
      </c>
      <c r="B7" s="4">
        <v>123410</v>
      </c>
      <c r="C7" s="4">
        <v>124830</v>
      </c>
      <c r="D7" s="9">
        <f>(C7-B7)</f>
        <v>1420</v>
      </c>
      <c r="E7" s="9">
        <f t="shared" si="1"/>
        <v>56.800000000000004</v>
      </c>
      <c r="F7" s="9">
        <v>1100</v>
      </c>
      <c r="G7" s="9">
        <f>SUM(E7+F7)-70.8</f>
        <v>1086</v>
      </c>
      <c r="H7" s="9">
        <v>1070</v>
      </c>
      <c r="I7" s="12" t="s">
        <v>105</v>
      </c>
    </row>
    <row r="8" spans="1:9" s="34" customFormat="1">
      <c r="A8" s="9" t="s">
        <v>13</v>
      </c>
      <c r="B8" s="35">
        <v>22379</v>
      </c>
      <c r="C8" s="35">
        <v>40028</v>
      </c>
      <c r="D8" s="9">
        <f t="shared" si="0"/>
        <v>17649</v>
      </c>
      <c r="E8" s="9">
        <f t="shared" si="1"/>
        <v>705.96</v>
      </c>
      <c r="F8" s="9">
        <v>1100</v>
      </c>
      <c r="G8" s="9">
        <f t="shared" si="2"/>
        <v>1805.96</v>
      </c>
      <c r="H8" s="9">
        <v>2000</v>
      </c>
      <c r="I8" s="12"/>
    </row>
    <row r="9" spans="1:9" s="34" customFormat="1">
      <c r="A9" s="9" t="s">
        <v>14</v>
      </c>
      <c r="B9" s="4">
        <v>89270</v>
      </c>
      <c r="C9" s="4">
        <v>100720</v>
      </c>
      <c r="D9" s="9">
        <f t="shared" si="0"/>
        <v>11450</v>
      </c>
      <c r="E9" s="9">
        <f t="shared" si="1"/>
        <v>458</v>
      </c>
      <c r="F9" s="9">
        <v>1100</v>
      </c>
      <c r="G9" s="9">
        <f t="shared" si="2"/>
        <v>1558</v>
      </c>
      <c r="H9" s="9">
        <v>1770</v>
      </c>
      <c r="I9" s="12"/>
    </row>
    <row r="10" spans="1:9" s="34" customFormat="1">
      <c r="A10" s="9" t="s">
        <v>4</v>
      </c>
      <c r="B10" s="4">
        <v>296910</v>
      </c>
      <c r="C10" s="42">
        <v>306420</v>
      </c>
      <c r="D10" s="9">
        <f t="shared" si="0"/>
        <v>9510</v>
      </c>
      <c r="E10" s="9">
        <f t="shared" si="1"/>
        <v>380.40000000000003</v>
      </c>
      <c r="F10" s="9">
        <v>1100</v>
      </c>
      <c r="G10" s="9">
        <f t="shared" si="2"/>
        <v>1480.4</v>
      </c>
      <c r="H10" s="9">
        <v>1600</v>
      </c>
      <c r="I10" s="12"/>
    </row>
    <row r="11" spans="1:9" s="34" customFormat="1">
      <c r="A11" s="9" t="s">
        <v>5</v>
      </c>
      <c r="B11" s="4">
        <v>267000</v>
      </c>
      <c r="C11" s="42">
        <v>271470</v>
      </c>
      <c r="D11" s="9">
        <f t="shared" si="0"/>
        <v>4470</v>
      </c>
      <c r="E11" s="9">
        <f t="shared" si="1"/>
        <v>178.8</v>
      </c>
      <c r="F11" s="9">
        <v>1100</v>
      </c>
      <c r="G11" s="9">
        <f t="shared" si="2"/>
        <v>1278.8</v>
      </c>
      <c r="H11" s="9">
        <v>1500</v>
      </c>
      <c r="I11" s="12"/>
    </row>
    <row r="12" spans="1:9" s="34" customFormat="1">
      <c r="A12" s="9" t="s">
        <v>6</v>
      </c>
      <c r="B12" s="4">
        <v>56770</v>
      </c>
      <c r="C12" s="4">
        <v>64370</v>
      </c>
      <c r="D12" s="9">
        <f t="shared" si="0"/>
        <v>7600</v>
      </c>
      <c r="E12" s="9">
        <f t="shared" si="1"/>
        <v>304</v>
      </c>
      <c r="F12" s="9">
        <v>1100</v>
      </c>
      <c r="G12" s="9">
        <f t="shared" si="2"/>
        <v>1404</v>
      </c>
      <c r="H12" s="9">
        <v>1630</v>
      </c>
      <c r="I12" s="12"/>
    </row>
    <row r="13" spans="1:9" s="34" customFormat="1">
      <c r="A13" s="9" t="s">
        <v>15</v>
      </c>
      <c r="B13" s="4">
        <v>38410</v>
      </c>
      <c r="C13" s="4">
        <v>44971</v>
      </c>
      <c r="D13" s="9">
        <f>(C13-B13)</f>
        <v>6561</v>
      </c>
      <c r="E13" s="9">
        <f t="shared" si="1"/>
        <v>262.44</v>
      </c>
      <c r="F13" s="9">
        <v>1100</v>
      </c>
      <c r="G13" s="9">
        <f t="shared" si="2"/>
        <v>1362.44</v>
      </c>
      <c r="H13" s="9">
        <v>1570</v>
      </c>
      <c r="I13" s="12"/>
    </row>
    <row r="14" spans="1:9" s="34" customFormat="1">
      <c r="A14" s="9" t="s">
        <v>16</v>
      </c>
      <c r="B14" s="4">
        <v>88730</v>
      </c>
      <c r="C14" s="4">
        <v>94650</v>
      </c>
      <c r="D14" s="9">
        <f>C14-B14</f>
        <v>5920</v>
      </c>
      <c r="E14" s="9">
        <f t="shared" si="1"/>
        <v>236.8</v>
      </c>
      <c r="F14" s="9">
        <v>1100</v>
      </c>
      <c r="G14" s="9">
        <f t="shared" si="2"/>
        <v>1336.8</v>
      </c>
      <c r="H14" s="9">
        <v>1590</v>
      </c>
      <c r="I14" s="12"/>
    </row>
    <row r="15" spans="1:9" s="34" customFormat="1" ht="13.8" customHeight="1">
      <c r="A15" s="9" t="s">
        <v>17</v>
      </c>
      <c r="B15" s="4">
        <v>92620</v>
      </c>
      <c r="C15" s="4">
        <v>92620</v>
      </c>
      <c r="D15" s="9">
        <v>3000</v>
      </c>
      <c r="E15" s="9">
        <f t="shared" si="1"/>
        <v>120</v>
      </c>
      <c r="F15" s="9">
        <v>1100</v>
      </c>
      <c r="G15" s="9">
        <f t="shared" si="2"/>
        <v>1220</v>
      </c>
      <c r="H15" s="9">
        <v>1220</v>
      </c>
      <c r="I15" s="12" t="s">
        <v>73</v>
      </c>
    </row>
    <row r="16" spans="1:9" s="34" customFormat="1">
      <c r="A16" s="9" t="s">
        <v>18</v>
      </c>
      <c r="B16" s="4">
        <v>102620</v>
      </c>
      <c r="C16" s="4">
        <v>108400</v>
      </c>
      <c r="D16" s="9">
        <f t="shared" ref="D16:D22" si="3">C16-B16</f>
        <v>5780</v>
      </c>
      <c r="E16" s="9">
        <f t="shared" si="1"/>
        <v>231.20000000000002</v>
      </c>
      <c r="F16" s="9">
        <v>1100</v>
      </c>
      <c r="G16" s="9">
        <f t="shared" si="2"/>
        <v>1331.2</v>
      </c>
      <c r="H16" s="9">
        <v>1340</v>
      </c>
      <c r="I16" s="13" t="s">
        <v>77</v>
      </c>
    </row>
    <row r="17" spans="1:9" s="34" customFormat="1">
      <c r="A17" s="9" t="s">
        <v>19</v>
      </c>
      <c r="B17" s="4">
        <v>70360</v>
      </c>
      <c r="C17" s="4">
        <v>76570</v>
      </c>
      <c r="D17" s="9">
        <f t="shared" si="3"/>
        <v>6210</v>
      </c>
      <c r="E17" s="9">
        <f t="shared" si="1"/>
        <v>248.4</v>
      </c>
      <c r="F17" s="9">
        <v>1100</v>
      </c>
      <c r="G17" s="9">
        <f t="shared" si="2"/>
        <v>1348.4</v>
      </c>
      <c r="H17" s="9">
        <v>1440</v>
      </c>
      <c r="I17" s="12"/>
    </row>
    <row r="18" spans="1:9" s="34" customFormat="1">
      <c r="A18" s="9" t="s">
        <v>20</v>
      </c>
      <c r="B18" s="4">
        <v>9390</v>
      </c>
      <c r="C18" s="4">
        <v>9390</v>
      </c>
      <c r="D18" s="9">
        <f t="shared" si="3"/>
        <v>0</v>
      </c>
      <c r="E18" s="26">
        <f t="shared" si="1"/>
        <v>0</v>
      </c>
      <c r="F18" s="9">
        <v>1100</v>
      </c>
      <c r="G18" s="9">
        <f>SUM(E18+F18)+7780</f>
        <v>8880</v>
      </c>
      <c r="H18" s="9">
        <v>8860</v>
      </c>
      <c r="I18" s="12" t="s">
        <v>83</v>
      </c>
    </row>
    <row r="19" spans="1:9" s="34" customFormat="1">
      <c r="A19" s="9" t="s">
        <v>21</v>
      </c>
      <c r="B19" s="4">
        <v>49870</v>
      </c>
      <c r="C19" s="4">
        <v>57370</v>
      </c>
      <c r="D19" s="9">
        <f t="shared" si="3"/>
        <v>7500</v>
      </c>
      <c r="E19" s="9">
        <f t="shared" si="1"/>
        <v>300</v>
      </c>
      <c r="F19" s="9">
        <v>1100</v>
      </c>
      <c r="G19" s="9">
        <f>SUM(E19+F19)</f>
        <v>1400</v>
      </c>
      <c r="H19" s="9">
        <v>1570</v>
      </c>
      <c r="I19" s="12"/>
    </row>
    <row r="20" spans="1:9" s="34" customFormat="1">
      <c r="A20" s="9" t="s">
        <v>22</v>
      </c>
      <c r="B20" s="4">
        <v>51483</v>
      </c>
      <c r="C20" s="4">
        <v>56794</v>
      </c>
      <c r="D20" s="9">
        <f t="shared" si="3"/>
        <v>5311</v>
      </c>
      <c r="E20" s="9">
        <f t="shared" si="1"/>
        <v>212.44</v>
      </c>
      <c r="F20" s="9">
        <v>1100</v>
      </c>
      <c r="G20" s="9">
        <f t="shared" ref="G20:G33" si="4">SUM(E20+F20)</f>
        <v>1312.44</v>
      </c>
      <c r="H20" s="9">
        <v>1390</v>
      </c>
      <c r="I20" s="12"/>
    </row>
    <row r="21" spans="1:9" s="34" customFormat="1" ht="15" customHeight="1">
      <c r="A21" s="9" t="s">
        <v>23</v>
      </c>
      <c r="B21" s="35">
        <v>17850</v>
      </c>
      <c r="C21" s="35">
        <v>27070</v>
      </c>
      <c r="D21" s="26">
        <f t="shared" si="3"/>
        <v>9220</v>
      </c>
      <c r="E21" s="9">
        <f t="shared" si="1"/>
        <v>368.8</v>
      </c>
      <c r="F21" s="9">
        <v>1100</v>
      </c>
      <c r="G21" s="9">
        <f t="shared" si="4"/>
        <v>1468.8</v>
      </c>
      <c r="H21" s="9">
        <v>1390</v>
      </c>
      <c r="I21" s="12"/>
    </row>
    <row r="22" spans="1:9" s="34" customFormat="1">
      <c r="A22" s="8" t="s">
        <v>24</v>
      </c>
      <c r="B22" s="35">
        <v>25010</v>
      </c>
      <c r="C22" s="35">
        <v>38932</v>
      </c>
      <c r="D22" s="26">
        <f t="shared" si="3"/>
        <v>13922</v>
      </c>
      <c r="E22" s="9">
        <f t="shared" si="1"/>
        <v>556.88</v>
      </c>
      <c r="F22" s="8">
        <v>1100</v>
      </c>
      <c r="G22" s="9">
        <f t="shared" si="4"/>
        <v>1656.88</v>
      </c>
      <c r="H22" s="8">
        <v>2100</v>
      </c>
      <c r="I22" s="8" t="s">
        <v>76</v>
      </c>
    </row>
    <row r="23" spans="1:9" s="34" customFormat="1">
      <c r="A23" s="9" t="s">
        <v>25</v>
      </c>
      <c r="B23" s="4">
        <v>77420</v>
      </c>
      <c r="C23" s="4">
        <v>84320</v>
      </c>
      <c r="D23" s="9">
        <f t="shared" ref="D23:D34" si="5">C23-B23</f>
        <v>6900</v>
      </c>
      <c r="E23" s="9">
        <f t="shared" si="1"/>
        <v>276</v>
      </c>
      <c r="F23" s="9">
        <v>1100</v>
      </c>
      <c r="G23" s="9">
        <f t="shared" si="4"/>
        <v>1376</v>
      </c>
      <c r="H23" s="9">
        <v>1490</v>
      </c>
      <c r="I23" s="9"/>
    </row>
    <row r="24" spans="1:9" s="34" customFormat="1" ht="13.8" customHeight="1">
      <c r="A24" s="9" t="s">
        <v>26</v>
      </c>
      <c r="B24" s="4">
        <v>156100</v>
      </c>
      <c r="C24" s="4">
        <v>165710</v>
      </c>
      <c r="D24" s="9">
        <f t="shared" si="5"/>
        <v>9610</v>
      </c>
      <c r="E24" s="9">
        <f t="shared" si="1"/>
        <v>384.40000000000003</v>
      </c>
      <c r="F24" s="9">
        <v>1100</v>
      </c>
      <c r="G24" s="9">
        <f t="shared" si="4"/>
        <v>1484.4</v>
      </c>
      <c r="H24" s="9">
        <v>1630</v>
      </c>
      <c r="I24" s="9"/>
    </row>
    <row r="25" spans="1:9" s="34" customFormat="1">
      <c r="A25" s="9" t="s">
        <v>27</v>
      </c>
      <c r="B25" s="4">
        <v>98810</v>
      </c>
      <c r="C25" s="4">
        <v>107960</v>
      </c>
      <c r="D25" s="9">
        <f t="shared" si="5"/>
        <v>9150</v>
      </c>
      <c r="E25" s="9">
        <f t="shared" si="1"/>
        <v>366</v>
      </c>
      <c r="F25" s="9">
        <v>1100</v>
      </c>
      <c r="G25" s="9">
        <f t="shared" si="4"/>
        <v>1466</v>
      </c>
      <c r="H25" s="9">
        <v>1570</v>
      </c>
      <c r="I25" s="9"/>
    </row>
    <row r="26" spans="1:9" s="34" customFormat="1">
      <c r="A26" s="9" t="s">
        <v>28</v>
      </c>
      <c r="B26" s="4">
        <v>82730</v>
      </c>
      <c r="C26" s="4">
        <v>86150</v>
      </c>
      <c r="D26" s="9">
        <f t="shared" si="5"/>
        <v>3420</v>
      </c>
      <c r="E26" s="9">
        <f t="shared" si="1"/>
        <v>136.80000000000001</v>
      </c>
      <c r="F26" s="9">
        <v>1100</v>
      </c>
      <c r="G26" s="9">
        <f t="shared" si="4"/>
        <v>1236.8</v>
      </c>
      <c r="H26" s="9">
        <v>1440</v>
      </c>
      <c r="I26" s="9"/>
    </row>
    <row r="27" spans="1:9" s="34" customFormat="1">
      <c r="A27" s="9" t="s">
        <v>29</v>
      </c>
      <c r="B27" s="4">
        <v>55563</v>
      </c>
      <c r="C27" s="4">
        <v>67621</v>
      </c>
      <c r="D27" s="9">
        <f t="shared" si="5"/>
        <v>12058</v>
      </c>
      <c r="E27" s="9">
        <f t="shared" si="1"/>
        <v>482.32</v>
      </c>
      <c r="F27" s="9">
        <v>1100</v>
      </c>
      <c r="G27" s="9">
        <f t="shared" si="4"/>
        <v>1582.32</v>
      </c>
      <c r="H27" s="9">
        <v>1860</v>
      </c>
      <c r="I27" s="9"/>
    </row>
    <row r="28" spans="1:9" s="41" customFormat="1">
      <c r="A28" s="39" t="s">
        <v>30</v>
      </c>
      <c r="B28" s="40">
        <v>252330</v>
      </c>
      <c r="C28" s="40">
        <v>252360</v>
      </c>
      <c r="D28" s="39">
        <f t="shared" si="5"/>
        <v>30</v>
      </c>
      <c r="E28" s="39">
        <f t="shared" si="1"/>
        <v>1.2</v>
      </c>
      <c r="F28" s="39">
        <v>1100</v>
      </c>
      <c r="G28" s="39">
        <f t="shared" si="4"/>
        <v>1101.2</v>
      </c>
      <c r="H28" s="39">
        <v>1620</v>
      </c>
      <c r="I28" s="39"/>
    </row>
    <row r="29" spans="1:9" s="34" customFormat="1">
      <c r="A29" s="9" t="s">
        <v>31</v>
      </c>
      <c r="B29" s="4">
        <v>26770</v>
      </c>
      <c r="C29" s="4">
        <v>32211</v>
      </c>
      <c r="D29" s="9">
        <f t="shared" si="5"/>
        <v>5441</v>
      </c>
      <c r="E29" s="9">
        <f t="shared" si="1"/>
        <v>217.64000000000001</v>
      </c>
      <c r="F29" s="9">
        <v>1100</v>
      </c>
      <c r="G29" s="9">
        <f t="shared" si="4"/>
        <v>1317.64</v>
      </c>
      <c r="H29" s="9">
        <v>1400</v>
      </c>
      <c r="I29" s="9"/>
    </row>
    <row r="30" spans="1:9" s="34" customFormat="1">
      <c r="A30" s="36" t="s">
        <v>32</v>
      </c>
      <c r="B30" s="36">
        <v>4140</v>
      </c>
      <c r="C30" s="36">
        <v>8070</v>
      </c>
      <c r="D30" s="9">
        <f t="shared" si="5"/>
        <v>3930</v>
      </c>
      <c r="E30" s="9">
        <f>(0.04*9553)</f>
        <v>382.12</v>
      </c>
      <c r="F30" s="9">
        <v>1100</v>
      </c>
      <c r="G30" s="9">
        <f t="shared" si="4"/>
        <v>1482.12</v>
      </c>
      <c r="H30" s="9">
        <v>1490</v>
      </c>
      <c r="I30" s="26" t="s">
        <v>80</v>
      </c>
    </row>
    <row r="31" spans="1:9" s="34" customFormat="1">
      <c r="A31" s="36" t="s">
        <v>33</v>
      </c>
      <c r="B31" s="37">
        <v>385940</v>
      </c>
      <c r="C31" s="37">
        <v>6920</v>
      </c>
      <c r="D31" s="36">
        <f>C31-0</f>
        <v>6920</v>
      </c>
      <c r="E31" s="9">
        <f>(0.04*13600)</f>
        <v>544</v>
      </c>
      <c r="F31" s="9">
        <v>1100</v>
      </c>
      <c r="G31" s="9">
        <f t="shared" si="4"/>
        <v>1644</v>
      </c>
      <c r="H31" s="9">
        <v>1650</v>
      </c>
      <c r="I31" s="7" t="s">
        <v>94</v>
      </c>
    </row>
    <row r="32" spans="1:9" s="34" customFormat="1">
      <c r="A32" s="9" t="s">
        <v>34</v>
      </c>
      <c r="B32" s="4">
        <v>42630</v>
      </c>
      <c r="C32" s="4">
        <v>44460</v>
      </c>
      <c r="D32" s="9">
        <f t="shared" si="5"/>
        <v>1830</v>
      </c>
      <c r="E32" s="9">
        <f t="shared" si="1"/>
        <v>73.2</v>
      </c>
      <c r="F32" s="9">
        <v>1100</v>
      </c>
      <c r="G32" s="9">
        <f t="shared" si="4"/>
        <v>1173.2</v>
      </c>
      <c r="H32" s="9">
        <v>1290</v>
      </c>
      <c r="I32" s="9"/>
    </row>
    <row r="33" spans="1:9" s="34" customFormat="1" ht="13.8" customHeight="1">
      <c r="A33" s="9" t="s">
        <v>35</v>
      </c>
      <c r="B33" s="4">
        <v>254810</v>
      </c>
      <c r="C33" s="4">
        <v>267050</v>
      </c>
      <c r="D33" s="9">
        <f t="shared" si="5"/>
        <v>12240</v>
      </c>
      <c r="E33" s="9">
        <f t="shared" si="1"/>
        <v>489.6</v>
      </c>
      <c r="F33" s="9">
        <v>1100</v>
      </c>
      <c r="G33" s="9">
        <f t="shared" si="4"/>
        <v>1589.6</v>
      </c>
      <c r="H33" s="9">
        <v>1900</v>
      </c>
      <c r="I33" s="9"/>
    </row>
    <row r="34" spans="1:9">
      <c r="A34" s="9" t="s">
        <v>43</v>
      </c>
      <c r="B34" s="9">
        <v>37070</v>
      </c>
      <c r="C34" s="9"/>
      <c r="D34" s="9">
        <f t="shared" si="5"/>
        <v>-37070</v>
      </c>
      <c r="E34" s="9">
        <f t="shared" si="1"/>
        <v>-1482.8</v>
      </c>
      <c r="F34" s="9">
        <v>0</v>
      </c>
      <c r="G34" s="9"/>
      <c r="H34" s="9"/>
      <c r="I34" s="9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 t="s">
        <v>36</v>
      </c>
      <c r="B36" s="7">
        <f>SUM(B1:B35)</f>
        <v>3144165</v>
      </c>
      <c r="C36" s="7">
        <f>SUM(C1:C35)</f>
        <v>2924727</v>
      </c>
      <c r="D36" s="7">
        <f>SUM(D1:D35)</f>
        <v>169502</v>
      </c>
      <c r="E36" s="7"/>
      <c r="F36" s="7"/>
      <c r="G36" s="7">
        <f>SUM(G1:G35)</f>
        <v>53894.200000000004</v>
      </c>
      <c r="H36" s="7">
        <f>SUM(H2:H34)</f>
        <v>57100</v>
      </c>
      <c r="I36" s="7"/>
    </row>
  </sheetData>
  <autoFilter ref="A1:I1">
    <filterColumn colId="7"/>
  </autoFilter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topLeftCell="A10" workbookViewId="0">
      <selection activeCell="E19" sqref="E19"/>
    </sheetView>
  </sheetViews>
  <sheetFormatPr defaultRowHeight="14.4"/>
  <cols>
    <col min="1" max="1" width="9.33203125" bestFit="1" customWidth="1"/>
    <col min="3" max="3" width="38.21875" bestFit="1" customWidth="1"/>
  </cols>
  <sheetData>
    <row r="1" spans="1:3">
      <c r="A1" s="2">
        <v>43739</v>
      </c>
      <c r="B1" s="7"/>
      <c r="C1" s="7" t="s">
        <v>85</v>
      </c>
    </row>
    <row r="2" spans="1:3">
      <c r="A2" s="2">
        <v>43740</v>
      </c>
      <c r="B2" s="7"/>
      <c r="C2" s="7"/>
    </row>
    <row r="3" spans="1:3">
      <c r="A3" s="2">
        <v>43741</v>
      </c>
      <c r="B3" s="7"/>
      <c r="C3" s="7"/>
    </row>
    <row r="4" spans="1:3">
      <c r="A4" s="2">
        <v>43742</v>
      </c>
      <c r="B4" s="7"/>
      <c r="C4" s="7"/>
    </row>
    <row r="5" spans="1:3">
      <c r="A5" s="2">
        <v>43743</v>
      </c>
      <c r="B5" s="7"/>
      <c r="C5" s="7" t="s">
        <v>89</v>
      </c>
    </row>
    <row r="6" spans="1:3">
      <c r="A6" s="2">
        <v>43744</v>
      </c>
      <c r="B6" s="7"/>
      <c r="C6" s="7"/>
    </row>
    <row r="7" spans="1:3">
      <c r="A7" s="2">
        <v>43745</v>
      </c>
      <c r="B7" s="7"/>
      <c r="C7" s="7"/>
    </row>
    <row r="8" spans="1:3">
      <c r="A8" s="2">
        <v>43746</v>
      </c>
      <c r="B8" s="7"/>
      <c r="C8" s="7"/>
    </row>
    <row r="9" spans="1:3">
      <c r="A9" s="2">
        <v>43747</v>
      </c>
      <c r="B9" s="7"/>
      <c r="C9" s="7"/>
    </row>
    <row r="10" spans="1:3">
      <c r="A10" s="2">
        <v>43748</v>
      </c>
      <c r="B10" s="7"/>
      <c r="C10" s="7"/>
    </row>
    <row r="11" spans="1:3">
      <c r="A11" s="2">
        <v>43749</v>
      </c>
      <c r="B11" s="7"/>
      <c r="C11" s="7"/>
    </row>
    <row r="12" spans="1:3">
      <c r="A12" s="2">
        <v>43750</v>
      </c>
      <c r="B12" s="7"/>
      <c r="C12" s="7"/>
    </row>
    <row r="13" spans="1:3">
      <c r="A13" s="2">
        <v>43751</v>
      </c>
      <c r="B13" s="7">
        <v>5000</v>
      </c>
      <c r="C13" s="7"/>
    </row>
    <row r="14" spans="1:3">
      <c r="A14" s="2">
        <v>43752</v>
      </c>
      <c r="B14" s="7"/>
      <c r="C14" s="7"/>
    </row>
    <row r="15" spans="1:3">
      <c r="A15" s="2">
        <v>43753</v>
      </c>
      <c r="B15" s="7"/>
      <c r="C15" s="7"/>
    </row>
    <row r="16" spans="1:3">
      <c r="A16" s="2">
        <v>43754</v>
      </c>
      <c r="B16" s="7"/>
      <c r="C16" s="7"/>
    </row>
    <row r="17" spans="1:3">
      <c r="A17" s="2">
        <v>43755</v>
      </c>
      <c r="B17" s="7"/>
      <c r="C17" s="7"/>
    </row>
    <row r="18" spans="1:3">
      <c r="A18" s="2">
        <v>43756</v>
      </c>
      <c r="B18" s="7"/>
      <c r="C18" s="7"/>
    </row>
    <row r="19" spans="1:3">
      <c r="A19" s="2">
        <v>43757</v>
      </c>
      <c r="B19" s="7"/>
      <c r="C19" s="7"/>
    </row>
    <row r="20" spans="1:3">
      <c r="A20" s="2">
        <v>43758</v>
      </c>
      <c r="B20" s="7"/>
      <c r="C20" s="7"/>
    </row>
    <row r="21" spans="1:3">
      <c r="A21" s="2">
        <v>43759</v>
      </c>
      <c r="B21" s="7"/>
      <c r="C21" s="7"/>
    </row>
    <row r="22" spans="1:3">
      <c r="A22" s="2">
        <v>43760</v>
      </c>
      <c r="B22" s="7"/>
      <c r="C22" s="7"/>
    </row>
    <row r="23" spans="1:3">
      <c r="A23" s="2">
        <v>43761</v>
      </c>
      <c r="B23" s="7"/>
      <c r="C23" s="7"/>
    </row>
    <row r="24" spans="1:3">
      <c r="A24" s="2">
        <v>43762</v>
      </c>
      <c r="B24" s="7"/>
      <c r="C24" s="7"/>
    </row>
    <row r="25" spans="1:3">
      <c r="A25" s="2">
        <v>43763</v>
      </c>
      <c r="B25" s="7"/>
      <c r="C25" s="7"/>
    </row>
    <row r="26" spans="1:3">
      <c r="A26" s="2">
        <v>43764</v>
      </c>
      <c r="B26" s="7"/>
      <c r="C26" s="7"/>
    </row>
    <row r="27" spans="1:3">
      <c r="A27" s="2">
        <v>43765</v>
      </c>
      <c r="B27" s="7"/>
      <c r="C27" s="7"/>
    </row>
    <row r="28" spans="1:3">
      <c r="A28" s="2">
        <v>43766</v>
      </c>
      <c r="B28" s="7"/>
      <c r="C28" s="7"/>
    </row>
    <row r="29" spans="1:3">
      <c r="A29" s="2">
        <v>43767</v>
      </c>
      <c r="B29" s="28"/>
      <c r="C29" s="7"/>
    </row>
    <row r="30" spans="1:3">
      <c r="A30" s="2">
        <v>43768</v>
      </c>
      <c r="B30" s="7"/>
      <c r="C30" s="7"/>
    </row>
    <row r="31" spans="1:3">
      <c r="A31" s="2">
        <v>43769</v>
      </c>
      <c r="B31" s="20"/>
      <c r="C31" s="20"/>
    </row>
    <row r="33" spans="1:2">
      <c r="A33" t="s">
        <v>36</v>
      </c>
      <c r="B33">
        <f>SUM(B1:B30)</f>
        <v>5000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15" sqref="D15"/>
    </sheetView>
  </sheetViews>
  <sheetFormatPr defaultRowHeight="14.4"/>
  <cols>
    <col min="2" max="2" width="9.21875" bestFit="1" customWidth="1"/>
    <col min="3" max="3" width="9.44140625" bestFit="1" customWidth="1"/>
  </cols>
  <sheetData>
    <row r="1" spans="1:4">
      <c r="A1" s="1" t="s">
        <v>0</v>
      </c>
      <c r="B1" s="5">
        <v>43739</v>
      </c>
      <c r="C1" s="5">
        <v>43769</v>
      </c>
      <c r="D1" s="1" t="s">
        <v>42</v>
      </c>
    </row>
    <row r="2" spans="1:4">
      <c r="A2" t="s">
        <v>40</v>
      </c>
    </row>
    <row r="3" spans="1:4">
      <c r="A3" t="s">
        <v>41</v>
      </c>
    </row>
    <row r="5" spans="1:4">
      <c r="D5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topLeftCell="A4" workbookViewId="0">
      <selection activeCell="A20" sqref="A20:XFD20"/>
    </sheetView>
  </sheetViews>
  <sheetFormatPr defaultRowHeight="14.4"/>
  <cols>
    <col min="2" max="3" width="12.6640625" bestFit="1" customWidth="1"/>
    <col min="9" max="9" width="108" bestFit="1" customWidth="1"/>
  </cols>
  <sheetData>
    <row r="1" spans="1:9" ht="24.6">
      <c r="A1" s="10" t="s">
        <v>0</v>
      </c>
      <c r="B1" s="10" t="s">
        <v>78</v>
      </c>
      <c r="C1" s="10" t="s">
        <v>79</v>
      </c>
      <c r="D1" s="10" t="s">
        <v>44</v>
      </c>
      <c r="E1" s="11" t="s">
        <v>45</v>
      </c>
      <c r="F1" s="10" t="s">
        <v>46</v>
      </c>
      <c r="G1" s="10" t="s">
        <v>47</v>
      </c>
      <c r="H1" s="10"/>
      <c r="I1" s="6"/>
    </row>
    <row r="2" spans="1:9">
      <c r="A2" s="9" t="s">
        <v>7</v>
      </c>
      <c r="B2" s="9">
        <v>21860</v>
      </c>
      <c r="C2" s="4">
        <v>21870</v>
      </c>
      <c r="D2" s="9">
        <f t="shared" ref="D2:D12" si="0">C2-B2</f>
        <v>10</v>
      </c>
      <c r="E2" s="9">
        <f>(0.04*D2)</f>
        <v>0.4</v>
      </c>
      <c r="F2" s="9">
        <v>1100</v>
      </c>
      <c r="G2" s="9">
        <f>SUM(E2+F2)+2230</f>
        <v>3330.4</v>
      </c>
      <c r="H2" s="9">
        <v>2200</v>
      </c>
      <c r="I2" s="12" t="s">
        <v>82</v>
      </c>
    </row>
    <row r="3" spans="1:9">
      <c r="A3" s="9" t="s">
        <v>8</v>
      </c>
      <c r="B3" s="9">
        <v>71040</v>
      </c>
      <c r="C3" s="4">
        <v>76990</v>
      </c>
      <c r="D3" s="9">
        <f t="shared" si="0"/>
        <v>5950</v>
      </c>
      <c r="E3" s="9">
        <f t="shared" ref="E3:E34" si="1">(0.04*D3)</f>
        <v>238</v>
      </c>
      <c r="F3" s="9">
        <v>1100</v>
      </c>
      <c r="G3" s="9">
        <f>SUM(E3+F3)</f>
        <v>1338</v>
      </c>
      <c r="H3" s="9">
        <v>1340</v>
      </c>
      <c r="I3" s="12" t="s">
        <v>75</v>
      </c>
    </row>
    <row r="4" spans="1:9">
      <c r="A4" s="9" t="s">
        <v>9</v>
      </c>
      <c r="B4" s="9">
        <v>61030</v>
      </c>
      <c r="C4" s="4">
        <v>72740</v>
      </c>
      <c r="D4" s="9">
        <f t="shared" si="0"/>
        <v>11710</v>
      </c>
      <c r="E4" s="9">
        <f t="shared" si="1"/>
        <v>468.40000000000003</v>
      </c>
      <c r="F4" s="9">
        <v>1100</v>
      </c>
      <c r="G4" s="9">
        <f t="shared" ref="G4:G17" si="2">SUM(E4+F4)</f>
        <v>1568.4</v>
      </c>
      <c r="H4" s="9">
        <v>1570</v>
      </c>
      <c r="I4" s="12"/>
    </row>
    <row r="5" spans="1:9">
      <c r="A5" s="9" t="s">
        <v>10</v>
      </c>
      <c r="B5" s="9">
        <v>79380</v>
      </c>
      <c r="C5" s="9">
        <v>79380</v>
      </c>
      <c r="D5" s="9">
        <f t="shared" si="0"/>
        <v>0</v>
      </c>
      <c r="E5" s="9">
        <f t="shared" si="1"/>
        <v>0</v>
      </c>
      <c r="F5" s="9">
        <v>1100</v>
      </c>
      <c r="G5" s="9">
        <f>SUM(E5+F5)</f>
        <v>1100</v>
      </c>
      <c r="H5" s="9">
        <v>1100</v>
      </c>
      <c r="I5" s="12" t="s">
        <v>81</v>
      </c>
    </row>
    <row r="6" spans="1:9" s="3" customFormat="1" ht="13.8" customHeight="1">
      <c r="A6" s="8" t="s">
        <v>11</v>
      </c>
      <c r="B6" s="8">
        <v>6570</v>
      </c>
      <c r="C6" s="4">
        <v>16790</v>
      </c>
      <c r="D6" s="8">
        <f>(C6-B6)</f>
        <v>10220</v>
      </c>
      <c r="E6" s="9">
        <f t="shared" si="1"/>
        <v>408.8</v>
      </c>
      <c r="F6" s="8">
        <v>1100</v>
      </c>
      <c r="G6" s="8">
        <f>SUM(E6+F6)</f>
        <v>1508.8</v>
      </c>
      <c r="H6" s="8">
        <v>1510</v>
      </c>
      <c r="I6" s="13"/>
    </row>
    <row r="7" spans="1:9" s="4" customFormat="1" ht="13.95" customHeight="1">
      <c r="A7" s="9" t="s">
        <v>12</v>
      </c>
      <c r="B7" s="9">
        <v>120700</v>
      </c>
      <c r="C7" s="4">
        <v>123410</v>
      </c>
      <c r="D7" s="9">
        <f>(C7-B7)-1770</f>
        <v>940</v>
      </c>
      <c r="E7" s="9">
        <f t="shared" si="1"/>
        <v>37.6</v>
      </c>
      <c r="F7" s="9">
        <v>1100</v>
      </c>
      <c r="G7" s="9">
        <f>SUM(E7+F7)-70.8</f>
        <v>1066.8</v>
      </c>
      <c r="H7" s="9">
        <v>1070</v>
      </c>
      <c r="I7" s="12" t="s">
        <v>74</v>
      </c>
    </row>
    <row r="8" spans="1:9">
      <c r="A8" s="9" t="s">
        <v>13</v>
      </c>
      <c r="B8" s="26">
        <v>0</v>
      </c>
      <c r="C8" s="35">
        <v>22379</v>
      </c>
      <c r="D8" s="9">
        <f t="shared" si="0"/>
        <v>22379</v>
      </c>
      <c r="E8" s="9">
        <f t="shared" si="1"/>
        <v>895.16</v>
      </c>
      <c r="F8" s="9">
        <v>1100</v>
      </c>
      <c r="G8" s="9">
        <f t="shared" si="2"/>
        <v>1995.1599999999999</v>
      </c>
      <c r="H8" s="9">
        <v>2000</v>
      </c>
      <c r="I8" s="12"/>
    </row>
    <row r="9" spans="1:9">
      <c r="A9" s="9" t="s">
        <v>14</v>
      </c>
      <c r="B9" s="9">
        <v>72600</v>
      </c>
      <c r="C9" s="4">
        <v>89270</v>
      </c>
      <c r="D9" s="9">
        <f t="shared" si="0"/>
        <v>16670</v>
      </c>
      <c r="E9" s="9">
        <f t="shared" si="1"/>
        <v>666.80000000000007</v>
      </c>
      <c r="F9" s="9">
        <v>1100</v>
      </c>
      <c r="G9" s="9">
        <f t="shared" si="2"/>
        <v>1766.8000000000002</v>
      </c>
      <c r="H9" s="9">
        <v>1770</v>
      </c>
      <c r="I9" s="12"/>
    </row>
    <row r="10" spans="1:9">
      <c r="A10" s="9" t="s">
        <v>4</v>
      </c>
      <c r="B10" s="9">
        <v>284300</v>
      </c>
      <c r="C10" s="4">
        <v>296910</v>
      </c>
      <c r="D10" s="9">
        <f t="shared" si="0"/>
        <v>12610</v>
      </c>
      <c r="E10" s="9">
        <f t="shared" si="1"/>
        <v>504.40000000000003</v>
      </c>
      <c r="F10" s="9">
        <v>1100</v>
      </c>
      <c r="G10" s="9">
        <f t="shared" si="2"/>
        <v>1604.4</v>
      </c>
      <c r="H10" s="9">
        <v>1600</v>
      </c>
      <c r="I10" s="12"/>
    </row>
    <row r="11" spans="1:9">
      <c r="A11" s="9" t="s">
        <v>5</v>
      </c>
      <c r="B11" s="9">
        <v>257000</v>
      </c>
      <c r="C11" s="4">
        <v>267000</v>
      </c>
      <c r="D11" s="9">
        <f t="shared" si="0"/>
        <v>10000</v>
      </c>
      <c r="E11" s="9">
        <f t="shared" si="1"/>
        <v>400</v>
      </c>
      <c r="F11" s="9">
        <v>1100</v>
      </c>
      <c r="G11" s="9">
        <f t="shared" si="2"/>
        <v>1500</v>
      </c>
      <c r="H11" s="9">
        <v>1500</v>
      </c>
      <c r="I11" s="12"/>
    </row>
    <row r="12" spans="1:9">
      <c r="A12" s="9" t="s">
        <v>6</v>
      </c>
      <c r="B12" s="9">
        <v>43400</v>
      </c>
      <c r="C12" s="4">
        <v>56770</v>
      </c>
      <c r="D12" s="9">
        <f t="shared" si="0"/>
        <v>13370</v>
      </c>
      <c r="E12" s="9">
        <f t="shared" si="1"/>
        <v>534.79999999999995</v>
      </c>
      <c r="F12" s="9">
        <v>1100</v>
      </c>
      <c r="G12" s="9">
        <f t="shared" si="2"/>
        <v>1634.8</v>
      </c>
      <c r="H12" s="9">
        <v>1630</v>
      </c>
      <c r="I12" s="12"/>
    </row>
    <row r="13" spans="1:9">
      <c r="A13" s="9" t="s">
        <v>15</v>
      </c>
      <c r="B13" s="9">
        <v>26680</v>
      </c>
      <c r="C13" s="4">
        <v>38410</v>
      </c>
      <c r="D13" s="9">
        <f>(C13-B13)</f>
        <v>11730</v>
      </c>
      <c r="E13" s="9">
        <f t="shared" si="1"/>
        <v>469.2</v>
      </c>
      <c r="F13" s="9">
        <v>1100</v>
      </c>
      <c r="G13" s="9">
        <f t="shared" si="2"/>
        <v>1569.2</v>
      </c>
      <c r="H13" s="9">
        <v>1570</v>
      </c>
      <c r="I13" s="12"/>
    </row>
    <row r="14" spans="1:9">
      <c r="A14" s="9" t="s">
        <v>16</v>
      </c>
      <c r="B14" s="29">
        <v>76500</v>
      </c>
      <c r="C14" s="4">
        <v>88730</v>
      </c>
      <c r="D14" s="9">
        <f>C14-B14</f>
        <v>12230</v>
      </c>
      <c r="E14" s="9">
        <f t="shared" si="1"/>
        <v>489.2</v>
      </c>
      <c r="F14" s="9">
        <v>1100</v>
      </c>
      <c r="G14" s="9">
        <f t="shared" si="2"/>
        <v>1589.2</v>
      </c>
      <c r="H14" s="9">
        <v>1590</v>
      </c>
      <c r="I14" s="12"/>
    </row>
    <row r="15" spans="1:9" s="4" customFormat="1" ht="13.8" customHeight="1">
      <c r="A15" s="9" t="s">
        <v>17</v>
      </c>
      <c r="B15" s="29">
        <v>92620</v>
      </c>
      <c r="C15" s="4">
        <v>92620</v>
      </c>
      <c r="D15" s="9">
        <v>3000</v>
      </c>
      <c r="E15" s="9">
        <f t="shared" si="1"/>
        <v>120</v>
      </c>
      <c r="F15" s="9">
        <v>1100</v>
      </c>
      <c r="G15" s="9">
        <f t="shared" si="2"/>
        <v>1220</v>
      </c>
      <c r="H15" s="9">
        <v>1220</v>
      </c>
      <c r="I15" s="12" t="s">
        <v>73</v>
      </c>
    </row>
    <row r="16" spans="1:9">
      <c r="A16" s="9" t="s">
        <v>18</v>
      </c>
      <c r="B16" s="29">
        <v>96600</v>
      </c>
      <c r="C16" s="4">
        <v>102620</v>
      </c>
      <c r="D16" s="9">
        <f t="shared" ref="D16:D34" si="3">C16-B16</f>
        <v>6020</v>
      </c>
      <c r="E16" s="9">
        <f t="shared" si="1"/>
        <v>240.8</v>
      </c>
      <c r="F16" s="9">
        <v>1100</v>
      </c>
      <c r="G16" s="9">
        <f t="shared" si="2"/>
        <v>1340.8</v>
      </c>
      <c r="H16" s="9">
        <v>1340</v>
      </c>
      <c r="I16" s="13" t="s">
        <v>77</v>
      </c>
    </row>
    <row r="17" spans="1:9">
      <c r="A17" s="9" t="s">
        <v>19</v>
      </c>
      <c r="B17" s="29">
        <v>61900</v>
      </c>
      <c r="C17" s="4">
        <v>70360</v>
      </c>
      <c r="D17" s="9">
        <f t="shared" si="3"/>
        <v>8460</v>
      </c>
      <c r="E17" s="9">
        <f t="shared" si="1"/>
        <v>338.40000000000003</v>
      </c>
      <c r="F17" s="9">
        <v>1100</v>
      </c>
      <c r="G17" s="9">
        <f t="shared" si="2"/>
        <v>1438.4</v>
      </c>
      <c r="H17" s="9">
        <v>1440</v>
      </c>
      <c r="I17" s="12"/>
    </row>
    <row r="18" spans="1:9" ht="13.8" customHeight="1">
      <c r="A18" s="9" t="s">
        <v>20</v>
      </c>
      <c r="B18" s="29">
        <v>9390</v>
      </c>
      <c r="C18" s="4">
        <v>9390</v>
      </c>
      <c r="D18" s="9">
        <f t="shared" si="3"/>
        <v>0</v>
      </c>
      <c r="E18" s="26">
        <f t="shared" si="1"/>
        <v>0</v>
      </c>
      <c r="F18" s="9">
        <v>1100</v>
      </c>
      <c r="G18" s="9">
        <f>SUM(E18+F18)+7780</f>
        <v>8880</v>
      </c>
      <c r="H18" s="9">
        <v>8860</v>
      </c>
      <c r="I18" s="12" t="s">
        <v>83</v>
      </c>
    </row>
    <row r="19" spans="1:9">
      <c r="A19" s="9" t="s">
        <v>21</v>
      </c>
      <c r="B19" s="29">
        <v>38220</v>
      </c>
      <c r="C19" s="4">
        <v>49870</v>
      </c>
      <c r="D19" s="9">
        <f t="shared" si="3"/>
        <v>11650</v>
      </c>
      <c r="E19" s="9">
        <f t="shared" si="1"/>
        <v>466</v>
      </c>
      <c r="F19" s="9">
        <v>1100</v>
      </c>
      <c r="G19" s="9">
        <f>SUM(E19+F19)</f>
        <v>1566</v>
      </c>
      <c r="H19" s="9">
        <v>1570</v>
      </c>
      <c r="I19" s="12"/>
    </row>
    <row r="20" spans="1:9">
      <c r="A20" s="9" t="s">
        <v>22</v>
      </c>
      <c r="B20" s="29">
        <v>44370</v>
      </c>
      <c r="C20" s="4">
        <v>51483</v>
      </c>
      <c r="D20" s="9">
        <f t="shared" si="3"/>
        <v>7113</v>
      </c>
      <c r="E20" s="9">
        <f t="shared" si="1"/>
        <v>284.52</v>
      </c>
      <c r="F20" s="9">
        <v>1100</v>
      </c>
      <c r="G20" s="9">
        <f t="shared" ref="G20:G33" si="4">SUM(E20+F20)</f>
        <v>1384.52</v>
      </c>
      <c r="H20" s="9">
        <v>1390</v>
      </c>
      <c r="I20" s="12"/>
    </row>
    <row r="21" spans="1:9">
      <c r="A21" s="9" t="s">
        <v>23</v>
      </c>
      <c r="B21" s="38">
        <v>10600</v>
      </c>
      <c r="C21" s="35">
        <v>17850</v>
      </c>
      <c r="D21" s="26">
        <f t="shared" si="3"/>
        <v>7250</v>
      </c>
      <c r="E21" s="9">
        <f t="shared" si="1"/>
        <v>290</v>
      </c>
      <c r="F21" s="9">
        <v>1100</v>
      </c>
      <c r="G21" s="9">
        <f t="shared" si="4"/>
        <v>1390</v>
      </c>
      <c r="H21" s="9">
        <v>1390</v>
      </c>
      <c r="I21" s="12"/>
    </row>
    <row r="22" spans="1:9" s="3" customFormat="1">
      <c r="A22" s="8" t="s">
        <v>24</v>
      </c>
      <c r="B22" s="33">
        <v>0</v>
      </c>
      <c r="C22" s="35">
        <v>25010</v>
      </c>
      <c r="D22" s="26">
        <f t="shared" si="3"/>
        <v>25010</v>
      </c>
      <c r="E22" s="9">
        <f t="shared" si="1"/>
        <v>1000.4</v>
      </c>
      <c r="F22" s="8">
        <v>1100</v>
      </c>
      <c r="G22" s="9">
        <f t="shared" si="4"/>
        <v>2100.4</v>
      </c>
      <c r="H22" s="8">
        <v>2100</v>
      </c>
      <c r="I22" s="8" t="s">
        <v>76</v>
      </c>
    </row>
    <row r="23" spans="1:9">
      <c r="A23" s="9" t="s">
        <v>25</v>
      </c>
      <c r="B23" s="9">
        <v>67800</v>
      </c>
      <c r="C23" s="4">
        <v>77420</v>
      </c>
      <c r="D23" s="9">
        <f t="shared" si="3"/>
        <v>9620</v>
      </c>
      <c r="E23" s="9">
        <f t="shared" si="1"/>
        <v>384.8</v>
      </c>
      <c r="F23" s="9">
        <v>1100</v>
      </c>
      <c r="G23" s="9">
        <f t="shared" si="4"/>
        <v>1484.8</v>
      </c>
      <c r="H23" s="9">
        <v>1490</v>
      </c>
      <c r="I23" s="9"/>
    </row>
    <row r="24" spans="1:9">
      <c r="A24" s="9" t="s">
        <v>26</v>
      </c>
      <c r="B24" s="9">
        <v>143000</v>
      </c>
      <c r="C24" s="4">
        <v>156100</v>
      </c>
      <c r="D24" s="9">
        <f t="shared" si="3"/>
        <v>13100</v>
      </c>
      <c r="E24" s="9">
        <f t="shared" si="1"/>
        <v>524</v>
      </c>
      <c r="F24" s="9">
        <v>1100</v>
      </c>
      <c r="G24" s="9">
        <f t="shared" si="4"/>
        <v>1624</v>
      </c>
      <c r="H24" s="9">
        <v>1630</v>
      </c>
      <c r="I24" s="9"/>
    </row>
    <row r="25" spans="1:9">
      <c r="A25" s="9" t="s">
        <v>27</v>
      </c>
      <c r="B25" s="9">
        <v>87210</v>
      </c>
      <c r="C25" s="4">
        <v>98810</v>
      </c>
      <c r="D25" s="9">
        <f t="shared" si="3"/>
        <v>11600</v>
      </c>
      <c r="E25" s="9">
        <f t="shared" si="1"/>
        <v>464</v>
      </c>
      <c r="F25" s="9">
        <v>1100</v>
      </c>
      <c r="G25" s="9">
        <f t="shared" si="4"/>
        <v>1564</v>
      </c>
      <c r="H25" s="9">
        <v>1570</v>
      </c>
      <c r="I25" s="9"/>
    </row>
    <row r="26" spans="1:9">
      <c r="A26" s="9" t="s">
        <v>28</v>
      </c>
      <c r="B26" s="9">
        <v>74200</v>
      </c>
      <c r="C26" s="4">
        <v>82730</v>
      </c>
      <c r="D26" s="9">
        <f t="shared" si="3"/>
        <v>8530</v>
      </c>
      <c r="E26" s="9">
        <f t="shared" si="1"/>
        <v>341.2</v>
      </c>
      <c r="F26" s="9">
        <v>1100</v>
      </c>
      <c r="G26" s="9">
        <f t="shared" si="4"/>
        <v>1441.2</v>
      </c>
      <c r="H26" s="9">
        <v>1440</v>
      </c>
      <c r="I26" s="9"/>
    </row>
    <row r="27" spans="1:9">
      <c r="A27" s="9" t="s">
        <v>29</v>
      </c>
      <c r="B27" s="9">
        <v>36640</v>
      </c>
      <c r="C27" s="4">
        <v>55563</v>
      </c>
      <c r="D27" s="9">
        <f t="shared" si="3"/>
        <v>18923</v>
      </c>
      <c r="E27" s="9">
        <f t="shared" si="1"/>
        <v>756.92</v>
      </c>
      <c r="F27" s="9">
        <v>1100</v>
      </c>
      <c r="G27" s="9">
        <f t="shared" si="4"/>
        <v>1856.92</v>
      </c>
      <c r="H27" s="9">
        <v>1860</v>
      </c>
      <c r="I27" s="9"/>
    </row>
    <row r="28" spans="1:9">
      <c r="A28" s="9" t="s">
        <v>30</v>
      </c>
      <c r="B28" s="9">
        <v>239500</v>
      </c>
      <c r="C28" s="4">
        <v>252330</v>
      </c>
      <c r="D28" s="9">
        <f t="shared" si="3"/>
        <v>12830</v>
      </c>
      <c r="E28" s="9">
        <f t="shared" si="1"/>
        <v>513.20000000000005</v>
      </c>
      <c r="F28" s="9">
        <v>1100</v>
      </c>
      <c r="G28" s="9">
        <f t="shared" si="4"/>
        <v>1613.2</v>
      </c>
      <c r="H28" s="9">
        <v>1620</v>
      </c>
      <c r="I28" s="9"/>
    </row>
    <row r="29" spans="1:9">
      <c r="A29" s="9" t="s">
        <v>31</v>
      </c>
      <c r="B29" s="9">
        <v>19450</v>
      </c>
      <c r="C29" s="4">
        <v>26770</v>
      </c>
      <c r="D29" s="9">
        <f t="shared" si="3"/>
        <v>7320</v>
      </c>
      <c r="E29" s="9">
        <f t="shared" si="1"/>
        <v>292.8</v>
      </c>
      <c r="F29" s="9">
        <v>1100</v>
      </c>
      <c r="G29" s="9">
        <f t="shared" si="4"/>
        <v>1392.8</v>
      </c>
      <c r="H29" s="9">
        <v>1400</v>
      </c>
      <c r="I29" s="9"/>
    </row>
    <row r="30" spans="1:9" s="3" customFormat="1">
      <c r="A30" s="36" t="s">
        <v>32</v>
      </c>
      <c r="B30" s="36">
        <v>329000</v>
      </c>
      <c r="C30" s="36">
        <v>4140</v>
      </c>
      <c r="D30" s="36">
        <f>C30-0</f>
        <v>4140</v>
      </c>
      <c r="E30" s="9">
        <f>(0.04*9553)</f>
        <v>382.12</v>
      </c>
      <c r="F30" s="9">
        <v>1100</v>
      </c>
      <c r="G30" s="9">
        <f t="shared" si="4"/>
        <v>1482.12</v>
      </c>
      <c r="H30" s="9">
        <v>1490</v>
      </c>
      <c r="I30" s="26" t="s">
        <v>80</v>
      </c>
    </row>
    <row r="31" spans="1:9">
      <c r="A31" s="36" t="s">
        <v>33</v>
      </c>
      <c r="B31" s="36">
        <v>385900</v>
      </c>
      <c r="C31" s="37">
        <v>385940</v>
      </c>
      <c r="D31" s="36">
        <f t="shared" si="3"/>
        <v>40</v>
      </c>
      <c r="E31" s="9">
        <f>(0.04*13600)</f>
        <v>544</v>
      </c>
      <c r="F31" s="9">
        <v>1100</v>
      </c>
      <c r="G31" s="9">
        <f t="shared" si="4"/>
        <v>1644</v>
      </c>
      <c r="H31" s="9">
        <v>1650</v>
      </c>
      <c r="I31" s="7" t="s">
        <v>94</v>
      </c>
    </row>
    <row r="32" spans="1:9">
      <c r="A32" s="9" t="s">
        <v>34</v>
      </c>
      <c r="B32" s="9">
        <v>38030</v>
      </c>
      <c r="C32" s="4">
        <v>42630</v>
      </c>
      <c r="D32" s="9">
        <f t="shared" si="3"/>
        <v>4600</v>
      </c>
      <c r="E32" s="9">
        <f t="shared" si="1"/>
        <v>184</v>
      </c>
      <c r="F32" s="9">
        <v>1100</v>
      </c>
      <c r="G32" s="9">
        <f t="shared" si="4"/>
        <v>1284</v>
      </c>
      <c r="H32" s="9">
        <v>1290</v>
      </c>
      <c r="I32" s="9"/>
    </row>
    <row r="33" spans="1:9">
      <c r="A33" s="9" t="s">
        <v>35</v>
      </c>
      <c r="B33" s="9">
        <v>234900</v>
      </c>
      <c r="C33" s="4">
        <v>254810</v>
      </c>
      <c r="D33" s="9">
        <f t="shared" si="3"/>
        <v>19910</v>
      </c>
      <c r="E33" s="9">
        <f t="shared" si="1"/>
        <v>796.4</v>
      </c>
      <c r="F33" s="9">
        <v>1100</v>
      </c>
      <c r="G33" s="9">
        <f t="shared" si="4"/>
        <v>1896.4</v>
      </c>
      <c r="H33" s="9">
        <v>1900</v>
      </c>
      <c r="I33" s="9"/>
    </row>
    <row r="34" spans="1:9" s="4" customFormat="1">
      <c r="A34" s="9" t="s">
        <v>43</v>
      </c>
      <c r="B34" s="9">
        <v>35300</v>
      </c>
      <c r="C34" s="9">
        <v>37070</v>
      </c>
      <c r="D34" s="9">
        <f t="shared" si="3"/>
        <v>1770</v>
      </c>
      <c r="E34" s="9">
        <f t="shared" si="1"/>
        <v>70.8</v>
      </c>
      <c r="F34" s="9">
        <v>0</v>
      </c>
      <c r="G34" s="9"/>
      <c r="H34" s="9"/>
      <c r="I34" s="9"/>
    </row>
    <row r="35" spans="1:9">
      <c r="A35" s="23"/>
      <c r="B35" s="23"/>
      <c r="C35" s="23"/>
      <c r="D35" s="23"/>
      <c r="E35" s="23"/>
      <c r="F35" s="23"/>
      <c r="G35" s="23"/>
      <c r="H35" s="20"/>
    </row>
    <row r="36" spans="1:9">
      <c r="A36" s="7" t="s">
        <v>36</v>
      </c>
      <c r="B36" s="7">
        <f>SUM(B1:B35)</f>
        <v>3165690</v>
      </c>
      <c r="C36" s="7">
        <f>SUM(C1:C35)</f>
        <v>3144165</v>
      </c>
      <c r="D36" s="7">
        <f>SUM(D1:D35)</f>
        <v>308705</v>
      </c>
      <c r="E36" s="7"/>
      <c r="F36" s="7"/>
      <c r="G36" s="7">
        <f>SUM(G1:G35)</f>
        <v>58175.519999999997</v>
      </c>
      <c r="H3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2019-07-07T10:39:09Z</cp:lastPrinted>
  <dcterms:created xsi:type="dcterms:W3CDTF">2019-06-12T05:01:06Z</dcterms:created>
  <dcterms:modified xsi:type="dcterms:W3CDTF">2019-10-31T04:32:57Z</dcterms:modified>
</cp:coreProperties>
</file>