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thmanaban\"/>
    </mc:Choice>
  </mc:AlternateContent>
  <bookViews>
    <workbookView xWindow="0" yWindow="0" windowWidth="15345" windowHeight="4545" activeTab="2"/>
  </bookViews>
  <sheets>
    <sheet name="Collection_Report" sheetId="1" r:id="rId1"/>
    <sheet name="Lorry exp" sheetId="2" r:id="rId2"/>
    <sheet name="Maintenance_expense" sheetId="3" r:id="rId3"/>
    <sheet name="Maintenace_billing" sheetId="4" r:id="rId4"/>
    <sheet name="Amount_givento_Secretary" sheetId="5" r:id="rId5"/>
    <sheet name="EB_usuage" sheetId="6" r:id="rId6"/>
    <sheet name="Rough sheet" sheetId="7" r:id="rId7"/>
  </sheets>
  <definedNames>
    <definedName name="_xlnm._FilterDatabase" localSheetId="0" hidden="1">Collection_Report!$A$1:$D$36</definedName>
    <definedName name="_xlnm._FilterDatabase" localSheetId="3" hidden="1">Maintenace_billing!$A$1:$J$1</definedName>
  </definedNames>
  <calcPr calcId="162913"/>
</workbook>
</file>

<file path=xl/calcChain.xml><?xml version="1.0" encoding="utf-8"?>
<calcChain xmlns="http://schemas.openxmlformats.org/spreadsheetml/2006/main">
  <c r="H34" i="7" l="1"/>
  <c r="C34" i="7"/>
  <c r="B34" i="7"/>
  <c r="D33" i="7"/>
  <c r="E33" i="7" s="1"/>
  <c r="G33" i="7" s="1"/>
  <c r="D32" i="7"/>
  <c r="E32" i="7" s="1"/>
  <c r="G32" i="7" s="1"/>
  <c r="E31" i="7"/>
  <c r="G31" i="7" s="1"/>
  <c r="D31" i="7"/>
  <c r="E30" i="7"/>
  <c r="G30" i="7" s="1"/>
  <c r="D30" i="7"/>
  <c r="D29" i="7"/>
  <c r="E29" i="7" s="1"/>
  <c r="G29" i="7" s="1"/>
  <c r="D28" i="7"/>
  <c r="E28" i="7" s="1"/>
  <c r="G28" i="7" s="1"/>
  <c r="D27" i="7"/>
  <c r="E27" i="7" s="1"/>
  <c r="G27" i="7" s="1"/>
  <c r="D26" i="7"/>
  <c r="E26" i="7" s="1"/>
  <c r="G26" i="7" s="1"/>
  <c r="D25" i="7"/>
  <c r="E25" i="7" s="1"/>
  <c r="G25" i="7" s="1"/>
  <c r="D24" i="7"/>
  <c r="E24" i="7" s="1"/>
  <c r="G24" i="7" s="1"/>
  <c r="D23" i="7"/>
  <c r="E23" i="7" s="1"/>
  <c r="G23" i="7" s="1"/>
  <c r="D22" i="7"/>
  <c r="E22" i="7" s="1"/>
  <c r="G22" i="7" s="1"/>
  <c r="D21" i="7"/>
  <c r="E21" i="7" s="1"/>
  <c r="G21" i="7" s="1"/>
  <c r="D20" i="7"/>
  <c r="E20" i="7" s="1"/>
  <c r="G20" i="7" s="1"/>
  <c r="D19" i="7"/>
  <c r="E19" i="7" s="1"/>
  <c r="G19" i="7" s="1"/>
  <c r="D18" i="7"/>
  <c r="E18" i="7" s="1"/>
  <c r="G18" i="7" s="1"/>
  <c r="D17" i="7"/>
  <c r="E17" i="7" s="1"/>
  <c r="G17" i="7" s="1"/>
  <c r="D16" i="7"/>
  <c r="E16" i="7" s="1"/>
  <c r="G16" i="7" s="1"/>
  <c r="E15" i="7"/>
  <c r="G15" i="7" s="1"/>
  <c r="D14" i="7"/>
  <c r="E14" i="7" s="1"/>
  <c r="G14" i="7" s="1"/>
  <c r="D13" i="7"/>
  <c r="E13" i="7" s="1"/>
  <c r="G13" i="7" s="1"/>
  <c r="D12" i="7"/>
  <c r="E12" i="7" s="1"/>
  <c r="G12" i="7" s="1"/>
  <c r="D11" i="7"/>
  <c r="E11" i="7" s="1"/>
  <c r="G11" i="7" s="1"/>
  <c r="D10" i="7"/>
  <c r="E10" i="7" s="1"/>
  <c r="G10" i="7" s="1"/>
  <c r="D9" i="7"/>
  <c r="E9" i="7" s="1"/>
  <c r="G9" i="7" s="1"/>
  <c r="D8" i="7"/>
  <c r="E8" i="7" s="1"/>
  <c r="G8" i="7" s="1"/>
  <c r="D7" i="7"/>
  <c r="E7" i="7" s="1"/>
  <c r="G7" i="7" s="1"/>
  <c r="D6" i="7"/>
  <c r="E6" i="7" s="1"/>
  <c r="G6" i="7" s="1"/>
  <c r="D5" i="7"/>
  <c r="E5" i="7" s="1"/>
  <c r="G5" i="7" s="1"/>
  <c r="D4" i="7"/>
  <c r="E4" i="7" s="1"/>
  <c r="G4" i="7" s="1"/>
  <c r="D3" i="7"/>
  <c r="E3" i="7" s="1"/>
  <c r="G3" i="7" s="1"/>
  <c r="D2" i="7"/>
  <c r="E2" i="7" s="1"/>
  <c r="G2" i="7" s="1"/>
  <c r="D26" i="3"/>
  <c r="D25" i="3"/>
  <c r="E31" i="4"/>
  <c r="G34" i="7" l="1"/>
  <c r="D34" i="7"/>
  <c r="E30" i="4"/>
  <c r="D7" i="4"/>
  <c r="E7" i="4" s="1"/>
  <c r="G7" i="4" s="1"/>
  <c r="D26" i="4"/>
  <c r="E26" i="4" s="1"/>
  <c r="G26" i="4" s="1"/>
  <c r="D27" i="4"/>
  <c r="E27" i="4" s="1"/>
  <c r="G27" i="4" s="1"/>
  <c r="D28" i="4"/>
  <c r="D29" i="4"/>
  <c r="E29" i="4" s="1"/>
  <c r="G29" i="4" s="1"/>
  <c r="D30" i="4"/>
  <c r="D22" i="4"/>
  <c r="E22" i="4" s="1"/>
  <c r="G22" i="4" s="1"/>
  <c r="F28" i="1"/>
  <c r="H36" i="4"/>
  <c r="C36" i="4"/>
  <c r="B36" i="4"/>
  <c r="D34" i="4"/>
  <c r="E34" i="4" s="1"/>
  <c r="D33" i="4"/>
  <c r="E33" i="4" s="1"/>
  <c r="G33" i="4" s="1"/>
  <c r="D32" i="4"/>
  <c r="E32" i="4" s="1"/>
  <c r="G32" i="4" s="1"/>
  <c r="D31" i="4"/>
  <c r="G31" i="4" s="1"/>
  <c r="G30" i="4"/>
  <c r="E28" i="4"/>
  <c r="G28" i="4" s="1"/>
  <c r="D25" i="4"/>
  <c r="E25" i="4" s="1"/>
  <c r="G25" i="4" s="1"/>
  <c r="D24" i="4"/>
  <c r="E24" i="4" s="1"/>
  <c r="G24" i="4" s="1"/>
  <c r="D23" i="4"/>
  <c r="E23" i="4" s="1"/>
  <c r="G23" i="4" s="1"/>
  <c r="D21" i="4"/>
  <c r="E21" i="4" s="1"/>
  <c r="G21" i="4" s="1"/>
  <c r="D20" i="4"/>
  <c r="E20" i="4" s="1"/>
  <c r="G20" i="4" s="1"/>
  <c r="D19" i="4"/>
  <c r="E19" i="4" s="1"/>
  <c r="G19" i="4" s="1"/>
  <c r="D18" i="4"/>
  <c r="E18" i="4" s="1"/>
  <c r="G18" i="4" s="1"/>
  <c r="D17" i="4"/>
  <c r="E17" i="4" s="1"/>
  <c r="G17" i="4" s="1"/>
  <c r="D16" i="4"/>
  <c r="E16" i="4" s="1"/>
  <c r="G16" i="4" s="1"/>
  <c r="G15" i="4"/>
  <c r="E15" i="4"/>
  <c r="D14" i="4"/>
  <c r="E14" i="4" s="1"/>
  <c r="G14" i="4" s="1"/>
  <c r="D13" i="4"/>
  <c r="E13" i="4" s="1"/>
  <c r="G13" i="4" s="1"/>
  <c r="D12" i="4"/>
  <c r="E12" i="4" s="1"/>
  <c r="G12" i="4" s="1"/>
  <c r="D11" i="4"/>
  <c r="E11" i="4" s="1"/>
  <c r="G11" i="4" s="1"/>
  <c r="D10" i="4"/>
  <c r="E10" i="4" s="1"/>
  <c r="G10" i="4" s="1"/>
  <c r="D9" i="4"/>
  <c r="E9" i="4" s="1"/>
  <c r="G9" i="4" s="1"/>
  <c r="D8" i="4"/>
  <c r="E8" i="4" s="1"/>
  <c r="G8" i="4" s="1"/>
  <c r="D6" i="4"/>
  <c r="E6" i="4" s="1"/>
  <c r="G6" i="4" s="1"/>
  <c r="D5" i="4"/>
  <c r="E5" i="4" s="1"/>
  <c r="G5" i="4" s="1"/>
  <c r="D4" i="4"/>
  <c r="E4" i="4" s="1"/>
  <c r="G4" i="4" s="1"/>
  <c r="D3" i="4"/>
  <c r="E3" i="4" s="1"/>
  <c r="G3" i="4" s="1"/>
  <c r="D2" i="4"/>
  <c r="I49" i="1"/>
  <c r="D64" i="1"/>
  <c r="D63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2" i="1"/>
  <c r="D36" i="4" l="1"/>
  <c r="E2" i="4"/>
  <c r="G2" i="4" l="1"/>
  <c r="G36" i="4" s="1"/>
  <c r="H49" i="1"/>
  <c r="G49" i="1"/>
  <c r="F49" i="1"/>
  <c r="B50" i="1"/>
  <c r="F35" i="1" l="1"/>
  <c r="F36" i="1"/>
  <c r="F41" i="1" s="1"/>
  <c r="B32" i="5"/>
  <c r="C22" i="3"/>
  <c r="B32" i="2"/>
  <c r="B36" i="1"/>
</calcChain>
</file>

<file path=xl/sharedStrings.xml><?xml version="1.0" encoding="utf-8"?>
<sst xmlns="http://schemas.openxmlformats.org/spreadsheetml/2006/main" count="252" uniqueCount="122">
  <si>
    <t>Flats</t>
  </si>
  <si>
    <t xml:space="preserve">Maintenance </t>
  </si>
  <si>
    <t>status</t>
  </si>
  <si>
    <t>pending amout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</si>
  <si>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</si>
  <si>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</si>
  <si>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</si>
  <si>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</si>
  <si>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</si>
  <si>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</si>
  <si>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</si>
  <si>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</si>
  <si>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</si>
  <si>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</si>
  <si>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G9</t>
  </si>
  <si>
    <t>F4</t>
  </si>
  <si>
    <t>F5</t>
  </si>
  <si>
    <t>F6</t>
  </si>
  <si>
    <t>F7</t>
  </si>
  <si>
    <t>F9</t>
  </si>
  <si>
    <t>S1</t>
  </si>
  <si>
    <t>S2</t>
  </si>
  <si>
    <t>S3</t>
  </si>
  <si>
    <t>S4</t>
  </si>
  <si>
    <t>S5</t>
  </si>
  <si>
    <t>S6</t>
  </si>
  <si>
    <t>S7</t>
  </si>
  <si>
    <t>S9</t>
  </si>
  <si>
    <t>T1</t>
  </si>
  <si>
    <t>T2</t>
  </si>
  <si>
    <t>T3</t>
  </si>
  <si>
    <t>T4</t>
  </si>
  <si>
    <t>T5</t>
  </si>
  <si>
    <t>T6</t>
  </si>
  <si>
    <t>T7</t>
  </si>
  <si>
    <t>T9</t>
  </si>
  <si>
    <t>Total</t>
  </si>
  <si>
    <t xml:space="preserve">Date </t>
  </si>
  <si>
    <t>Expense_type</t>
  </si>
  <si>
    <t>Amount</t>
  </si>
  <si>
    <t>Lift</t>
  </si>
  <si>
    <t>Common</t>
  </si>
  <si>
    <t>Difference</t>
  </si>
  <si>
    <t>Security meter</t>
  </si>
  <si>
    <t>Water usage (litre)</t>
  </si>
  <si>
    <t>Water Amount</t>
  </si>
  <si>
    <t>Fixed Amount</t>
  </si>
  <si>
    <t>Total Amount</t>
  </si>
  <si>
    <t>previous balance due 1100</t>
  </si>
  <si>
    <t>Meter Reading</t>
  </si>
  <si>
    <t>Price</t>
  </si>
  <si>
    <t>EB_Expense</t>
  </si>
  <si>
    <t>Security Salary</t>
  </si>
  <si>
    <t>Collection bag</t>
  </si>
  <si>
    <t>Water Red bag</t>
  </si>
  <si>
    <t>Blue maintenance bag</t>
  </si>
  <si>
    <t>total</t>
  </si>
  <si>
    <t>security, sweeper salry</t>
  </si>
  <si>
    <t>Collected Amount</t>
  </si>
  <si>
    <t>No of people</t>
  </si>
  <si>
    <t>Collecton_bag</t>
  </si>
  <si>
    <t>Blue_bag</t>
  </si>
  <si>
    <t>Water_bag</t>
  </si>
  <si>
    <t>cash with Secretary</t>
  </si>
  <si>
    <t>From satya Narayana</t>
  </si>
  <si>
    <t>June_2019</t>
  </si>
  <si>
    <t>Water Exp</t>
  </si>
  <si>
    <t>Maintenace Exp</t>
  </si>
  <si>
    <t>Salary</t>
  </si>
  <si>
    <t>Balance</t>
  </si>
  <si>
    <t>EB_bill</t>
  </si>
  <si>
    <t>July_2019</t>
  </si>
  <si>
    <t>Collection_Bags</t>
  </si>
  <si>
    <t>Total Balnce</t>
  </si>
  <si>
    <t>Aug-13 meter testing</t>
  </si>
  <si>
    <t>Sep_2019</t>
  </si>
  <si>
    <t>previous balance due 2700</t>
  </si>
  <si>
    <t>meter not working</t>
  </si>
  <si>
    <t xml:space="preserve">Tenant vacated as of Sep 1. </t>
  </si>
  <si>
    <t>recalculated</t>
  </si>
  <si>
    <t>previous balance due 6660. 23 was used for floor cleaning work and needs to be refunded</t>
  </si>
  <si>
    <t>paid</t>
  </si>
  <si>
    <t>Sweeper Whistle charges</t>
  </si>
  <si>
    <t xml:space="preserve">Garbage Drum cleaning 1 </t>
  </si>
  <si>
    <t>old balance 3000, total 13,000 with secretary</t>
  </si>
  <si>
    <t>Security Bathroom door repair</t>
  </si>
  <si>
    <t>Sweeper salary</t>
  </si>
  <si>
    <t>security drinking water</t>
  </si>
  <si>
    <t>Motor belt repair - material + labour</t>
  </si>
  <si>
    <t>Stair case white cement filling</t>
  </si>
  <si>
    <t>meterchanged as of 5/9/2019</t>
  </si>
  <si>
    <t>meter mistakenly changed as of 5/9/2019</t>
  </si>
  <si>
    <t>EB_Fuse</t>
  </si>
  <si>
    <t>Reading_Sep11</t>
  </si>
  <si>
    <t>Handgloves Security</t>
  </si>
  <si>
    <t>13/9/2019</t>
  </si>
  <si>
    <t>30-Aug-19 Reading</t>
  </si>
  <si>
    <t>13_Sep_Reading</t>
  </si>
  <si>
    <t>14/9/2019</t>
  </si>
  <si>
    <t>16/9/2019</t>
  </si>
  <si>
    <t>Reading_Sep15</t>
  </si>
  <si>
    <t>No variance in readings. Monitoring. People is there. Meter not working</t>
  </si>
  <si>
    <t>17/9/2019</t>
  </si>
  <si>
    <t>partially paid</t>
  </si>
  <si>
    <t>balance due 210</t>
  </si>
  <si>
    <t>20/9/2019</t>
  </si>
  <si>
    <t>old balance 1000 with secretary</t>
  </si>
  <si>
    <t>No variance in readings. Monitoring. People in vacation. Meter not working. Meter changed as of Sep-17. Sep 20 reading 0001.00</t>
  </si>
  <si>
    <t>Broom stick</t>
  </si>
  <si>
    <t>Draninage block cleaning</t>
  </si>
  <si>
    <t>Ebbill_card</t>
  </si>
  <si>
    <t>Cleaning Work terrace</t>
  </si>
  <si>
    <t>previous balancedue 1100. Owner come twice per month</t>
  </si>
  <si>
    <t>Mosquito coil</t>
  </si>
  <si>
    <t>Twowheerler marking - Labour +Material</t>
  </si>
  <si>
    <t>previous balance due 2230 (last 2 month due)</t>
  </si>
  <si>
    <t>previous balance due 7780 (last 4 months due)</t>
  </si>
  <si>
    <t>30/9/2019</t>
  </si>
  <si>
    <t>Garbage Drum cleaning</t>
  </si>
  <si>
    <t>Drainage block (G7 Side)</t>
  </si>
  <si>
    <t>Garbage Collection - Monthly Payment</t>
  </si>
  <si>
    <t>30_Sep_Reading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</si>
</sst>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0" fillId="0" borderId="0" xfId="0" applyFont="1"/>
    <xf numFmtId="15" fontId="1" fillId="2" borderId="0" xfId="0" applyNumberFormat="1" applyFont="1" applyFill="1"/>
    <xf numFmtId="0" fontId="1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0" fillId="4" borderId="1" xfId="0" applyFill="1" applyBorder="1"/>
    <xf numFmtId="164" fontId="0" fillId="0" borderId="1" xfId="0" applyNumberFormat="1" applyBorder="1"/>
    <xf numFmtId="0" fontId="1" fillId="4" borderId="1" xfId="0" applyFont="1" applyFill="1" applyBorder="1"/>
    <xf numFmtId="15" fontId="1" fillId="4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ill="1" applyBorder="1"/>
    <xf numFmtId="0" fontId="1" fillId="2" borderId="1" xfId="0" applyFont="1" applyFill="1" applyBorder="1"/>
    <xf numFmtId="14" fontId="0" fillId="0" borderId="1" xfId="0" applyNumberFormat="1" applyBorder="1"/>
    <xf numFmtId="0" fontId="0" fillId="6" borderId="0" xfId="0" applyFill="1"/>
    <xf numFmtId="14" fontId="0" fillId="5" borderId="1" xfId="0" applyNumberFormat="1" applyFill="1" applyBorder="1"/>
    <xf numFmtId="0" fontId="0" fillId="4" borderId="1" xfId="0" applyFont="1" applyFill="1" applyBorder="1"/>
    <xf numFmtId="0" fontId="0" fillId="0" borderId="1" xfId="0" applyFill="1" applyBorder="1"/>
    <xf numFmtId="0" fontId="1" fillId="7" borderId="0" xfId="0" applyFont="1" applyFill="1" applyBorder="1"/>
    <xf numFmtId="0" fontId="0" fillId="6" borderId="1" xfId="0" applyFill="1" applyBorder="1"/>
    <xf numFmtId="0" fontId="0" fillId="6" borderId="1" xfId="0" applyFont="1" applyFill="1" applyBorder="1"/>
    <xf numFmtId="14" fontId="0" fillId="6" borderId="1" xfId="0" applyNumberFormat="1" applyFill="1" applyBorder="1"/>
    <xf numFmtId="0" fontId="0" fillId="6" borderId="0" xfId="0" applyFont="1" applyFill="1"/>
    <xf numFmtId="14" fontId="0" fillId="6" borderId="1" xfId="0" applyNumberFormat="1" applyFont="1" applyFill="1" applyBorder="1"/>
    <xf numFmtId="0" fontId="3" fillId="3" borderId="2" xfId="0" applyFont="1" applyFill="1" applyBorder="1"/>
    <xf numFmtId="0" fontId="2" fillId="4" borderId="1" xfId="0" applyFont="1" applyFill="1" applyBorder="1"/>
    <xf numFmtId="0" fontId="1" fillId="0" borderId="0" xfId="0" applyFont="1"/>
    <xf numFmtId="0" fontId="6" fillId="0" borderId="3" xfId="0" applyFont="1" applyFill="1" applyBorder="1"/>
    <xf numFmtId="0" fontId="0" fillId="4" borderId="0" xfId="0" applyFont="1" applyFill="1"/>
    <xf numFmtId="0" fontId="0" fillId="8" borderId="1" xfId="0" applyFont="1" applyFill="1" applyBorder="1"/>
    <xf numFmtId="0" fontId="0" fillId="8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37" workbookViewId="0">
      <selection activeCell="B64" sqref="B63:E64"/>
    </sheetView>
  </sheetViews>
  <sheetFormatPr defaultRowHeight="15" x14ac:dyDescent="0.25"/>
  <cols>
    <col min="1" max="1" width="19.140625" customWidth="1"/>
    <col min="2" max="2" width="12.140625" bestFit="1" customWidth="1"/>
    <col min="3" max="3" width="11.42578125" bestFit="1" customWidth="1"/>
    <col min="4" max="4" width="23.42578125" bestFit="1" customWidth="1"/>
    <col min="5" max="5" width="33.42578125" bestFit="1" customWidth="1"/>
    <col min="6" max="6" width="18.5703125" bestFit="1" customWidth="1"/>
    <col min="7" max="7" width="9.5703125" bestFit="1" customWidth="1"/>
    <col min="8" max="8" width="14" customWidth="1"/>
    <col min="9" max="11" width="10.5703125" bestFit="1" customWidth="1"/>
  </cols>
  <sheetData>
    <row r="1" spans="1:6" s="1" customForma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/>
      <c r="F1" s="20" t="s">
        <v>58</v>
      </c>
    </row>
    <row r="2" spans="1:6" x14ac:dyDescent="0.25">
      <c r="A2" s="7" t="s">
        <v>7</v>
      </c>
      <c r="B2" s="7">
        <v>2230</v>
      </c>
      <c r="C2" s="7"/>
      <c r="D2" s="21"/>
      <c r="E2" s="12" t="s">
        <v>48</v>
      </c>
      <c r="F2" s="7" t="str">
        <f>IF(C2="paid",B2,"")</f>
        <v/>
      </c>
    </row>
    <row r="3" spans="1:6" x14ac:dyDescent="0.25">
      <c r="A3" s="7" t="s">
        <v>8</v>
      </c>
      <c r="B3" s="7">
        <v>1233</v>
      </c>
      <c r="C3" s="7" t="s">
        <v>81</v>
      </c>
      <c r="D3" s="21">
        <v>43747</v>
      </c>
      <c r="E3" s="12" t="s">
        <v>79</v>
      </c>
      <c r="F3" s="7">
        <f t="shared" ref="F3:F33" si="0">IF(C3="paid",B3,"")</f>
        <v>1233</v>
      </c>
    </row>
    <row r="4" spans="1:6" x14ac:dyDescent="0.25">
      <c r="A4" s="7" t="s">
        <v>9</v>
      </c>
      <c r="B4" s="7">
        <v>1545</v>
      </c>
      <c r="C4" s="7" t="s">
        <v>81</v>
      </c>
      <c r="D4" s="21">
        <v>43594</v>
      </c>
      <c r="E4" s="12"/>
      <c r="F4" s="7">
        <f t="shared" si="0"/>
        <v>1545</v>
      </c>
    </row>
    <row r="5" spans="1:6" s="22" customFormat="1" x14ac:dyDescent="0.25">
      <c r="A5" s="27" t="s">
        <v>10</v>
      </c>
      <c r="B5" s="27">
        <v>2210</v>
      </c>
      <c r="C5" s="27" t="s">
        <v>103</v>
      </c>
      <c r="D5" s="29" t="s">
        <v>102</v>
      </c>
      <c r="E5" s="12" t="s">
        <v>104</v>
      </c>
      <c r="F5" s="7">
        <v>2000</v>
      </c>
    </row>
    <row r="6" spans="1:6" s="30" customFormat="1" x14ac:dyDescent="0.25">
      <c r="A6" s="28" t="s">
        <v>11</v>
      </c>
      <c r="B6" s="28">
        <v>4120</v>
      </c>
      <c r="C6" s="27" t="s">
        <v>81</v>
      </c>
      <c r="D6" s="31">
        <v>43655</v>
      </c>
      <c r="E6" s="13" t="s">
        <v>76</v>
      </c>
      <c r="F6" s="28">
        <f t="shared" si="0"/>
        <v>4120</v>
      </c>
    </row>
    <row r="7" spans="1:6" x14ac:dyDescent="0.25">
      <c r="A7" s="7" t="s">
        <v>12</v>
      </c>
      <c r="B7" s="9">
        <v>1670</v>
      </c>
      <c r="C7" s="7" t="s">
        <v>81</v>
      </c>
      <c r="D7" s="7"/>
      <c r="E7" s="12" t="s">
        <v>78</v>
      </c>
      <c r="F7" s="7">
        <f t="shared" si="0"/>
        <v>1670</v>
      </c>
    </row>
    <row r="8" spans="1:6" x14ac:dyDescent="0.25">
      <c r="A8" s="7" t="s">
        <v>13</v>
      </c>
      <c r="B8" s="7">
        <v>2300</v>
      </c>
      <c r="C8" s="7" t="s">
        <v>81</v>
      </c>
      <c r="D8" s="7"/>
      <c r="E8" s="12"/>
      <c r="F8" s="7">
        <f t="shared" si="0"/>
        <v>2300</v>
      </c>
    </row>
    <row r="9" spans="1:6" x14ac:dyDescent="0.25">
      <c r="A9" s="7" t="s">
        <v>14</v>
      </c>
      <c r="B9" s="7">
        <v>1850</v>
      </c>
      <c r="C9" s="7" t="s">
        <v>81</v>
      </c>
      <c r="D9" s="21">
        <v>43686</v>
      </c>
      <c r="E9" s="12"/>
      <c r="F9" s="7">
        <f t="shared" si="0"/>
        <v>1850</v>
      </c>
    </row>
    <row r="10" spans="1:6" x14ac:dyDescent="0.25">
      <c r="A10" s="7" t="s">
        <v>4</v>
      </c>
      <c r="B10" s="7">
        <v>1830</v>
      </c>
      <c r="C10" s="7" t="s">
        <v>81</v>
      </c>
      <c r="D10" s="21">
        <v>43686</v>
      </c>
      <c r="E10" s="12"/>
      <c r="F10" s="7">
        <f t="shared" si="0"/>
        <v>1830</v>
      </c>
    </row>
    <row r="11" spans="1:6" x14ac:dyDescent="0.25">
      <c r="A11" s="7" t="s">
        <v>5</v>
      </c>
      <c r="B11" s="7">
        <v>1640</v>
      </c>
      <c r="C11" s="7" t="s">
        <v>81</v>
      </c>
      <c r="D11" s="21">
        <v>43778</v>
      </c>
      <c r="E11" s="12"/>
      <c r="F11" s="7">
        <f t="shared" si="0"/>
        <v>1640</v>
      </c>
    </row>
    <row r="12" spans="1:6" x14ac:dyDescent="0.25">
      <c r="A12" s="7" t="s">
        <v>6</v>
      </c>
      <c r="B12" s="7">
        <v>1700</v>
      </c>
      <c r="C12" s="7" t="s">
        <v>81</v>
      </c>
      <c r="D12" s="21">
        <v>43686</v>
      </c>
      <c r="E12" s="12"/>
      <c r="F12" s="7">
        <f t="shared" si="0"/>
        <v>1700</v>
      </c>
    </row>
    <row r="13" spans="1:6" x14ac:dyDescent="0.25">
      <c r="A13" s="7" t="s">
        <v>15</v>
      </c>
      <c r="B13" s="7">
        <v>1625</v>
      </c>
      <c r="C13" s="7" t="s">
        <v>81</v>
      </c>
      <c r="D13" s="21">
        <v>43594</v>
      </c>
      <c r="E13" s="12"/>
      <c r="F13" s="7">
        <f t="shared" si="0"/>
        <v>1625</v>
      </c>
    </row>
    <row r="14" spans="1:6" x14ac:dyDescent="0.25">
      <c r="A14" s="7" t="s">
        <v>16</v>
      </c>
      <c r="B14" s="7">
        <v>1540</v>
      </c>
      <c r="C14" s="7" t="s">
        <v>81</v>
      </c>
      <c r="D14" s="21">
        <v>43686</v>
      </c>
      <c r="E14" s="12"/>
      <c r="F14" s="7">
        <f t="shared" si="0"/>
        <v>1540</v>
      </c>
    </row>
    <row r="15" spans="1:6" x14ac:dyDescent="0.25">
      <c r="A15" s="7" t="s">
        <v>17</v>
      </c>
      <c r="B15" s="9">
        <v>1220</v>
      </c>
      <c r="C15" s="7" t="s">
        <v>81</v>
      </c>
      <c r="D15" s="21">
        <v>43594</v>
      </c>
      <c r="E15" s="12" t="s">
        <v>77</v>
      </c>
      <c r="F15" s="7">
        <f t="shared" si="0"/>
        <v>1220</v>
      </c>
    </row>
    <row r="16" spans="1:6" x14ac:dyDescent="0.25">
      <c r="A16" s="7" t="s">
        <v>18</v>
      </c>
      <c r="B16" s="7">
        <v>1425</v>
      </c>
      <c r="C16" s="7" t="s">
        <v>81</v>
      </c>
      <c r="D16" s="21">
        <v>43686</v>
      </c>
      <c r="E16" s="13" t="s">
        <v>91</v>
      </c>
      <c r="F16" s="7">
        <f t="shared" si="0"/>
        <v>1425</v>
      </c>
    </row>
    <row r="17" spans="1:6" x14ac:dyDescent="0.25">
      <c r="A17" s="7" t="s">
        <v>19</v>
      </c>
      <c r="B17" s="7">
        <v>1530</v>
      </c>
      <c r="C17" s="7" t="s">
        <v>81</v>
      </c>
      <c r="D17" s="21">
        <v>43533</v>
      </c>
      <c r="E17" s="12"/>
      <c r="F17" s="7">
        <f t="shared" si="0"/>
        <v>1530</v>
      </c>
    </row>
    <row r="18" spans="1:6" x14ac:dyDescent="0.25">
      <c r="A18" s="7" t="s">
        <v>20</v>
      </c>
      <c r="B18" s="7">
        <v>7780</v>
      </c>
      <c r="C18" s="7"/>
      <c r="D18" s="7"/>
      <c r="E18" s="12" t="s">
        <v>80</v>
      </c>
      <c r="F18" s="7" t="str">
        <f t="shared" si="0"/>
        <v/>
      </c>
    </row>
    <row r="19" spans="1:6" x14ac:dyDescent="0.25">
      <c r="A19" s="7" t="s">
        <v>21</v>
      </c>
      <c r="B19" s="7">
        <v>1560</v>
      </c>
      <c r="C19" s="7" t="s">
        <v>81</v>
      </c>
      <c r="D19" s="21">
        <v>43594</v>
      </c>
      <c r="E19" s="12"/>
      <c r="F19" s="7">
        <f t="shared" si="0"/>
        <v>1560</v>
      </c>
    </row>
    <row r="20" spans="1:6" x14ac:dyDescent="0.25">
      <c r="A20" s="7" t="s">
        <v>22</v>
      </c>
      <c r="B20" s="7">
        <v>1480</v>
      </c>
      <c r="C20" s="7" t="s">
        <v>81</v>
      </c>
      <c r="D20" s="21">
        <v>43594</v>
      </c>
      <c r="E20" s="12"/>
      <c r="F20" s="7">
        <f t="shared" si="0"/>
        <v>1480</v>
      </c>
    </row>
    <row r="21" spans="1:6" x14ac:dyDescent="0.25">
      <c r="A21" s="7" t="s">
        <v>23</v>
      </c>
      <c r="B21" s="7">
        <v>1600</v>
      </c>
      <c r="C21" s="7" t="s">
        <v>81</v>
      </c>
      <c r="D21" s="21">
        <v>43747</v>
      </c>
      <c r="E21" s="12"/>
      <c r="F21" s="7">
        <f t="shared" si="0"/>
        <v>1600</v>
      </c>
    </row>
    <row r="22" spans="1:6" s="4" customFormat="1" x14ac:dyDescent="0.25">
      <c r="A22" s="9" t="s">
        <v>24</v>
      </c>
      <c r="B22" s="9">
        <v>1700</v>
      </c>
      <c r="C22" s="7" t="s">
        <v>81</v>
      </c>
      <c r="D22" s="21" t="s">
        <v>98</v>
      </c>
      <c r="E22" s="8" t="s">
        <v>90</v>
      </c>
      <c r="F22" s="9">
        <f t="shared" si="0"/>
        <v>1700</v>
      </c>
    </row>
    <row r="23" spans="1:6" x14ac:dyDescent="0.25">
      <c r="A23" s="7" t="s">
        <v>25</v>
      </c>
      <c r="B23" s="7">
        <v>1810</v>
      </c>
      <c r="C23" s="7" t="s">
        <v>81</v>
      </c>
      <c r="D23" s="21">
        <v>43564</v>
      </c>
      <c r="E23" s="7"/>
      <c r="F23" s="7">
        <f t="shared" si="0"/>
        <v>1810</v>
      </c>
    </row>
    <row r="24" spans="1:6" x14ac:dyDescent="0.25">
      <c r="A24" s="7" t="s">
        <v>26</v>
      </c>
      <c r="B24" s="7">
        <v>1700</v>
      </c>
      <c r="C24" s="7" t="s">
        <v>81</v>
      </c>
      <c r="D24" s="21">
        <v>43655</v>
      </c>
      <c r="E24" s="7"/>
      <c r="F24" s="7">
        <f t="shared" si="0"/>
        <v>1700</v>
      </c>
    </row>
    <row r="25" spans="1:6" x14ac:dyDescent="0.25">
      <c r="A25" s="7" t="s">
        <v>27</v>
      </c>
      <c r="B25" s="7">
        <v>1510</v>
      </c>
      <c r="C25" s="7" t="s">
        <v>81</v>
      </c>
      <c r="D25" s="21">
        <v>43778</v>
      </c>
      <c r="E25" s="7"/>
      <c r="F25" s="7">
        <f t="shared" si="0"/>
        <v>1510</v>
      </c>
    </row>
    <row r="26" spans="1:6" x14ac:dyDescent="0.25">
      <c r="A26" s="7" t="s">
        <v>28</v>
      </c>
      <c r="B26" s="7">
        <v>1410</v>
      </c>
      <c r="C26" s="7" t="s">
        <v>81</v>
      </c>
      <c r="D26" s="21">
        <v>43594</v>
      </c>
      <c r="E26" s="7"/>
      <c r="F26" s="7">
        <f t="shared" si="0"/>
        <v>1410</v>
      </c>
    </row>
    <row r="27" spans="1:6" x14ac:dyDescent="0.25">
      <c r="A27" s="7" t="s">
        <v>29</v>
      </c>
      <c r="B27" s="7">
        <v>1870</v>
      </c>
      <c r="C27" s="7" t="s">
        <v>81</v>
      </c>
      <c r="D27" s="21">
        <v>43778</v>
      </c>
      <c r="E27" s="7"/>
      <c r="F27" s="7">
        <f t="shared" si="0"/>
        <v>1870</v>
      </c>
    </row>
    <row r="28" spans="1:6" x14ac:dyDescent="0.25">
      <c r="A28" s="7" t="s">
        <v>30</v>
      </c>
      <c r="B28" s="7">
        <v>1960</v>
      </c>
      <c r="C28" s="7" t="s">
        <v>81</v>
      </c>
      <c r="D28" s="21" t="s">
        <v>95</v>
      </c>
      <c r="E28" s="7"/>
      <c r="F28" s="7">
        <f t="shared" si="0"/>
        <v>1960</v>
      </c>
    </row>
    <row r="29" spans="1:6" x14ac:dyDescent="0.25">
      <c r="A29" s="7" t="s">
        <v>31</v>
      </c>
      <c r="B29" s="7">
        <v>1580</v>
      </c>
      <c r="C29" s="7" t="s">
        <v>81</v>
      </c>
      <c r="D29" s="21">
        <v>43686</v>
      </c>
      <c r="E29" s="7"/>
      <c r="F29" s="7">
        <f t="shared" si="0"/>
        <v>1580</v>
      </c>
    </row>
    <row r="30" spans="1:6" x14ac:dyDescent="0.25">
      <c r="A30" s="7" t="s">
        <v>32</v>
      </c>
      <c r="B30" s="7">
        <v>1370</v>
      </c>
      <c r="C30" s="7" t="s">
        <v>81</v>
      </c>
      <c r="D30" s="21">
        <v>43686</v>
      </c>
      <c r="E30" s="7"/>
      <c r="F30" s="7">
        <f t="shared" si="0"/>
        <v>1370</v>
      </c>
    </row>
    <row r="31" spans="1:6" x14ac:dyDescent="0.25">
      <c r="A31" s="7" t="s">
        <v>33</v>
      </c>
      <c r="B31" s="7">
        <v>1640</v>
      </c>
      <c r="C31" s="7" t="s">
        <v>81</v>
      </c>
      <c r="D31" s="7" t="s">
        <v>99</v>
      </c>
      <c r="E31" s="7"/>
      <c r="F31" s="7">
        <f t="shared" si="0"/>
        <v>1640</v>
      </c>
    </row>
    <row r="32" spans="1:6" x14ac:dyDescent="0.25">
      <c r="A32" s="7" t="s">
        <v>34</v>
      </c>
      <c r="B32" s="7">
        <v>1230</v>
      </c>
      <c r="C32" s="7" t="s">
        <v>81</v>
      </c>
      <c r="D32" s="21">
        <v>43655</v>
      </c>
      <c r="E32" s="7"/>
      <c r="F32" s="7">
        <f t="shared" si="0"/>
        <v>1230</v>
      </c>
    </row>
    <row r="33" spans="1:9" x14ac:dyDescent="0.25">
      <c r="A33" s="7" t="s">
        <v>35</v>
      </c>
      <c r="B33" s="7">
        <v>1940</v>
      </c>
      <c r="C33" s="7" t="s">
        <v>81</v>
      </c>
      <c r="D33" s="21">
        <v>43778</v>
      </c>
      <c r="E33" s="7"/>
      <c r="F33" s="7">
        <f t="shared" si="0"/>
        <v>1940</v>
      </c>
    </row>
    <row r="35" spans="1:9" x14ac:dyDescent="0.25">
      <c r="E35" s="7" t="s">
        <v>59</v>
      </c>
      <c r="F35" s="7">
        <f>COUNT(F1:F33)</f>
        <v>30</v>
      </c>
    </row>
    <row r="36" spans="1:9" x14ac:dyDescent="0.25">
      <c r="A36" t="s">
        <v>36</v>
      </c>
      <c r="B36">
        <f>SUM(B1:B35)</f>
        <v>61808</v>
      </c>
      <c r="E36" s="7" t="s">
        <v>36</v>
      </c>
      <c r="F36" s="7">
        <f>SUM(F2:F33)</f>
        <v>51588</v>
      </c>
    </row>
    <row r="37" spans="1:9" x14ac:dyDescent="0.25">
      <c r="E37" s="7" t="s">
        <v>66</v>
      </c>
      <c r="F37" s="7">
        <v>0</v>
      </c>
    </row>
    <row r="38" spans="1:9" x14ac:dyDescent="0.25">
      <c r="E38" s="7" t="s">
        <v>67</v>
      </c>
      <c r="F38" s="7">
        <v>0</v>
      </c>
    </row>
    <row r="39" spans="1:9" x14ac:dyDescent="0.25">
      <c r="E39" s="7" t="s">
        <v>70</v>
      </c>
      <c r="F39" s="7">
        <v>0</v>
      </c>
    </row>
    <row r="40" spans="1:9" x14ac:dyDescent="0.25">
      <c r="E40" s="7" t="s">
        <v>68</v>
      </c>
      <c r="F40" s="7">
        <v>0</v>
      </c>
    </row>
    <row r="41" spans="1:9" x14ac:dyDescent="0.25">
      <c r="D41" s="22"/>
      <c r="E41" s="27" t="s">
        <v>69</v>
      </c>
      <c r="F41" s="27">
        <f>F36-SUM(F37:F40)</f>
        <v>51588</v>
      </c>
      <c r="G41" s="22"/>
      <c r="H41" s="22"/>
    </row>
    <row r="42" spans="1:9" x14ac:dyDescent="0.25">
      <c r="D42" s="22"/>
      <c r="E42" s="22"/>
      <c r="F42" s="22"/>
      <c r="G42" s="22"/>
      <c r="H42" s="22"/>
    </row>
    <row r="45" spans="1:9" x14ac:dyDescent="0.25">
      <c r="A45" t="s">
        <v>53</v>
      </c>
      <c r="E45" s="18">
        <v>43806</v>
      </c>
      <c r="F45" s="19" t="s">
        <v>64</v>
      </c>
      <c r="G45" s="19" t="s">
        <v>65</v>
      </c>
      <c r="H45" s="19" t="s">
        <v>71</v>
      </c>
      <c r="I45" s="19" t="s">
        <v>75</v>
      </c>
    </row>
    <row r="46" spans="1:9" x14ac:dyDescent="0.25">
      <c r="A46" t="s">
        <v>54</v>
      </c>
      <c r="E46" s="7" t="s">
        <v>60</v>
      </c>
      <c r="F46" s="7">
        <v>25637</v>
      </c>
      <c r="G46" s="7">
        <v>25637</v>
      </c>
      <c r="H46" s="7">
        <v>0</v>
      </c>
      <c r="I46" s="7">
        <v>37340</v>
      </c>
    </row>
    <row r="47" spans="1:9" ht="15" customHeight="1" x14ac:dyDescent="0.25">
      <c r="A47" t="s">
        <v>55</v>
      </c>
      <c r="E47" s="7" t="s">
        <v>61</v>
      </c>
      <c r="F47" s="7"/>
      <c r="G47" s="7"/>
      <c r="H47" s="7"/>
      <c r="I47" s="7"/>
    </row>
    <row r="48" spans="1:9" ht="15" customHeight="1" x14ac:dyDescent="0.25">
      <c r="A48" t="s">
        <v>57</v>
      </c>
      <c r="E48" s="7" t="s">
        <v>62</v>
      </c>
      <c r="F48" s="7">
        <v>20753</v>
      </c>
      <c r="G48" s="7">
        <v>8206</v>
      </c>
      <c r="H48" s="7">
        <v>13355</v>
      </c>
      <c r="I48" s="7">
        <v>13355</v>
      </c>
    </row>
    <row r="49" spans="1:13" ht="15" customHeight="1" x14ac:dyDescent="0.25">
      <c r="E49" s="7" t="s">
        <v>73</v>
      </c>
      <c r="F49" s="7">
        <f>SUM(F46:F48)</f>
        <v>46390</v>
      </c>
      <c r="G49" s="7">
        <f>SUM(G46:G48)</f>
        <v>33843</v>
      </c>
      <c r="H49" s="7">
        <f>SUM(H46:H48)</f>
        <v>13355</v>
      </c>
      <c r="I49" s="7">
        <f>SUM(I46:I48)</f>
        <v>50695</v>
      </c>
    </row>
    <row r="50" spans="1:13" x14ac:dyDescent="0.25">
      <c r="A50" t="s">
        <v>56</v>
      </c>
      <c r="B50">
        <f>SUM(B45:B49)</f>
        <v>0</v>
      </c>
    </row>
    <row r="54" spans="1:13" x14ac:dyDescent="0.25">
      <c r="D54" s="19" t="s">
        <v>72</v>
      </c>
      <c r="E54" s="18">
        <v>43564</v>
      </c>
      <c r="F54" s="18">
        <v>43594</v>
      </c>
      <c r="G54" s="18">
        <v>43655</v>
      </c>
      <c r="H54" s="18">
        <v>43686</v>
      </c>
      <c r="I54" s="18">
        <v>43686</v>
      </c>
      <c r="J54" s="23" t="s">
        <v>99</v>
      </c>
      <c r="K54" s="23" t="s">
        <v>105</v>
      </c>
      <c r="L54" s="23" t="s">
        <v>105</v>
      </c>
      <c r="M54" s="23" t="s">
        <v>117</v>
      </c>
    </row>
    <row r="55" spans="1:13" x14ac:dyDescent="0.25">
      <c r="D55" s="7" t="s">
        <v>60</v>
      </c>
      <c r="E55" s="7">
        <v>44595</v>
      </c>
      <c r="F55" s="7">
        <v>49380</v>
      </c>
      <c r="G55" s="7">
        <v>58005</v>
      </c>
      <c r="H55" s="7">
        <v>67525</v>
      </c>
      <c r="I55" s="7">
        <v>80040</v>
      </c>
      <c r="J55" s="7">
        <v>87680</v>
      </c>
      <c r="K55" s="7">
        <v>78360</v>
      </c>
      <c r="L55" s="7">
        <v>77000</v>
      </c>
      <c r="M55" s="7">
        <v>56870</v>
      </c>
    </row>
    <row r="56" spans="1:13" x14ac:dyDescent="0.25">
      <c r="D56" s="7" t="s">
        <v>61</v>
      </c>
      <c r="E56" s="7">
        <v>1040</v>
      </c>
      <c r="F56" s="7">
        <v>1040</v>
      </c>
      <c r="G56" s="7">
        <v>1040</v>
      </c>
      <c r="H56" s="7">
        <v>1040</v>
      </c>
      <c r="I56" s="7">
        <v>1040</v>
      </c>
      <c r="J56" s="7">
        <v>1040</v>
      </c>
      <c r="K56" s="7">
        <v>1040</v>
      </c>
      <c r="L56" s="7">
        <v>1040</v>
      </c>
      <c r="M56" s="7">
        <v>1040</v>
      </c>
    </row>
    <row r="57" spans="1:13" x14ac:dyDescent="0.25">
      <c r="D57" s="7" t="s">
        <v>62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</row>
    <row r="58" spans="1:13" x14ac:dyDescent="0.25">
      <c r="D58" s="7" t="s">
        <v>63</v>
      </c>
      <c r="E58" s="7"/>
      <c r="F58" s="7"/>
      <c r="G58" s="7"/>
      <c r="H58" s="7"/>
      <c r="I58" s="7"/>
      <c r="J58" s="7"/>
      <c r="K58" s="7"/>
      <c r="L58" s="7"/>
      <c r="M58" s="7"/>
    </row>
    <row r="62" spans="1:13" x14ac:dyDescent="0.25">
      <c r="A62" s="16" t="s">
        <v>51</v>
      </c>
      <c r="B62" s="17">
        <v>43677</v>
      </c>
      <c r="C62" s="17">
        <v>43708</v>
      </c>
      <c r="D62" s="16" t="s">
        <v>49</v>
      </c>
      <c r="E62" s="16" t="s">
        <v>50</v>
      </c>
    </row>
    <row r="63" spans="1:13" x14ac:dyDescent="0.25">
      <c r="A63" s="7" t="s">
        <v>40</v>
      </c>
      <c r="B63" s="7">
        <v>4284</v>
      </c>
      <c r="C63" s="7">
        <v>4373</v>
      </c>
      <c r="D63" s="7">
        <f>C63-B63</f>
        <v>89</v>
      </c>
      <c r="E63" s="7">
        <v>250</v>
      </c>
    </row>
    <row r="64" spans="1:13" x14ac:dyDescent="0.25">
      <c r="A64" s="7" t="s">
        <v>41</v>
      </c>
      <c r="B64" s="7">
        <v>57720</v>
      </c>
      <c r="C64" s="7">
        <v>59272</v>
      </c>
      <c r="D64" s="7">
        <f t="shared" ref="D64" si="1">C64-B64</f>
        <v>1552</v>
      </c>
      <c r="E64" s="7">
        <v>11000</v>
      </c>
    </row>
    <row r="65" spans="1:1" x14ac:dyDescent="0.25">
      <c r="A65" s="26" t="s">
        <v>74</v>
      </c>
    </row>
  </sheetData>
  <autoFilter ref="A1:D3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C32" sqref="C32"/>
    </sheetView>
  </sheetViews>
  <sheetFormatPr defaultRowHeight="15" x14ac:dyDescent="0.25"/>
  <cols>
    <col min="1" max="1" width="9.42578125" style="2" bestFit="1" customWidth="1"/>
    <col min="2" max="2" width="20.7109375" customWidth="1"/>
    <col min="3" max="3" width="57.140625" bestFit="1" customWidth="1"/>
  </cols>
  <sheetData>
    <row r="1" spans="1:1" x14ac:dyDescent="0.25">
      <c r="A1" s="2">
        <v>43709</v>
      </c>
    </row>
    <row r="2" spans="1:1" x14ac:dyDescent="0.25">
      <c r="A2" s="2">
        <v>43710</v>
      </c>
    </row>
    <row r="3" spans="1:1" x14ac:dyDescent="0.25">
      <c r="A3" s="2">
        <v>43711</v>
      </c>
    </row>
    <row r="4" spans="1:1" x14ac:dyDescent="0.25">
      <c r="A4" s="2">
        <v>43712</v>
      </c>
    </row>
    <row r="5" spans="1:1" x14ac:dyDescent="0.25">
      <c r="A5" s="2">
        <v>43713</v>
      </c>
    </row>
    <row r="6" spans="1:1" x14ac:dyDescent="0.25">
      <c r="A6" s="2">
        <v>43714</v>
      </c>
    </row>
    <row r="7" spans="1:1" x14ac:dyDescent="0.25">
      <c r="A7" s="2">
        <v>43715</v>
      </c>
    </row>
    <row r="8" spans="1:1" x14ac:dyDescent="0.25">
      <c r="A8" s="2">
        <v>43716</v>
      </c>
    </row>
    <row r="9" spans="1:1" x14ac:dyDescent="0.25">
      <c r="A9" s="2">
        <v>43717</v>
      </c>
    </row>
    <row r="10" spans="1:1" x14ac:dyDescent="0.25">
      <c r="A10" s="2">
        <v>43718</v>
      </c>
    </row>
    <row r="11" spans="1:1" x14ac:dyDescent="0.25">
      <c r="A11" s="2">
        <v>43719</v>
      </c>
    </row>
    <row r="12" spans="1:1" x14ac:dyDescent="0.25">
      <c r="A12" s="2">
        <v>43720</v>
      </c>
    </row>
    <row r="13" spans="1:1" x14ac:dyDescent="0.25">
      <c r="A13" s="2">
        <v>43721</v>
      </c>
    </row>
    <row r="14" spans="1:1" x14ac:dyDescent="0.25">
      <c r="A14" s="2">
        <v>43722</v>
      </c>
    </row>
    <row r="15" spans="1:1" x14ac:dyDescent="0.25">
      <c r="A15" s="2">
        <v>43723</v>
      </c>
    </row>
    <row r="16" spans="1:1" x14ac:dyDescent="0.25">
      <c r="A16" s="2">
        <v>43724</v>
      </c>
    </row>
    <row r="17" spans="1:2" x14ac:dyDescent="0.25">
      <c r="A17" s="2">
        <v>43725</v>
      </c>
    </row>
    <row r="18" spans="1:2" x14ac:dyDescent="0.25">
      <c r="A18" s="2">
        <v>43726</v>
      </c>
    </row>
    <row r="19" spans="1:2" x14ac:dyDescent="0.25">
      <c r="A19" s="2">
        <v>43727</v>
      </c>
    </row>
    <row r="20" spans="1:2" x14ac:dyDescent="0.25">
      <c r="A20" s="2">
        <v>43728</v>
      </c>
    </row>
    <row r="21" spans="1:2" x14ac:dyDescent="0.25">
      <c r="A21" s="2">
        <v>43729</v>
      </c>
    </row>
    <row r="22" spans="1:2" x14ac:dyDescent="0.25">
      <c r="A22" s="2">
        <v>43730</v>
      </c>
    </row>
    <row r="23" spans="1:2" x14ac:dyDescent="0.25">
      <c r="A23" s="2">
        <v>43731</v>
      </c>
    </row>
    <row r="24" spans="1:2" x14ac:dyDescent="0.25">
      <c r="A24" s="2">
        <v>43732</v>
      </c>
    </row>
    <row r="25" spans="1:2" x14ac:dyDescent="0.25">
      <c r="A25" s="2">
        <v>43733</v>
      </c>
    </row>
    <row r="26" spans="1:2" x14ac:dyDescent="0.25">
      <c r="A26" s="2">
        <v>43734</v>
      </c>
    </row>
    <row r="27" spans="1:2" x14ac:dyDescent="0.25">
      <c r="A27" s="2">
        <v>43735</v>
      </c>
    </row>
    <row r="28" spans="1:2" x14ac:dyDescent="0.25">
      <c r="A28" s="2">
        <v>43736</v>
      </c>
    </row>
    <row r="29" spans="1:2" x14ac:dyDescent="0.25">
      <c r="A29" s="2">
        <v>43737</v>
      </c>
    </row>
    <row r="30" spans="1:2" x14ac:dyDescent="0.25">
      <c r="A30" s="2">
        <v>43738</v>
      </c>
    </row>
    <row r="32" spans="1:2" x14ac:dyDescent="0.25">
      <c r="A32" s="2" t="s">
        <v>36</v>
      </c>
      <c r="B32">
        <f>SUM(B1:B31)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35" sqref="E35"/>
    </sheetView>
  </sheetViews>
  <sheetFormatPr defaultRowHeight="15" x14ac:dyDescent="0.25"/>
  <cols>
    <col min="1" max="1" width="11.5703125" bestFit="1" customWidth="1"/>
    <col min="2" max="2" width="38" customWidth="1"/>
    <col min="3" max="3" width="9.7109375" bestFit="1" customWidth="1"/>
    <col min="4" max="4" width="29.28515625" customWidth="1"/>
  </cols>
  <sheetData>
    <row r="1" spans="1:4" x14ac:dyDescent="0.25">
      <c r="A1" s="14" t="s">
        <v>37</v>
      </c>
      <c r="B1" s="14" t="s">
        <v>38</v>
      </c>
      <c r="C1" s="14" t="s">
        <v>39</v>
      </c>
      <c r="D1" s="7"/>
    </row>
    <row r="2" spans="1:4" x14ac:dyDescent="0.25">
      <c r="A2" s="15">
        <v>43711</v>
      </c>
      <c r="B2" s="7" t="s">
        <v>119</v>
      </c>
      <c r="C2" s="7">
        <v>2200</v>
      </c>
      <c r="D2" s="7"/>
    </row>
    <row r="3" spans="1:4" x14ac:dyDescent="0.25">
      <c r="A3" s="15">
        <v>43712</v>
      </c>
      <c r="B3" s="7" t="s">
        <v>82</v>
      </c>
      <c r="C3" s="7">
        <v>200</v>
      </c>
      <c r="D3" s="7"/>
    </row>
    <row r="4" spans="1:4" x14ac:dyDescent="0.25">
      <c r="A4" s="15">
        <v>43712</v>
      </c>
      <c r="B4" s="7" t="s">
        <v>83</v>
      </c>
      <c r="C4" s="7">
        <v>300</v>
      </c>
      <c r="D4" s="7"/>
    </row>
    <row r="5" spans="1:4" x14ac:dyDescent="0.25">
      <c r="A5" s="15">
        <v>43712</v>
      </c>
      <c r="B5" s="7" t="s">
        <v>85</v>
      </c>
      <c r="C5" s="7">
        <v>200</v>
      </c>
      <c r="D5" s="7"/>
    </row>
    <row r="6" spans="1:4" x14ac:dyDescent="0.25">
      <c r="A6" s="15">
        <v>43712</v>
      </c>
      <c r="B6" s="7" t="s">
        <v>52</v>
      </c>
      <c r="C6" s="7">
        <v>17000</v>
      </c>
      <c r="D6" s="7"/>
    </row>
    <row r="7" spans="1:4" x14ac:dyDescent="0.25">
      <c r="A7" s="15">
        <v>43713</v>
      </c>
      <c r="B7" s="7" t="s">
        <v>86</v>
      </c>
      <c r="C7" s="7">
        <v>4000</v>
      </c>
      <c r="D7" s="7"/>
    </row>
    <row r="8" spans="1:4" x14ac:dyDescent="0.25">
      <c r="A8" s="15">
        <v>43713</v>
      </c>
      <c r="B8" s="7" t="s">
        <v>87</v>
      </c>
      <c r="C8" s="7">
        <v>240</v>
      </c>
      <c r="D8" s="7"/>
    </row>
    <row r="9" spans="1:4" x14ac:dyDescent="0.25">
      <c r="A9" s="15">
        <v>43713</v>
      </c>
      <c r="B9" s="7" t="s">
        <v>88</v>
      </c>
      <c r="C9" s="7">
        <v>230</v>
      </c>
      <c r="D9" s="7"/>
    </row>
    <row r="10" spans="1:4" x14ac:dyDescent="0.25">
      <c r="A10" s="15">
        <v>43713</v>
      </c>
      <c r="B10" s="7" t="s">
        <v>89</v>
      </c>
      <c r="C10" s="7">
        <v>200</v>
      </c>
      <c r="D10" s="7"/>
    </row>
    <row r="11" spans="1:4" x14ac:dyDescent="0.25">
      <c r="A11" s="15">
        <v>43719</v>
      </c>
      <c r="B11" s="7" t="s">
        <v>92</v>
      </c>
      <c r="C11" s="7">
        <v>150</v>
      </c>
      <c r="D11" s="7"/>
    </row>
    <row r="12" spans="1:4" x14ac:dyDescent="0.25">
      <c r="A12" s="15">
        <v>43721</v>
      </c>
      <c r="B12" s="7" t="s">
        <v>94</v>
      </c>
      <c r="C12" s="7">
        <v>80</v>
      </c>
      <c r="D12" s="7"/>
    </row>
    <row r="13" spans="1:4" x14ac:dyDescent="0.25">
      <c r="A13" s="15">
        <v>43723</v>
      </c>
      <c r="B13" s="7" t="s">
        <v>114</v>
      </c>
      <c r="C13">
        <v>10400</v>
      </c>
      <c r="D13" s="7"/>
    </row>
    <row r="14" spans="1:4" x14ac:dyDescent="0.25">
      <c r="A14" s="15">
        <v>43724</v>
      </c>
      <c r="B14" s="7" t="s">
        <v>109</v>
      </c>
      <c r="C14" s="7">
        <v>1200</v>
      </c>
      <c r="D14" s="7"/>
    </row>
    <row r="15" spans="1:4" x14ac:dyDescent="0.25">
      <c r="A15" s="15">
        <v>43728</v>
      </c>
      <c r="B15" s="7" t="s">
        <v>120</v>
      </c>
      <c r="C15" s="7">
        <v>960</v>
      </c>
      <c r="D15" s="7"/>
    </row>
    <row r="16" spans="1:4" x14ac:dyDescent="0.25">
      <c r="A16" s="15">
        <v>43729</v>
      </c>
      <c r="B16" s="7" t="s">
        <v>108</v>
      </c>
      <c r="C16" s="7">
        <v>200</v>
      </c>
      <c r="D16" s="7"/>
    </row>
    <row r="17" spans="1:5" x14ac:dyDescent="0.25">
      <c r="A17" s="15">
        <v>43731</v>
      </c>
      <c r="B17" s="7" t="s">
        <v>118</v>
      </c>
      <c r="C17" s="7">
        <v>300</v>
      </c>
      <c r="D17" s="7"/>
    </row>
    <row r="18" spans="1:5" s="3" customFormat="1" x14ac:dyDescent="0.25">
      <c r="A18" s="15">
        <v>43734</v>
      </c>
      <c r="B18" s="7" t="s">
        <v>110</v>
      </c>
      <c r="C18" s="8">
        <v>50</v>
      </c>
      <c r="D18" s="8"/>
    </row>
    <row r="19" spans="1:5" s="3" customFormat="1" x14ac:dyDescent="0.25">
      <c r="A19" s="15">
        <v>43734</v>
      </c>
      <c r="B19" s="7" t="s">
        <v>111</v>
      </c>
      <c r="C19" s="8">
        <v>500</v>
      </c>
      <c r="D19" s="8"/>
    </row>
    <row r="20" spans="1:5" x14ac:dyDescent="0.25">
      <c r="A20" s="15">
        <v>43737</v>
      </c>
      <c r="B20" s="7" t="s">
        <v>113</v>
      </c>
      <c r="C20" s="7">
        <v>40</v>
      </c>
      <c r="D20" s="7"/>
    </row>
    <row r="21" spans="1:5" x14ac:dyDescent="0.25">
      <c r="A21" s="15"/>
      <c r="B21" s="7"/>
      <c r="C21" s="7"/>
      <c r="D21" s="7"/>
    </row>
    <row r="22" spans="1:5" x14ac:dyDescent="0.25">
      <c r="A22" s="7" t="s">
        <v>36</v>
      </c>
      <c r="B22" s="7"/>
      <c r="C22" s="7">
        <f>SUM(C1:C21)</f>
        <v>38450</v>
      </c>
      <c r="D22" s="7"/>
    </row>
    <row r="24" spans="1:5" x14ac:dyDescent="0.25">
      <c r="A24" s="16" t="s">
        <v>51</v>
      </c>
      <c r="B24" s="17">
        <v>43708</v>
      </c>
      <c r="C24" s="17">
        <v>43738</v>
      </c>
      <c r="D24" s="16" t="s">
        <v>49</v>
      </c>
      <c r="E24" s="16" t="s">
        <v>50</v>
      </c>
    </row>
    <row r="25" spans="1:5" x14ac:dyDescent="0.25">
      <c r="A25" s="7" t="s">
        <v>40</v>
      </c>
      <c r="B25" s="7">
        <v>4284</v>
      </c>
      <c r="C25" s="7">
        <v>4373</v>
      </c>
      <c r="D25" s="7">
        <f>C25-B25</f>
        <v>89</v>
      </c>
      <c r="E25" s="7">
        <v>250</v>
      </c>
    </row>
    <row r="26" spans="1:5" x14ac:dyDescent="0.25">
      <c r="A26" s="7" t="s">
        <v>41</v>
      </c>
      <c r="B26" s="7">
        <v>57720</v>
      </c>
      <c r="C26" s="7">
        <v>59272</v>
      </c>
      <c r="D26" s="7">
        <f t="shared" ref="D26" si="0">C26-B26</f>
        <v>1552</v>
      </c>
      <c r="E26" s="7">
        <v>11000</v>
      </c>
    </row>
    <row r="27" spans="1:5" x14ac:dyDescent="0.25">
      <c r="A27" s="7"/>
      <c r="B27" s="7"/>
      <c r="C27" s="7"/>
      <c r="D27" s="7"/>
      <c r="E27" s="7"/>
    </row>
    <row r="28" spans="1:5" x14ac:dyDescent="0.25">
      <c r="A28" s="7"/>
      <c r="B28" s="7"/>
      <c r="C28" s="7"/>
      <c r="D28" s="7" t="s">
        <v>36</v>
      </c>
      <c r="E28" s="7">
        <v>49700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I13" sqref="A1:XFD1048576"/>
    </sheetView>
  </sheetViews>
  <sheetFormatPr defaultRowHeight="15" x14ac:dyDescent="0.25"/>
  <cols>
    <col min="2" max="2" width="13.7109375" bestFit="1" customWidth="1"/>
    <col min="3" max="3" width="14.28515625" bestFit="1" customWidth="1"/>
    <col min="4" max="4" width="16.140625" bestFit="1" customWidth="1"/>
    <col min="5" max="5" width="10.7109375" customWidth="1"/>
    <col min="6" max="6" width="10.42578125" bestFit="1" customWidth="1"/>
    <col min="7" max="7" width="12.28515625" bestFit="1" customWidth="1"/>
    <col min="8" max="8" width="12.7109375" customWidth="1"/>
    <col min="9" max="9" width="108" bestFit="1" customWidth="1"/>
    <col min="10" max="11" width="13.42578125" bestFit="1" customWidth="1"/>
  </cols>
  <sheetData>
    <row r="1" spans="1:11" ht="23.25" customHeight="1" x14ac:dyDescent="0.25">
      <c r="A1" s="10" t="s">
        <v>0</v>
      </c>
      <c r="B1" s="10" t="s">
        <v>96</v>
      </c>
      <c r="C1" s="10" t="s">
        <v>97</v>
      </c>
      <c r="D1" s="10" t="s">
        <v>44</v>
      </c>
      <c r="E1" s="11" t="s">
        <v>45</v>
      </c>
      <c r="F1" s="10" t="s">
        <v>46</v>
      </c>
      <c r="G1" s="10" t="s">
        <v>47</v>
      </c>
      <c r="H1" s="10"/>
      <c r="I1" s="6"/>
      <c r="J1" s="32" t="s">
        <v>93</v>
      </c>
      <c r="K1" s="32" t="s">
        <v>100</v>
      </c>
    </row>
    <row r="2" spans="1:11" s="34" customFormat="1" x14ac:dyDescent="0.25">
      <c r="A2" s="9" t="s">
        <v>7</v>
      </c>
      <c r="B2" s="9">
        <v>21860</v>
      </c>
      <c r="C2" s="4">
        <v>21870</v>
      </c>
      <c r="D2" s="9">
        <f t="shared" ref="D2:D12" si="0">C2-B2</f>
        <v>10</v>
      </c>
      <c r="E2" s="9">
        <f>(0.04*D2)</f>
        <v>0.4</v>
      </c>
      <c r="F2" s="9">
        <v>1100</v>
      </c>
      <c r="G2" s="9">
        <f>SUM(E2+F2)+2230</f>
        <v>3330.4</v>
      </c>
      <c r="H2" s="9">
        <v>2200</v>
      </c>
      <c r="I2" s="12" t="s">
        <v>115</v>
      </c>
    </row>
    <row r="3" spans="1:11" s="34" customFormat="1" x14ac:dyDescent="0.25">
      <c r="A3" s="9" t="s">
        <v>8</v>
      </c>
      <c r="B3" s="9">
        <v>71040</v>
      </c>
      <c r="C3" s="4">
        <v>76990</v>
      </c>
      <c r="D3" s="9">
        <f t="shared" si="0"/>
        <v>5950</v>
      </c>
      <c r="E3" s="9">
        <f t="shared" ref="E3:E34" si="1">(0.04*D3)</f>
        <v>238</v>
      </c>
      <c r="F3" s="9">
        <v>1100</v>
      </c>
      <c r="G3" s="9">
        <f>SUM(E3+F3)</f>
        <v>1338</v>
      </c>
      <c r="H3" s="9">
        <v>1340</v>
      </c>
      <c r="I3" s="12" t="s">
        <v>79</v>
      </c>
    </row>
    <row r="4" spans="1:11" s="34" customFormat="1" x14ac:dyDescent="0.25">
      <c r="A4" s="9" t="s">
        <v>9</v>
      </c>
      <c r="B4" s="9">
        <v>61030</v>
      </c>
      <c r="C4" s="4">
        <v>72740</v>
      </c>
      <c r="D4" s="9">
        <f t="shared" si="0"/>
        <v>11710</v>
      </c>
      <c r="E4" s="9">
        <f t="shared" si="1"/>
        <v>468.40000000000003</v>
      </c>
      <c r="F4" s="9">
        <v>1100</v>
      </c>
      <c r="G4" s="9">
        <f t="shared" ref="G4:G17" si="2">SUM(E4+F4)</f>
        <v>1568.4</v>
      </c>
      <c r="H4" s="9">
        <v>1570</v>
      </c>
      <c r="I4" s="12"/>
    </row>
    <row r="5" spans="1:11" s="34" customFormat="1" x14ac:dyDescent="0.25">
      <c r="A5" s="9" t="s">
        <v>10</v>
      </c>
      <c r="B5" s="9">
        <v>79380</v>
      </c>
      <c r="C5" s="9">
        <v>79380</v>
      </c>
      <c r="D5" s="9">
        <f t="shared" si="0"/>
        <v>0</v>
      </c>
      <c r="E5" s="9">
        <f t="shared" si="1"/>
        <v>0</v>
      </c>
      <c r="F5" s="9">
        <v>1100</v>
      </c>
      <c r="G5" s="9">
        <f>SUM(E5+F5)</f>
        <v>1100</v>
      </c>
      <c r="H5" s="9">
        <v>1100</v>
      </c>
      <c r="I5" s="12" t="s">
        <v>112</v>
      </c>
    </row>
    <row r="6" spans="1:11" s="34" customFormat="1" x14ac:dyDescent="0.25">
      <c r="A6" s="8" t="s">
        <v>11</v>
      </c>
      <c r="B6" s="8">
        <v>6570</v>
      </c>
      <c r="C6" s="4">
        <v>16790</v>
      </c>
      <c r="D6" s="8">
        <f>(C6-B6)+1820</f>
        <v>12040</v>
      </c>
      <c r="E6" s="9">
        <f t="shared" si="1"/>
        <v>481.6</v>
      </c>
      <c r="F6" s="8">
        <v>1100</v>
      </c>
      <c r="G6" s="8">
        <f>SUM(E6+F6)</f>
        <v>1581.6</v>
      </c>
      <c r="H6" s="8">
        <v>1580</v>
      </c>
      <c r="I6" s="13"/>
    </row>
    <row r="7" spans="1:11" s="34" customFormat="1" ht="15" customHeight="1" x14ac:dyDescent="0.25">
      <c r="A7" s="9" t="s">
        <v>12</v>
      </c>
      <c r="B7" s="9">
        <v>120700</v>
      </c>
      <c r="C7" s="4">
        <v>123410</v>
      </c>
      <c r="D7" s="9">
        <f>(C7-B7)-1770</f>
        <v>940</v>
      </c>
      <c r="E7" s="9">
        <f t="shared" si="1"/>
        <v>37.6</v>
      </c>
      <c r="F7" s="9">
        <v>1100</v>
      </c>
      <c r="G7" s="9">
        <f>SUM(E7+F7)-70.8</f>
        <v>1066.8</v>
      </c>
      <c r="H7" s="9">
        <v>1070</v>
      </c>
      <c r="I7" s="12" t="s">
        <v>78</v>
      </c>
    </row>
    <row r="8" spans="1:11" s="34" customFormat="1" x14ac:dyDescent="0.25">
      <c r="A8" s="9" t="s">
        <v>13</v>
      </c>
      <c r="B8" s="24">
        <v>0</v>
      </c>
      <c r="C8" s="36">
        <v>22379</v>
      </c>
      <c r="D8" s="9">
        <f t="shared" si="0"/>
        <v>22379</v>
      </c>
      <c r="E8" s="9">
        <f t="shared" si="1"/>
        <v>895.16</v>
      </c>
      <c r="F8" s="9">
        <v>1100</v>
      </c>
      <c r="G8" s="9">
        <f t="shared" si="2"/>
        <v>1995.1599999999999</v>
      </c>
      <c r="H8" s="9">
        <v>2000</v>
      </c>
      <c r="I8" s="12"/>
      <c r="J8" s="34">
        <v>3006</v>
      </c>
      <c r="K8" s="34">
        <v>8087</v>
      </c>
    </row>
    <row r="9" spans="1:11" s="34" customFormat="1" x14ac:dyDescent="0.25">
      <c r="A9" s="9" t="s">
        <v>14</v>
      </c>
      <c r="B9" s="9">
        <v>72600</v>
      </c>
      <c r="C9" s="4">
        <v>89270</v>
      </c>
      <c r="D9" s="9">
        <f t="shared" si="0"/>
        <v>16670</v>
      </c>
      <c r="E9" s="9">
        <f t="shared" si="1"/>
        <v>666.80000000000007</v>
      </c>
      <c r="F9" s="9">
        <v>1100</v>
      </c>
      <c r="G9" s="9">
        <f t="shared" si="2"/>
        <v>1766.8000000000002</v>
      </c>
      <c r="H9" s="9">
        <v>1770</v>
      </c>
      <c r="I9" s="12"/>
    </row>
    <row r="10" spans="1:11" s="34" customFormat="1" x14ac:dyDescent="0.25">
      <c r="A10" s="9" t="s">
        <v>4</v>
      </c>
      <c r="B10" s="9">
        <v>284300</v>
      </c>
      <c r="C10" s="4">
        <v>296910</v>
      </c>
      <c r="D10" s="9">
        <f t="shared" si="0"/>
        <v>12610</v>
      </c>
      <c r="E10" s="9">
        <f t="shared" si="1"/>
        <v>504.40000000000003</v>
      </c>
      <c r="F10" s="9">
        <v>1100</v>
      </c>
      <c r="G10" s="9">
        <f t="shared" si="2"/>
        <v>1604.4</v>
      </c>
      <c r="H10" s="9">
        <v>1600</v>
      </c>
      <c r="I10" s="12"/>
    </row>
    <row r="11" spans="1:11" s="34" customFormat="1" x14ac:dyDescent="0.25">
      <c r="A11" s="9" t="s">
        <v>5</v>
      </c>
      <c r="B11" s="9">
        <v>257000</v>
      </c>
      <c r="C11" s="4">
        <v>267000</v>
      </c>
      <c r="D11" s="9">
        <f t="shared" si="0"/>
        <v>10000</v>
      </c>
      <c r="E11" s="9">
        <f t="shared" si="1"/>
        <v>400</v>
      </c>
      <c r="F11" s="9">
        <v>1100</v>
      </c>
      <c r="G11" s="9">
        <f t="shared" si="2"/>
        <v>1500</v>
      </c>
      <c r="H11" s="9">
        <v>1500</v>
      </c>
      <c r="I11" s="12"/>
    </row>
    <row r="12" spans="1:11" s="34" customFormat="1" x14ac:dyDescent="0.25">
      <c r="A12" s="9" t="s">
        <v>6</v>
      </c>
      <c r="B12" s="9">
        <v>43400</v>
      </c>
      <c r="C12" s="4">
        <v>56770</v>
      </c>
      <c r="D12" s="9">
        <f t="shared" si="0"/>
        <v>13370</v>
      </c>
      <c r="E12" s="9">
        <f t="shared" si="1"/>
        <v>534.79999999999995</v>
      </c>
      <c r="F12" s="9">
        <v>1100</v>
      </c>
      <c r="G12" s="9">
        <f t="shared" si="2"/>
        <v>1634.8</v>
      </c>
      <c r="H12" s="9">
        <v>1630</v>
      </c>
      <c r="I12" s="12"/>
    </row>
    <row r="13" spans="1:11" s="34" customFormat="1" x14ac:dyDescent="0.25">
      <c r="A13" s="9" t="s">
        <v>15</v>
      </c>
      <c r="B13" s="9">
        <v>26680</v>
      </c>
      <c r="C13" s="4">
        <v>38410</v>
      </c>
      <c r="D13" s="9">
        <f>(C13-B13)</f>
        <v>11730</v>
      </c>
      <c r="E13" s="9">
        <f t="shared" si="1"/>
        <v>469.2</v>
      </c>
      <c r="F13" s="9">
        <v>1100</v>
      </c>
      <c r="G13" s="9">
        <f t="shared" si="2"/>
        <v>1569.2</v>
      </c>
      <c r="H13" s="9">
        <v>1570</v>
      </c>
      <c r="I13" s="12"/>
    </row>
    <row r="14" spans="1:11" s="34" customFormat="1" x14ac:dyDescent="0.25">
      <c r="A14" s="9" t="s">
        <v>16</v>
      </c>
      <c r="B14" s="28">
        <v>76500</v>
      </c>
      <c r="C14" s="4">
        <v>88730</v>
      </c>
      <c r="D14" s="9">
        <f>C14-B14</f>
        <v>12230</v>
      </c>
      <c r="E14" s="9">
        <f t="shared" si="1"/>
        <v>489.2</v>
      </c>
      <c r="F14" s="9">
        <v>1100</v>
      </c>
      <c r="G14" s="9">
        <f t="shared" si="2"/>
        <v>1589.2</v>
      </c>
      <c r="H14" s="9">
        <v>1590</v>
      </c>
      <c r="I14" s="12"/>
    </row>
    <row r="15" spans="1:11" s="34" customFormat="1" ht="13.9" customHeight="1" x14ac:dyDescent="0.25">
      <c r="A15" s="9" t="s">
        <v>17</v>
      </c>
      <c r="B15" s="28">
        <v>92620</v>
      </c>
      <c r="C15" s="4">
        <v>92620</v>
      </c>
      <c r="D15" s="9">
        <v>3000</v>
      </c>
      <c r="E15" s="9">
        <f t="shared" si="1"/>
        <v>120</v>
      </c>
      <c r="F15" s="9">
        <v>1100</v>
      </c>
      <c r="G15" s="9">
        <f t="shared" si="2"/>
        <v>1220</v>
      </c>
      <c r="H15" s="9">
        <v>1220</v>
      </c>
      <c r="I15" s="12" t="s">
        <v>77</v>
      </c>
      <c r="K15" s="34">
        <v>92620</v>
      </c>
    </row>
    <row r="16" spans="1:11" s="34" customFormat="1" x14ac:dyDescent="0.25">
      <c r="A16" s="9" t="s">
        <v>18</v>
      </c>
      <c r="B16" s="28">
        <v>96600</v>
      </c>
      <c r="C16" s="4">
        <v>102620</v>
      </c>
      <c r="D16" s="9">
        <f t="shared" ref="D16:D22" si="3">C16-B16</f>
        <v>6020</v>
      </c>
      <c r="E16" s="9">
        <f t="shared" si="1"/>
        <v>240.8</v>
      </c>
      <c r="F16" s="9">
        <v>1100</v>
      </c>
      <c r="G16" s="9">
        <f t="shared" si="2"/>
        <v>1340.8</v>
      </c>
      <c r="H16" s="9">
        <v>1340</v>
      </c>
      <c r="I16" s="13" t="s">
        <v>91</v>
      </c>
      <c r="J16" s="34">
        <v>98140</v>
      </c>
    </row>
    <row r="17" spans="1:11" s="34" customFormat="1" x14ac:dyDescent="0.25">
      <c r="A17" s="9" t="s">
        <v>19</v>
      </c>
      <c r="B17" s="28">
        <v>61900</v>
      </c>
      <c r="C17" s="4">
        <v>70360</v>
      </c>
      <c r="D17" s="9">
        <f t="shared" si="3"/>
        <v>8460</v>
      </c>
      <c r="E17" s="9">
        <f t="shared" si="1"/>
        <v>338.40000000000003</v>
      </c>
      <c r="F17" s="9">
        <v>1100</v>
      </c>
      <c r="G17" s="9">
        <f t="shared" si="2"/>
        <v>1438.4</v>
      </c>
      <c r="H17" s="9">
        <v>1440</v>
      </c>
      <c r="I17" s="12"/>
    </row>
    <row r="18" spans="1:11" s="34" customFormat="1" x14ac:dyDescent="0.25">
      <c r="A18" s="9" t="s">
        <v>20</v>
      </c>
      <c r="B18" s="28">
        <v>9390</v>
      </c>
      <c r="C18" s="4">
        <v>9390</v>
      </c>
      <c r="D18" s="9">
        <f t="shared" si="3"/>
        <v>0</v>
      </c>
      <c r="E18" s="24">
        <f t="shared" si="1"/>
        <v>0</v>
      </c>
      <c r="F18" s="9">
        <v>1100</v>
      </c>
      <c r="G18" s="9">
        <f>SUM(E18+F18)+7780</f>
        <v>8880</v>
      </c>
      <c r="H18" s="9">
        <v>8860</v>
      </c>
      <c r="I18" s="12" t="s">
        <v>116</v>
      </c>
    </row>
    <row r="19" spans="1:11" s="34" customFormat="1" x14ac:dyDescent="0.25">
      <c r="A19" s="9" t="s">
        <v>21</v>
      </c>
      <c r="B19" s="28">
        <v>38220</v>
      </c>
      <c r="C19" s="4">
        <v>49870</v>
      </c>
      <c r="D19" s="9">
        <f t="shared" si="3"/>
        <v>11650</v>
      </c>
      <c r="E19" s="9">
        <f t="shared" si="1"/>
        <v>466</v>
      </c>
      <c r="F19" s="9">
        <v>1100</v>
      </c>
      <c r="G19" s="9">
        <f>SUM(E19+F19)</f>
        <v>1566</v>
      </c>
      <c r="H19" s="9">
        <v>1570</v>
      </c>
      <c r="I19" s="12"/>
    </row>
    <row r="20" spans="1:11" s="34" customFormat="1" x14ac:dyDescent="0.25">
      <c r="A20" s="9" t="s">
        <v>22</v>
      </c>
      <c r="B20" s="28">
        <v>44370</v>
      </c>
      <c r="C20" s="4">
        <v>51483</v>
      </c>
      <c r="D20" s="9">
        <f t="shared" si="3"/>
        <v>7113</v>
      </c>
      <c r="E20" s="9">
        <f t="shared" si="1"/>
        <v>284.52</v>
      </c>
      <c r="F20" s="9">
        <v>1100</v>
      </c>
      <c r="G20" s="9">
        <f t="shared" ref="G20:G33" si="4">SUM(E20+F20)</f>
        <v>1384.52</v>
      </c>
      <c r="H20" s="9">
        <v>1390</v>
      </c>
      <c r="I20" s="12"/>
    </row>
    <row r="21" spans="1:11" s="34" customFormat="1" ht="15" customHeight="1" x14ac:dyDescent="0.25">
      <c r="A21" s="9" t="s">
        <v>23</v>
      </c>
      <c r="B21" s="39">
        <v>10600</v>
      </c>
      <c r="C21" s="36">
        <v>17850</v>
      </c>
      <c r="D21" s="24">
        <f t="shared" si="3"/>
        <v>7250</v>
      </c>
      <c r="E21" s="9">
        <f t="shared" si="1"/>
        <v>290</v>
      </c>
      <c r="F21" s="9">
        <v>1100</v>
      </c>
      <c r="G21" s="9">
        <f t="shared" si="4"/>
        <v>1390</v>
      </c>
      <c r="H21" s="9">
        <v>1390</v>
      </c>
      <c r="I21" s="12"/>
      <c r="K21" s="34">
        <v>11970</v>
      </c>
    </row>
    <row r="22" spans="1:11" s="34" customFormat="1" x14ac:dyDescent="0.25">
      <c r="A22" s="8" t="s">
        <v>24</v>
      </c>
      <c r="B22" s="33">
        <v>0</v>
      </c>
      <c r="C22" s="36">
        <v>25010</v>
      </c>
      <c r="D22" s="24">
        <f t="shared" si="3"/>
        <v>25010</v>
      </c>
      <c r="E22" s="9">
        <f t="shared" si="1"/>
        <v>1000.4</v>
      </c>
      <c r="F22" s="8">
        <v>1100</v>
      </c>
      <c r="G22" s="9">
        <f t="shared" si="4"/>
        <v>2100.4</v>
      </c>
      <c r="H22" s="8">
        <v>2100</v>
      </c>
      <c r="I22" s="8" t="s">
        <v>90</v>
      </c>
      <c r="J22" s="34">
        <v>6320</v>
      </c>
      <c r="K22" s="35">
        <v>10753</v>
      </c>
    </row>
    <row r="23" spans="1:11" s="34" customFormat="1" x14ac:dyDescent="0.25">
      <c r="A23" s="9" t="s">
        <v>25</v>
      </c>
      <c r="B23" s="9">
        <v>67800</v>
      </c>
      <c r="C23" s="4">
        <v>77420</v>
      </c>
      <c r="D23" s="9">
        <f t="shared" ref="D23:D34" si="5">C23-B23</f>
        <v>9620</v>
      </c>
      <c r="E23" s="9">
        <f t="shared" si="1"/>
        <v>384.8</v>
      </c>
      <c r="F23" s="9">
        <v>1100</v>
      </c>
      <c r="G23" s="9">
        <f t="shared" si="4"/>
        <v>1484.8</v>
      </c>
      <c r="H23" s="9">
        <v>1490</v>
      </c>
      <c r="I23" s="9"/>
    </row>
    <row r="24" spans="1:11" s="34" customFormat="1" ht="13.9" customHeight="1" x14ac:dyDescent="0.25">
      <c r="A24" s="9" t="s">
        <v>26</v>
      </c>
      <c r="B24" s="9">
        <v>143000</v>
      </c>
      <c r="C24" s="4">
        <v>156100</v>
      </c>
      <c r="D24" s="9">
        <f t="shared" si="5"/>
        <v>13100</v>
      </c>
      <c r="E24" s="9">
        <f t="shared" si="1"/>
        <v>524</v>
      </c>
      <c r="F24" s="9">
        <v>1100</v>
      </c>
      <c r="G24" s="9">
        <f t="shared" si="4"/>
        <v>1624</v>
      </c>
      <c r="H24" s="9">
        <v>1630</v>
      </c>
      <c r="I24" s="9"/>
      <c r="J24" s="34">
        <v>147130</v>
      </c>
    </row>
    <row r="25" spans="1:11" s="34" customFormat="1" x14ac:dyDescent="0.25">
      <c r="A25" s="9" t="s">
        <v>27</v>
      </c>
      <c r="B25" s="9">
        <v>87210</v>
      </c>
      <c r="C25" s="4">
        <v>98810</v>
      </c>
      <c r="D25" s="9">
        <f t="shared" si="5"/>
        <v>11600</v>
      </c>
      <c r="E25" s="9">
        <f t="shared" si="1"/>
        <v>464</v>
      </c>
      <c r="F25" s="9">
        <v>1100</v>
      </c>
      <c r="G25" s="9">
        <f t="shared" si="4"/>
        <v>1564</v>
      </c>
      <c r="H25" s="9">
        <v>1570</v>
      </c>
      <c r="I25" s="9"/>
    </row>
    <row r="26" spans="1:11" s="34" customFormat="1" x14ac:dyDescent="0.25">
      <c r="A26" s="9" t="s">
        <v>28</v>
      </c>
      <c r="B26" s="9">
        <v>74200</v>
      </c>
      <c r="C26" s="4">
        <v>82730</v>
      </c>
      <c r="D26" s="9">
        <f t="shared" si="5"/>
        <v>8530</v>
      </c>
      <c r="E26" s="9">
        <f t="shared" si="1"/>
        <v>341.2</v>
      </c>
      <c r="F26" s="9">
        <v>1100</v>
      </c>
      <c r="G26" s="9">
        <f t="shared" si="4"/>
        <v>1441.2</v>
      </c>
      <c r="H26" s="9">
        <v>1440</v>
      </c>
      <c r="I26" s="9"/>
    </row>
    <row r="27" spans="1:11" s="34" customFormat="1" x14ac:dyDescent="0.25">
      <c r="A27" s="9" t="s">
        <v>29</v>
      </c>
      <c r="B27" s="9">
        <v>36640</v>
      </c>
      <c r="C27" s="4">
        <v>55563</v>
      </c>
      <c r="D27" s="9">
        <f t="shared" si="5"/>
        <v>18923</v>
      </c>
      <c r="E27" s="9">
        <f t="shared" si="1"/>
        <v>756.92</v>
      </c>
      <c r="F27" s="9">
        <v>1100</v>
      </c>
      <c r="G27" s="9">
        <f t="shared" si="4"/>
        <v>1856.92</v>
      </c>
      <c r="H27" s="9">
        <v>1860</v>
      </c>
      <c r="I27" s="9"/>
    </row>
    <row r="28" spans="1:11" s="34" customFormat="1" x14ac:dyDescent="0.25">
      <c r="A28" s="9" t="s">
        <v>30</v>
      </c>
      <c r="B28" s="9">
        <v>239500</v>
      </c>
      <c r="C28" s="4">
        <v>252330</v>
      </c>
      <c r="D28" s="9">
        <f t="shared" si="5"/>
        <v>12830</v>
      </c>
      <c r="E28" s="9">
        <f t="shared" si="1"/>
        <v>513.20000000000005</v>
      </c>
      <c r="F28" s="9">
        <v>1100</v>
      </c>
      <c r="G28" s="9">
        <f t="shared" si="4"/>
        <v>1613.2</v>
      </c>
      <c r="H28" s="9">
        <v>1620</v>
      </c>
      <c r="I28" s="9"/>
    </row>
    <row r="29" spans="1:11" s="34" customFormat="1" x14ac:dyDescent="0.25">
      <c r="A29" s="9" t="s">
        <v>31</v>
      </c>
      <c r="B29" s="9">
        <v>19450</v>
      </c>
      <c r="C29" s="4">
        <v>26770</v>
      </c>
      <c r="D29" s="9">
        <f t="shared" si="5"/>
        <v>7320</v>
      </c>
      <c r="E29" s="9">
        <f t="shared" si="1"/>
        <v>292.8</v>
      </c>
      <c r="F29" s="9">
        <v>1100</v>
      </c>
      <c r="G29" s="9">
        <f t="shared" si="4"/>
        <v>1392.8</v>
      </c>
      <c r="H29" s="9">
        <v>1400</v>
      </c>
      <c r="I29" s="9"/>
    </row>
    <row r="30" spans="1:11" s="34" customFormat="1" x14ac:dyDescent="0.25">
      <c r="A30" s="37" t="s">
        <v>32</v>
      </c>
      <c r="B30" s="37">
        <v>329000</v>
      </c>
      <c r="C30" s="37">
        <v>4140</v>
      </c>
      <c r="D30" s="37">
        <f>C30-0</f>
        <v>4140</v>
      </c>
      <c r="E30" s="9">
        <f>(0.04*9553)</f>
        <v>382.12</v>
      </c>
      <c r="F30" s="9">
        <v>1100</v>
      </c>
      <c r="G30" s="9">
        <f t="shared" si="4"/>
        <v>1482.12</v>
      </c>
      <c r="H30" s="9">
        <v>1490</v>
      </c>
      <c r="I30" s="24" t="s">
        <v>107</v>
      </c>
      <c r="K30" s="34">
        <v>329000</v>
      </c>
    </row>
    <row r="31" spans="1:11" s="34" customFormat="1" x14ac:dyDescent="0.25">
      <c r="A31" s="37" t="s">
        <v>33</v>
      </c>
      <c r="B31" s="37">
        <v>385900</v>
      </c>
      <c r="C31" s="38">
        <v>385940</v>
      </c>
      <c r="D31" s="37">
        <f t="shared" si="5"/>
        <v>40</v>
      </c>
      <c r="E31" s="9">
        <f>(0.04*13600)</f>
        <v>544</v>
      </c>
      <c r="F31" s="9">
        <v>1100</v>
      </c>
      <c r="G31" s="9">
        <f t="shared" si="4"/>
        <v>1644</v>
      </c>
      <c r="H31" s="9">
        <v>1650</v>
      </c>
      <c r="I31" s="9" t="s">
        <v>101</v>
      </c>
      <c r="K31" s="34">
        <v>385940</v>
      </c>
    </row>
    <row r="32" spans="1:11" s="34" customFormat="1" x14ac:dyDescent="0.25">
      <c r="A32" s="9" t="s">
        <v>34</v>
      </c>
      <c r="B32" s="9">
        <v>38030</v>
      </c>
      <c r="C32" s="4">
        <v>42630</v>
      </c>
      <c r="D32" s="9">
        <f t="shared" si="5"/>
        <v>4600</v>
      </c>
      <c r="E32" s="9">
        <f t="shared" si="1"/>
        <v>184</v>
      </c>
      <c r="F32" s="9">
        <v>1100</v>
      </c>
      <c r="G32" s="9">
        <f t="shared" si="4"/>
        <v>1284</v>
      </c>
      <c r="H32" s="9">
        <v>1290</v>
      </c>
      <c r="I32" s="9"/>
    </row>
    <row r="33" spans="1:9" s="34" customFormat="1" ht="13.9" customHeight="1" x14ac:dyDescent="0.25">
      <c r="A33" s="9" t="s">
        <v>35</v>
      </c>
      <c r="B33" s="9">
        <v>234900</v>
      </c>
      <c r="C33" s="4">
        <v>254810</v>
      </c>
      <c r="D33" s="9">
        <f t="shared" si="5"/>
        <v>19910</v>
      </c>
      <c r="E33" s="9">
        <f t="shared" si="1"/>
        <v>796.4</v>
      </c>
      <c r="F33" s="9">
        <v>1100</v>
      </c>
      <c r="G33" s="9">
        <f t="shared" si="4"/>
        <v>1896.4</v>
      </c>
      <c r="H33" s="9">
        <v>1900</v>
      </c>
      <c r="I33" s="9"/>
    </row>
    <row r="34" spans="1:9" x14ac:dyDescent="0.25">
      <c r="A34" s="9" t="s">
        <v>43</v>
      </c>
      <c r="B34" s="9">
        <v>35300</v>
      </c>
      <c r="C34" s="9">
        <v>37070</v>
      </c>
      <c r="D34" s="9">
        <f t="shared" si="5"/>
        <v>1770</v>
      </c>
      <c r="E34" s="9">
        <f t="shared" si="1"/>
        <v>70.8</v>
      </c>
      <c r="F34" s="9">
        <v>0</v>
      </c>
      <c r="G34" s="9"/>
      <c r="H34" s="9"/>
      <c r="I34" s="9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5">
      <c r="A36" s="7" t="s">
        <v>36</v>
      </c>
      <c r="B36" s="7">
        <f>SUM(B1:B35)</f>
        <v>3165690</v>
      </c>
      <c r="C36" s="7">
        <f>SUM(C1:C35)</f>
        <v>3144165</v>
      </c>
      <c r="D36" s="7">
        <f>SUM(D1:D35)</f>
        <v>310525</v>
      </c>
      <c r="E36" s="7"/>
      <c r="F36" s="7"/>
      <c r="G36" s="7">
        <f>SUM(G1:G35)</f>
        <v>58248.32</v>
      </c>
      <c r="H36" s="7">
        <f>SUM(H2:H34)</f>
        <v>57170</v>
      </c>
      <c r="I36" s="7"/>
    </row>
  </sheetData>
  <autoFilter ref="A1:J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3" sqref="C23"/>
    </sheetView>
  </sheetViews>
  <sheetFormatPr defaultRowHeight="15" x14ac:dyDescent="0.25"/>
  <cols>
    <col min="1" max="1" width="9.28515625" bestFit="1" customWidth="1"/>
    <col min="3" max="3" width="38.28515625" bestFit="1" customWidth="1"/>
  </cols>
  <sheetData>
    <row r="1" spans="1:3" x14ac:dyDescent="0.25">
      <c r="A1" s="15">
        <v>43709</v>
      </c>
      <c r="B1" s="7"/>
      <c r="C1" s="7"/>
    </row>
    <row r="2" spans="1:3" x14ac:dyDescent="0.25">
      <c r="A2" s="15">
        <v>43710</v>
      </c>
      <c r="B2" s="7"/>
      <c r="C2" s="7"/>
    </row>
    <row r="3" spans="1:3" x14ac:dyDescent="0.25">
      <c r="A3" s="15">
        <v>43711</v>
      </c>
      <c r="B3" s="7"/>
      <c r="C3" s="7"/>
    </row>
    <row r="4" spans="1:3" x14ac:dyDescent="0.25">
      <c r="A4" s="15">
        <v>43712</v>
      </c>
      <c r="B4" s="7">
        <v>10000</v>
      </c>
      <c r="C4" s="7" t="s">
        <v>84</v>
      </c>
    </row>
    <row r="5" spans="1:3" x14ac:dyDescent="0.25">
      <c r="A5" s="15">
        <v>43713</v>
      </c>
      <c r="B5" s="7"/>
      <c r="C5" s="7"/>
    </row>
    <row r="6" spans="1:3" x14ac:dyDescent="0.25">
      <c r="A6" s="15">
        <v>43714</v>
      </c>
      <c r="B6" s="7"/>
      <c r="C6" s="7"/>
    </row>
    <row r="7" spans="1:3" x14ac:dyDescent="0.25">
      <c r="A7" s="15">
        <v>43715</v>
      </c>
      <c r="B7" s="7"/>
      <c r="C7" s="7"/>
    </row>
    <row r="8" spans="1:3" x14ac:dyDescent="0.25">
      <c r="A8" s="15">
        <v>43716</v>
      </c>
      <c r="B8" s="7"/>
      <c r="C8" s="7"/>
    </row>
    <row r="9" spans="1:3" x14ac:dyDescent="0.25">
      <c r="A9" s="15">
        <v>43717</v>
      </c>
      <c r="B9" s="7"/>
      <c r="C9" s="7"/>
    </row>
    <row r="10" spans="1:3" x14ac:dyDescent="0.25">
      <c r="A10" s="15">
        <v>43718</v>
      </c>
      <c r="B10" s="7"/>
      <c r="C10" s="7"/>
    </row>
    <row r="11" spans="1:3" x14ac:dyDescent="0.25">
      <c r="A11" s="15">
        <v>43719</v>
      </c>
      <c r="B11" s="7"/>
      <c r="C11" s="7"/>
    </row>
    <row r="12" spans="1:3" x14ac:dyDescent="0.25">
      <c r="A12" s="15">
        <v>43720</v>
      </c>
      <c r="B12" s="7"/>
      <c r="C12" s="7"/>
    </row>
    <row r="13" spans="1:3" x14ac:dyDescent="0.25">
      <c r="A13" s="15">
        <v>43721</v>
      </c>
      <c r="B13" s="7"/>
      <c r="C13" s="7"/>
    </row>
    <row r="14" spans="1:3" x14ac:dyDescent="0.25">
      <c r="A14" s="15">
        <v>43722</v>
      </c>
      <c r="B14" s="7"/>
      <c r="C14" s="7"/>
    </row>
    <row r="15" spans="1:3" x14ac:dyDescent="0.25">
      <c r="A15" s="15">
        <v>43723</v>
      </c>
      <c r="B15" s="7"/>
      <c r="C15" s="7"/>
    </row>
    <row r="16" spans="1:3" x14ac:dyDescent="0.25">
      <c r="A16" s="15">
        <v>43724</v>
      </c>
      <c r="B16" s="7"/>
      <c r="C16" s="7"/>
    </row>
    <row r="17" spans="1:3" x14ac:dyDescent="0.25">
      <c r="A17" s="15">
        <v>43725</v>
      </c>
      <c r="B17" s="7"/>
      <c r="C17" s="7"/>
    </row>
    <row r="18" spans="1:3" x14ac:dyDescent="0.25">
      <c r="A18" s="15">
        <v>43726</v>
      </c>
      <c r="B18" s="7"/>
      <c r="C18" s="7"/>
    </row>
    <row r="19" spans="1:3" x14ac:dyDescent="0.25">
      <c r="A19" s="15">
        <v>43727</v>
      </c>
      <c r="B19" s="7"/>
      <c r="C19" s="7"/>
    </row>
    <row r="20" spans="1:3" x14ac:dyDescent="0.25">
      <c r="A20" s="15">
        <v>43728</v>
      </c>
      <c r="B20" s="7">
        <v>10000</v>
      </c>
      <c r="C20" s="7" t="s">
        <v>106</v>
      </c>
    </row>
    <row r="21" spans="1:3" x14ac:dyDescent="0.25">
      <c r="A21" s="15">
        <v>43729</v>
      </c>
      <c r="B21" s="7"/>
      <c r="C21" s="7"/>
    </row>
    <row r="22" spans="1:3" x14ac:dyDescent="0.25">
      <c r="A22" s="15">
        <v>43730</v>
      </c>
      <c r="B22" s="7"/>
      <c r="C22" s="7"/>
    </row>
    <row r="23" spans="1:3" x14ac:dyDescent="0.25">
      <c r="A23" s="15">
        <v>43731</v>
      </c>
      <c r="B23" s="7"/>
      <c r="C23" s="7"/>
    </row>
    <row r="24" spans="1:3" x14ac:dyDescent="0.25">
      <c r="A24" s="15">
        <v>43732</v>
      </c>
      <c r="B24" s="7"/>
      <c r="C24" s="7"/>
    </row>
    <row r="25" spans="1:3" x14ac:dyDescent="0.25">
      <c r="A25" s="15">
        <v>43733</v>
      </c>
      <c r="B25" s="7"/>
      <c r="C25" s="7"/>
    </row>
    <row r="26" spans="1:3" x14ac:dyDescent="0.25">
      <c r="A26" s="15">
        <v>43734</v>
      </c>
      <c r="B26" s="7"/>
      <c r="C26" s="7"/>
    </row>
    <row r="27" spans="1:3" x14ac:dyDescent="0.25">
      <c r="A27" s="15">
        <v>43735</v>
      </c>
      <c r="B27" s="7"/>
      <c r="C27" s="7"/>
    </row>
    <row r="28" spans="1:3" x14ac:dyDescent="0.25">
      <c r="A28" s="15">
        <v>43736</v>
      </c>
      <c r="B28" s="7"/>
      <c r="C28" s="7"/>
    </row>
    <row r="29" spans="1:3" x14ac:dyDescent="0.25">
      <c r="A29" s="15">
        <v>43737</v>
      </c>
      <c r="B29" s="27"/>
      <c r="C29" s="7"/>
    </row>
    <row r="30" spans="1:3" x14ac:dyDescent="0.25">
      <c r="A30" s="15">
        <v>43738</v>
      </c>
      <c r="B30" s="7"/>
      <c r="C30" s="7"/>
    </row>
    <row r="32" spans="1:3" x14ac:dyDescent="0.25">
      <c r="A32" t="s">
        <v>36</v>
      </c>
      <c r="B32">
        <f>SUM(B1:B30)</f>
        <v>20000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4" sqref="F14"/>
    </sheetView>
  </sheetViews>
  <sheetFormatPr defaultRowHeight="15" x14ac:dyDescent="0.25"/>
  <cols>
    <col min="2" max="2" width="9.28515625" bestFit="1" customWidth="1"/>
    <col min="3" max="3" width="9.42578125" bestFit="1" customWidth="1"/>
  </cols>
  <sheetData>
    <row r="1" spans="1:4" x14ac:dyDescent="0.25">
      <c r="A1" s="1" t="s">
        <v>0</v>
      </c>
      <c r="B1" s="5">
        <v>43709</v>
      </c>
      <c r="C1" s="5">
        <v>43738</v>
      </c>
      <c r="D1" s="1" t="s">
        <v>42</v>
      </c>
    </row>
    <row r="2" spans="1:4" x14ac:dyDescent="0.25">
      <c r="A2" t="s">
        <v>40</v>
      </c>
    </row>
    <row r="3" spans="1:4" x14ac:dyDescent="0.25">
      <c r="A3" t="s">
        <v>41</v>
      </c>
    </row>
    <row r="5" spans="1:4" x14ac:dyDescent="0.25">
      <c r="D5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2" sqref="C12"/>
    </sheetView>
  </sheetViews>
  <sheetFormatPr defaultRowHeight="15" x14ac:dyDescent="0.25"/>
  <cols>
    <col min="1" max="1" width="6.28515625" customWidth="1"/>
    <col min="2" max="2" width="11.28515625" customWidth="1"/>
    <col min="3" max="3" width="10.5703125" customWidth="1"/>
    <col min="4" max="4" width="12.42578125" customWidth="1"/>
    <col min="5" max="5" width="10.7109375" customWidth="1"/>
    <col min="6" max="6" width="10.42578125" bestFit="1" customWidth="1"/>
    <col min="7" max="7" width="12.28515625" hidden="1" customWidth="1"/>
    <col min="8" max="8" width="12.7109375" customWidth="1"/>
    <col min="9" max="9" width="36" customWidth="1"/>
  </cols>
  <sheetData>
    <row r="1" spans="1:9" ht="23.25" customHeight="1" x14ac:dyDescent="0.25">
      <c r="A1" s="10" t="s">
        <v>0</v>
      </c>
      <c r="B1" s="10" t="s">
        <v>96</v>
      </c>
      <c r="C1" s="10" t="s">
        <v>121</v>
      </c>
      <c r="D1" s="10" t="s">
        <v>44</v>
      </c>
      <c r="E1" s="11" t="s">
        <v>45</v>
      </c>
      <c r="F1" s="10" t="s">
        <v>46</v>
      </c>
      <c r="G1" s="10" t="s">
        <v>47</v>
      </c>
      <c r="H1" s="10" t="s">
        <v>47</v>
      </c>
      <c r="I1" s="6"/>
    </row>
    <row r="2" spans="1:9" s="34" customFormat="1" x14ac:dyDescent="0.25">
      <c r="A2" s="9" t="s">
        <v>7</v>
      </c>
      <c r="B2" s="9">
        <v>21860</v>
      </c>
      <c r="C2" s="9">
        <v>21870</v>
      </c>
      <c r="D2" s="9">
        <f t="shared" ref="D2:D12" si="0">C2-B2</f>
        <v>10</v>
      </c>
      <c r="E2" s="9">
        <f>(0.04*D2)</f>
        <v>0.4</v>
      </c>
      <c r="F2" s="9">
        <v>1100</v>
      </c>
      <c r="G2" s="9">
        <f>SUM(E2+F2)+2230</f>
        <v>3330.4</v>
      </c>
      <c r="H2" s="9">
        <v>3330</v>
      </c>
      <c r="I2" s="12" t="s">
        <v>115</v>
      </c>
    </row>
    <row r="3" spans="1:9" s="34" customFormat="1" x14ac:dyDescent="0.25">
      <c r="A3" s="9" t="s">
        <v>8</v>
      </c>
      <c r="B3" s="9">
        <v>71040</v>
      </c>
      <c r="C3" s="9">
        <v>76990</v>
      </c>
      <c r="D3" s="9">
        <f t="shared" si="0"/>
        <v>5950</v>
      </c>
      <c r="E3" s="9">
        <f t="shared" ref="E3:E33" si="1">(0.04*D3)</f>
        <v>238</v>
      </c>
      <c r="F3" s="9">
        <v>1100</v>
      </c>
      <c r="G3" s="9">
        <f>SUM(E3+F3)</f>
        <v>1338</v>
      </c>
      <c r="H3" s="9">
        <v>1340</v>
      </c>
      <c r="I3" s="12"/>
    </row>
    <row r="4" spans="1:9" s="34" customFormat="1" x14ac:dyDescent="0.25">
      <c r="A4" s="9" t="s">
        <v>9</v>
      </c>
      <c r="B4" s="9">
        <v>61030</v>
      </c>
      <c r="C4" s="9">
        <v>72740</v>
      </c>
      <c r="D4" s="9">
        <f t="shared" si="0"/>
        <v>11710</v>
      </c>
      <c r="E4" s="9">
        <f t="shared" si="1"/>
        <v>468.40000000000003</v>
      </c>
      <c r="F4" s="9">
        <v>1100</v>
      </c>
      <c r="G4" s="9">
        <f t="shared" ref="G4:G17" si="2">SUM(E4+F4)</f>
        <v>1568.4</v>
      </c>
      <c r="H4" s="9">
        <v>1570</v>
      </c>
      <c r="I4" s="12"/>
    </row>
    <row r="5" spans="1:9" s="34" customFormat="1" x14ac:dyDescent="0.25">
      <c r="A5" s="9" t="s">
        <v>10</v>
      </c>
      <c r="B5" s="9">
        <v>79380</v>
      </c>
      <c r="C5" s="9">
        <v>79380</v>
      </c>
      <c r="D5" s="9">
        <f t="shared" si="0"/>
        <v>0</v>
      </c>
      <c r="E5" s="9">
        <f t="shared" si="1"/>
        <v>0</v>
      </c>
      <c r="F5" s="9">
        <v>1100</v>
      </c>
      <c r="G5" s="9">
        <f>SUM(E5+F5)</f>
        <v>1100</v>
      </c>
      <c r="H5" s="9">
        <v>1100</v>
      </c>
      <c r="I5" s="12"/>
    </row>
    <row r="6" spans="1:9" s="34" customFormat="1" x14ac:dyDescent="0.25">
      <c r="A6" s="8" t="s">
        <v>11</v>
      </c>
      <c r="B6" s="8">
        <v>6570</v>
      </c>
      <c r="C6" s="9">
        <v>16790</v>
      </c>
      <c r="D6" s="8">
        <f>(C6-B6)+1820</f>
        <v>12040</v>
      </c>
      <c r="E6" s="9">
        <f t="shared" si="1"/>
        <v>481.6</v>
      </c>
      <c r="F6" s="8">
        <v>1100</v>
      </c>
      <c r="G6" s="8">
        <f>SUM(E6+F6)</f>
        <v>1581.6</v>
      </c>
      <c r="H6" s="8">
        <v>1580</v>
      </c>
      <c r="I6" s="13"/>
    </row>
    <row r="7" spans="1:9" s="34" customFormat="1" ht="15" customHeight="1" x14ac:dyDescent="0.25">
      <c r="A7" s="9" t="s">
        <v>12</v>
      </c>
      <c r="B7" s="9">
        <v>120700</v>
      </c>
      <c r="C7" s="9">
        <v>123410</v>
      </c>
      <c r="D7" s="9">
        <f>(C7-B7)-1770</f>
        <v>940</v>
      </c>
      <c r="E7" s="9">
        <f t="shared" si="1"/>
        <v>37.6</v>
      </c>
      <c r="F7" s="9">
        <v>1100</v>
      </c>
      <c r="G7" s="9">
        <f>SUM(E7+F7)-70.8</f>
        <v>1066.8</v>
      </c>
      <c r="H7" s="9">
        <v>1070</v>
      </c>
      <c r="I7" s="12"/>
    </row>
    <row r="8" spans="1:9" s="34" customFormat="1" x14ac:dyDescent="0.25">
      <c r="A8" s="9" t="s">
        <v>13</v>
      </c>
      <c r="B8" s="24">
        <v>0</v>
      </c>
      <c r="C8" s="24">
        <v>22379</v>
      </c>
      <c r="D8" s="9">
        <f t="shared" si="0"/>
        <v>22379</v>
      </c>
      <c r="E8" s="9">
        <f t="shared" si="1"/>
        <v>895.16</v>
      </c>
      <c r="F8" s="9">
        <v>1100</v>
      </c>
      <c r="G8" s="9">
        <f t="shared" si="2"/>
        <v>1995.1599999999999</v>
      </c>
      <c r="H8" s="9">
        <v>2000</v>
      </c>
      <c r="I8" s="12"/>
    </row>
    <row r="9" spans="1:9" s="34" customFormat="1" x14ac:dyDescent="0.25">
      <c r="A9" s="9" t="s">
        <v>14</v>
      </c>
      <c r="B9" s="9">
        <v>72600</v>
      </c>
      <c r="C9" s="9">
        <v>89270</v>
      </c>
      <c r="D9" s="9">
        <f t="shared" si="0"/>
        <v>16670</v>
      </c>
      <c r="E9" s="9">
        <f t="shared" si="1"/>
        <v>666.80000000000007</v>
      </c>
      <c r="F9" s="9">
        <v>1100</v>
      </c>
      <c r="G9" s="9">
        <f t="shared" si="2"/>
        <v>1766.8000000000002</v>
      </c>
      <c r="H9" s="9">
        <v>1770</v>
      </c>
      <c r="I9" s="12"/>
    </row>
    <row r="10" spans="1:9" s="34" customFormat="1" x14ac:dyDescent="0.25">
      <c r="A10" s="9" t="s">
        <v>4</v>
      </c>
      <c r="B10" s="9">
        <v>284300</v>
      </c>
      <c r="C10" s="9">
        <v>296910</v>
      </c>
      <c r="D10" s="9">
        <f t="shared" si="0"/>
        <v>12610</v>
      </c>
      <c r="E10" s="9">
        <f t="shared" si="1"/>
        <v>504.40000000000003</v>
      </c>
      <c r="F10" s="9">
        <v>1100</v>
      </c>
      <c r="G10" s="9">
        <f t="shared" si="2"/>
        <v>1604.4</v>
      </c>
      <c r="H10" s="9">
        <v>1600</v>
      </c>
      <c r="I10" s="12"/>
    </row>
    <row r="11" spans="1:9" s="34" customFormat="1" x14ac:dyDescent="0.25">
      <c r="A11" s="9" t="s">
        <v>5</v>
      </c>
      <c r="B11" s="9">
        <v>257000</v>
      </c>
      <c r="C11" s="9">
        <v>267000</v>
      </c>
      <c r="D11" s="9">
        <f t="shared" si="0"/>
        <v>10000</v>
      </c>
      <c r="E11" s="9">
        <f t="shared" si="1"/>
        <v>400</v>
      </c>
      <c r="F11" s="9">
        <v>1100</v>
      </c>
      <c r="G11" s="9">
        <f t="shared" si="2"/>
        <v>1500</v>
      </c>
      <c r="H11" s="9">
        <v>1500</v>
      </c>
      <c r="I11" s="12"/>
    </row>
    <row r="12" spans="1:9" s="34" customFormat="1" x14ac:dyDescent="0.25">
      <c r="A12" s="9" t="s">
        <v>6</v>
      </c>
      <c r="B12" s="9">
        <v>43400</v>
      </c>
      <c r="C12" s="9">
        <v>56770</v>
      </c>
      <c r="D12" s="9">
        <f t="shared" si="0"/>
        <v>13370</v>
      </c>
      <c r="E12" s="9">
        <f t="shared" si="1"/>
        <v>534.79999999999995</v>
      </c>
      <c r="F12" s="9">
        <v>1100</v>
      </c>
      <c r="G12" s="9">
        <f t="shared" si="2"/>
        <v>1634.8</v>
      </c>
      <c r="H12" s="9">
        <v>1630</v>
      </c>
      <c r="I12" s="12"/>
    </row>
    <row r="13" spans="1:9" s="34" customFormat="1" x14ac:dyDescent="0.25">
      <c r="A13" s="9" t="s">
        <v>15</v>
      </c>
      <c r="B13" s="9">
        <v>26680</v>
      </c>
      <c r="C13" s="9">
        <v>38410</v>
      </c>
      <c r="D13" s="9">
        <f>(C13-B13)</f>
        <v>11730</v>
      </c>
      <c r="E13" s="9">
        <f t="shared" si="1"/>
        <v>469.2</v>
      </c>
      <c r="F13" s="9">
        <v>1100</v>
      </c>
      <c r="G13" s="9">
        <f t="shared" si="2"/>
        <v>1569.2</v>
      </c>
      <c r="H13" s="9">
        <v>1570</v>
      </c>
      <c r="I13" s="12"/>
    </row>
    <row r="14" spans="1:9" s="34" customFormat="1" x14ac:dyDescent="0.25">
      <c r="A14" s="9" t="s">
        <v>16</v>
      </c>
      <c r="B14" s="28">
        <v>76500</v>
      </c>
      <c r="C14" s="9">
        <v>88730</v>
      </c>
      <c r="D14" s="9">
        <f>C14-B14</f>
        <v>12230</v>
      </c>
      <c r="E14" s="9">
        <f t="shared" si="1"/>
        <v>489.2</v>
      </c>
      <c r="F14" s="9">
        <v>1100</v>
      </c>
      <c r="G14" s="9">
        <f t="shared" si="2"/>
        <v>1589.2</v>
      </c>
      <c r="H14" s="9">
        <v>1590</v>
      </c>
      <c r="I14" s="12"/>
    </row>
    <row r="15" spans="1:9" s="34" customFormat="1" ht="13.9" customHeight="1" x14ac:dyDescent="0.25">
      <c r="A15" s="9" t="s">
        <v>17</v>
      </c>
      <c r="B15" s="28">
        <v>92620</v>
      </c>
      <c r="C15" s="9">
        <v>92620</v>
      </c>
      <c r="D15" s="9">
        <v>3000</v>
      </c>
      <c r="E15" s="9">
        <f t="shared" si="1"/>
        <v>120</v>
      </c>
      <c r="F15" s="9">
        <v>1100</v>
      </c>
      <c r="G15" s="9">
        <f t="shared" si="2"/>
        <v>1220</v>
      </c>
      <c r="H15" s="9">
        <v>1220</v>
      </c>
      <c r="I15" s="12" t="s">
        <v>77</v>
      </c>
    </row>
    <row r="16" spans="1:9" s="34" customFormat="1" x14ac:dyDescent="0.25">
      <c r="A16" s="9" t="s">
        <v>18</v>
      </c>
      <c r="B16" s="28">
        <v>96600</v>
      </c>
      <c r="C16" s="9">
        <v>102620</v>
      </c>
      <c r="D16" s="9">
        <f t="shared" ref="D16:D33" si="3">C16-B16</f>
        <v>6020</v>
      </c>
      <c r="E16" s="9">
        <f t="shared" si="1"/>
        <v>240.8</v>
      </c>
      <c r="F16" s="9">
        <v>1100</v>
      </c>
      <c r="G16" s="9">
        <f t="shared" si="2"/>
        <v>1340.8</v>
      </c>
      <c r="H16" s="9">
        <v>1340</v>
      </c>
      <c r="I16" s="13"/>
    </row>
    <row r="17" spans="1:9" s="34" customFormat="1" x14ac:dyDescent="0.25">
      <c r="A17" s="9" t="s">
        <v>19</v>
      </c>
      <c r="B17" s="28">
        <v>61900</v>
      </c>
      <c r="C17" s="9">
        <v>70360</v>
      </c>
      <c r="D17" s="9">
        <f t="shared" si="3"/>
        <v>8460</v>
      </c>
      <c r="E17" s="9">
        <f t="shared" si="1"/>
        <v>338.40000000000003</v>
      </c>
      <c r="F17" s="9">
        <v>1100</v>
      </c>
      <c r="G17" s="9">
        <f t="shared" si="2"/>
        <v>1438.4</v>
      </c>
      <c r="H17" s="9">
        <v>1440</v>
      </c>
      <c r="I17" s="12"/>
    </row>
    <row r="18" spans="1:9" s="34" customFormat="1" x14ac:dyDescent="0.25">
      <c r="A18" s="9" t="s">
        <v>20</v>
      </c>
      <c r="B18" s="28">
        <v>9390</v>
      </c>
      <c r="C18" s="9">
        <v>9390</v>
      </c>
      <c r="D18" s="9">
        <f t="shared" si="3"/>
        <v>0</v>
      </c>
      <c r="E18" s="24">
        <f t="shared" si="1"/>
        <v>0</v>
      </c>
      <c r="F18" s="9">
        <v>1100</v>
      </c>
      <c r="G18" s="9">
        <f>SUM(E18+F18)+7780</f>
        <v>8880</v>
      </c>
      <c r="H18" s="9">
        <v>8860</v>
      </c>
      <c r="I18" s="12" t="s">
        <v>116</v>
      </c>
    </row>
    <row r="19" spans="1:9" s="34" customFormat="1" x14ac:dyDescent="0.25">
      <c r="A19" s="9" t="s">
        <v>21</v>
      </c>
      <c r="B19" s="28">
        <v>38220</v>
      </c>
      <c r="C19" s="9">
        <v>49870</v>
      </c>
      <c r="D19" s="9">
        <f t="shared" si="3"/>
        <v>11650</v>
      </c>
      <c r="E19" s="9">
        <f t="shared" si="1"/>
        <v>466</v>
      </c>
      <c r="F19" s="9">
        <v>1100</v>
      </c>
      <c r="G19" s="9">
        <f>SUM(E19+F19)</f>
        <v>1566</v>
      </c>
      <c r="H19" s="9">
        <v>1570</v>
      </c>
      <c r="I19" s="12"/>
    </row>
    <row r="20" spans="1:9" s="34" customFormat="1" x14ac:dyDescent="0.25">
      <c r="A20" s="9" t="s">
        <v>22</v>
      </c>
      <c r="B20" s="28">
        <v>44370</v>
      </c>
      <c r="C20" s="9">
        <v>51483</v>
      </c>
      <c r="D20" s="9">
        <f t="shared" si="3"/>
        <v>7113</v>
      </c>
      <c r="E20" s="9">
        <f t="shared" si="1"/>
        <v>284.52</v>
      </c>
      <c r="F20" s="9">
        <v>1100</v>
      </c>
      <c r="G20" s="9">
        <f t="shared" ref="G20:G33" si="4">SUM(E20+F20)</f>
        <v>1384.52</v>
      </c>
      <c r="H20" s="9">
        <v>1390</v>
      </c>
      <c r="I20" s="12"/>
    </row>
    <row r="21" spans="1:9" s="34" customFormat="1" ht="15" customHeight="1" x14ac:dyDescent="0.25">
      <c r="A21" s="9" t="s">
        <v>23</v>
      </c>
      <c r="B21" s="14">
        <v>10600</v>
      </c>
      <c r="C21" s="24">
        <v>17850</v>
      </c>
      <c r="D21" s="24">
        <f t="shared" si="3"/>
        <v>7250</v>
      </c>
      <c r="E21" s="9">
        <f t="shared" si="1"/>
        <v>290</v>
      </c>
      <c r="F21" s="9">
        <v>1100</v>
      </c>
      <c r="G21" s="9">
        <f t="shared" si="4"/>
        <v>1390</v>
      </c>
      <c r="H21" s="9">
        <v>1390</v>
      </c>
      <c r="I21" s="12"/>
    </row>
    <row r="22" spans="1:9" s="34" customFormat="1" x14ac:dyDescent="0.25">
      <c r="A22" s="8" t="s">
        <v>24</v>
      </c>
      <c r="B22" s="33">
        <v>0</v>
      </c>
      <c r="C22" s="24">
        <v>25010</v>
      </c>
      <c r="D22" s="24">
        <f t="shared" si="3"/>
        <v>25010</v>
      </c>
      <c r="E22" s="9">
        <f t="shared" si="1"/>
        <v>1000.4</v>
      </c>
      <c r="F22" s="8">
        <v>1100</v>
      </c>
      <c r="G22" s="9">
        <f t="shared" si="4"/>
        <v>2100.4</v>
      </c>
      <c r="H22" s="8">
        <v>2100</v>
      </c>
      <c r="I22" s="8"/>
    </row>
    <row r="23" spans="1:9" s="34" customFormat="1" x14ac:dyDescent="0.25">
      <c r="A23" s="9" t="s">
        <v>25</v>
      </c>
      <c r="B23" s="9">
        <v>67800</v>
      </c>
      <c r="C23" s="9">
        <v>77420</v>
      </c>
      <c r="D23" s="9">
        <f t="shared" si="3"/>
        <v>9620</v>
      </c>
      <c r="E23" s="9">
        <f t="shared" si="1"/>
        <v>384.8</v>
      </c>
      <c r="F23" s="9">
        <v>1100</v>
      </c>
      <c r="G23" s="9">
        <f t="shared" si="4"/>
        <v>1484.8</v>
      </c>
      <c r="H23" s="9">
        <v>1490</v>
      </c>
      <c r="I23" s="9"/>
    </row>
    <row r="24" spans="1:9" s="34" customFormat="1" ht="13.9" customHeight="1" x14ac:dyDescent="0.25">
      <c r="A24" s="9" t="s">
        <v>26</v>
      </c>
      <c r="B24" s="9">
        <v>143000</v>
      </c>
      <c r="C24" s="9">
        <v>156100</v>
      </c>
      <c r="D24" s="9">
        <f t="shared" si="3"/>
        <v>13100</v>
      </c>
      <c r="E24" s="9">
        <f t="shared" si="1"/>
        <v>524</v>
      </c>
      <c r="F24" s="9">
        <v>1100</v>
      </c>
      <c r="G24" s="9">
        <f t="shared" si="4"/>
        <v>1624</v>
      </c>
      <c r="H24" s="9">
        <v>1630</v>
      </c>
      <c r="I24" s="9"/>
    </row>
    <row r="25" spans="1:9" s="34" customFormat="1" x14ac:dyDescent="0.25">
      <c r="A25" s="9" t="s">
        <v>27</v>
      </c>
      <c r="B25" s="9">
        <v>87210</v>
      </c>
      <c r="C25" s="9">
        <v>98810</v>
      </c>
      <c r="D25" s="9">
        <f t="shared" si="3"/>
        <v>11600</v>
      </c>
      <c r="E25" s="9">
        <f t="shared" si="1"/>
        <v>464</v>
      </c>
      <c r="F25" s="9">
        <v>1100</v>
      </c>
      <c r="G25" s="9">
        <f t="shared" si="4"/>
        <v>1564</v>
      </c>
      <c r="H25" s="9">
        <v>1570</v>
      </c>
      <c r="I25" s="9"/>
    </row>
    <row r="26" spans="1:9" s="34" customFormat="1" x14ac:dyDescent="0.25">
      <c r="A26" s="9" t="s">
        <v>28</v>
      </c>
      <c r="B26" s="9">
        <v>74200</v>
      </c>
      <c r="C26" s="9">
        <v>82730</v>
      </c>
      <c r="D26" s="9">
        <f t="shared" si="3"/>
        <v>8530</v>
      </c>
      <c r="E26" s="9">
        <f t="shared" si="1"/>
        <v>341.2</v>
      </c>
      <c r="F26" s="9">
        <v>1100</v>
      </c>
      <c r="G26" s="9">
        <f t="shared" si="4"/>
        <v>1441.2</v>
      </c>
      <c r="H26" s="9">
        <v>1440</v>
      </c>
      <c r="I26" s="9"/>
    </row>
    <row r="27" spans="1:9" s="34" customFormat="1" x14ac:dyDescent="0.25">
      <c r="A27" s="9" t="s">
        <v>29</v>
      </c>
      <c r="B27" s="9">
        <v>36640</v>
      </c>
      <c r="C27" s="9">
        <v>55563</v>
      </c>
      <c r="D27" s="9">
        <f t="shared" si="3"/>
        <v>18923</v>
      </c>
      <c r="E27" s="9">
        <f t="shared" si="1"/>
        <v>756.92</v>
      </c>
      <c r="F27" s="9">
        <v>1100</v>
      </c>
      <c r="G27" s="9">
        <f t="shared" si="4"/>
        <v>1856.92</v>
      </c>
      <c r="H27" s="9">
        <v>1860</v>
      </c>
      <c r="I27" s="9"/>
    </row>
    <row r="28" spans="1:9" s="34" customFormat="1" x14ac:dyDescent="0.25">
      <c r="A28" s="9" t="s">
        <v>30</v>
      </c>
      <c r="B28" s="9">
        <v>239500</v>
      </c>
      <c r="C28" s="9">
        <v>252330</v>
      </c>
      <c r="D28" s="9">
        <f t="shared" si="3"/>
        <v>12830</v>
      </c>
      <c r="E28" s="9">
        <f t="shared" si="1"/>
        <v>513.20000000000005</v>
      </c>
      <c r="F28" s="9">
        <v>1100</v>
      </c>
      <c r="G28" s="9">
        <f t="shared" si="4"/>
        <v>1613.2</v>
      </c>
      <c r="H28" s="9">
        <v>1620</v>
      </c>
      <c r="I28" s="9"/>
    </row>
    <row r="29" spans="1:9" s="34" customFormat="1" x14ac:dyDescent="0.25">
      <c r="A29" s="9" t="s">
        <v>31</v>
      </c>
      <c r="B29" s="9">
        <v>19450</v>
      </c>
      <c r="C29" s="9">
        <v>26770</v>
      </c>
      <c r="D29" s="9">
        <f t="shared" si="3"/>
        <v>7320</v>
      </c>
      <c r="E29" s="9">
        <f t="shared" si="1"/>
        <v>292.8</v>
      </c>
      <c r="F29" s="9">
        <v>1100</v>
      </c>
      <c r="G29" s="9">
        <f t="shared" si="4"/>
        <v>1392.8</v>
      </c>
      <c r="H29" s="9">
        <v>1400</v>
      </c>
      <c r="I29" s="9"/>
    </row>
    <row r="30" spans="1:9" s="34" customFormat="1" x14ac:dyDescent="0.25">
      <c r="A30" s="37" t="s">
        <v>32</v>
      </c>
      <c r="B30" s="37">
        <v>329000</v>
      </c>
      <c r="C30" s="37">
        <v>4140</v>
      </c>
      <c r="D30" s="37">
        <f>C30-0</f>
        <v>4140</v>
      </c>
      <c r="E30" s="9">
        <f>(0.04*9553)</f>
        <v>382.12</v>
      </c>
      <c r="F30" s="9">
        <v>1100</v>
      </c>
      <c r="G30" s="9">
        <f t="shared" si="4"/>
        <v>1482.12</v>
      </c>
      <c r="H30" s="9">
        <v>1490</v>
      </c>
      <c r="I30" s="24"/>
    </row>
    <row r="31" spans="1:9" s="34" customFormat="1" x14ac:dyDescent="0.25">
      <c r="A31" s="37" t="s">
        <v>33</v>
      </c>
      <c r="B31" s="37">
        <v>385900</v>
      </c>
      <c r="C31" s="37">
        <v>385940</v>
      </c>
      <c r="D31" s="37">
        <f t="shared" si="3"/>
        <v>40</v>
      </c>
      <c r="E31" s="9">
        <f>(0.04*13600)</f>
        <v>544</v>
      </c>
      <c r="F31" s="9">
        <v>1100</v>
      </c>
      <c r="G31" s="9">
        <f t="shared" si="4"/>
        <v>1644</v>
      </c>
      <c r="H31" s="9">
        <v>1650</v>
      </c>
      <c r="I31" s="12" t="s">
        <v>77</v>
      </c>
    </row>
    <row r="32" spans="1:9" s="34" customFormat="1" x14ac:dyDescent="0.25">
      <c r="A32" s="9" t="s">
        <v>34</v>
      </c>
      <c r="B32" s="9">
        <v>38030</v>
      </c>
      <c r="C32" s="9">
        <v>42630</v>
      </c>
      <c r="D32" s="9">
        <f t="shared" si="3"/>
        <v>4600</v>
      </c>
      <c r="E32" s="9">
        <f t="shared" si="1"/>
        <v>184</v>
      </c>
      <c r="F32" s="9">
        <v>1100</v>
      </c>
      <c r="G32" s="9">
        <f t="shared" si="4"/>
        <v>1284</v>
      </c>
      <c r="H32" s="9">
        <v>1290</v>
      </c>
      <c r="I32" s="9"/>
    </row>
    <row r="33" spans="1:9" s="34" customFormat="1" ht="13.9" customHeight="1" x14ac:dyDescent="0.25">
      <c r="A33" s="9" t="s">
        <v>35</v>
      </c>
      <c r="B33" s="9">
        <v>234900</v>
      </c>
      <c r="C33" s="9">
        <v>254810</v>
      </c>
      <c r="D33" s="9">
        <f t="shared" si="3"/>
        <v>19910</v>
      </c>
      <c r="E33" s="9">
        <f t="shared" si="1"/>
        <v>796.4</v>
      </c>
      <c r="F33" s="9">
        <v>1100</v>
      </c>
      <c r="G33" s="9">
        <f t="shared" si="4"/>
        <v>1896.4</v>
      </c>
      <c r="H33" s="9">
        <v>1900</v>
      </c>
      <c r="I33" s="9"/>
    </row>
    <row r="34" spans="1:9" x14ac:dyDescent="0.25">
      <c r="A34" s="7" t="s">
        <v>36</v>
      </c>
      <c r="B34" s="7">
        <f>SUM(B1:B33)</f>
        <v>3130390</v>
      </c>
      <c r="C34" s="7">
        <f>SUM(C1:C33)</f>
        <v>3107095</v>
      </c>
      <c r="D34" s="7">
        <f>SUM(D1:D33)</f>
        <v>308755</v>
      </c>
      <c r="E34" s="7"/>
      <c r="F34" s="7"/>
      <c r="G34" s="7">
        <f>SUM(G1:G33)</f>
        <v>58248.32</v>
      </c>
      <c r="H34" s="7">
        <f>SUM(H2:H33)</f>
        <v>58300</v>
      </c>
      <c r="I34" s="7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Collection_Report</vt:lpstr>
      <vt:lpstr>Lorry exp</vt:lpstr>
      <vt:lpstr>Maintenance_expense</vt:lpstr>
      <vt:lpstr>Maintenace_billing</vt:lpstr>
      <vt:lpstr>Amount_givento_Secretary</vt:lpstr>
      <vt:lpstr>EB_usuage</vt:lpstr>
      <vt:lpstr>Rough 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Pathmanaban Govindhan</dc:creator>
  <cp:lastModifiedBy>Windows User</cp:lastModifiedBy>
  <cp:lastPrinted>2019-09-30T13:03:37Z</cp:lastPrinted>
  <dcterms:created xsi:type="dcterms:W3CDTF">2019-06-12T05:01:06Z</dcterms:created>
  <dcterms:modified xsi:type="dcterms:W3CDTF">2019-09-30T13:04:20Z</dcterms:modified>
</cp:coreProperties>
</file>