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</workbook>
</file>

<file path=xl/sharedStrings.xml><?xml version="1.0" encoding="utf-8"?>
<sst xmlns="http://schemas.openxmlformats.org/spreadsheetml/2006/main" count="334" uniqueCount="115">
  <si>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</si>
  <si>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</si>
  <si>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</si>
  <si>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</si>
  <si>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</si>
  <si>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</si>
  <si>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</si>
  <si>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</si>
  <si>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</si>
  <si>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</si>
  <si>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Adjusted Difference</t>
  </si>
  <si>
    <t>Scaled</t>
  </si>
  <si>
    <t>Scale:</t>
  </si>
  <si>
    <t>A</t>
  </si>
  <si>
    <t>Male</t>
  </si>
  <si>
    <t>Comercial</t>
  </si>
  <si>
    <t>Conservative</t>
  </si>
  <si>
    <t>The value in P2 should be the scale/instrument being used from below</t>
  </si>
  <si>
    <t>B</t>
  </si>
  <si>
    <t>Female</t>
  </si>
  <si>
    <t>C</t>
  </si>
  <si>
    <t xml:space="preserve">MSK01 Neck NDI Score: </t>
  </si>
  <si>
    <t>D</t>
  </si>
  <si>
    <t>Auto</t>
  </si>
  <si>
    <t xml:space="preserve">MSK01 Neck PI Score: </t>
  </si>
  <si>
    <t>E</t>
  </si>
  <si>
    <t xml:space="preserve">MSK02 Upper Extremity QDASH Score: </t>
  </si>
  <si>
    <t>F</t>
  </si>
  <si>
    <t xml:space="preserve">MSK02 Upper Extremity UE Score: </t>
  </si>
  <si>
    <t>G</t>
  </si>
  <si>
    <t>MSK02 Upper Extremity PENN Score:</t>
  </si>
  <si>
    <t>H</t>
  </si>
  <si>
    <t xml:space="preserve">MSK03 Back MDQ Score: </t>
  </si>
  <si>
    <t>I</t>
  </si>
  <si>
    <t>Self</t>
  </si>
  <si>
    <t xml:space="preserve">MSK03 Back PI Score: </t>
  </si>
  <si>
    <t>J</t>
  </si>
  <si>
    <t xml:space="preserve">MSK04 Lower Extremity LEFS Score: </t>
  </si>
  <si>
    <t>K</t>
  </si>
  <si>
    <t>Missing</t>
  </si>
  <si>
    <t xml:space="preserve">MSK04 Lower Extremity PI Score: </t>
  </si>
  <si>
    <t>L</t>
  </si>
  <si>
    <t>MSK04 Lower Extremity HOOSJr Score</t>
  </si>
  <si>
    <t>M</t>
  </si>
  <si>
    <t xml:space="preserve">MSK05 Knee KOS Score: </t>
  </si>
  <si>
    <t>N</t>
  </si>
  <si>
    <t>Medicare</t>
  </si>
  <si>
    <t xml:space="preserve">MSK05 Knee PF Score: </t>
  </si>
  <si>
    <t>O</t>
  </si>
  <si>
    <t xml:space="preserve">MSK05 Knee KOOSJr Score: </t>
  </si>
  <si>
    <t>P</t>
  </si>
  <si>
    <t xml:space="preserve">MSK05 Knee IKDC Score: </t>
  </si>
  <si>
    <t>Q</t>
  </si>
  <si>
    <t>MSK11 Neck NPRS Score:</t>
  </si>
  <si>
    <t>R</t>
  </si>
  <si>
    <t>Surgical</t>
  </si>
  <si>
    <t>MSK12 Upper Extremity NPRS Score:</t>
  </si>
  <si>
    <t>S</t>
  </si>
  <si>
    <t>Medicaid</t>
  </si>
  <si>
    <t>MSK13 Back NPRS Score:</t>
  </si>
  <si>
    <t>T</t>
  </si>
  <si>
    <t>MSK14 Lower Extremity NPRS Score:</t>
  </si>
  <si>
    <t>U</t>
  </si>
  <si>
    <t>MSK15 Knee NPRS Score: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</si>
  <si>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</si>
  <si>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</si>
  <si>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</si>
  <si>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</si>
  <si>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</si>
  <si>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</si>
  <si>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</si>
  <si>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</si>
  <si>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</si>
  <si>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</si>
  <si>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</si>
  <si>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</si>
  <si>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</si>
  <si>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</si>
  <si>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</si>
  <si>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</si>
  <si>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MSK01.Neck.NDI</t>
  </si>
  <si>
    <t>MSK01.Neck.PI</t>
  </si>
  <si>
    <t>MSK02.UpperExtremity.QDASH</t>
  </si>
  <si>
    <t>MSK02.UpperExtremity.UE</t>
  </si>
  <si>
    <t>MSK02.UpperExtremity.PENN</t>
  </si>
  <si>
    <t>MSK03.Back.MDQ</t>
  </si>
  <si>
    <t>MSK03.Back.PI</t>
  </si>
  <si>
    <t>MSK04.LowerExtremity.LEFS</t>
  </si>
  <si>
    <t>MSK04.LowerExtremity.PI</t>
  </si>
  <si>
    <t>MSK04.LowerExtremity.HOOSJr</t>
  </si>
  <si>
    <t>MSK05.Knee.KOS</t>
  </si>
  <si>
    <t>MSK05.Knee.PF</t>
  </si>
  <si>
    <t>MSK05.Knee.KOOSJr</t>
  </si>
  <si>
    <t>MSK05.Knee.IKDC</t>
  </si>
  <si>
    <t>MSK11.Neck.NPRS</t>
  </si>
  <si>
    <t>MSK12.UpperExtremity.NPRS</t>
  </si>
  <si>
    <t>MSK13.Back.NPRS</t>
  </si>
  <si>
    <t>MSK14.LowerExtremity.NPRS</t>
  </si>
  <si>
    <t>MSK15.Knee.NPRS</t>
  </si>
  <si>
    <t>Age.num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</si>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</sst>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  <font>
      <color rgb="FF222222"/>
      <name val="Arial"/>
    </font>
    <font>
      <sz val="10.0"/>
      <color theme="1"/>
      <name val="Arial"/>
    </font>
    <font>
      <color theme="1"/>
      <name val="Monospace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2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3" fontId="7" numFmtId="0" xfId="0" applyFill="1" applyFont="1"/>
    <xf borderId="0" fillId="3" fontId="8" numFmtId="0" xfId="0" applyFont="1"/>
    <xf borderId="0" fillId="0" fontId="9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4" numFmtId="0" xfId="0" applyAlignment="1" applyFont="1">
      <alignment horizontal="right"/>
    </xf>
    <xf borderId="0" fillId="0" fontId="8" numFmtId="0" xfId="0" applyFont="1"/>
    <xf borderId="0" fillId="0" fontId="10" numFmtId="0" xfId="0" applyAlignment="1" applyFont="1">
      <alignment horizontal="right"/>
    </xf>
    <xf borderId="0" fillId="0" fontId="6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4" numFmtId="11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3.38"/>
    <col customWidth="1" min="5" max="8" width="13.63"/>
    <col customWidth="1" min="9" max="9" width="18.0"/>
    <col customWidth="1" min="10" max="10" width="18.63"/>
    <col customWidth="1" min="11" max="11" width="7.63"/>
    <col customWidth="1" min="12" max="12" width="12.63"/>
    <col customWidth="1" min="13" max="15" width="21.88"/>
    <col customWidth="1" min="16" max="16" width="33.38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2">
        <v>4.0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>
        <v>18.0</v>
      </c>
      <c r="C2" s="1" t="s">
        <v>14</v>
      </c>
      <c r="D2" s="1">
        <v>60.0</v>
      </c>
      <c r="E2" s="1"/>
      <c r="F2" s="1" t="s">
        <v>15</v>
      </c>
      <c r="G2" s="1" t="s">
        <v>16</v>
      </c>
      <c r="H2" s="1">
        <v>8.0</v>
      </c>
      <c r="I2" s="2"/>
      <c r="J2" s="1">
        <v>0.0</v>
      </c>
      <c r="K2" s="2"/>
      <c r="L2" s="1">
        <f>EXP( VLOOKUP(1, Intercepts!A$2:T$2, Q$1, FALSE) + VLOOKUP(B2, Age!A$12:T$102, Q$1, FALSE) + VLOOKUP(C2, Sex!A$2:T$4, Q$1, FALSE) + VLOOKUP(D2, AdmitScore!A$3:T$103, Q$1, FALSE) + VLOOKUP(E2, AdmitPain!A$3:T$13, Q$1, FALSE) + VLOOKUP(F2, Payer!A$2:T$8, Q$1, FALSE) + VLOOKUP(G2, TxType!A$2:T$3, Q$1, FALSE) + VLOOKUP('Patient Data'!H2, Duration!A$2:V$6, Q$1+2, TRUE) )/(1+EXP( VLOOKUP(1, Intercepts!A$2:T$2, Q$1, FALSE) + VLOOKUP(B2, Age!A$12:T$102, Q$1, FALSE) + VLOOKUP(C2, Sex!A$2:T$4, Q$1, FALSE) + VLOOKUP(D2, AdmitScore!A$3:T$103, Q$1, FALSE) + VLOOKUP(E2, AdmitPain!A$3:T$13, Q$1, FALSE) + VLOOKUP(F2, Payer!A$2:T$8, Q$1, FALSE) + VLOOKUP(G2, TxType!A$2:T$3, Q$1, FALSE) + VLOOKUP('Patient Data'!H2, Duration!A$2:V$6, Q$1+2, TRUE) ))</f>
        <v>0.0909906873</v>
      </c>
      <c r="M2" s="2">
        <f t="shared" ref="M2:M8" si="1">(J2-L2)</f>
        <v>-0.0909906873</v>
      </c>
      <c r="N2" s="2">
        <f>N7</f>
        <v>0.3432723406</v>
      </c>
      <c r="O2" s="2"/>
      <c r="P2" s="1" t="s">
        <v>17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18</v>
      </c>
      <c r="B3" s="1">
        <v>27.0</v>
      </c>
      <c r="C3" s="1" t="s">
        <v>19</v>
      </c>
      <c r="D3" s="1">
        <v>10.0</v>
      </c>
      <c r="E3" s="1">
        <v>0.0</v>
      </c>
      <c r="F3" s="1" t="s">
        <v>15</v>
      </c>
      <c r="G3" s="1" t="s">
        <v>16</v>
      </c>
      <c r="H3" s="1">
        <v>10.0</v>
      </c>
      <c r="I3" s="2"/>
      <c r="J3" s="1">
        <v>0.0</v>
      </c>
      <c r="K3" s="2"/>
      <c r="L3" s="1">
        <f>EXP( VLOOKUP(1, Intercepts!A$2:T$2, Q$1, FALSE) + VLOOKUP(B3, Age!A$12:T$102,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)/(1+EXP( VLOOKUP(1, Intercepts!A$2:T$2, Q$1, FALSE) + VLOOKUP(B3, Age!A$12:T$102,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))</f>
        <v>0.4533524674</v>
      </c>
      <c r="M3" s="2">
        <f t="shared" si="1"/>
        <v>-0.4533524674</v>
      </c>
      <c r="N3" s="2">
        <f>(M2 + 1) / 2</f>
        <v>0.4545046564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20</v>
      </c>
      <c r="B4" s="1">
        <v>48.0</v>
      </c>
      <c r="C4" s="1" t="s">
        <v>14</v>
      </c>
      <c r="D4" s="1">
        <v>15.0</v>
      </c>
      <c r="E4" s="1">
        <v>1.0</v>
      </c>
      <c r="F4" s="1" t="s">
        <v>15</v>
      </c>
      <c r="G4" s="1" t="s">
        <v>16</v>
      </c>
      <c r="H4" s="1">
        <v>200.0</v>
      </c>
      <c r="I4" s="2"/>
      <c r="J4" s="1">
        <v>0.0</v>
      </c>
      <c r="K4" s="2"/>
      <c r="L4" s="1">
        <f>EXP( VLOOKUP(1, Intercepts!A$2:T$2, Q$1, FALSE) + VLOOKUP(B4, Age!A$12:T$102,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)/(1+EXP( VLOOKUP(1, Intercepts!A$2:T$2, Q$1, FALSE) + VLOOKUP(B4, Age!A$12:T$102,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))</f>
        <v>0.5022214204</v>
      </c>
      <c r="M4" s="2">
        <f t="shared" si="1"/>
        <v>-0.5022214204</v>
      </c>
      <c r="N4" s="2">
        <f t="shared" ref="N4:N26" si="2">(M4 + 1) / 2</f>
        <v>0.2488892898</v>
      </c>
      <c r="O4" s="2"/>
      <c r="P4" s="1" t="s">
        <v>21</v>
      </c>
      <c r="Q4" s="1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22</v>
      </c>
      <c r="B5" s="1">
        <v>93.0</v>
      </c>
      <c r="C5" s="1" t="s">
        <v>14</v>
      </c>
      <c r="D5" s="1">
        <v>20.0</v>
      </c>
      <c r="E5" s="1">
        <v>2.0</v>
      </c>
      <c r="F5" s="2" t="s">
        <v>23</v>
      </c>
      <c r="G5" s="1" t="s">
        <v>16</v>
      </c>
      <c r="H5" s="1">
        <v>3.0</v>
      </c>
      <c r="I5" s="2"/>
      <c r="J5" s="1">
        <v>0.0</v>
      </c>
      <c r="K5" s="2"/>
      <c r="L5" s="1">
        <f>EXP( VLOOKUP(1, Intercepts!A$2:T$2, Q$1, FALSE) + VLOOKUP(B5, Age!A$12:T$102,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)/(1+EXP( VLOOKUP(1, Intercepts!A$2:T$2, Q$1, FALSE) + VLOOKUP(B5, Age!A$12:T$102,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))</f>
        <v>0.5720124991</v>
      </c>
      <c r="M5" s="2">
        <f t="shared" si="1"/>
        <v>-0.5720124991</v>
      </c>
      <c r="N5" s="2">
        <f t="shared" si="2"/>
        <v>0.2139937505</v>
      </c>
      <c r="O5" s="2"/>
      <c r="P5" s="1" t="s">
        <v>24</v>
      </c>
      <c r="Q5" s="1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25</v>
      </c>
      <c r="B6" s="1">
        <v>55.0</v>
      </c>
      <c r="C6" s="1" t="s">
        <v>14</v>
      </c>
      <c r="D6" s="1">
        <v>25.0</v>
      </c>
      <c r="E6" s="1">
        <v>3.0</v>
      </c>
      <c r="F6" s="1" t="s">
        <v>15</v>
      </c>
      <c r="G6" s="1" t="s">
        <v>16</v>
      </c>
      <c r="H6" s="1">
        <v>366.0</v>
      </c>
      <c r="I6" s="2"/>
      <c r="J6" s="1">
        <v>1.0</v>
      </c>
      <c r="K6" s="2"/>
      <c r="L6" s="1">
        <f>EXP( VLOOKUP(1, Intercepts!A$2:T$2, Q$1, FALSE) + VLOOKUP(B6, Age!A$12:T$102,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)/(1+EXP( VLOOKUP(1, Intercepts!A$2:T$2, Q$1, FALSE) + VLOOKUP(B6, Age!A$12:T$102,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))</f>
        <v>0.4842787431</v>
      </c>
      <c r="M6" s="2">
        <f t="shared" si="1"/>
        <v>0.5157212569</v>
      </c>
      <c r="N6" s="2">
        <f t="shared" si="2"/>
        <v>0.7578606284</v>
      </c>
      <c r="O6" s="2"/>
      <c r="P6" s="1" t="s">
        <v>26</v>
      </c>
      <c r="Q6" s="1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27</v>
      </c>
      <c r="B7" s="1">
        <v>66.0</v>
      </c>
      <c r="C7" s="1" t="s">
        <v>14</v>
      </c>
      <c r="D7" s="1">
        <v>30.0</v>
      </c>
      <c r="E7" s="1">
        <v>4.0</v>
      </c>
      <c r="F7" s="1" t="s">
        <v>15</v>
      </c>
      <c r="G7" s="1" t="s">
        <v>16</v>
      </c>
      <c r="H7" s="1">
        <v>60.0</v>
      </c>
      <c r="I7" s="2"/>
      <c r="J7" s="1">
        <v>0.0</v>
      </c>
      <c r="K7" s="2"/>
      <c r="L7" s="1">
        <f>EXP( VLOOKUP(1, Intercepts!A$2:T$2, Q$1, FALSE) + VLOOKUP(B7, Age!A$12:T$102,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)/(1+EXP( VLOOKUP(1, Intercepts!A$2:T$2, Q$1, FALSE) + VLOOKUP(B7, Age!A$12:T$102,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))</f>
        <v>0.3134553188</v>
      </c>
      <c r="M7" s="2">
        <f t="shared" si="1"/>
        <v>-0.3134553188</v>
      </c>
      <c r="N7" s="2">
        <f t="shared" si="2"/>
        <v>0.3432723406</v>
      </c>
      <c r="O7" s="2"/>
      <c r="P7" s="1" t="s">
        <v>28</v>
      </c>
      <c r="Q7" s="1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29</v>
      </c>
      <c r="B8" s="1">
        <v>77.0</v>
      </c>
      <c r="C8" s="1" t="s">
        <v>14</v>
      </c>
      <c r="D8" s="1">
        <v>35.0</v>
      </c>
      <c r="E8" s="1">
        <v>5.0</v>
      </c>
      <c r="F8" s="1" t="s">
        <v>15</v>
      </c>
      <c r="G8" s="1" t="s">
        <v>16</v>
      </c>
      <c r="H8" s="1">
        <v>90.0</v>
      </c>
      <c r="I8" s="2"/>
      <c r="J8" s="1">
        <v>0.0</v>
      </c>
      <c r="K8" s="2"/>
      <c r="L8" s="3">
        <f>EXP( VLOOKUP(1, Intercepts!A$2:T$2, Q$1, FALSE) + VLOOKUP(B8, Age!A$12:T$102,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)/(1+EXP( VLOOKUP(1, Intercepts!A$2:T$2, Q$1, FALSE) + VLOOKUP(B8, Age!A$12:T$102,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))</f>
        <v>0.2822867463</v>
      </c>
      <c r="M8" s="4">
        <f t="shared" si="1"/>
        <v>-0.2822867463</v>
      </c>
      <c r="N8" s="4">
        <f t="shared" si="2"/>
        <v>0.3588566269</v>
      </c>
      <c r="O8" s="2"/>
      <c r="P8" s="1" t="s">
        <v>30</v>
      </c>
      <c r="Q8" s="1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31</v>
      </c>
      <c r="B9" s="1">
        <v>88.0</v>
      </c>
      <c r="C9" s="1" t="s">
        <v>14</v>
      </c>
      <c r="D9" s="1">
        <v>40.0</v>
      </c>
      <c r="E9" s="1">
        <v>6.0</v>
      </c>
      <c r="F9" s="1" t="s">
        <v>15</v>
      </c>
      <c r="G9" s="1" t="s">
        <v>16</v>
      </c>
      <c r="H9" s="1">
        <v>95.0</v>
      </c>
      <c r="I9" s="2"/>
      <c r="J9" s="1">
        <v>1.0</v>
      </c>
      <c r="K9" s="2"/>
      <c r="L9" s="1">
        <f>EXP( VLOOKUP(1, Intercepts!A$2:T$2, Q$1, FALSE) + VLOOKUP(B9, Age!A$12:T$102,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)/(1+EXP( VLOOKUP(1, Intercepts!A$2:T$2, Q$1, FALSE) + VLOOKUP(B9, Age!A$12:T$102,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))</f>
        <v>0.3141239116</v>
      </c>
      <c r="M9" s="2">
        <f>(J8-L8)</f>
        <v>-0.2822867463</v>
      </c>
      <c r="N9" s="2">
        <f t="shared" si="2"/>
        <v>0.3588566269</v>
      </c>
      <c r="O9" s="2"/>
      <c r="P9" s="1" t="s">
        <v>32</v>
      </c>
      <c r="Q9" s="1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33</v>
      </c>
      <c r="B10" s="1">
        <v>22.0</v>
      </c>
      <c r="C10" s="1" t="s">
        <v>14</v>
      </c>
      <c r="D10" s="1">
        <v>45.0</v>
      </c>
      <c r="E10" s="1">
        <v>7.0</v>
      </c>
      <c r="F10" s="1" t="s">
        <v>34</v>
      </c>
      <c r="G10" s="1" t="s">
        <v>16</v>
      </c>
      <c r="H10" s="1">
        <v>100.0</v>
      </c>
      <c r="I10" s="2"/>
      <c r="J10" s="1">
        <v>1.0</v>
      </c>
      <c r="K10" s="2"/>
      <c r="L10" s="1">
        <f>EXP( VLOOKUP(1, Intercepts!A$2:T$2, Q$1, FALSE) + VLOOKUP(B10, Age!A$12:T$102,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)/(1+EXP( VLOOKUP(1, Intercepts!A$2:T$2, Q$1, FALSE) + VLOOKUP(B10, Age!A$12:T$102,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))</f>
        <v>0.2284605768</v>
      </c>
      <c r="M10" s="2">
        <f t="shared" ref="M10:M26" si="3">(J10-L10)</f>
        <v>0.7715394232</v>
      </c>
      <c r="N10" s="2">
        <f t="shared" si="2"/>
        <v>0.8857697116</v>
      </c>
      <c r="O10" s="2"/>
      <c r="P10" s="1" t="s">
        <v>35</v>
      </c>
      <c r="Q10" s="1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36</v>
      </c>
      <c r="B11" s="1">
        <v>33.0</v>
      </c>
      <c r="C11" s="1" t="s">
        <v>19</v>
      </c>
      <c r="D11" s="1">
        <v>50.0</v>
      </c>
      <c r="E11" s="1">
        <v>8.0</v>
      </c>
      <c r="F11" s="1" t="s">
        <v>15</v>
      </c>
      <c r="G11" s="1" t="s">
        <v>16</v>
      </c>
      <c r="H11" s="1">
        <v>110.0</v>
      </c>
      <c r="I11" s="2"/>
      <c r="J11" s="1">
        <v>0.0</v>
      </c>
      <c r="K11" s="2"/>
      <c r="L11" s="1">
        <f>EXP( VLOOKUP(1, Intercepts!A$2:T$2, Q$1, FALSE) + VLOOKUP(B11, Age!A$12:T$102,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)/(1+EXP( VLOOKUP(1, Intercepts!A$2:T$2, Q$1, FALSE) + VLOOKUP(B11, Age!A$12:T$102,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))</f>
        <v>0.2102148789</v>
      </c>
      <c r="M11" s="2">
        <f t="shared" si="3"/>
        <v>-0.2102148789</v>
      </c>
      <c r="N11" s="2">
        <f t="shared" si="2"/>
        <v>0.3948925606</v>
      </c>
      <c r="O11" s="2"/>
      <c r="P11" s="1" t="s">
        <v>37</v>
      </c>
      <c r="Q11" s="1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38</v>
      </c>
      <c r="B12" s="1">
        <v>25.0</v>
      </c>
      <c r="C12" s="1" t="s">
        <v>14</v>
      </c>
      <c r="D12" s="1">
        <v>55.0</v>
      </c>
      <c r="E12" s="1">
        <v>9.0</v>
      </c>
      <c r="F12" s="1" t="s">
        <v>15</v>
      </c>
      <c r="G12" s="1" t="s">
        <v>16</v>
      </c>
      <c r="H12" s="1" t="s">
        <v>39</v>
      </c>
      <c r="I12" s="2"/>
      <c r="J12" s="1">
        <v>0.0</v>
      </c>
      <c r="K12" s="2"/>
      <c r="L12" s="1">
        <f>EXP( VLOOKUP(1, Intercepts!A$2:T$2, Q$1, FALSE) + VLOOKUP(B12, Age!A$12:T$102,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)/(1+EXP( VLOOKUP(1, Intercepts!A$2:T$2, Q$1, FALSE) + VLOOKUP(B12, Age!A$12:T$102,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))</f>
        <v>0.1677156527</v>
      </c>
      <c r="M12" s="2">
        <f t="shared" si="3"/>
        <v>-0.1677156527</v>
      </c>
      <c r="N12" s="2">
        <f t="shared" si="2"/>
        <v>0.4161421736</v>
      </c>
      <c r="O12" s="2"/>
      <c r="P12" s="1" t="s">
        <v>40</v>
      </c>
      <c r="Q12" s="1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41</v>
      </c>
      <c r="B13" s="1">
        <v>30.0</v>
      </c>
      <c r="C13" s="1" t="s">
        <v>14</v>
      </c>
      <c r="D13" s="1">
        <v>60.0</v>
      </c>
      <c r="E13" s="1">
        <v>10.0</v>
      </c>
      <c r="F13" s="1" t="s">
        <v>15</v>
      </c>
      <c r="G13" s="1" t="s">
        <v>16</v>
      </c>
      <c r="H13" s="1">
        <v>400.0</v>
      </c>
      <c r="I13" s="2"/>
      <c r="J13" s="2">
        <v>0.0</v>
      </c>
      <c r="K13" s="2"/>
      <c r="L13" s="1">
        <f>EXP( VLOOKUP(1, Intercepts!A$2:T$2, Q$1, FALSE) + VLOOKUP(B13, Age!A$12:T$102,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)/(1+EXP( VLOOKUP(1, Intercepts!A$2:T$2, Q$1, FALSE) + VLOOKUP(B13, Age!A$12:T$102,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))</f>
        <v>0.1738432389</v>
      </c>
      <c r="M13" s="2">
        <f t="shared" si="3"/>
        <v>-0.1738432389</v>
      </c>
      <c r="N13" s="2">
        <f t="shared" si="2"/>
        <v>0.4130783806</v>
      </c>
      <c r="O13" s="2"/>
      <c r="P13" s="1" t="s">
        <v>42</v>
      </c>
      <c r="Q13" s="1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43</v>
      </c>
      <c r="B14" s="1">
        <v>35.0</v>
      </c>
      <c r="C14" s="1" t="s">
        <v>14</v>
      </c>
      <c r="D14" s="1">
        <v>65.0</v>
      </c>
      <c r="E14" s="1">
        <v>0.0</v>
      </c>
      <c r="F14" s="1" t="s">
        <v>15</v>
      </c>
      <c r="G14" s="1" t="s">
        <v>16</v>
      </c>
      <c r="H14" s="1" t="s">
        <v>39</v>
      </c>
      <c r="I14" s="2"/>
      <c r="J14" s="2">
        <v>1.0</v>
      </c>
      <c r="K14" s="2"/>
      <c r="L14" s="1">
        <f>EXP( VLOOKUP(1, Intercepts!A$2:T$2, Q$1, FALSE) + VLOOKUP(B14, Age!A$12:T$102,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)/(1+EXP( VLOOKUP(1, Intercepts!A$2:T$2, Q$1, FALSE) + VLOOKUP(B14, Age!A$12:T$102,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))</f>
        <v>0.1309464769</v>
      </c>
      <c r="M14" s="2">
        <f t="shared" si="3"/>
        <v>0.8690535231</v>
      </c>
      <c r="N14" s="2">
        <f t="shared" si="2"/>
        <v>0.9345267615</v>
      </c>
      <c r="O14" s="2"/>
      <c r="P14" s="1" t="s">
        <v>44</v>
      </c>
      <c r="Q14" s="1">
        <v>12.0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45</v>
      </c>
      <c r="B15" s="1">
        <v>40.0</v>
      </c>
      <c r="C15" s="1" t="s">
        <v>14</v>
      </c>
      <c r="D15" s="1">
        <v>70.0</v>
      </c>
      <c r="E15" s="1">
        <v>1.0</v>
      </c>
      <c r="F15" s="1" t="s">
        <v>46</v>
      </c>
      <c r="G15" s="1" t="s">
        <v>16</v>
      </c>
      <c r="H15" s="1">
        <v>5.0</v>
      </c>
      <c r="I15" s="2"/>
      <c r="J15" s="1">
        <v>0.0</v>
      </c>
      <c r="K15" s="2"/>
      <c r="L15" s="1">
        <f>EXP( VLOOKUP(1, Intercepts!A$2:T$2, Q$1, FALSE) + VLOOKUP(B15, Age!A$12:T$102,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)/(1+EXP( VLOOKUP(1, Intercepts!A$2:T$2, Q$1, FALSE) + VLOOKUP(B15, Age!A$12:T$102,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))</f>
        <v>0.07816003409</v>
      </c>
      <c r="M15" s="2">
        <f t="shared" si="3"/>
        <v>-0.07816003409</v>
      </c>
      <c r="N15" s="2">
        <f t="shared" si="2"/>
        <v>0.460919983</v>
      </c>
      <c r="O15" s="2"/>
      <c r="P15" s="1" t="s">
        <v>47</v>
      </c>
      <c r="Q15" s="1">
        <v>13.0</v>
      </c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48</v>
      </c>
      <c r="B16" s="1">
        <v>45.0</v>
      </c>
      <c r="C16" s="1" t="s">
        <v>14</v>
      </c>
      <c r="D16" s="1">
        <v>75.0</v>
      </c>
      <c r="E16" s="1">
        <v>2.0</v>
      </c>
      <c r="F16" s="1" t="s">
        <v>15</v>
      </c>
      <c r="G16" s="1" t="s">
        <v>16</v>
      </c>
      <c r="H16" s="1">
        <v>6.0</v>
      </c>
      <c r="I16" s="2"/>
      <c r="J16" s="2">
        <v>0.0</v>
      </c>
      <c r="K16" s="2"/>
      <c r="L16" s="1">
        <f>EXP( VLOOKUP(1, Intercepts!A$2:T$2, Q$1, FALSE) + VLOOKUP(B16, Age!A$12:T$102,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)/(1+EXP( VLOOKUP(1, Intercepts!A$2:T$2, Q$1, FALSE) + VLOOKUP(B16, Age!A$12:T$102,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))</f>
        <v>0.06740065584</v>
      </c>
      <c r="M16" s="2">
        <f t="shared" si="3"/>
        <v>-0.06740065584</v>
      </c>
      <c r="N16" s="2">
        <f t="shared" si="2"/>
        <v>0.4662996721</v>
      </c>
      <c r="O16" s="2"/>
      <c r="P16" s="1" t="s">
        <v>49</v>
      </c>
      <c r="Q16" s="1">
        <v>14.0</v>
      </c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50</v>
      </c>
      <c r="B17" s="1">
        <v>50.0</v>
      </c>
      <c r="C17" s="1" t="s">
        <v>14</v>
      </c>
      <c r="D17" s="1">
        <v>80.0</v>
      </c>
      <c r="E17" s="1">
        <v>3.0</v>
      </c>
      <c r="F17" s="1" t="s">
        <v>15</v>
      </c>
      <c r="G17" s="1" t="s">
        <v>16</v>
      </c>
      <c r="H17" s="1">
        <v>7.0</v>
      </c>
      <c r="I17" s="2"/>
      <c r="J17" s="1">
        <v>0.0</v>
      </c>
      <c r="K17" s="2"/>
      <c r="L17" s="1">
        <f>EXP( VLOOKUP(1, Intercepts!A$2:T$2, Q$1, FALSE) + VLOOKUP(B17, Age!A$12:T$102,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)/(1+EXP( VLOOKUP(1, Intercepts!A$2:T$2, Q$1, FALSE) + VLOOKUP(B17, Age!A$12:T$102,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))</f>
        <v>0.05789237626</v>
      </c>
      <c r="M17" s="2">
        <f t="shared" si="3"/>
        <v>-0.05789237626</v>
      </c>
      <c r="N17" s="2">
        <f t="shared" si="2"/>
        <v>0.4710538119</v>
      </c>
      <c r="O17" s="2"/>
      <c r="P17" s="1" t="s">
        <v>51</v>
      </c>
      <c r="Q17" s="1">
        <v>15.0</v>
      </c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52</v>
      </c>
      <c r="B18" s="1">
        <v>55.0</v>
      </c>
      <c r="C18" s="1" t="s">
        <v>19</v>
      </c>
      <c r="D18" s="1">
        <v>85.0</v>
      </c>
      <c r="E18" s="1">
        <v>4.0</v>
      </c>
      <c r="F18" s="1" t="s">
        <v>15</v>
      </c>
      <c r="G18" s="1" t="s">
        <v>16</v>
      </c>
      <c r="H18" s="1">
        <v>8.0</v>
      </c>
      <c r="I18" s="2"/>
      <c r="J18" s="1">
        <v>0.0</v>
      </c>
      <c r="K18" s="2"/>
      <c r="L18" s="1">
        <f>EXP( VLOOKUP(1, Intercepts!A$2:T$2, Q$1, FALSE) + VLOOKUP(B18, Age!A$12:T$102,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)/(1+EXP( VLOOKUP(1, Intercepts!A$2:T$2, Q$1, FALSE) + VLOOKUP(B18, Age!A$12:T$102,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))</f>
        <v>0.05451189332</v>
      </c>
      <c r="M18" s="2">
        <f t="shared" si="3"/>
        <v>-0.05451189332</v>
      </c>
      <c r="N18" s="2">
        <f t="shared" si="2"/>
        <v>0.4727440533</v>
      </c>
      <c r="O18" s="2"/>
      <c r="P18" s="1" t="s">
        <v>53</v>
      </c>
      <c r="Q18" s="1">
        <v>16.0</v>
      </c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54</v>
      </c>
      <c r="B19" s="1">
        <v>60.0</v>
      </c>
      <c r="C19" s="1" t="s">
        <v>14</v>
      </c>
      <c r="D19" s="1">
        <v>90.0</v>
      </c>
      <c r="E19" s="1">
        <v>5.0</v>
      </c>
      <c r="F19" s="1" t="s">
        <v>15</v>
      </c>
      <c r="G19" s="1" t="s">
        <v>55</v>
      </c>
      <c r="H19" s="1">
        <v>9.0</v>
      </c>
      <c r="I19" s="2"/>
      <c r="J19" s="1">
        <v>0.0</v>
      </c>
      <c r="K19" s="2"/>
      <c r="L19" s="1">
        <f>EXP( VLOOKUP(1, Intercepts!A$2:T$2, Q$1, FALSE) + VLOOKUP(B19, Age!A$12:T$102,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)/(1+EXP( VLOOKUP(1, Intercepts!A$2:T$2, Q$1, FALSE) + VLOOKUP(B19, Age!A$12:T$102,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))</f>
        <v>0.03220957792</v>
      </c>
      <c r="M19" s="2">
        <f t="shared" si="3"/>
        <v>-0.03220957792</v>
      </c>
      <c r="N19" s="2">
        <f t="shared" si="2"/>
        <v>0.483895211</v>
      </c>
      <c r="O19" s="2"/>
      <c r="P19" s="1" t="s">
        <v>56</v>
      </c>
      <c r="Q19" s="1">
        <v>17.0</v>
      </c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57</v>
      </c>
      <c r="B20" s="1">
        <v>65.0</v>
      </c>
      <c r="C20" s="1" t="s">
        <v>14</v>
      </c>
      <c r="D20" s="1">
        <v>95.0</v>
      </c>
      <c r="E20" s="1">
        <v>6.0</v>
      </c>
      <c r="F20" s="1" t="s">
        <v>58</v>
      </c>
      <c r="G20" s="1" t="s">
        <v>55</v>
      </c>
      <c r="H20" s="1">
        <v>10.0</v>
      </c>
      <c r="I20" s="2"/>
      <c r="J20" s="1">
        <v>1.0</v>
      </c>
      <c r="K20" s="2"/>
      <c r="L20" s="1">
        <f>EXP( VLOOKUP(1, Intercepts!A$2:T$2, Q$1, FALSE) + VLOOKUP(B20, Age!A$12:T$102,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)/(1+EXP( VLOOKUP(1, Intercepts!A$2:T$2, Q$1, FALSE) + VLOOKUP(B20, Age!A$12:T$102,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))</f>
        <v>0.04205311025</v>
      </c>
      <c r="M20" s="2">
        <f t="shared" si="3"/>
        <v>0.9579468898</v>
      </c>
      <c r="N20" s="2">
        <f t="shared" si="2"/>
        <v>0.9789734449</v>
      </c>
      <c r="O20" s="2"/>
      <c r="P20" s="1" t="s">
        <v>59</v>
      </c>
      <c r="Q20" s="1">
        <v>18.0</v>
      </c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60</v>
      </c>
      <c r="B21" s="1">
        <v>70.0</v>
      </c>
      <c r="C21" s="1" t="s">
        <v>14</v>
      </c>
      <c r="D21" s="1">
        <v>41.0</v>
      </c>
      <c r="E21" s="1">
        <v>7.0</v>
      </c>
      <c r="F21" s="1" t="s">
        <v>15</v>
      </c>
      <c r="G21" s="1" t="s">
        <v>55</v>
      </c>
      <c r="H21" s="1">
        <v>11.0</v>
      </c>
      <c r="I21" s="2"/>
      <c r="J21" s="1">
        <v>0.0</v>
      </c>
      <c r="K21" s="2"/>
      <c r="L21" s="1">
        <f>EXP( VLOOKUP(1, Intercepts!A$2:T$2, Q$1, FALSE) + VLOOKUP(B21, Age!A$12:T$102,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)/(1+EXP( VLOOKUP(1, Intercepts!A$2:T$2, Q$1, FALSE) + VLOOKUP(B21, Age!A$12:T$102,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))</f>
        <v>0.1831850161</v>
      </c>
      <c r="M21" s="2">
        <f t="shared" si="3"/>
        <v>-0.1831850161</v>
      </c>
      <c r="N21" s="2">
        <f t="shared" si="2"/>
        <v>0.408407492</v>
      </c>
      <c r="O21" s="2"/>
      <c r="P21" s="1" t="s">
        <v>61</v>
      </c>
      <c r="Q21" s="1">
        <v>19.0</v>
      </c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62</v>
      </c>
      <c r="B22" s="1">
        <v>75.0</v>
      </c>
      <c r="C22" s="1" t="s">
        <v>14</v>
      </c>
      <c r="D22" s="1">
        <v>42.0</v>
      </c>
      <c r="E22" s="1">
        <v>8.0</v>
      </c>
      <c r="F22" s="1" t="s">
        <v>15</v>
      </c>
      <c r="G22" s="1" t="s">
        <v>55</v>
      </c>
      <c r="H22" s="1">
        <v>14.0</v>
      </c>
      <c r="I22" s="2"/>
      <c r="J22" s="1">
        <v>0.0</v>
      </c>
      <c r="K22" s="2"/>
      <c r="L22" s="1">
        <f>EXP( VLOOKUP(1, Intercepts!A$2:T$2, Q$1, FALSE) + VLOOKUP(B22, Age!A$12:T$102,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)/(1+EXP( VLOOKUP(1, Intercepts!A$2:T$2, Q$1, FALSE) + VLOOKUP(B22, Age!A$12:T$102,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))</f>
        <v>0.1802712272</v>
      </c>
      <c r="M22" s="2">
        <f t="shared" si="3"/>
        <v>-0.1802712272</v>
      </c>
      <c r="N22" s="2">
        <f t="shared" si="2"/>
        <v>0.4098643864</v>
      </c>
      <c r="O22" s="2"/>
      <c r="P22" s="1" t="s">
        <v>63</v>
      </c>
      <c r="Q22" s="1">
        <v>20.0</v>
      </c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64</v>
      </c>
      <c r="B23" s="1">
        <v>46.0</v>
      </c>
      <c r="C23" s="1" t="s">
        <v>14</v>
      </c>
      <c r="D23" s="1">
        <v>43.0</v>
      </c>
      <c r="E23" s="1">
        <v>9.0</v>
      </c>
      <c r="F23" s="1" t="s">
        <v>15</v>
      </c>
      <c r="G23" s="1" t="s">
        <v>55</v>
      </c>
      <c r="H23" s="1">
        <v>13.0</v>
      </c>
      <c r="I23" s="2"/>
      <c r="J23" s="1">
        <v>0.0</v>
      </c>
      <c r="K23" s="2"/>
      <c r="L23" s="1">
        <f>EXP( VLOOKUP(1, Intercepts!A$2:T$2, Q$1, FALSE) + VLOOKUP(B23, Age!A$12:T$102,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)/(1+EXP( VLOOKUP(1, Intercepts!A$2:T$2, Q$1, FALSE) + VLOOKUP(B23, Age!A$12:T$102,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))</f>
        <v>0.1566110853</v>
      </c>
      <c r="M23" s="2">
        <f t="shared" si="3"/>
        <v>-0.1566110853</v>
      </c>
      <c r="N23" s="2">
        <f t="shared" si="2"/>
        <v>0.4216944574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65</v>
      </c>
      <c r="B24" s="1">
        <v>47.0</v>
      </c>
      <c r="C24" s="1" t="s">
        <v>14</v>
      </c>
      <c r="D24" s="1">
        <v>44.0</v>
      </c>
      <c r="E24" s="1">
        <v>10.0</v>
      </c>
      <c r="F24" s="1" t="s">
        <v>15</v>
      </c>
      <c r="G24" s="1" t="s">
        <v>55</v>
      </c>
      <c r="H24" s="1">
        <v>14.0</v>
      </c>
      <c r="I24" s="2"/>
      <c r="J24" s="1">
        <v>0.0</v>
      </c>
      <c r="K24" s="2"/>
      <c r="L24" s="1">
        <f>EXP( VLOOKUP(1, Intercepts!A$2:T$2, Q$1, FALSE) + VLOOKUP(B24, Age!A$12:T$102,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)/(1+EXP( VLOOKUP(1, Intercepts!A$2:T$2, Q$1, FALSE) + VLOOKUP(B24, Age!A$12:T$102,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))</f>
        <v>0.1523885504</v>
      </c>
      <c r="M24" s="2">
        <f t="shared" si="3"/>
        <v>-0.1523885504</v>
      </c>
      <c r="N24" s="2">
        <f t="shared" si="2"/>
        <v>0.4238057248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66</v>
      </c>
      <c r="B25" s="1">
        <v>48.0</v>
      </c>
      <c r="C25" s="1" t="s">
        <v>19</v>
      </c>
      <c r="D25" s="1">
        <v>45.0</v>
      </c>
      <c r="E25" s="1">
        <v>3.0</v>
      </c>
      <c r="F25" s="1" t="s">
        <v>15</v>
      </c>
      <c r="G25" s="1" t="s">
        <v>55</v>
      </c>
      <c r="H25" s="1">
        <v>15.0</v>
      </c>
      <c r="I25" s="2"/>
      <c r="J25" s="1">
        <v>1.0</v>
      </c>
      <c r="K25" s="2"/>
      <c r="L25" s="1">
        <f>EXP( VLOOKUP(1, Intercepts!A$2:T$2, Q$1, FALSE) + VLOOKUP(B25, Age!A$12:T$102,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)/(1+EXP( VLOOKUP(1, Intercepts!A$2:T$2, Q$1, FALSE) + VLOOKUP(B25, Age!A$12:T$102,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))</f>
        <v>0.1614772251</v>
      </c>
      <c r="M25" s="2">
        <f t="shared" si="3"/>
        <v>0.8385227749</v>
      </c>
      <c r="N25" s="2">
        <f t="shared" si="2"/>
        <v>0.9192613875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67</v>
      </c>
      <c r="B26" s="1">
        <v>49.0</v>
      </c>
      <c r="C26" s="1" t="s">
        <v>14</v>
      </c>
      <c r="D26" s="1">
        <v>46.0</v>
      </c>
      <c r="E26" s="1">
        <v>8.0</v>
      </c>
      <c r="F26" s="1" t="s">
        <v>15</v>
      </c>
      <c r="G26" s="1" t="s">
        <v>55</v>
      </c>
      <c r="H26" s="2">
        <v>25.0</v>
      </c>
      <c r="I26" s="2"/>
      <c r="J26" s="1">
        <v>0.0</v>
      </c>
      <c r="K26" s="2"/>
      <c r="L26" s="1">
        <f>EXP( VLOOKUP(1, Intercepts!A$2:T$2, Q$1, FALSE) + VLOOKUP(B26, Age!A$12:T$102,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)/(1+EXP( VLOOKUP(1, Intercepts!A$2:T$2, Q$1, FALSE) + VLOOKUP(B26, Age!A$12:T$102,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))</f>
        <v>0.1441796505</v>
      </c>
      <c r="M26" s="2">
        <f t="shared" si="3"/>
        <v>-0.1441796505</v>
      </c>
      <c r="N26" s="2">
        <f t="shared" si="2"/>
        <v>0.4279101747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Intercepts!A1:T1, $Q$1, FALSE)</f>
        <v>MSK02.UpperExtremity.QDASH</v>
      </c>
      <c r="K29" s="2"/>
      <c r="L29" s="1" t="str">
        <f>VLOOKUP("id", Intercepts!$A1:$T1, $Q$1, FALSE)</f>
        <v>MSK02.UpperExtremity.QDASH</v>
      </c>
      <c r="M29" s="2" t="s">
        <v>10</v>
      </c>
      <c r="N29" s="2" t="s">
        <v>68</v>
      </c>
      <c r="O29" s="2"/>
      <c r="P29" s="1" t="s">
        <v>69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70</v>
      </c>
      <c r="J30" s="1">
        <f>AVERAGE(J2:J26)</f>
        <v>0.24</v>
      </c>
      <c r="K30" s="2"/>
      <c r="L30" s="1">
        <f t="shared" ref="L30:N30" si="4">AVERAGE(L2:L26)</f>
        <v>0.2093697208</v>
      </c>
      <c r="M30" s="2">
        <f t="shared" si="4"/>
        <v>-0.008096234201</v>
      </c>
      <c r="N30" s="2">
        <f t="shared" si="4"/>
        <v>0.4987498259</v>
      </c>
      <c r="O30" s="2"/>
      <c r="P30" s="1">
        <f>M31 / COUNT(M2:M26)</f>
        <v>-0.008096234201</v>
      </c>
      <c r="Q30" s="1" t="s">
        <v>71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72</v>
      </c>
      <c r="J31" s="2">
        <f>SUM(J2:J26)</f>
        <v>6</v>
      </c>
      <c r="K31" s="2"/>
      <c r="L31" s="2">
        <f t="shared" ref="L31:N31" si="5">SUM(L2:L26)</f>
        <v>5.23424302</v>
      </c>
      <c r="M31" s="2">
        <f t="shared" si="5"/>
        <v>-0.202405855</v>
      </c>
      <c r="N31" s="5">
        <f t="shared" si="5"/>
        <v>12.46874565</v>
      </c>
      <c r="O31" s="2"/>
      <c r="P31" s="5">
        <f>N31/COUNT(N2:N26)</f>
        <v>0.4987498259</v>
      </c>
      <c r="Q31" s="2" t="s">
        <v>73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74</v>
      </c>
      <c r="J33" s="2"/>
      <c r="K33" s="2"/>
      <c r="L33" s="2"/>
      <c r="M33" s="2"/>
      <c r="N33" s="2" t="s">
        <v>75</v>
      </c>
      <c r="O33" s="2" t="s">
        <v>76</v>
      </c>
      <c r="P33" s="2" t="s">
        <v>77</v>
      </c>
      <c r="Q33" s="2"/>
      <c r="R33" s="2" t="s">
        <v>78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COUNT(N2:N26) - ROUND(N31, 0)</f>
        <v>13</v>
      </c>
      <c r="P34" s="2">
        <f>ROUND(N31, 0)</f>
        <v>12</v>
      </c>
      <c r="Q34" s="2"/>
      <c r="R34" s="2">
        <f>O34/(O34 + P34)</f>
        <v>0.52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88"/>
    <col customWidth="1" min="3" max="3" width="12.75"/>
    <col customWidth="1" min="4" max="4" width="22.63"/>
    <col customWidth="1" min="5" max="5" width="26.63"/>
    <col customWidth="1" min="6" max="6" width="23.13"/>
    <col customWidth="1" min="7" max="7" width="16.0"/>
    <col customWidth="1" min="8" max="8" width="15.13"/>
    <col customWidth="1" min="9" max="9" width="23.0"/>
    <col customWidth="1" min="10" max="10" width="20.38"/>
    <col customWidth="1" min="11" max="11" width="24.75"/>
    <col customWidth="1" min="12" max="13" width="14.0"/>
    <col customWidth="1" min="14" max="16" width="17.88"/>
    <col customWidth="1" min="17" max="17" width="25.75"/>
    <col customWidth="1" min="18" max="18" width="17.5"/>
    <col customWidth="1" min="19" max="19" width="20.0"/>
  </cols>
  <sheetData>
    <row r="1" ht="14.25" customHeight="1">
      <c r="A1" s="7" t="s">
        <v>79</v>
      </c>
      <c r="B1" s="7" t="s">
        <v>80</v>
      </c>
      <c r="C1" s="7" t="s">
        <v>81</v>
      </c>
      <c r="D1" s="8" t="s">
        <v>82</v>
      </c>
      <c r="E1" s="8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9" t="s">
        <v>92</v>
      </c>
      <c r="O1" s="9" t="s">
        <v>93</v>
      </c>
      <c r="P1" s="9" t="s">
        <v>94</v>
      </c>
      <c r="Q1" s="9" t="s">
        <v>95</v>
      </c>
      <c r="R1" s="9" t="s">
        <v>96</v>
      </c>
      <c r="S1" s="9" t="s">
        <v>97</v>
      </c>
      <c r="T1" s="9" t="s">
        <v>98</v>
      </c>
    </row>
    <row r="2" ht="14.25" customHeight="1">
      <c r="A2" s="7">
        <v>1.0</v>
      </c>
      <c r="B2" s="9">
        <v>-0.985615443700592</v>
      </c>
      <c r="C2" s="9">
        <v>6.1886498004428</v>
      </c>
      <c r="D2" s="9">
        <v>-0.142654502486826</v>
      </c>
      <c r="E2" s="9">
        <v>-3.9493</v>
      </c>
      <c r="F2" s="10">
        <v>0.0</v>
      </c>
      <c r="G2" s="9">
        <v>-0.77623160796336</v>
      </c>
      <c r="H2" s="11">
        <v>8.15300956842916</v>
      </c>
      <c r="I2" s="9">
        <v>-4.33304638313051</v>
      </c>
      <c r="J2" s="9">
        <v>7.13182011898421</v>
      </c>
      <c r="K2" s="12">
        <v>-4.06</v>
      </c>
      <c r="L2" s="9">
        <v>-4.61632892511641</v>
      </c>
      <c r="M2" s="9">
        <v>-9.32819079893324</v>
      </c>
      <c r="N2" s="13">
        <v>-5.1</v>
      </c>
      <c r="O2" s="10">
        <v>0.0</v>
      </c>
      <c r="P2" s="9">
        <v>1.39461645047691</v>
      </c>
      <c r="Q2" s="9">
        <v>1.2685911473415</v>
      </c>
      <c r="R2" s="9">
        <v>1.18870930744311</v>
      </c>
      <c r="S2" s="9">
        <v>1.05396673274876</v>
      </c>
      <c r="T2" s="9">
        <v>1.00598299042443</v>
      </c>
    </row>
    <row r="3" ht="14.25" customHeight="1"/>
    <row r="4" ht="14.25" customHeight="1"/>
    <row r="5" ht="14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ht="14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75"/>
    <col customWidth="1" min="3" max="3" width="13.88"/>
    <col customWidth="1" min="4" max="4" width="12.75"/>
    <col customWidth="1" min="5" max="5" width="22.75"/>
    <col customWidth="1" min="6" max="7" width="17.88"/>
    <col customWidth="1" min="8" max="8" width="14.13"/>
    <col customWidth="1" min="9" max="9" width="25.75"/>
    <col customWidth="1" min="10" max="10" width="22.0"/>
    <col customWidth="1" min="11" max="11" width="26.88"/>
    <col customWidth="1" min="12" max="12" width="17.0"/>
    <col customWidth="1" min="13" max="13" width="14.0"/>
    <col customWidth="1" min="14" max="16" width="16.75"/>
    <col customWidth="1" min="17" max="17" width="20.13"/>
    <col customWidth="1" min="18" max="18" width="17.13"/>
    <col customWidth="1" min="19" max="19" width="23.25"/>
    <col customWidth="1" min="20" max="20" width="16.75"/>
    <col customWidth="1" min="21" max="26" width="7.63"/>
  </cols>
  <sheetData>
    <row r="1" ht="14.25" customHeight="1">
      <c r="A1" s="15" t="s">
        <v>99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5" t="s">
        <v>85</v>
      </c>
      <c r="H1" s="15" t="s">
        <v>86</v>
      </c>
      <c r="I1" s="15" t="s">
        <v>87</v>
      </c>
      <c r="J1" s="15" t="s">
        <v>88</v>
      </c>
      <c r="K1" s="15" t="s">
        <v>89</v>
      </c>
      <c r="L1" s="15" t="s">
        <v>90</v>
      </c>
      <c r="M1" s="15" t="s">
        <v>91</v>
      </c>
      <c r="N1" s="15" t="s">
        <v>92</v>
      </c>
      <c r="O1" s="15" t="s">
        <v>93</v>
      </c>
      <c r="P1" s="15" t="s">
        <v>94</v>
      </c>
      <c r="Q1" s="15" t="s">
        <v>95</v>
      </c>
      <c r="R1" s="15" t="s">
        <v>96</v>
      </c>
      <c r="S1" s="15" t="s">
        <v>97</v>
      </c>
      <c r="T1" s="15" t="s">
        <v>98</v>
      </c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ht="14.25" customHeight="1">
      <c r="A2" s="7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16"/>
      <c r="V2" s="16"/>
      <c r="W2" s="16"/>
      <c r="X2" s="16"/>
      <c r="Y2" s="16"/>
      <c r="Z2" s="16"/>
    </row>
    <row r="3" ht="14.25" customHeight="1">
      <c r="A3" s="7">
        <v>0.0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  <c r="U3" s="16"/>
      <c r="V3" s="16"/>
      <c r="W3" s="16"/>
      <c r="X3" s="16"/>
      <c r="Y3" s="16"/>
      <c r="Z3" s="16"/>
    </row>
    <row r="4" ht="14.25" customHeight="1">
      <c r="A4" s="7">
        <v>1.0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  <c r="U4" s="16"/>
      <c r="V4" s="16"/>
      <c r="W4" s="16"/>
      <c r="X4" s="16"/>
      <c r="Y4" s="16"/>
      <c r="Z4" s="16"/>
    </row>
    <row r="5" ht="14.25" customHeight="1">
      <c r="A5" s="7">
        <v>2.0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  <c r="U5" s="16"/>
      <c r="V5" s="16"/>
      <c r="W5" s="16"/>
      <c r="X5" s="16"/>
      <c r="Y5" s="16"/>
      <c r="Z5" s="16"/>
    </row>
    <row r="6" ht="14.25" customHeight="1">
      <c r="A6" s="7">
        <v>3.0</v>
      </c>
      <c r="B6" s="9">
        <v>0.0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  <c r="U6" s="16"/>
      <c r="V6" s="16"/>
      <c r="W6" s="16"/>
      <c r="X6" s="16"/>
      <c r="Y6" s="16"/>
      <c r="Z6" s="16"/>
    </row>
    <row r="7" ht="14.25" customHeight="1">
      <c r="A7" s="7">
        <v>4.0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  <c r="U7" s="16"/>
      <c r="V7" s="16"/>
      <c r="W7" s="16"/>
      <c r="X7" s="16"/>
      <c r="Y7" s="16"/>
      <c r="Z7" s="16"/>
    </row>
    <row r="8" ht="14.25" customHeight="1">
      <c r="A8" s="7">
        <v>6.0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  <c r="U8" s="16"/>
      <c r="V8" s="16"/>
      <c r="W8" s="16"/>
      <c r="X8" s="16"/>
      <c r="Y8" s="16"/>
      <c r="Z8" s="16"/>
    </row>
    <row r="9" ht="14.25" customHeight="1">
      <c r="A9" s="7">
        <v>7.0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  <c r="U9" s="16"/>
      <c r="V9" s="16"/>
      <c r="W9" s="16"/>
      <c r="X9" s="16"/>
      <c r="Y9" s="16"/>
      <c r="Z9" s="16"/>
    </row>
    <row r="10" ht="14.25" customHeight="1">
      <c r="A10" s="7">
        <v>8.0</v>
      </c>
      <c r="B10" s="9">
        <v>0.0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  <c r="U10" s="16"/>
      <c r="V10" s="16"/>
      <c r="W10" s="16"/>
      <c r="X10" s="16"/>
      <c r="Y10" s="16"/>
      <c r="Z10" s="16"/>
    </row>
    <row r="11" ht="14.25" customHeight="1">
      <c r="A11" s="7">
        <v>9.0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  <c r="U11" s="16"/>
      <c r="V11" s="16"/>
      <c r="W11" s="16"/>
      <c r="X11" s="16"/>
      <c r="Y11" s="16"/>
      <c r="Z11" s="16"/>
    </row>
    <row r="12" ht="14.25" customHeight="1">
      <c r="A12" s="7">
        <v>10.0</v>
      </c>
      <c r="B12" s="9">
        <v>0.867661657088043</v>
      </c>
      <c r="C12" s="16">
        <v>0.0</v>
      </c>
      <c r="D12" s="9">
        <v>0.617322302900393</v>
      </c>
      <c r="E12" s="7">
        <v>0.0</v>
      </c>
      <c r="F12" s="9">
        <v>0.0</v>
      </c>
      <c r="G12" s="9">
        <v>0.801235970082698</v>
      </c>
      <c r="H12" s="16">
        <v>0.0</v>
      </c>
      <c r="I12" s="9">
        <v>1.35939899451923</v>
      </c>
      <c r="J12" s="9">
        <v>0.530050997638814</v>
      </c>
      <c r="K12" s="12">
        <v>1.07</v>
      </c>
      <c r="L12" s="9">
        <v>0.952204197310435</v>
      </c>
      <c r="M12" s="9">
        <v>1.73397099117083</v>
      </c>
      <c r="N12" s="12">
        <v>1.66</v>
      </c>
      <c r="O12" s="9">
        <v>0.0</v>
      </c>
      <c r="P12" s="9">
        <v>0.227193479496986</v>
      </c>
      <c r="Q12" s="9">
        <v>0.441884531155838</v>
      </c>
      <c r="R12" s="9">
        <v>0.374583955317376</v>
      </c>
      <c r="S12" s="9">
        <v>0.667765669600705</v>
      </c>
      <c r="T12" s="9">
        <v>0.704030083737626</v>
      </c>
      <c r="U12" s="16"/>
      <c r="V12" s="16"/>
      <c r="W12" s="16"/>
      <c r="X12" s="16"/>
      <c r="Y12" s="16"/>
      <c r="Z12" s="16"/>
    </row>
    <row r="13" ht="14.25" customHeight="1">
      <c r="A13" s="7">
        <v>11.0</v>
      </c>
      <c r="B13" s="16">
        <f t="shared" ref="B13:B102" si="1">LOG10(A13)*0.867661657088043</f>
        <v>0.9035765029</v>
      </c>
      <c r="C13" s="16">
        <v>0.0</v>
      </c>
      <c r="D13" s="7">
        <f t="shared" ref="D13:D102" si="2">LOG10(A13)*0.617322302900393</f>
        <v>0.6428749306</v>
      </c>
      <c r="E13" s="7">
        <v>0.0</v>
      </c>
      <c r="F13" s="9">
        <v>0.0</v>
      </c>
      <c r="G13" s="16">
        <f t="shared" ref="G13:G102" si="3">LOG10(A13)*0.801235970082698</f>
        <v>0.8344012783</v>
      </c>
      <c r="H13" s="16">
        <v>0.0</v>
      </c>
      <c r="I13" s="9">
        <f t="shared" ref="I13:I102" si="4">LOG10(A13)*1.359398995</f>
        <v>1.41566817</v>
      </c>
      <c r="J13" s="16">
        <f t="shared" ref="J13:J102" si="5">LOG10(A13)*0.5300509976</f>
        <v>0.5519912317</v>
      </c>
      <c r="K13" s="9">
        <f t="shared" ref="K13:K27" si="6">LOG10(A13)*1.07</f>
        <v>1.114290173</v>
      </c>
      <c r="L13" s="16">
        <f t="shared" ref="L13:L102" si="7">LOG10(A13)*0.9522041973</f>
        <v>0.9916184858</v>
      </c>
      <c r="M13" s="16">
        <f t="shared" ref="M13:M102" si="8">LOG10(A13)*1.733970991</f>
        <v>1.805744706</v>
      </c>
      <c r="N13" s="9">
        <f t="shared" ref="N13:N102" si="9">LOG10(A13)*1.66</f>
        <v>1.728711857</v>
      </c>
      <c r="O13" s="9">
        <v>0.0</v>
      </c>
      <c r="P13" s="9">
        <f t="shared" ref="P13:P102" si="10">LOG10(A13)*0.227193479496986</f>
        <v>0.2365976277</v>
      </c>
      <c r="Q13" s="9">
        <f t="shared" ref="Q13:Q102" si="11">LOG10(A13)*0.4601753184</f>
        <v>0.4792232105</v>
      </c>
      <c r="R13" s="9">
        <f t="shared" ref="R13:R102" si="12">LOG10(A13)*0.374583955317376</f>
        <v>0.390088991</v>
      </c>
      <c r="S13" s="9">
        <f t="shared" ref="S13:S102" si="13">LOG10(A13)*0.667765669600705</f>
        <v>0.6954062837</v>
      </c>
      <c r="T13" s="9">
        <f t="shared" ref="T13:T102" si="14">LOG10(A13)*0.704030083737626</f>
        <v>0.7331717793</v>
      </c>
    </row>
    <row r="14" ht="14.25" customHeight="1">
      <c r="A14" s="7">
        <v>12.0</v>
      </c>
      <c r="B14" s="16">
        <f t="shared" si="1"/>
        <v>0.9363641882</v>
      </c>
      <c r="C14" s="16">
        <v>0.0</v>
      </c>
      <c r="D14" s="7">
        <f t="shared" si="2"/>
        <v>0.6662026521</v>
      </c>
      <c r="E14" s="7">
        <v>0.0</v>
      </c>
      <c r="F14" s="9">
        <v>0.0</v>
      </c>
      <c r="G14" s="16">
        <f t="shared" si="3"/>
        <v>0.8646788326</v>
      </c>
      <c r="H14" s="16">
        <v>0.0</v>
      </c>
      <c r="I14" s="9">
        <f t="shared" si="4"/>
        <v>1.467037901</v>
      </c>
      <c r="J14" s="16">
        <f t="shared" si="5"/>
        <v>0.5720210961</v>
      </c>
      <c r="K14" s="9">
        <f t="shared" si="6"/>
        <v>1.154723933</v>
      </c>
      <c r="L14" s="16">
        <f t="shared" si="7"/>
        <v>1.027600912</v>
      </c>
      <c r="M14" s="16">
        <f t="shared" si="8"/>
        <v>1.871268975</v>
      </c>
      <c r="N14" s="9">
        <f t="shared" si="9"/>
        <v>1.791440868</v>
      </c>
      <c r="O14" s="9">
        <v>0.0</v>
      </c>
      <c r="P14" s="9">
        <f t="shared" si="10"/>
        <v>0.2451829423</v>
      </c>
      <c r="Q14" s="9">
        <f t="shared" si="11"/>
        <v>0.4966125735</v>
      </c>
      <c r="R14" s="9">
        <f t="shared" si="12"/>
        <v>0.4042439796</v>
      </c>
      <c r="S14" s="9">
        <f t="shared" si="13"/>
        <v>0.7206401874</v>
      </c>
      <c r="T14" s="9">
        <f t="shared" si="14"/>
        <v>0.759776063</v>
      </c>
    </row>
    <row r="15" ht="14.25" customHeight="1">
      <c r="A15" s="7">
        <v>13.0</v>
      </c>
      <c r="B15" s="16">
        <f t="shared" si="1"/>
        <v>0.966525935</v>
      </c>
      <c r="C15" s="16">
        <v>0.0</v>
      </c>
      <c r="D15" s="7">
        <f t="shared" si="2"/>
        <v>0.6876620755</v>
      </c>
      <c r="E15" s="7">
        <v>0.0</v>
      </c>
      <c r="F15" s="9">
        <v>0.0</v>
      </c>
      <c r="G15" s="16">
        <f t="shared" si="3"/>
        <v>0.8925314825</v>
      </c>
      <c r="H15" s="16">
        <v>0.0</v>
      </c>
      <c r="I15" s="9">
        <f t="shared" si="4"/>
        <v>1.514293474</v>
      </c>
      <c r="J15" s="16">
        <f t="shared" si="5"/>
        <v>0.5904467852</v>
      </c>
      <c r="K15" s="17">
        <f t="shared" si="6"/>
        <v>1.191919387</v>
      </c>
      <c r="L15" s="16">
        <f t="shared" si="7"/>
        <v>1.060701536</v>
      </c>
      <c r="M15" s="16">
        <f t="shared" si="8"/>
        <v>1.931545459</v>
      </c>
      <c r="N15" s="9">
        <f t="shared" si="9"/>
        <v>1.849145965</v>
      </c>
      <c r="O15" s="9">
        <v>0.0</v>
      </c>
      <c r="P15" s="9">
        <f t="shared" si="10"/>
        <v>0.2530806662</v>
      </c>
      <c r="Q15" s="9">
        <f t="shared" si="11"/>
        <v>0.5126092368</v>
      </c>
      <c r="R15" s="9">
        <f t="shared" si="12"/>
        <v>0.4172653069</v>
      </c>
      <c r="S15" s="9">
        <f t="shared" si="13"/>
        <v>0.7438531286</v>
      </c>
      <c r="T15" s="9">
        <f t="shared" si="14"/>
        <v>0.7842496316</v>
      </c>
    </row>
    <row r="16" ht="14.25" customHeight="1">
      <c r="A16" s="7">
        <v>14.0</v>
      </c>
      <c r="B16" s="16">
        <f t="shared" si="1"/>
        <v>0.9944513507</v>
      </c>
      <c r="C16" s="16">
        <v>0.0</v>
      </c>
      <c r="D16" s="7">
        <f t="shared" si="2"/>
        <v>0.7075303984</v>
      </c>
      <c r="E16" s="7">
        <v>0.0</v>
      </c>
      <c r="F16" s="9">
        <v>0.0</v>
      </c>
      <c r="G16" s="16">
        <f t="shared" si="3"/>
        <v>0.9183190085</v>
      </c>
      <c r="H16" s="16">
        <v>0.0</v>
      </c>
      <c r="I16" s="9">
        <f t="shared" si="4"/>
        <v>1.5580453</v>
      </c>
      <c r="J16" s="16">
        <f t="shared" si="5"/>
        <v>0.6075063087</v>
      </c>
      <c r="K16" s="9">
        <f t="shared" si="6"/>
        <v>1.226356998</v>
      </c>
      <c r="L16" s="16">
        <f t="shared" si="7"/>
        <v>1.091347926</v>
      </c>
      <c r="M16" s="16">
        <f t="shared" si="8"/>
        <v>1.987352766</v>
      </c>
      <c r="N16" s="9">
        <f t="shared" si="9"/>
        <v>1.902572539</v>
      </c>
      <c r="O16" s="9">
        <v>0.0</v>
      </c>
      <c r="P16" s="9">
        <f t="shared" si="10"/>
        <v>0.2603928164</v>
      </c>
      <c r="Q16" s="9">
        <f t="shared" si="11"/>
        <v>0.5274198337</v>
      </c>
      <c r="R16" s="9">
        <f t="shared" si="12"/>
        <v>0.4293211729</v>
      </c>
      <c r="S16" s="9">
        <f t="shared" si="13"/>
        <v>0.7653449552</v>
      </c>
      <c r="T16" s="9">
        <f t="shared" si="14"/>
        <v>0.8069086169</v>
      </c>
    </row>
    <row r="17" ht="14.25" customHeight="1">
      <c r="A17" s="7">
        <v>15.0</v>
      </c>
      <c r="B17" s="16">
        <f t="shared" si="1"/>
        <v>1.020449291</v>
      </c>
      <c r="C17" s="16">
        <v>0.0</v>
      </c>
      <c r="D17" s="7">
        <f t="shared" si="2"/>
        <v>0.7260273645</v>
      </c>
      <c r="E17" s="7">
        <v>0.0</v>
      </c>
      <c r="F17" s="9">
        <v>0.0</v>
      </c>
      <c r="G17" s="16">
        <f t="shared" si="3"/>
        <v>0.9423266209</v>
      </c>
      <c r="H17" s="16">
        <v>0.0</v>
      </c>
      <c r="I17" s="9">
        <f t="shared" si="4"/>
        <v>1.598777276</v>
      </c>
      <c r="J17" s="16">
        <f t="shared" si="5"/>
        <v>0.6233883451</v>
      </c>
      <c r="K17" s="9">
        <f t="shared" si="6"/>
        <v>1.258417647</v>
      </c>
      <c r="L17" s="16">
        <f t="shared" si="7"/>
        <v>1.119879033</v>
      </c>
      <c r="M17" s="16">
        <f t="shared" si="8"/>
        <v>2.039308126</v>
      </c>
      <c r="N17" s="9">
        <f t="shared" si="9"/>
        <v>1.95231149</v>
      </c>
      <c r="O17" s="9">
        <v>0.0</v>
      </c>
      <c r="P17" s="9">
        <f t="shared" si="10"/>
        <v>0.2672002654</v>
      </c>
      <c r="Q17" s="9">
        <f t="shared" si="11"/>
        <v>0.5412081696</v>
      </c>
      <c r="R17" s="9">
        <f t="shared" si="12"/>
        <v>0.4405449156</v>
      </c>
      <c r="S17" s="9">
        <f t="shared" si="13"/>
        <v>0.7853533671</v>
      </c>
      <c r="T17" s="9">
        <f t="shared" si="14"/>
        <v>0.8280036276</v>
      </c>
    </row>
    <row r="18" ht="14.25" customHeight="1">
      <c r="A18" s="7">
        <v>16.0</v>
      </c>
      <c r="B18" s="16">
        <f t="shared" si="1"/>
        <v>1.044768739</v>
      </c>
      <c r="C18" s="16">
        <v>0.0</v>
      </c>
      <c r="D18" s="7">
        <f t="shared" si="2"/>
        <v>0.7433301207</v>
      </c>
      <c r="E18" s="7">
        <v>0.0</v>
      </c>
      <c r="F18" s="9">
        <v>0.0</v>
      </c>
      <c r="G18" s="16">
        <f t="shared" si="3"/>
        <v>0.9647842424</v>
      </c>
      <c r="H18" s="16">
        <v>0.0</v>
      </c>
      <c r="I18" s="9">
        <f t="shared" si="4"/>
        <v>1.636879494</v>
      </c>
      <c r="J18" s="16">
        <f t="shared" si="5"/>
        <v>0.638244998</v>
      </c>
      <c r="K18" s="17">
        <f t="shared" si="6"/>
        <v>1.288408381</v>
      </c>
      <c r="L18" s="16">
        <f t="shared" si="7"/>
        <v>1.146568102</v>
      </c>
      <c r="M18" s="16">
        <f t="shared" si="8"/>
        <v>2.08790912</v>
      </c>
      <c r="N18" s="9">
        <f t="shared" si="9"/>
        <v>1.998839171</v>
      </c>
      <c r="O18" s="9">
        <v>0.0</v>
      </c>
      <c r="P18" s="9">
        <f t="shared" si="10"/>
        <v>0.2735682086</v>
      </c>
      <c r="Q18" s="9">
        <f t="shared" si="11"/>
        <v>0.5541062964</v>
      </c>
      <c r="R18" s="9">
        <f t="shared" si="12"/>
        <v>0.4510440258</v>
      </c>
      <c r="S18" s="9">
        <f t="shared" si="13"/>
        <v>0.8040699865</v>
      </c>
      <c r="T18" s="9">
        <f t="shared" si="14"/>
        <v>0.8477366922</v>
      </c>
    </row>
    <row r="19" ht="14.25" customHeight="1">
      <c r="A19" s="7">
        <v>17.0</v>
      </c>
      <c r="B19" s="16">
        <f t="shared" si="1"/>
        <v>1.06761335</v>
      </c>
      <c r="C19" s="16">
        <v>0.0</v>
      </c>
      <c r="D19" s="7">
        <f t="shared" si="2"/>
        <v>0.7595835617</v>
      </c>
      <c r="E19" s="7">
        <v>0.0</v>
      </c>
      <c r="F19" s="9">
        <v>0.0</v>
      </c>
      <c r="G19" s="16">
        <f t="shared" si="3"/>
        <v>0.9858799352</v>
      </c>
      <c r="H19" s="16">
        <v>0.0</v>
      </c>
      <c r="I19" s="9">
        <f t="shared" si="4"/>
        <v>1.672671027</v>
      </c>
      <c r="J19" s="16">
        <f t="shared" si="5"/>
        <v>0.6522006783</v>
      </c>
      <c r="K19" s="9">
        <f t="shared" si="6"/>
        <v>1.316580346</v>
      </c>
      <c r="L19" s="16">
        <f t="shared" si="7"/>
        <v>1.171638627</v>
      </c>
      <c r="M19" s="16">
        <f t="shared" si="8"/>
        <v>2.133562736</v>
      </c>
      <c r="N19" s="9">
        <f t="shared" si="9"/>
        <v>2.042545209</v>
      </c>
      <c r="O19" s="9">
        <v>0.0</v>
      </c>
      <c r="P19" s="9">
        <f t="shared" si="10"/>
        <v>0.2795499718</v>
      </c>
      <c r="Q19" s="9">
        <f t="shared" si="11"/>
        <v>0.5662222242</v>
      </c>
      <c r="R19" s="9">
        <f t="shared" si="12"/>
        <v>0.4609064238</v>
      </c>
      <c r="S19" s="9">
        <f t="shared" si="13"/>
        <v>0.8216515479</v>
      </c>
      <c r="T19" s="9">
        <f t="shared" si="14"/>
        <v>0.8662730572</v>
      </c>
    </row>
    <row r="20" ht="14.25" customHeight="1">
      <c r="A20" s="7">
        <v>18.0</v>
      </c>
      <c r="B20" s="16">
        <f t="shared" si="1"/>
        <v>1.089151822</v>
      </c>
      <c r="C20" s="16">
        <v>0.0</v>
      </c>
      <c r="D20" s="7">
        <f t="shared" si="2"/>
        <v>0.7749077136</v>
      </c>
      <c r="E20" s="7">
        <v>0.0</v>
      </c>
      <c r="F20" s="9">
        <v>0.0</v>
      </c>
      <c r="G20" s="16">
        <f t="shared" si="3"/>
        <v>1.005769483</v>
      </c>
      <c r="H20" s="16">
        <v>0.0</v>
      </c>
      <c r="I20" s="9">
        <f t="shared" si="4"/>
        <v>1.706416182</v>
      </c>
      <c r="J20" s="16">
        <f t="shared" si="5"/>
        <v>0.6653584436</v>
      </c>
      <c r="K20" s="9">
        <f t="shared" si="6"/>
        <v>1.34314158</v>
      </c>
      <c r="L20" s="16">
        <f t="shared" si="7"/>
        <v>1.195275748</v>
      </c>
      <c r="M20" s="16">
        <f t="shared" si="8"/>
        <v>2.17660611</v>
      </c>
      <c r="N20" s="9">
        <f t="shared" si="9"/>
        <v>2.083752358</v>
      </c>
      <c r="O20" s="9">
        <v>0.0</v>
      </c>
      <c r="P20" s="9">
        <f t="shared" si="10"/>
        <v>0.2851897282</v>
      </c>
      <c r="Q20" s="9">
        <f t="shared" si="11"/>
        <v>0.5776454247</v>
      </c>
      <c r="R20" s="9">
        <f t="shared" si="12"/>
        <v>0.47020494</v>
      </c>
      <c r="S20" s="9">
        <f t="shared" si="13"/>
        <v>0.8382278849</v>
      </c>
      <c r="T20" s="9">
        <f t="shared" si="14"/>
        <v>0.8837496069</v>
      </c>
    </row>
    <row r="21" ht="14.25" customHeight="1">
      <c r="A21" s="7">
        <v>19.0</v>
      </c>
      <c r="B21" s="16">
        <f t="shared" si="1"/>
        <v>1.109525468</v>
      </c>
      <c r="C21" s="16">
        <v>0.0</v>
      </c>
      <c r="D21" s="7">
        <f t="shared" si="2"/>
        <v>0.7894031178</v>
      </c>
      <c r="E21" s="7">
        <v>0.0</v>
      </c>
      <c r="F21" s="9">
        <v>0.0</v>
      </c>
      <c r="G21" s="16">
        <f t="shared" si="3"/>
        <v>1.024583382</v>
      </c>
      <c r="H21" s="16">
        <v>0.0</v>
      </c>
      <c r="I21" s="9">
        <f t="shared" si="4"/>
        <v>1.73833636</v>
      </c>
      <c r="J21" s="16">
        <f t="shared" si="5"/>
        <v>0.6778046219</v>
      </c>
      <c r="K21" s="9">
        <f t="shared" si="6"/>
        <v>1.368266353</v>
      </c>
      <c r="L21" s="16">
        <f t="shared" si="7"/>
        <v>1.217634546</v>
      </c>
      <c r="M21" s="16">
        <f t="shared" si="8"/>
        <v>2.217321649</v>
      </c>
      <c r="N21" s="9">
        <f t="shared" si="9"/>
        <v>2.122730978</v>
      </c>
      <c r="O21" s="9">
        <v>0.0</v>
      </c>
      <c r="P21" s="9">
        <f t="shared" si="10"/>
        <v>0.29052448</v>
      </c>
      <c r="Q21" s="9">
        <f t="shared" si="11"/>
        <v>0.5884508455</v>
      </c>
      <c r="R21" s="9">
        <f t="shared" si="12"/>
        <v>0.4790005817</v>
      </c>
      <c r="S21" s="9">
        <f t="shared" si="13"/>
        <v>0.8539077546</v>
      </c>
      <c r="T21" s="9">
        <f t="shared" si="14"/>
        <v>0.9002810048</v>
      </c>
    </row>
    <row r="22" ht="14.25" customHeight="1">
      <c r="A22" s="7">
        <v>20.0</v>
      </c>
      <c r="B22" s="16">
        <f t="shared" si="1"/>
        <v>1.128853842</v>
      </c>
      <c r="C22" s="16">
        <v>0.0</v>
      </c>
      <c r="D22" s="7">
        <f t="shared" si="2"/>
        <v>0.8031548331</v>
      </c>
      <c r="E22" s="7">
        <v>0.0</v>
      </c>
      <c r="F22" s="9">
        <v>0.0</v>
      </c>
      <c r="G22" s="16">
        <f t="shared" si="3"/>
        <v>1.042432031</v>
      </c>
      <c r="H22" s="16">
        <v>0.0</v>
      </c>
      <c r="I22" s="9">
        <f t="shared" si="4"/>
        <v>1.768618869</v>
      </c>
      <c r="J22" s="16">
        <f t="shared" si="5"/>
        <v>0.6896122471</v>
      </c>
      <c r="K22" s="9">
        <f t="shared" si="6"/>
        <v>1.392102095</v>
      </c>
      <c r="L22" s="16">
        <f t="shared" si="7"/>
        <v>1.238846223</v>
      </c>
      <c r="M22" s="16">
        <f t="shared" si="8"/>
        <v>2.255948271</v>
      </c>
      <c r="N22" s="9">
        <f t="shared" si="9"/>
        <v>2.159709793</v>
      </c>
      <c r="O22" s="9">
        <v>0.0</v>
      </c>
      <c r="P22" s="9">
        <f t="shared" si="10"/>
        <v>0.2955855316</v>
      </c>
      <c r="Q22" s="9">
        <f t="shared" si="11"/>
        <v>0.5987018925</v>
      </c>
      <c r="R22" s="9">
        <f t="shared" si="12"/>
        <v>0.4873449618</v>
      </c>
      <c r="S22" s="9">
        <f t="shared" si="13"/>
        <v>0.8687831662</v>
      </c>
      <c r="T22" s="9">
        <f t="shared" si="14"/>
        <v>0.9159642568</v>
      </c>
    </row>
    <row r="23" ht="14.25" customHeight="1">
      <c r="A23" s="7">
        <v>21.0</v>
      </c>
      <c r="B23" s="16">
        <f t="shared" si="1"/>
        <v>1.147238984</v>
      </c>
      <c r="C23" s="16">
        <v>0.0</v>
      </c>
      <c r="D23" s="7">
        <f t="shared" si="2"/>
        <v>0.81623546</v>
      </c>
      <c r="E23" s="7">
        <v>0.0</v>
      </c>
      <c r="F23" s="9">
        <v>0.0</v>
      </c>
      <c r="G23" s="16">
        <f t="shared" si="3"/>
        <v>1.059409659</v>
      </c>
      <c r="H23" s="16">
        <v>0.0</v>
      </c>
      <c r="I23" s="9">
        <f t="shared" si="4"/>
        <v>1.79742358</v>
      </c>
      <c r="J23" s="16">
        <f t="shared" si="5"/>
        <v>0.7008436562</v>
      </c>
      <c r="K23" s="9">
        <f t="shared" si="6"/>
        <v>1.414774645</v>
      </c>
      <c r="L23" s="16">
        <f t="shared" si="7"/>
        <v>1.259022762</v>
      </c>
      <c r="M23" s="16">
        <f t="shared" si="8"/>
        <v>2.292689901</v>
      </c>
      <c r="N23" s="9">
        <f t="shared" si="9"/>
        <v>2.194884029</v>
      </c>
      <c r="O23" s="9">
        <v>0.0</v>
      </c>
      <c r="P23" s="9">
        <f t="shared" si="10"/>
        <v>0.3003996022</v>
      </c>
      <c r="Q23" s="9">
        <f t="shared" si="11"/>
        <v>0.6084526849</v>
      </c>
      <c r="R23" s="9">
        <f t="shared" si="12"/>
        <v>0.4952821332</v>
      </c>
      <c r="S23" s="9">
        <f t="shared" si="13"/>
        <v>0.8829326527</v>
      </c>
      <c r="T23" s="9">
        <f t="shared" si="14"/>
        <v>0.9308821608</v>
      </c>
    </row>
    <row r="24" ht="14.25" customHeight="1">
      <c r="A24" s="7">
        <v>22.0</v>
      </c>
      <c r="B24" s="16">
        <f t="shared" si="1"/>
        <v>1.164768688</v>
      </c>
      <c r="C24" s="16">
        <v>0.0</v>
      </c>
      <c r="D24" s="7">
        <f t="shared" si="2"/>
        <v>0.8287074608</v>
      </c>
      <c r="E24" s="7">
        <v>0.0</v>
      </c>
      <c r="F24" s="9">
        <v>0.0</v>
      </c>
      <c r="G24" s="16">
        <f t="shared" si="3"/>
        <v>1.075597339</v>
      </c>
      <c r="H24" s="16">
        <v>0.0</v>
      </c>
      <c r="I24" s="9">
        <f t="shared" si="4"/>
        <v>1.824888043</v>
      </c>
      <c r="J24" s="16">
        <f t="shared" si="5"/>
        <v>0.7115524812</v>
      </c>
      <c r="K24" s="9">
        <f t="shared" si="6"/>
        <v>1.436392268</v>
      </c>
      <c r="L24" s="16">
        <f t="shared" si="7"/>
        <v>1.278260511</v>
      </c>
      <c r="M24" s="16">
        <f t="shared" si="8"/>
        <v>2.327721986</v>
      </c>
      <c r="N24" s="9">
        <f t="shared" si="9"/>
        <v>2.22842165</v>
      </c>
      <c r="O24" s="9">
        <v>0.0</v>
      </c>
      <c r="P24" s="9">
        <f t="shared" si="10"/>
        <v>0.3049896798</v>
      </c>
      <c r="Q24" s="9">
        <f t="shared" si="11"/>
        <v>0.6177497846</v>
      </c>
      <c r="R24" s="9">
        <f t="shared" si="12"/>
        <v>0.5028499975</v>
      </c>
      <c r="S24" s="9">
        <f t="shared" si="13"/>
        <v>0.8964237803</v>
      </c>
      <c r="T24" s="9">
        <f t="shared" si="14"/>
        <v>0.9451059524</v>
      </c>
    </row>
    <row r="25" ht="14.25" customHeight="1">
      <c r="A25" s="7">
        <v>23.0</v>
      </c>
      <c r="B25" s="16">
        <f t="shared" si="1"/>
        <v>1.181519031</v>
      </c>
      <c r="C25" s="16">
        <v>0.0</v>
      </c>
      <c r="D25" s="7">
        <f t="shared" si="2"/>
        <v>0.8406249637</v>
      </c>
      <c r="E25" s="7">
        <v>0.0</v>
      </c>
      <c r="F25" s="9">
        <v>0.0</v>
      </c>
      <c r="G25" s="16">
        <f t="shared" si="3"/>
        <v>1.091065324</v>
      </c>
      <c r="H25" s="16">
        <v>0.0</v>
      </c>
      <c r="I25" s="9">
        <f t="shared" si="4"/>
        <v>1.851131452</v>
      </c>
      <c r="J25" s="16">
        <f t="shared" si="5"/>
        <v>0.7217851979</v>
      </c>
      <c r="K25" s="9">
        <f t="shared" si="6"/>
        <v>1.457048785</v>
      </c>
      <c r="L25" s="16">
        <f t="shared" si="7"/>
        <v>1.296642961</v>
      </c>
      <c r="M25" s="16">
        <f t="shared" si="8"/>
        <v>2.361196565</v>
      </c>
      <c r="N25" s="9">
        <f t="shared" si="9"/>
        <v>2.260468208</v>
      </c>
      <c r="O25" s="9">
        <v>0.0</v>
      </c>
      <c r="P25" s="9">
        <f t="shared" si="10"/>
        <v>0.3093756852</v>
      </c>
      <c r="Q25" s="9">
        <f t="shared" si="11"/>
        <v>0.6266335405</v>
      </c>
      <c r="R25" s="9">
        <f t="shared" si="12"/>
        <v>0.5100813989</v>
      </c>
      <c r="S25" s="9">
        <f t="shared" si="13"/>
        <v>0.9093151002</v>
      </c>
      <c r="T25" s="9">
        <f t="shared" si="14"/>
        <v>0.9586973624</v>
      </c>
    </row>
    <row r="26" ht="14.25" customHeight="1">
      <c r="A26" s="7">
        <v>24.0</v>
      </c>
      <c r="B26" s="16">
        <f t="shared" si="1"/>
        <v>1.197556373</v>
      </c>
      <c r="C26" s="16">
        <v>0.0</v>
      </c>
      <c r="D26" s="7">
        <f t="shared" si="2"/>
        <v>0.8520351822</v>
      </c>
      <c r="E26" s="7">
        <v>0.0</v>
      </c>
      <c r="F26" s="9">
        <v>0.0</v>
      </c>
      <c r="G26" s="16">
        <f t="shared" si="3"/>
        <v>1.105874893</v>
      </c>
      <c r="H26" s="16">
        <v>0.0</v>
      </c>
      <c r="I26" s="9">
        <f t="shared" si="4"/>
        <v>1.876257775</v>
      </c>
      <c r="J26" s="16">
        <f t="shared" si="5"/>
        <v>0.7315823456</v>
      </c>
      <c r="K26" s="9">
        <f t="shared" si="6"/>
        <v>1.476826029</v>
      </c>
      <c r="L26" s="16">
        <f t="shared" si="7"/>
        <v>1.314242938</v>
      </c>
      <c r="M26" s="16">
        <f t="shared" si="8"/>
        <v>2.393246255</v>
      </c>
      <c r="N26" s="9">
        <f t="shared" si="9"/>
        <v>2.291150661</v>
      </c>
      <c r="O26" s="9">
        <v>0.0</v>
      </c>
      <c r="P26" s="9">
        <f t="shared" si="10"/>
        <v>0.3135749944</v>
      </c>
      <c r="Q26" s="9">
        <f t="shared" si="11"/>
        <v>0.6351391476</v>
      </c>
      <c r="R26" s="9">
        <f t="shared" si="12"/>
        <v>0.5170049861</v>
      </c>
      <c r="S26" s="9">
        <f t="shared" si="13"/>
        <v>0.921657684</v>
      </c>
      <c r="T26" s="9">
        <f t="shared" si="14"/>
        <v>0.9717102361</v>
      </c>
    </row>
    <row r="27" ht="14.25" customHeight="1">
      <c r="A27" s="7">
        <v>25.0</v>
      </c>
      <c r="B27" s="16">
        <f t="shared" si="1"/>
        <v>1.212938944</v>
      </c>
      <c r="C27" s="16">
        <v>0.0</v>
      </c>
      <c r="D27" s="7">
        <f t="shared" si="2"/>
        <v>0.8629795455</v>
      </c>
      <c r="E27" s="7">
        <v>0.0</v>
      </c>
      <c r="F27" s="9">
        <v>0.0</v>
      </c>
      <c r="G27" s="16">
        <f t="shared" si="3"/>
        <v>1.120079819</v>
      </c>
      <c r="H27" s="16">
        <v>0.0</v>
      </c>
      <c r="I27" s="9">
        <f t="shared" si="4"/>
        <v>1.900358243</v>
      </c>
      <c r="J27" s="16">
        <f t="shared" si="5"/>
        <v>0.7409794962</v>
      </c>
      <c r="K27" s="9">
        <f t="shared" si="6"/>
        <v>1.495795809</v>
      </c>
      <c r="L27" s="16">
        <f t="shared" si="7"/>
        <v>1.331124344</v>
      </c>
      <c r="M27" s="16">
        <f t="shared" si="8"/>
        <v>2.423987422</v>
      </c>
      <c r="N27" s="9">
        <f t="shared" si="9"/>
        <v>2.320580414</v>
      </c>
      <c r="O27" s="9">
        <v>0.0</v>
      </c>
      <c r="P27" s="9">
        <f t="shared" si="10"/>
        <v>0.3176028547</v>
      </c>
      <c r="Q27" s="9">
        <f t="shared" si="11"/>
        <v>0.6432974886</v>
      </c>
      <c r="R27" s="9">
        <f t="shared" si="12"/>
        <v>0.5236458977</v>
      </c>
      <c r="S27" s="9">
        <f t="shared" si="13"/>
        <v>0.933496346</v>
      </c>
      <c r="T27" s="9">
        <f t="shared" si="14"/>
        <v>0.9841918214</v>
      </c>
    </row>
    <row r="28" ht="14.25" customHeight="1">
      <c r="A28" s="7">
        <v>26.0</v>
      </c>
      <c r="B28" s="16">
        <f t="shared" si="1"/>
        <v>1.22771812</v>
      </c>
      <c r="C28" s="16">
        <v>0.0</v>
      </c>
      <c r="D28" s="7">
        <f t="shared" si="2"/>
        <v>0.8734946057</v>
      </c>
      <c r="E28" s="7">
        <v>0.0</v>
      </c>
      <c r="F28" s="9">
        <v>0.0</v>
      </c>
      <c r="G28" s="16">
        <f t="shared" si="3"/>
        <v>1.133727543</v>
      </c>
      <c r="H28" s="16">
        <v>0.0</v>
      </c>
      <c r="I28" s="9">
        <f t="shared" si="4"/>
        <v>1.923513347</v>
      </c>
      <c r="J28" s="16">
        <f t="shared" si="5"/>
        <v>0.7500080347</v>
      </c>
      <c r="K28" s="9">
        <f>LOG10(A27)*1.07</f>
        <v>1.495795809</v>
      </c>
      <c r="L28" s="16">
        <f t="shared" si="7"/>
        <v>1.347343561</v>
      </c>
      <c r="M28" s="16">
        <f t="shared" si="8"/>
        <v>2.453522738</v>
      </c>
      <c r="N28" s="9">
        <f t="shared" si="9"/>
        <v>2.348855758</v>
      </c>
      <c r="O28" s="9">
        <v>0.0</v>
      </c>
      <c r="P28" s="9">
        <f t="shared" si="10"/>
        <v>0.3214727183</v>
      </c>
      <c r="Q28" s="9">
        <f t="shared" si="11"/>
        <v>0.6511358109</v>
      </c>
      <c r="R28" s="9">
        <f t="shared" si="12"/>
        <v>0.5300263134</v>
      </c>
      <c r="S28" s="9">
        <f t="shared" si="13"/>
        <v>0.9448706252</v>
      </c>
      <c r="T28" s="9">
        <f t="shared" si="14"/>
        <v>0.9961838047</v>
      </c>
    </row>
    <row r="29" ht="14.25" customHeight="1">
      <c r="A29" s="7">
        <v>27.0</v>
      </c>
      <c r="B29" s="16">
        <f t="shared" si="1"/>
        <v>1.241939456</v>
      </c>
      <c r="C29" s="16">
        <v>0.0</v>
      </c>
      <c r="D29" s="7">
        <f t="shared" si="2"/>
        <v>0.8836127752</v>
      </c>
      <c r="E29" s="7">
        <v>0.0</v>
      </c>
      <c r="F29" s="9">
        <v>0.0</v>
      </c>
      <c r="G29" s="16">
        <f t="shared" si="3"/>
        <v>1.146860134</v>
      </c>
      <c r="H29" s="16">
        <v>0.0</v>
      </c>
      <c r="I29" s="9">
        <f t="shared" si="4"/>
        <v>1.945794462</v>
      </c>
      <c r="J29" s="16">
        <f t="shared" si="5"/>
        <v>0.7586957911</v>
      </c>
      <c r="K29" s="9">
        <f t="shared" ref="K29:K102" si="15">LOG10(A29)*1.07</f>
        <v>1.531559228</v>
      </c>
      <c r="L29" s="16">
        <f t="shared" si="7"/>
        <v>1.362950584</v>
      </c>
      <c r="M29" s="16">
        <f t="shared" si="8"/>
        <v>2.481943245</v>
      </c>
      <c r="N29" s="9">
        <f t="shared" si="9"/>
        <v>2.376063849</v>
      </c>
      <c r="O29" s="9">
        <v>0.0</v>
      </c>
      <c r="P29" s="9">
        <f t="shared" si="10"/>
        <v>0.325196514</v>
      </c>
      <c r="Q29" s="9">
        <f t="shared" si="11"/>
        <v>0.6586782759</v>
      </c>
      <c r="R29" s="9">
        <f t="shared" si="12"/>
        <v>0.5361659003</v>
      </c>
      <c r="S29" s="9">
        <f t="shared" si="13"/>
        <v>0.9558155824</v>
      </c>
      <c r="T29" s="9">
        <f t="shared" si="14"/>
        <v>1.007723151</v>
      </c>
    </row>
    <row r="30" ht="14.25" customHeight="1">
      <c r="A30" s="7">
        <v>28.0</v>
      </c>
      <c r="B30" s="16">
        <f t="shared" si="1"/>
        <v>1.255643536</v>
      </c>
      <c r="C30" s="16">
        <v>0.0</v>
      </c>
      <c r="D30" s="7">
        <f t="shared" si="2"/>
        <v>0.8933629286</v>
      </c>
      <c r="E30" s="7">
        <v>0.0</v>
      </c>
      <c r="F30" s="9">
        <v>0.0</v>
      </c>
      <c r="G30" s="16">
        <f t="shared" si="3"/>
        <v>1.159515069</v>
      </c>
      <c r="H30" s="16">
        <v>0.0</v>
      </c>
      <c r="I30" s="9">
        <f t="shared" si="4"/>
        <v>1.967265173</v>
      </c>
      <c r="J30" s="16">
        <f t="shared" si="5"/>
        <v>0.7670675582</v>
      </c>
      <c r="K30" s="9">
        <f t="shared" si="15"/>
        <v>1.548459094</v>
      </c>
      <c r="L30" s="16">
        <f t="shared" si="7"/>
        <v>1.377989952</v>
      </c>
      <c r="M30" s="16">
        <f t="shared" si="8"/>
        <v>2.509330046</v>
      </c>
      <c r="N30" s="9">
        <f t="shared" si="9"/>
        <v>2.402282332</v>
      </c>
      <c r="O30" s="9">
        <v>0.0</v>
      </c>
      <c r="P30" s="9">
        <f t="shared" si="10"/>
        <v>0.3287848685</v>
      </c>
      <c r="Q30" s="9">
        <f t="shared" si="11"/>
        <v>0.6659464078</v>
      </c>
      <c r="R30" s="9">
        <f t="shared" si="12"/>
        <v>0.5420821793</v>
      </c>
      <c r="S30" s="9">
        <f t="shared" si="13"/>
        <v>0.9663624518</v>
      </c>
      <c r="T30" s="9">
        <f t="shared" si="14"/>
        <v>1.01884279</v>
      </c>
    </row>
    <row r="31" ht="14.25" customHeight="1">
      <c r="A31" s="7">
        <v>29.0</v>
      </c>
      <c r="B31" s="16">
        <f t="shared" si="1"/>
        <v>1.26886667</v>
      </c>
      <c r="C31" s="16">
        <v>0.0</v>
      </c>
      <c r="D31" s="7">
        <f t="shared" si="2"/>
        <v>0.9027708998</v>
      </c>
      <c r="E31" s="7">
        <v>0.0</v>
      </c>
      <c r="F31" s="9">
        <v>0.0</v>
      </c>
      <c r="G31" s="16">
        <f t="shared" si="3"/>
        <v>1.171725878</v>
      </c>
      <c r="H31" s="16">
        <v>0.0</v>
      </c>
      <c r="I31" s="9">
        <f t="shared" si="4"/>
        <v>1.987982369</v>
      </c>
      <c r="J31" s="16">
        <f t="shared" si="5"/>
        <v>0.7751455177</v>
      </c>
      <c r="K31" s="9">
        <f t="shared" si="15"/>
        <v>1.564765858</v>
      </c>
      <c r="L31" s="16">
        <f t="shared" si="7"/>
        <v>1.392501512</v>
      </c>
      <c r="M31" s="16">
        <f t="shared" si="8"/>
        <v>2.535755706</v>
      </c>
      <c r="N31" s="9">
        <f t="shared" si="9"/>
        <v>2.427580677</v>
      </c>
      <c r="O31" s="9">
        <v>0.0</v>
      </c>
      <c r="P31" s="9">
        <f t="shared" si="10"/>
        <v>0.3322472896</v>
      </c>
      <c r="Q31" s="9">
        <f t="shared" si="11"/>
        <v>0.6729594643</v>
      </c>
      <c r="R31" s="9">
        <f t="shared" si="12"/>
        <v>0.5477908263</v>
      </c>
      <c r="S31" s="9">
        <f t="shared" si="13"/>
        <v>0.9765391783</v>
      </c>
      <c r="T31" s="9">
        <f t="shared" si="14"/>
        <v>1.029572185</v>
      </c>
    </row>
    <row r="32" ht="14.25" customHeight="1">
      <c r="A32" s="7">
        <v>30.0</v>
      </c>
      <c r="B32" s="16">
        <f t="shared" si="1"/>
        <v>1.281641476</v>
      </c>
      <c r="C32" s="16">
        <v>0.0</v>
      </c>
      <c r="D32" s="7">
        <f t="shared" si="2"/>
        <v>0.9118598946</v>
      </c>
      <c r="E32" s="7">
        <v>0.0</v>
      </c>
      <c r="F32" s="9">
        <v>0.0</v>
      </c>
      <c r="G32" s="16">
        <f t="shared" si="3"/>
        <v>1.183522681</v>
      </c>
      <c r="H32" s="16">
        <v>0.0</v>
      </c>
      <c r="I32" s="9">
        <f t="shared" si="4"/>
        <v>2.007997149</v>
      </c>
      <c r="J32" s="16">
        <f t="shared" si="5"/>
        <v>0.7829495946</v>
      </c>
      <c r="K32" s="9">
        <f t="shared" si="15"/>
        <v>1.580519743</v>
      </c>
      <c r="L32" s="16">
        <f t="shared" si="7"/>
        <v>1.406521059</v>
      </c>
      <c r="M32" s="16">
        <f t="shared" si="8"/>
        <v>2.561285406</v>
      </c>
      <c r="N32" s="9">
        <f t="shared" si="9"/>
        <v>2.452021283</v>
      </c>
      <c r="O32" s="9">
        <v>0.0</v>
      </c>
      <c r="P32" s="9">
        <f t="shared" si="10"/>
        <v>0.3355923175</v>
      </c>
      <c r="Q32" s="9">
        <f t="shared" si="11"/>
        <v>0.6797347437</v>
      </c>
      <c r="R32" s="9">
        <f t="shared" si="12"/>
        <v>0.5533059221</v>
      </c>
      <c r="S32" s="9">
        <f t="shared" si="13"/>
        <v>0.9863708637</v>
      </c>
      <c r="T32" s="9">
        <f t="shared" si="14"/>
        <v>1.039937801</v>
      </c>
    </row>
    <row r="33" ht="14.25" customHeight="1">
      <c r="A33" s="7">
        <v>31.0</v>
      </c>
      <c r="B33" s="16">
        <f t="shared" si="1"/>
        <v>1.293997359</v>
      </c>
      <c r="C33" s="16">
        <v>0.0</v>
      </c>
      <c r="D33" s="7">
        <f t="shared" si="2"/>
        <v>0.9206508353</v>
      </c>
      <c r="E33" s="7">
        <v>0.0</v>
      </c>
      <c r="F33" s="9">
        <v>0.0</v>
      </c>
      <c r="G33" s="16">
        <f t="shared" si="3"/>
        <v>1.194932634</v>
      </c>
      <c r="H33" s="16">
        <v>0.0</v>
      </c>
      <c r="I33" s="9">
        <f t="shared" si="4"/>
        <v>2.027355588</v>
      </c>
      <c r="J33" s="16">
        <f t="shared" si="5"/>
        <v>0.7904977536</v>
      </c>
      <c r="K33" s="9">
        <f t="shared" si="15"/>
        <v>1.595757012</v>
      </c>
      <c r="L33" s="16">
        <f t="shared" si="7"/>
        <v>1.420080865</v>
      </c>
      <c r="M33" s="16">
        <f t="shared" si="8"/>
        <v>2.585977914</v>
      </c>
      <c r="N33" s="9">
        <f t="shared" si="9"/>
        <v>2.475660412</v>
      </c>
      <c r="O33" s="9">
        <v>0.0</v>
      </c>
      <c r="P33" s="9">
        <f t="shared" si="10"/>
        <v>0.3388276524</v>
      </c>
      <c r="Q33" s="9">
        <f t="shared" si="11"/>
        <v>0.6862878423</v>
      </c>
      <c r="R33" s="9">
        <f t="shared" si="12"/>
        <v>0.5586401621</v>
      </c>
      <c r="S33" s="9">
        <f t="shared" si="13"/>
        <v>0.9958801401</v>
      </c>
      <c r="T33" s="9">
        <f t="shared" si="14"/>
        <v>1.049963498</v>
      </c>
    </row>
    <row r="34" ht="14.25" customHeight="1">
      <c r="A34" s="7">
        <v>32.0</v>
      </c>
      <c r="B34" s="16">
        <f t="shared" si="1"/>
        <v>1.305960924</v>
      </c>
      <c r="C34" s="16">
        <v>0.0</v>
      </c>
      <c r="D34" s="7">
        <f t="shared" si="2"/>
        <v>0.9291626508</v>
      </c>
      <c r="E34" s="7">
        <v>0.0</v>
      </c>
      <c r="F34" s="9">
        <v>0.0</v>
      </c>
      <c r="G34" s="16">
        <f t="shared" si="3"/>
        <v>1.205980303</v>
      </c>
      <c r="H34" s="16">
        <v>0.0</v>
      </c>
      <c r="I34" s="9">
        <f t="shared" si="4"/>
        <v>2.046099368</v>
      </c>
      <c r="J34" s="16">
        <f t="shared" si="5"/>
        <v>0.7978062475</v>
      </c>
      <c r="K34" s="9">
        <f t="shared" si="15"/>
        <v>1.610510477</v>
      </c>
      <c r="L34" s="16">
        <f t="shared" si="7"/>
        <v>1.433210127</v>
      </c>
      <c r="M34" s="16">
        <f t="shared" si="8"/>
        <v>2.6098864</v>
      </c>
      <c r="N34" s="9">
        <f t="shared" si="9"/>
        <v>2.498548964</v>
      </c>
      <c r="O34" s="9">
        <v>0.0</v>
      </c>
      <c r="P34" s="9">
        <f t="shared" si="10"/>
        <v>0.3419602607</v>
      </c>
      <c r="Q34" s="9">
        <f t="shared" si="11"/>
        <v>0.6926328705</v>
      </c>
      <c r="R34" s="9">
        <f t="shared" si="12"/>
        <v>0.5638050322</v>
      </c>
      <c r="S34" s="9">
        <f t="shared" si="13"/>
        <v>1.005087483</v>
      </c>
      <c r="T34" s="9">
        <f t="shared" si="14"/>
        <v>1.059670865</v>
      </c>
    </row>
    <row r="35" ht="14.25" customHeight="1">
      <c r="A35" s="7">
        <v>33.0</v>
      </c>
      <c r="B35" s="16">
        <f t="shared" si="1"/>
        <v>1.317556321</v>
      </c>
      <c r="C35" s="16">
        <v>0.0</v>
      </c>
      <c r="D35" s="7">
        <f t="shared" si="2"/>
        <v>0.9374125224</v>
      </c>
      <c r="E35" s="7">
        <v>0.0</v>
      </c>
      <c r="F35" s="9">
        <v>0.0</v>
      </c>
      <c r="G35" s="16">
        <f t="shared" si="3"/>
        <v>1.21668799</v>
      </c>
      <c r="H35" s="16">
        <v>0.0</v>
      </c>
      <c r="I35" s="9">
        <f t="shared" si="4"/>
        <v>2.064266324</v>
      </c>
      <c r="J35" s="16">
        <f t="shared" si="5"/>
        <v>0.8048898287</v>
      </c>
      <c r="K35" s="9">
        <f t="shared" si="15"/>
        <v>1.624809916</v>
      </c>
      <c r="L35" s="16">
        <f t="shared" si="7"/>
        <v>1.445935347</v>
      </c>
      <c r="M35" s="16">
        <f t="shared" si="8"/>
        <v>2.633059121</v>
      </c>
      <c r="N35" s="9">
        <f t="shared" si="9"/>
        <v>2.52073314</v>
      </c>
      <c r="O35" s="9">
        <v>0.0</v>
      </c>
      <c r="P35" s="9">
        <f t="shared" si="10"/>
        <v>0.3449964657</v>
      </c>
      <c r="Q35" s="9">
        <f t="shared" si="11"/>
        <v>0.6987826358</v>
      </c>
      <c r="R35" s="9">
        <f t="shared" si="12"/>
        <v>0.5688109578</v>
      </c>
      <c r="S35" s="9">
        <f t="shared" si="13"/>
        <v>1.014011478</v>
      </c>
      <c r="T35" s="9">
        <f t="shared" si="14"/>
        <v>1.069079496</v>
      </c>
    </row>
    <row r="36" ht="14.25" customHeight="1">
      <c r="A36" s="7">
        <v>34.0</v>
      </c>
      <c r="B36" s="16">
        <f t="shared" si="1"/>
        <v>1.328805535</v>
      </c>
      <c r="C36" s="16">
        <v>0.0</v>
      </c>
      <c r="D36" s="7">
        <f t="shared" si="2"/>
        <v>0.9454160919</v>
      </c>
      <c r="E36" s="7">
        <v>0.0</v>
      </c>
      <c r="F36" s="9">
        <v>0.0</v>
      </c>
      <c r="G36" s="16">
        <f t="shared" si="3"/>
        <v>1.227075996</v>
      </c>
      <c r="H36" s="16">
        <v>0.0</v>
      </c>
      <c r="I36" s="9">
        <f t="shared" si="4"/>
        <v>2.081890901</v>
      </c>
      <c r="J36" s="16">
        <f t="shared" si="5"/>
        <v>0.8117619278</v>
      </c>
      <c r="K36" s="9">
        <f t="shared" si="15"/>
        <v>1.638682441</v>
      </c>
      <c r="L36" s="16">
        <f t="shared" si="7"/>
        <v>1.458280653</v>
      </c>
      <c r="M36" s="16">
        <f t="shared" si="8"/>
        <v>2.655540015</v>
      </c>
      <c r="N36" s="9">
        <f t="shared" si="9"/>
        <v>2.542255002</v>
      </c>
      <c r="O36" s="9">
        <v>0.0</v>
      </c>
      <c r="P36" s="9">
        <f t="shared" si="10"/>
        <v>0.3479420239</v>
      </c>
      <c r="Q36" s="9">
        <f t="shared" si="11"/>
        <v>0.7047487983</v>
      </c>
      <c r="R36" s="9">
        <f t="shared" si="12"/>
        <v>0.5736674302</v>
      </c>
      <c r="S36" s="9">
        <f t="shared" si="13"/>
        <v>1.022669045</v>
      </c>
      <c r="T36" s="9">
        <f t="shared" si="14"/>
        <v>1.07820723</v>
      </c>
    </row>
    <row r="37" ht="14.25" customHeight="1">
      <c r="A37" s="7">
        <v>35.0</v>
      </c>
      <c r="B37" s="16">
        <f t="shared" si="1"/>
        <v>1.339728638</v>
      </c>
      <c r="C37" s="16">
        <v>0.0</v>
      </c>
      <c r="D37" s="7">
        <f t="shared" si="2"/>
        <v>0.953187641</v>
      </c>
      <c r="E37" s="7">
        <v>0.0</v>
      </c>
      <c r="F37" s="9">
        <v>0.0</v>
      </c>
      <c r="G37" s="16">
        <f t="shared" si="3"/>
        <v>1.237162857</v>
      </c>
      <c r="H37" s="16">
        <v>0.0</v>
      </c>
      <c r="I37" s="9">
        <f t="shared" si="4"/>
        <v>2.099004548</v>
      </c>
      <c r="J37" s="16">
        <f t="shared" si="5"/>
        <v>0.8184348073</v>
      </c>
      <c r="K37" s="9">
        <f t="shared" si="15"/>
        <v>1.652152807</v>
      </c>
      <c r="L37" s="16">
        <f t="shared" si="7"/>
        <v>1.470268073</v>
      </c>
      <c r="M37" s="16">
        <f t="shared" si="8"/>
        <v>2.677369197</v>
      </c>
      <c r="N37" s="9">
        <f t="shared" si="9"/>
        <v>2.563152954</v>
      </c>
      <c r="O37" s="9">
        <v>0.0</v>
      </c>
      <c r="P37" s="9">
        <f t="shared" si="10"/>
        <v>0.3508021916</v>
      </c>
      <c r="Q37" s="9">
        <f t="shared" si="11"/>
        <v>0.7105420039</v>
      </c>
      <c r="R37" s="9">
        <f t="shared" si="12"/>
        <v>0.5783831153</v>
      </c>
      <c r="S37" s="9">
        <f t="shared" si="13"/>
        <v>1.031075632</v>
      </c>
      <c r="T37" s="9">
        <f t="shared" si="14"/>
        <v>1.087070355</v>
      </c>
    </row>
    <row r="38" ht="14.25" customHeight="1">
      <c r="A38" s="7">
        <v>36.0</v>
      </c>
      <c r="B38" s="16">
        <f t="shared" si="1"/>
        <v>1.350344007</v>
      </c>
      <c r="C38" s="16">
        <v>0.0</v>
      </c>
      <c r="D38" s="7">
        <f t="shared" si="2"/>
        <v>0.9607402438</v>
      </c>
      <c r="E38" s="7">
        <v>0.0</v>
      </c>
      <c r="F38" s="9">
        <v>0.0</v>
      </c>
      <c r="G38" s="16">
        <f t="shared" si="3"/>
        <v>1.246965544</v>
      </c>
      <c r="H38" s="16">
        <v>0.0</v>
      </c>
      <c r="I38" s="9">
        <f t="shared" si="4"/>
        <v>2.115636055</v>
      </c>
      <c r="J38" s="16">
        <f t="shared" si="5"/>
        <v>0.8249196931</v>
      </c>
      <c r="K38" s="9">
        <f t="shared" si="15"/>
        <v>1.665243676</v>
      </c>
      <c r="L38" s="16">
        <f t="shared" si="7"/>
        <v>1.481917773</v>
      </c>
      <c r="M38" s="16">
        <f t="shared" si="8"/>
        <v>2.69858339</v>
      </c>
      <c r="N38" s="9">
        <f t="shared" si="9"/>
        <v>2.583462151</v>
      </c>
      <c r="O38" s="9">
        <v>0.0</v>
      </c>
      <c r="P38" s="9">
        <f t="shared" si="10"/>
        <v>0.3535817803</v>
      </c>
      <c r="Q38" s="9">
        <f t="shared" si="11"/>
        <v>0.7161719988</v>
      </c>
      <c r="R38" s="9">
        <f t="shared" si="12"/>
        <v>0.5829659464</v>
      </c>
      <c r="S38" s="9">
        <f t="shared" si="13"/>
        <v>1.039245382</v>
      </c>
      <c r="T38" s="9">
        <f t="shared" si="14"/>
        <v>1.09568378</v>
      </c>
    </row>
    <row r="39" ht="14.25" customHeight="1">
      <c r="A39" s="7">
        <v>37.0</v>
      </c>
      <c r="B39" s="16">
        <f t="shared" si="1"/>
        <v>1.360668507</v>
      </c>
      <c r="C39" s="16">
        <v>0.0</v>
      </c>
      <c r="D39" s="7">
        <f t="shared" si="2"/>
        <v>0.9680858997</v>
      </c>
      <c r="E39" s="7">
        <v>0.0</v>
      </c>
      <c r="F39" s="9">
        <v>0.0</v>
      </c>
      <c r="G39" s="16">
        <f t="shared" si="3"/>
        <v>1.25649963</v>
      </c>
      <c r="H39" s="16">
        <v>0.0</v>
      </c>
      <c r="I39" s="9">
        <f t="shared" si="4"/>
        <v>2.131811848</v>
      </c>
      <c r="J39" s="16">
        <f t="shared" si="5"/>
        <v>0.8312268883</v>
      </c>
      <c r="K39" s="9">
        <f t="shared" si="15"/>
        <v>1.677975845</v>
      </c>
      <c r="L39" s="16">
        <f t="shared" si="7"/>
        <v>1.493248264</v>
      </c>
      <c r="M39" s="16">
        <f t="shared" si="8"/>
        <v>2.719216298</v>
      </c>
      <c r="N39" s="9">
        <f t="shared" si="9"/>
        <v>2.603214862</v>
      </c>
      <c r="O39" s="9">
        <v>0.0</v>
      </c>
      <c r="P39" s="9">
        <f t="shared" si="10"/>
        <v>0.3562852062</v>
      </c>
      <c r="Q39" s="9">
        <f t="shared" si="11"/>
        <v>0.7216477277</v>
      </c>
      <c r="R39" s="9">
        <f t="shared" si="12"/>
        <v>0.5874232045</v>
      </c>
      <c r="S39" s="9">
        <f t="shared" si="13"/>
        <v>1.047191274</v>
      </c>
      <c r="T39" s="9">
        <f t="shared" si="14"/>
        <v>1.104061191</v>
      </c>
    </row>
    <row r="40" ht="14.25" customHeight="1">
      <c r="A40" s="7">
        <v>38.0</v>
      </c>
      <c r="B40" s="16">
        <f t="shared" si="1"/>
        <v>1.370717653</v>
      </c>
      <c r="C40" s="16">
        <v>0.0</v>
      </c>
      <c r="D40" s="7">
        <f t="shared" si="2"/>
        <v>0.9752356479</v>
      </c>
      <c r="E40" s="7">
        <v>0.0</v>
      </c>
      <c r="F40" s="9">
        <v>0.0</v>
      </c>
      <c r="G40" s="16">
        <f t="shared" si="3"/>
        <v>1.265779443</v>
      </c>
      <c r="H40" s="16">
        <v>0.0</v>
      </c>
      <c r="I40" s="9">
        <f t="shared" si="4"/>
        <v>2.147556234</v>
      </c>
      <c r="J40" s="16">
        <f t="shared" si="5"/>
        <v>0.8373658714</v>
      </c>
      <c r="K40" s="9">
        <f t="shared" si="15"/>
        <v>1.690368448</v>
      </c>
      <c r="L40" s="16">
        <f t="shared" si="7"/>
        <v>1.504276572</v>
      </c>
      <c r="M40" s="16">
        <f t="shared" si="8"/>
        <v>2.739298929</v>
      </c>
      <c r="N40" s="9">
        <f t="shared" si="9"/>
        <v>2.62244077</v>
      </c>
      <c r="O40" s="9">
        <v>0.0</v>
      </c>
      <c r="P40" s="9">
        <f t="shared" si="10"/>
        <v>0.3589165322</v>
      </c>
      <c r="Q40" s="9">
        <f t="shared" si="11"/>
        <v>0.7269774196</v>
      </c>
      <c r="R40" s="9">
        <f t="shared" si="12"/>
        <v>0.5917615882</v>
      </c>
      <c r="S40" s="9">
        <f t="shared" si="13"/>
        <v>1.054925251</v>
      </c>
      <c r="T40" s="9">
        <f t="shared" si="14"/>
        <v>1.112215178</v>
      </c>
    </row>
    <row r="41" ht="14.25" customHeight="1">
      <c r="A41" s="7">
        <v>39.0</v>
      </c>
      <c r="B41" s="16">
        <f t="shared" si="1"/>
        <v>1.380505753</v>
      </c>
      <c r="C41" s="16">
        <v>0.0</v>
      </c>
      <c r="D41" s="7">
        <f t="shared" si="2"/>
        <v>0.9821996673</v>
      </c>
      <c r="E41" s="7">
        <v>0.0</v>
      </c>
      <c r="F41" s="9">
        <v>0.0</v>
      </c>
      <c r="G41" s="16">
        <f t="shared" si="3"/>
        <v>1.274818194</v>
      </c>
      <c r="H41" s="16">
        <v>0.0</v>
      </c>
      <c r="I41" s="9">
        <f t="shared" si="4"/>
        <v>2.162891628</v>
      </c>
      <c r="J41" s="16">
        <f t="shared" si="5"/>
        <v>0.8433453822</v>
      </c>
      <c r="K41" s="9">
        <f t="shared" si="15"/>
        <v>1.70243913</v>
      </c>
      <c r="L41" s="16">
        <f t="shared" si="7"/>
        <v>1.515018397</v>
      </c>
      <c r="M41" s="16">
        <f t="shared" si="8"/>
        <v>2.758859873</v>
      </c>
      <c r="N41" s="9">
        <f t="shared" si="9"/>
        <v>2.641167248</v>
      </c>
      <c r="O41" s="9">
        <v>0.0</v>
      </c>
      <c r="P41" s="9">
        <f t="shared" si="10"/>
        <v>0.3614795042</v>
      </c>
      <c r="Q41" s="9">
        <f t="shared" si="11"/>
        <v>0.7321686621</v>
      </c>
      <c r="R41" s="9">
        <f t="shared" si="12"/>
        <v>0.5959872737</v>
      </c>
      <c r="S41" s="9">
        <f t="shared" si="13"/>
        <v>1.062458323</v>
      </c>
      <c r="T41" s="9">
        <f t="shared" si="14"/>
        <v>1.120157349</v>
      </c>
    </row>
    <row r="42" ht="14.25" customHeight="1">
      <c r="A42" s="7">
        <v>40.0</v>
      </c>
      <c r="B42" s="16">
        <f t="shared" si="1"/>
        <v>1.390046027</v>
      </c>
      <c r="C42" s="16">
        <v>0.0</v>
      </c>
      <c r="D42" s="7">
        <f t="shared" si="2"/>
        <v>0.9889873632</v>
      </c>
      <c r="E42" s="7">
        <v>0.0</v>
      </c>
      <c r="F42" s="9">
        <v>0.0</v>
      </c>
      <c r="G42" s="16">
        <f t="shared" si="3"/>
        <v>1.283628091</v>
      </c>
      <c r="H42" s="16">
        <v>0.0</v>
      </c>
      <c r="I42" s="9">
        <f t="shared" si="4"/>
        <v>2.177838742</v>
      </c>
      <c r="J42" s="16">
        <f t="shared" si="5"/>
        <v>0.8491734966</v>
      </c>
      <c r="K42" s="9">
        <f t="shared" si="15"/>
        <v>1.714204191</v>
      </c>
      <c r="L42" s="16">
        <f t="shared" si="7"/>
        <v>1.525488248</v>
      </c>
      <c r="M42" s="16">
        <f t="shared" si="8"/>
        <v>2.777925551</v>
      </c>
      <c r="N42" s="9">
        <f t="shared" si="9"/>
        <v>2.659419586</v>
      </c>
      <c r="O42" s="9">
        <v>0.0</v>
      </c>
      <c r="P42" s="9">
        <f t="shared" si="10"/>
        <v>0.3639775838</v>
      </c>
      <c r="Q42" s="9">
        <f t="shared" si="11"/>
        <v>0.7372284666</v>
      </c>
      <c r="R42" s="9">
        <f t="shared" si="12"/>
        <v>0.6001059682</v>
      </c>
      <c r="S42" s="9">
        <f t="shared" si="13"/>
        <v>1.069800663</v>
      </c>
      <c r="T42" s="9">
        <f t="shared" si="14"/>
        <v>1.12789843</v>
      </c>
    </row>
    <row r="43" ht="14.25" customHeight="1">
      <c r="A43" s="7">
        <v>41.0</v>
      </c>
      <c r="B43" s="16">
        <f t="shared" si="1"/>
        <v>1.399350714</v>
      </c>
      <c r="C43" s="16">
        <v>0.0</v>
      </c>
      <c r="D43" s="7">
        <f t="shared" si="2"/>
        <v>0.9956074445</v>
      </c>
      <c r="E43" s="7">
        <v>0.0</v>
      </c>
      <c r="F43" s="9">
        <v>0.0</v>
      </c>
      <c r="G43" s="16">
        <f t="shared" si="3"/>
        <v>1.292220438</v>
      </c>
      <c r="H43" s="16">
        <v>0.0</v>
      </c>
      <c r="I43" s="9">
        <f t="shared" si="4"/>
        <v>2.192416754</v>
      </c>
      <c r="J43" s="16">
        <f t="shared" si="5"/>
        <v>0.8548576922</v>
      </c>
      <c r="K43" s="9">
        <f t="shared" si="15"/>
        <v>1.725678727</v>
      </c>
      <c r="L43" s="16">
        <f t="shared" si="7"/>
        <v>1.535699558</v>
      </c>
      <c r="M43" s="16">
        <f t="shared" si="8"/>
        <v>2.796520422</v>
      </c>
      <c r="N43" s="9">
        <f t="shared" si="9"/>
        <v>2.677221202</v>
      </c>
      <c r="O43" s="9">
        <v>0.0</v>
      </c>
      <c r="P43" s="9">
        <f t="shared" si="10"/>
        <v>0.3664139761</v>
      </c>
      <c r="Q43" s="9">
        <f t="shared" si="11"/>
        <v>0.7421633248</v>
      </c>
      <c r="R43" s="9">
        <f t="shared" si="12"/>
        <v>0.6041229561</v>
      </c>
      <c r="S43" s="9">
        <f t="shared" si="13"/>
        <v>1.076961692</v>
      </c>
      <c r="T43" s="9">
        <f t="shared" si="14"/>
        <v>1.135448354</v>
      </c>
    </row>
    <row r="44" ht="14.25" customHeight="1">
      <c r="A44" s="7">
        <v>42.0</v>
      </c>
      <c r="B44" s="16">
        <f t="shared" si="1"/>
        <v>1.408431169</v>
      </c>
      <c r="C44" s="16">
        <v>0.0</v>
      </c>
      <c r="D44" s="7">
        <f t="shared" si="2"/>
        <v>1.00206799</v>
      </c>
      <c r="E44" s="7">
        <v>0.0</v>
      </c>
      <c r="F44" s="9">
        <v>0.0</v>
      </c>
      <c r="G44" s="16">
        <f t="shared" si="3"/>
        <v>1.30060572</v>
      </c>
      <c r="H44" s="16">
        <v>0.0</v>
      </c>
      <c r="I44" s="9">
        <f t="shared" si="4"/>
        <v>2.206643454</v>
      </c>
      <c r="J44" s="16">
        <f t="shared" si="5"/>
        <v>0.8604049057</v>
      </c>
      <c r="K44" s="9">
        <f t="shared" si="15"/>
        <v>1.736876741</v>
      </c>
      <c r="L44" s="16">
        <f t="shared" si="7"/>
        <v>1.545664788</v>
      </c>
      <c r="M44" s="16">
        <f t="shared" si="8"/>
        <v>2.814667181</v>
      </c>
      <c r="N44" s="9">
        <f t="shared" si="9"/>
        <v>2.694593822</v>
      </c>
      <c r="O44" s="9">
        <v>0.0</v>
      </c>
      <c r="P44" s="9">
        <f t="shared" si="10"/>
        <v>0.3687916544</v>
      </c>
      <c r="Q44" s="9">
        <f t="shared" si="11"/>
        <v>0.7469792591</v>
      </c>
      <c r="R44" s="9">
        <f t="shared" si="12"/>
        <v>0.6080431397</v>
      </c>
      <c r="S44" s="9">
        <f t="shared" si="13"/>
        <v>1.083950149</v>
      </c>
      <c r="T44" s="9">
        <f t="shared" si="14"/>
        <v>1.142816334</v>
      </c>
    </row>
    <row r="45" ht="14.25" customHeight="1">
      <c r="A45" s="7">
        <v>43.0</v>
      </c>
      <c r="B45" s="16">
        <f t="shared" si="1"/>
        <v>1.417297947</v>
      </c>
      <c r="C45" s="16">
        <v>0.0</v>
      </c>
      <c r="D45" s="7">
        <f t="shared" si="2"/>
        <v>1.008376509</v>
      </c>
      <c r="E45" s="7">
        <v>0.0</v>
      </c>
      <c r="F45" s="9">
        <v>0.0</v>
      </c>
      <c r="G45" s="16">
        <f t="shared" si="3"/>
        <v>1.308793683</v>
      </c>
      <c r="H45" s="16">
        <v>0.0</v>
      </c>
      <c r="I45" s="9">
        <f t="shared" si="4"/>
        <v>2.220535377</v>
      </c>
      <c r="J45" s="16">
        <f t="shared" si="5"/>
        <v>0.8658215844</v>
      </c>
      <c r="K45" s="9">
        <f t="shared" si="15"/>
        <v>1.747811247</v>
      </c>
      <c r="L45" s="16">
        <f t="shared" si="7"/>
        <v>1.55539552</v>
      </c>
      <c r="M45" s="16">
        <f t="shared" si="8"/>
        <v>2.832386917</v>
      </c>
      <c r="N45" s="9">
        <f t="shared" si="9"/>
        <v>2.711557636</v>
      </c>
      <c r="O45" s="9">
        <v>0.0</v>
      </c>
      <c r="P45" s="9">
        <f t="shared" si="10"/>
        <v>0.3711133821</v>
      </c>
      <c r="Q45" s="9">
        <f t="shared" si="11"/>
        <v>0.7516818666</v>
      </c>
      <c r="R45" s="9">
        <f t="shared" si="12"/>
        <v>0.611871075</v>
      </c>
      <c r="S45" s="9">
        <f t="shared" si="13"/>
        <v>1.090774157</v>
      </c>
      <c r="T45" s="9">
        <f t="shared" si="14"/>
        <v>1.150010934</v>
      </c>
    </row>
    <row r="46" ht="14.25" customHeight="1">
      <c r="A46" s="7">
        <v>44.0</v>
      </c>
      <c r="B46" s="16">
        <f t="shared" si="1"/>
        <v>1.425960873</v>
      </c>
      <c r="C46" s="16">
        <v>0.0</v>
      </c>
      <c r="D46" s="7">
        <f t="shared" si="2"/>
        <v>1.014539991</v>
      </c>
      <c r="E46" s="7">
        <v>0.0</v>
      </c>
      <c r="F46" s="9">
        <v>0.0</v>
      </c>
      <c r="G46" s="16">
        <f t="shared" si="3"/>
        <v>1.3167934</v>
      </c>
      <c r="H46" s="16">
        <v>0.0</v>
      </c>
      <c r="I46" s="9">
        <f t="shared" si="4"/>
        <v>2.234107917</v>
      </c>
      <c r="J46" s="16">
        <f t="shared" si="5"/>
        <v>0.8711137307</v>
      </c>
      <c r="K46" s="9">
        <f t="shared" si="15"/>
        <v>1.758494364</v>
      </c>
      <c r="L46" s="16">
        <f t="shared" si="7"/>
        <v>1.564902537</v>
      </c>
      <c r="M46" s="16">
        <f t="shared" si="8"/>
        <v>2.849699266</v>
      </c>
      <c r="N46" s="9">
        <f t="shared" si="9"/>
        <v>2.728131443</v>
      </c>
      <c r="O46" s="9">
        <v>0.0</v>
      </c>
      <c r="P46" s="9">
        <f t="shared" si="10"/>
        <v>0.373381732</v>
      </c>
      <c r="Q46" s="9">
        <f t="shared" si="11"/>
        <v>0.7562763587</v>
      </c>
      <c r="R46" s="9">
        <f t="shared" si="12"/>
        <v>0.6156110039</v>
      </c>
      <c r="S46" s="9">
        <f t="shared" si="13"/>
        <v>1.097441277</v>
      </c>
      <c r="T46" s="9">
        <f t="shared" si="14"/>
        <v>1.157040125</v>
      </c>
    </row>
    <row r="47" ht="14.25" customHeight="1">
      <c r="A47" s="7">
        <v>45.0</v>
      </c>
      <c r="B47" s="16">
        <f t="shared" si="1"/>
        <v>1.434429109</v>
      </c>
      <c r="C47" s="16">
        <v>0.0</v>
      </c>
      <c r="D47" s="7">
        <f t="shared" si="2"/>
        <v>1.020564956</v>
      </c>
      <c r="E47" s="7">
        <v>0.0</v>
      </c>
      <c r="F47" s="9">
        <v>0.0</v>
      </c>
      <c r="G47" s="16">
        <f t="shared" si="3"/>
        <v>1.324613332</v>
      </c>
      <c r="H47" s="16">
        <v>0.0</v>
      </c>
      <c r="I47" s="9">
        <f t="shared" si="4"/>
        <v>2.24737543</v>
      </c>
      <c r="J47" s="16">
        <f t="shared" si="5"/>
        <v>0.8762869422</v>
      </c>
      <c r="K47" s="9">
        <f t="shared" si="15"/>
        <v>1.76893739</v>
      </c>
      <c r="L47" s="16">
        <f t="shared" si="7"/>
        <v>1.574195895</v>
      </c>
      <c r="M47" s="16">
        <f t="shared" si="8"/>
        <v>2.866622541</v>
      </c>
      <c r="N47" s="9">
        <f t="shared" si="9"/>
        <v>2.744332773</v>
      </c>
      <c r="O47" s="9">
        <v>0.0</v>
      </c>
      <c r="P47" s="9">
        <f t="shared" si="10"/>
        <v>0.3755991034</v>
      </c>
      <c r="Q47" s="9">
        <f t="shared" si="11"/>
        <v>0.7607675949</v>
      </c>
      <c r="R47" s="9">
        <f t="shared" si="12"/>
        <v>0.6192668824</v>
      </c>
      <c r="S47" s="9">
        <f t="shared" si="13"/>
        <v>1.103958561</v>
      </c>
      <c r="T47" s="9">
        <f t="shared" si="14"/>
        <v>1.163911345</v>
      </c>
    </row>
    <row r="48" ht="14.25" customHeight="1">
      <c r="A48" s="7">
        <v>46.0</v>
      </c>
      <c r="B48" s="16">
        <f t="shared" si="1"/>
        <v>1.442711216</v>
      </c>
      <c r="C48" s="16">
        <v>0.0</v>
      </c>
      <c r="D48" s="7">
        <f t="shared" si="2"/>
        <v>1.026457494</v>
      </c>
      <c r="E48" s="7">
        <v>0.0</v>
      </c>
      <c r="F48" s="9">
        <v>0.0</v>
      </c>
      <c r="G48" s="16">
        <f t="shared" si="3"/>
        <v>1.332261384</v>
      </c>
      <c r="H48" s="16">
        <v>0.0</v>
      </c>
      <c r="I48" s="9">
        <f t="shared" si="4"/>
        <v>2.260351325</v>
      </c>
      <c r="J48" s="16">
        <f t="shared" si="5"/>
        <v>0.8813464475</v>
      </c>
      <c r="K48" s="9">
        <f t="shared" si="15"/>
        <v>1.77915088</v>
      </c>
      <c r="L48" s="16">
        <f t="shared" si="7"/>
        <v>1.583284986</v>
      </c>
      <c r="M48" s="16">
        <f t="shared" si="8"/>
        <v>2.883173845</v>
      </c>
      <c r="N48" s="9">
        <f t="shared" si="9"/>
        <v>2.760178001</v>
      </c>
      <c r="O48" s="9">
        <v>0.0</v>
      </c>
      <c r="P48" s="9">
        <f t="shared" si="10"/>
        <v>0.3777677373</v>
      </c>
      <c r="Q48" s="9">
        <f t="shared" si="11"/>
        <v>0.7651601146</v>
      </c>
      <c r="R48" s="9">
        <f t="shared" si="12"/>
        <v>0.6228424053</v>
      </c>
      <c r="S48" s="9">
        <f t="shared" si="13"/>
        <v>1.110332597</v>
      </c>
      <c r="T48" s="9">
        <f t="shared" si="14"/>
        <v>1.170631535</v>
      </c>
    </row>
    <row r="49" ht="14.25" customHeight="1">
      <c r="A49" s="7">
        <v>47.0</v>
      </c>
      <c r="B49" s="16">
        <f t="shared" si="1"/>
        <v>1.450815198</v>
      </c>
      <c r="C49" s="16">
        <v>0.0</v>
      </c>
      <c r="D49" s="7">
        <f t="shared" si="2"/>
        <v>1.0322233</v>
      </c>
      <c r="E49" s="7">
        <v>0.0</v>
      </c>
      <c r="F49" s="9">
        <v>0.0</v>
      </c>
      <c r="G49" s="16">
        <f t="shared" si="3"/>
        <v>1.339744949</v>
      </c>
      <c r="H49" s="16">
        <v>0.0</v>
      </c>
      <c r="I49" s="9">
        <f t="shared" si="4"/>
        <v>2.273048148</v>
      </c>
      <c r="J49" s="16">
        <f t="shared" si="5"/>
        <v>0.8862971377</v>
      </c>
      <c r="K49" s="9">
        <f t="shared" si="15"/>
        <v>1.789144708</v>
      </c>
      <c r="L49" s="16">
        <f t="shared" si="7"/>
        <v>1.592178599</v>
      </c>
      <c r="M49" s="16">
        <f t="shared" si="8"/>
        <v>2.89936918</v>
      </c>
      <c r="N49" s="9">
        <f t="shared" si="9"/>
        <v>2.775682444</v>
      </c>
      <c r="O49" s="9">
        <v>0.0</v>
      </c>
      <c r="P49" s="9">
        <f t="shared" si="10"/>
        <v>0.3798897304</v>
      </c>
      <c r="Q49" s="9">
        <f t="shared" si="11"/>
        <v>0.7694581642</v>
      </c>
      <c r="R49" s="9">
        <f t="shared" si="12"/>
        <v>0.6263410293</v>
      </c>
      <c r="S49" s="9">
        <f t="shared" si="13"/>
        <v>1.116569546</v>
      </c>
      <c r="T49" s="9">
        <f t="shared" si="14"/>
        <v>1.177207195</v>
      </c>
    </row>
    <row r="50" ht="14.25" customHeight="1">
      <c r="A50" s="7">
        <v>48.0</v>
      </c>
      <c r="B50" s="16">
        <f t="shared" si="1"/>
        <v>1.458748558</v>
      </c>
      <c r="C50" s="16">
        <v>0.0</v>
      </c>
      <c r="D50" s="7">
        <f t="shared" si="2"/>
        <v>1.037867712</v>
      </c>
      <c r="E50" s="7">
        <v>0.0</v>
      </c>
      <c r="F50" s="9">
        <v>0.0</v>
      </c>
      <c r="G50" s="16">
        <f t="shared" si="3"/>
        <v>1.347070954</v>
      </c>
      <c r="H50" s="16">
        <v>0.0</v>
      </c>
      <c r="I50" s="9">
        <f t="shared" si="4"/>
        <v>2.285477648</v>
      </c>
      <c r="J50" s="16">
        <f t="shared" si="5"/>
        <v>0.8911435951</v>
      </c>
      <c r="K50" s="9">
        <f t="shared" si="15"/>
        <v>1.798928124</v>
      </c>
      <c r="L50" s="16">
        <f t="shared" si="7"/>
        <v>1.600884963</v>
      </c>
      <c r="M50" s="16">
        <f t="shared" si="8"/>
        <v>2.915223534</v>
      </c>
      <c r="N50" s="9">
        <f t="shared" si="9"/>
        <v>2.790860454</v>
      </c>
      <c r="O50" s="9">
        <v>0.0</v>
      </c>
      <c r="P50" s="9">
        <f t="shared" si="10"/>
        <v>0.3819670466</v>
      </c>
      <c r="Q50" s="9">
        <f t="shared" si="11"/>
        <v>0.7736657217</v>
      </c>
      <c r="R50" s="9">
        <f t="shared" si="12"/>
        <v>0.6297659925</v>
      </c>
      <c r="S50" s="9">
        <f t="shared" si="13"/>
        <v>1.122675181</v>
      </c>
      <c r="T50" s="9">
        <f t="shared" si="14"/>
        <v>1.183644409</v>
      </c>
    </row>
    <row r="51" ht="14.25" customHeight="1">
      <c r="A51" s="7">
        <v>49.0</v>
      </c>
      <c r="B51" s="16">
        <f t="shared" si="1"/>
        <v>1.466518332</v>
      </c>
      <c r="C51" s="16">
        <v>0.0</v>
      </c>
      <c r="D51" s="7">
        <f t="shared" si="2"/>
        <v>1.043395736</v>
      </c>
      <c r="E51" s="7">
        <v>0.0</v>
      </c>
      <c r="F51" s="9">
        <v>0.0</v>
      </c>
      <c r="G51" s="16">
        <f t="shared" si="3"/>
        <v>1.354245896</v>
      </c>
      <c r="H51" s="16">
        <v>0.0</v>
      </c>
      <c r="I51" s="9">
        <f t="shared" si="4"/>
        <v>2.297650853</v>
      </c>
      <c r="J51" s="16">
        <f t="shared" si="5"/>
        <v>0.8958901184</v>
      </c>
      <c r="K51" s="9">
        <f t="shared" si="15"/>
        <v>1.808509806</v>
      </c>
      <c r="L51" s="16">
        <f t="shared" si="7"/>
        <v>1.609411802</v>
      </c>
      <c r="M51" s="16">
        <f t="shared" si="8"/>
        <v>2.930750972</v>
      </c>
      <c r="N51" s="9">
        <f t="shared" si="9"/>
        <v>2.805725493</v>
      </c>
      <c r="O51" s="9">
        <v>0.0</v>
      </c>
      <c r="P51" s="9">
        <f t="shared" si="10"/>
        <v>0.3840015285</v>
      </c>
      <c r="Q51" s="9">
        <f t="shared" si="11"/>
        <v>0.7777865193</v>
      </c>
      <c r="R51" s="9">
        <f t="shared" si="12"/>
        <v>0.6331203329</v>
      </c>
      <c r="S51" s="9">
        <f t="shared" si="13"/>
        <v>1.128654917</v>
      </c>
      <c r="T51" s="9">
        <f t="shared" si="14"/>
        <v>1.189948888</v>
      </c>
    </row>
    <row r="52" ht="14.25" customHeight="1">
      <c r="A52" s="7">
        <v>50.0</v>
      </c>
      <c r="B52" s="16">
        <f t="shared" si="1"/>
        <v>1.474131129</v>
      </c>
      <c r="C52" s="16">
        <v>0.0</v>
      </c>
      <c r="D52" s="7">
        <f t="shared" si="2"/>
        <v>1.048812076</v>
      </c>
      <c r="E52" s="7">
        <v>0.0</v>
      </c>
      <c r="F52" s="9">
        <v>0.0</v>
      </c>
      <c r="G52" s="16">
        <f t="shared" si="3"/>
        <v>1.36127588</v>
      </c>
      <c r="H52" s="16">
        <v>0.0</v>
      </c>
      <c r="I52" s="9">
        <f t="shared" si="4"/>
        <v>2.309578116</v>
      </c>
      <c r="J52" s="16">
        <f t="shared" si="5"/>
        <v>0.9005407457</v>
      </c>
      <c r="K52" s="9">
        <f t="shared" si="15"/>
        <v>1.817897905</v>
      </c>
      <c r="L52" s="16">
        <f t="shared" si="7"/>
        <v>1.617766369</v>
      </c>
      <c r="M52" s="16">
        <f t="shared" si="8"/>
        <v>2.945964702</v>
      </c>
      <c r="N52" s="9">
        <f t="shared" si="9"/>
        <v>2.820290207</v>
      </c>
      <c r="O52" s="9">
        <v>0.0</v>
      </c>
      <c r="P52" s="9">
        <f t="shared" si="10"/>
        <v>0.3859949068</v>
      </c>
      <c r="Q52" s="9">
        <f t="shared" si="11"/>
        <v>0.7818240627</v>
      </c>
      <c r="R52" s="9">
        <f t="shared" si="12"/>
        <v>0.6364069042</v>
      </c>
      <c r="S52" s="9">
        <f t="shared" si="13"/>
        <v>1.134513843</v>
      </c>
      <c r="T52" s="9">
        <f t="shared" si="14"/>
        <v>1.196125994</v>
      </c>
    </row>
    <row r="53" ht="14.25" customHeight="1">
      <c r="A53" s="7">
        <v>51.0</v>
      </c>
      <c r="B53" s="16">
        <f t="shared" si="1"/>
        <v>1.481593169</v>
      </c>
      <c r="C53" s="16">
        <v>0.0</v>
      </c>
      <c r="D53" s="7">
        <f t="shared" si="2"/>
        <v>1.054121153</v>
      </c>
      <c r="E53" s="7">
        <v>0.0</v>
      </c>
      <c r="F53" s="9">
        <v>0.0</v>
      </c>
      <c r="G53" s="16">
        <f t="shared" si="3"/>
        <v>1.368166647</v>
      </c>
      <c r="H53" s="16">
        <v>0.0</v>
      </c>
      <c r="I53" s="9">
        <f t="shared" si="4"/>
        <v>2.321269181</v>
      </c>
      <c r="J53" s="16">
        <f t="shared" si="5"/>
        <v>0.9050992753</v>
      </c>
      <c r="K53" s="9">
        <f t="shared" si="15"/>
        <v>1.827100088</v>
      </c>
      <c r="L53" s="16">
        <f t="shared" si="7"/>
        <v>1.625955489</v>
      </c>
      <c r="M53" s="16">
        <f t="shared" si="8"/>
        <v>2.96087715</v>
      </c>
      <c r="N53" s="9">
        <f t="shared" si="9"/>
        <v>2.834566492</v>
      </c>
      <c r="O53" s="9">
        <v>0.0</v>
      </c>
      <c r="P53" s="9">
        <f t="shared" si="10"/>
        <v>0.3879488098</v>
      </c>
      <c r="Q53" s="9">
        <f t="shared" si="11"/>
        <v>0.7857816495</v>
      </c>
      <c r="R53" s="9">
        <f t="shared" si="12"/>
        <v>0.6396283905</v>
      </c>
      <c r="S53" s="9">
        <f t="shared" si="13"/>
        <v>1.140256742</v>
      </c>
      <c r="T53" s="9">
        <f t="shared" si="14"/>
        <v>1.202180774</v>
      </c>
    </row>
    <row r="54" ht="14.25" customHeight="1">
      <c r="A54" s="7">
        <v>52.0</v>
      </c>
      <c r="B54" s="16">
        <f t="shared" si="1"/>
        <v>1.488910305</v>
      </c>
      <c r="C54" s="16">
        <v>0.0</v>
      </c>
      <c r="D54" s="7">
        <f t="shared" si="2"/>
        <v>1.059327136</v>
      </c>
      <c r="E54" s="7">
        <v>0.0</v>
      </c>
      <c r="F54" s="9">
        <v>0.0</v>
      </c>
      <c r="G54" s="16">
        <f t="shared" si="3"/>
        <v>1.374923604</v>
      </c>
      <c r="H54" s="16">
        <v>0.0</v>
      </c>
      <c r="I54" s="9">
        <f t="shared" si="4"/>
        <v>2.332733221</v>
      </c>
      <c r="J54" s="16">
        <f t="shared" si="5"/>
        <v>0.9095692842</v>
      </c>
      <c r="K54" s="9">
        <f t="shared" si="15"/>
        <v>1.836123578</v>
      </c>
      <c r="L54" s="16">
        <f t="shared" si="7"/>
        <v>1.633985586</v>
      </c>
      <c r="M54" s="16">
        <f t="shared" si="8"/>
        <v>2.975500018</v>
      </c>
      <c r="N54" s="9">
        <f t="shared" si="9"/>
        <v>2.84856555</v>
      </c>
      <c r="O54" s="9">
        <v>0.0</v>
      </c>
      <c r="P54" s="9">
        <f t="shared" si="10"/>
        <v>0.3898647705</v>
      </c>
      <c r="Q54" s="9">
        <f t="shared" si="11"/>
        <v>0.789662385</v>
      </c>
      <c r="R54" s="9">
        <f t="shared" si="12"/>
        <v>0.6427873198</v>
      </c>
      <c r="S54" s="9">
        <f t="shared" si="13"/>
        <v>1.145888122</v>
      </c>
      <c r="T54" s="9">
        <f t="shared" si="14"/>
        <v>1.208117978</v>
      </c>
    </row>
    <row r="55" ht="14.25" customHeight="1">
      <c r="A55" s="7">
        <v>53.0</v>
      </c>
      <c r="B55" s="16">
        <f t="shared" si="1"/>
        <v>1.496088058</v>
      </c>
      <c r="C55" s="16">
        <v>0.0</v>
      </c>
      <c r="D55" s="7">
        <f t="shared" si="2"/>
        <v>1.064433951</v>
      </c>
      <c r="E55" s="7">
        <v>0.0</v>
      </c>
      <c r="F55" s="9">
        <v>0.0</v>
      </c>
      <c r="G55" s="16">
        <f t="shared" si="3"/>
        <v>1.381551849</v>
      </c>
      <c r="H55" s="16">
        <v>0.0</v>
      </c>
      <c r="I55" s="9">
        <f t="shared" si="4"/>
        <v>2.343978884</v>
      </c>
      <c r="J55" s="16">
        <f t="shared" si="5"/>
        <v>0.9139541448</v>
      </c>
      <c r="K55" s="9">
        <f t="shared" si="15"/>
        <v>1.84497518</v>
      </c>
      <c r="L55" s="16">
        <f t="shared" si="7"/>
        <v>1.64186272</v>
      </c>
      <c r="M55" s="16">
        <f t="shared" si="8"/>
        <v>2.989844338</v>
      </c>
      <c r="N55" s="9">
        <f t="shared" si="9"/>
        <v>2.862297944</v>
      </c>
      <c r="O55" s="9">
        <v>0.0</v>
      </c>
      <c r="P55" s="9">
        <f t="shared" si="10"/>
        <v>0.3917442344</v>
      </c>
      <c r="Q55" s="9">
        <f t="shared" si="11"/>
        <v>0.7934691973</v>
      </c>
      <c r="R55" s="9">
        <f t="shared" si="12"/>
        <v>0.6458860753</v>
      </c>
      <c r="S55" s="9">
        <f t="shared" si="13"/>
        <v>1.151412231</v>
      </c>
      <c r="T55" s="9">
        <f t="shared" si="14"/>
        <v>1.213942085</v>
      </c>
    </row>
    <row r="56" ht="14.25" customHeight="1">
      <c r="A56" s="7">
        <v>54.0</v>
      </c>
      <c r="B56" s="16">
        <f t="shared" si="1"/>
        <v>1.50313164</v>
      </c>
      <c r="C56" s="16">
        <v>0.0</v>
      </c>
      <c r="D56" s="7">
        <f t="shared" si="2"/>
        <v>1.069445305</v>
      </c>
      <c r="E56" s="7">
        <v>0.0</v>
      </c>
      <c r="F56" s="9">
        <v>0.0</v>
      </c>
      <c r="G56" s="16">
        <f t="shared" si="3"/>
        <v>1.388056195</v>
      </c>
      <c r="H56" s="16">
        <v>0.0</v>
      </c>
      <c r="I56" s="9">
        <f t="shared" si="4"/>
        <v>2.355014336</v>
      </c>
      <c r="J56" s="16">
        <f t="shared" si="5"/>
        <v>0.9182570406</v>
      </c>
      <c r="K56" s="9">
        <f t="shared" si="15"/>
        <v>1.853661323</v>
      </c>
      <c r="L56" s="16">
        <f t="shared" si="7"/>
        <v>1.649592609</v>
      </c>
      <c r="M56" s="16">
        <f t="shared" si="8"/>
        <v>3.003920525</v>
      </c>
      <c r="N56" s="9">
        <f t="shared" si="9"/>
        <v>2.875773641</v>
      </c>
      <c r="O56" s="9">
        <v>0.0</v>
      </c>
      <c r="P56" s="9">
        <f t="shared" si="10"/>
        <v>0.3935885662</v>
      </c>
      <c r="Q56" s="9">
        <f t="shared" si="11"/>
        <v>0.79720485</v>
      </c>
      <c r="R56" s="9">
        <f t="shared" si="12"/>
        <v>0.6489269067</v>
      </c>
      <c r="S56" s="9">
        <f t="shared" si="13"/>
        <v>1.156833079</v>
      </c>
      <c r="T56" s="9">
        <f t="shared" si="14"/>
        <v>1.219657324</v>
      </c>
    </row>
    <row r="57" ht="14.25" customHeight="1">
      <c r="A57" s="7">
        <v>55.0</v>
      </c>
      <c r="B57" s="16">
        <f t="shared" si="1"/>
        <v>1.510045975</v>
      </c>
      <c r="C57" s="16">
        <v>0.0</v>
      </c>
      <c r="D57" s="7">
        <f t="shared" si="2"/>
        <v>1.074364703</v>
      </c>
      <c r="E57" s="7">
        <v>0.0</v>
      </c>
      <c r="F57" s="9">
        <v>0.0</v>
      </c>
      <c r="G57" s="16">
        <f t="shared" si="3"/>
        <v>1.394441188</v>
      </c>
      <c r="H57" s="16">
        <v>0.0</v>
      </c>
      <c r="I57" s="9">
        <f t="shared" si="4"/>
        <v>2.365847291</v>
      </c>
      <c r="J57" s="16">
        <f t="shared" si="5"/>
        <v>0.9224809798</v>
      </c>
      <c r="K57" s="9">
        <f t="shared" si="15"/>
        <v>1.862188078</v>
      </c>
      <c r="L57" s="16">
        <f t="shared" si="7"/>
        <v>1.657180658</v>
      </c>
      <c r="M57" s="16">
        <f t="shared" si="8"/>
        <v>3.017738417</v>
      </c>
      <c r="N57" s="9">
        <f t="shared" si="9"/>
        <v>2.889002065</v>
      </c>
      <c r="O57" s="9">
        <v>0.0</v>
      </c>
      <c r="P57" s="9">
        <f t="shared" si="10"/>
        <v>0.395399055</v>
      </c>
      <c r="Q57" s="9">
        <f t="shared" si="11"/>
        <v>0.8008719548</v>
      </c>
      <c r="R57" s="9">
        <f t="shared" si="12"/>
        <v>0.6519119399</v>
      </c>
      <c r="S57" s="9">
        <f t="shared" si="13"/>
        <v>1.162154457</v>
      </c>
      <c r="T57" s="9">
        <f t="shared" si="14"/>
        <v>1.22526769</v>
      </c>
    </row>
    <row r="58" ht="14.25" customHeight="1">
      <c r="A58" s="7">
        <v>56.0</v>
      </c>
      <c r="B58" s="16">
        <f t="shared" si="1"/>
        <v>1.51683572</v>
      </c>
      <c r="C58" s="16">
        <v>0.0</v>
      </c>
      <c r="D58" s="7">
        <f t="shared" si="2"/>
        <v>1.079195459</v>
      </c>
      <c r="E58" s="7">
        <v>0.0</v>
      </c>
      <c r="F58" s="9">
        <v>0.0</v>
      </c>
      <c r="G58" s="16">
        <f t="shared" si="3"/>
        <v>1.40071113</v>
      </c>
      <c r="H58" s="16">
        <v>0.0</v>
      </c>
      <c r="I58" s="9">
        <f t="shared" si="4"/>
        <v>2.376485047</v>
      </c>
      <c r="J58" s="16">
        <f t="shared" si="5"/>
        <v>0.9266288077</v>
      </c>
      <c r="K58" s="9">
        <f t="shared" si="15"/>
        <v>1.870561189</v>
      </c>
      <c r="L58" s="16">
        <f t="shared" si="7"/>
        <v>1.664631977</v>
      </c>
      <c r="M58" s="16">
        <f t="shared" si="8"/>
        <v>3.031307326</v>
      </c>
      <c r="N58" s="9">
        <f t="shared" si="9"/>
        <v>2.901992125</v>
      </c>
      <c r="O58" s="9">
        <v>0.0</v>
      </c>
      <c r="P58" s="9">
        <f t="shared" si="10"/>
        <v>0.3971769207</v>
      </c>
      <c r="Q58" s="9">
        <f t="shared" si="11"/>
        <v>0.804472982</v>
      </c>
      <c r="R58" s="9">
        <f t="shared" si="12"/>
        <v>0.6548431858</v>
      </c>
      <c r="S58" s="9">
        <f t="shared" si="13"/>
        <v>1.167379948</v>
      </c>
      <c r="T58" s="9">
        <f t="shared" si="14"/>
        <v>1.230776963</v>
      </c>
    </row>
    <row r="59" ht="14.25" customHeight="1">
      <c r="A59" s="7">
        <v>57.0</v>
      </c>
      <c r="B59" s="16">
        <f t="shared" si="1"/>
        <v>1.523505287</v>
      </c>
      <c r="C59" s="16">
        <v>0.0</v>
      </c>
      <c r="D59" s="7">
        <f t="shared" si="2"/>
        <v>1.08394071</v>
      </c>
      <c r="E59" s="7">
        <v>0.0</v>
      </c>
      <c r="F59" s="9">
        <v>0.0</v>
      </c>
      <c r="G59" s="16">
        <f t="shared" si="3"/>
        <v>1.406870093</v>
      </c>
      <c r="H59" s="16">
        <v>0.0</v>
      </c>
      <c r="I59" s="9">
        <f t="shared" si="4"/>
        <v>2.386934514</v>
      </c>
      <c r="J59" s="16">
        <f t="shared" si="5"/>
        <v>0.9307032189</v>
      </c>
      <c r="K59" s="9">
        <f t="shared" si="15"/>
        <v>1.878786096</v>
      </c>
      <c r="L59" s="16">
        <f t="shared" si="7"/>
        <v>1.671951408</v>
      </c>
      <c r="M59" s="16">
        <f t="shared" si="8"/>
        <v>3.044636064</v>
      </c>
      <c r="N59" s="9">
        <f t="shared" si="9"/>
        <v>2.91475226</v>
      </c>
      <c r="O59" s="9">
        <v>0.0</v>
      </c>
      <c r="P59" s="9">
        <f t="shared" si="10"/>
        <v>0.398923318</v>
      </c>
      <c r="Q59" s="9">
        <f t="shared" si="11"/>
        <v>0.8080102708</v>
      </c>
      <c r="R59" s="9">
        <f t="shared" si="12"/>
        <v>0.6577225485</v>
      </c>
      <c r="S59" s="9">
        <f t="shared" si="13"/>
        <v>1.172512949</v>
      </c>
      <c r="T59" s="9">
        <f t="shared" si="14"/>
        <v>1.236188722</v>
      </c>
    </row>
    <row r="60" ht="14.25" customHeight="1">
      <c r="A60" s="7">
        <v>58.0</v>
      </c>
      <c r="B60" s="16">
        <f t="shared" si="1"/>
        <v>1.530058855</v>
      </c>
      <c r="C60" s="16">
        <v>0.0</v>
      </c>
      <c r="D60" s="7">
        <f t="shared" si="2"/>
        <v>1.08860343</v>
      </c>
      <c r="E60" s="7">
        <v>0.0</v>
      </c>
      <c r="F60" s="9">
        <v>0.0</v>
      </c>
      <c r="G60" s="16">
        <f t="shared" si="3"/>
        <v>1.412921939</v>
      </c>
      <c r="H60" s="16">
        <v>0.0</v>
      </c>
      <c r="I60" s="9">
        <f t="shared" si="4"/>
        <v>2.397202242</v>
      </c>
      <c r="J60" s="16">
        <f t="shared" si="5"/>
        <v>0.9347067672</v>
      </c>
      <c r="K60" s="9">
        <f t="shared" si="15"/>
        <v>1.886867953</v>
      </c>
      <c r="L60" s="16">
        <f t="shared" si="7"/>
        <v>1.679143537</v>
      </c>
      <c r="M60" s="16">
        <f t="shared" si="8"/>
        <v>3.057732986</v>
      </c>
      <c r="N60" s="9">
        <f t="shared" si="9"/>
        <v>2.927290469</v>
      </c>
      <c r="O60" s="9">
        <v>0.0</v>
      </c>
      <c r="P60" s="9">
        <f t="shared" si="10"/>
        <v>0.4006393417</v>
      </c>
      <c r="Q60" s="9">
        <f t="shared" si="11"/>
        <v>0.8114860384</v>
      </c>
      <c r="R60" s="9">
        <f t="shared" si="12"/>
        <v>0.6605518327</v>
      </c>
      <c r="S60" s="9">
        <f t="shared" si="13"/>
        <v>1.177556675</v>
      </c>
      <c r="T60" s="9">
        <f t="shared" si="14"/>
        <v>1.241506358</v>
      </c>
    </row>
    <row r="61" ht="14.25" customHeight="1">
      <c r="A61" s="7">
        <v>59.0</v>
      </c>
      <c r="B61" s="16">
        <f t="shared" si="1"/>
        <v>1.536500391</v>
      </c>
      <c r="C61" s="16">
        <v>0.0</v>
      </c>
      <c r="D61" s="7">
        <f t="shared" si="2"/>
        <v>1.093186442</v>
      </c>
      <c r="E61" s="7">
        <v>0.0</v>
      </c>
      <c r="F61" s="9">
        <v>0.0</v>
      </c>
      <c r="G61" s="16">
        <f t="shared" si="3"/>
        <v>1.418870329</v>
      </c>
      <c r="H61" s="16">
        <v>0.0</v>
      </c>
      <c r="I61" s="9">
        <f t="shared" si="4"/>
        <v>2.407294445</v>
      </c>
      <c r="J61" s="16">
        <f t="shared" si="5"/>
        <v>0.9386418754</v>
      </c>
      <c r="K61" s="9">
        <f t="shared" si="15"/>
        <v>1.894811652</v>
      </c>
      <c r="L61" s="16">
        <f t="shared" si="7"/>
        <v>1.686212718</v>
      </c>
      <c r="M61" s="16">
        <f t="shared" si="8"/>
        <v>3.070606018</v>
      </c>
      <c r="N61" s="9">
        <f t="shared" si="9"/>
        <v>2.939614339</v>
      </c>
      <c r="O61" s="9">
        <v>0.0</v>
      </c>
      <c r="P61" s="9">
        <f t="shared" si="10"/>
        <v>0.4023260302</v>
      </c>
      <c r="Q61" s="9">
        <f t="shared" si="11"/>
        <v>0.8149023883</v>
      </c>
      <c r="R61" s="9">
        <f t="shared" si="12"/>
        <v>0.6633327508</v>
      </c>
      <c r="S61" s="9">
        <f t="shared" si="13"/>
        <v>1.182514179</v>
      </c>
      <c r="T61" s="9">
        <f t="shared" si="14"/>
        <v>1.24673309</v>
      </c>
    </row>
    <row r="62" ht="14.25" customHeight="1">
      <c r="A62" s="7">
        <v>60.0</v>
      </c>
      <c r="B62" s="16">
        <f t="shared" si="1"/>
        <v>1.54283366</v>
      </c>
      <c r="C62" s="16">
        <v>0.0</v>
      </c>
      <c r="D62" s="7">
        <f t="shared" si="2"/>
        <v>1.097692425</v>
      </c>
      <c r="E62" s="7">
        <v>0.0</v>
      </c>
      <c r="F62" s="9">
        <v>0.0</v>
      </c>
      <c r="G62" s="16">
        <f t="shared" si="3"/>
        <v>1.424718742</v>
      </c>
      <c r="H62" s="16">
        <v>0.0</v>
      </c>
      <c r="I62" s="9">
        <f t="shared" si="4"/>
        <v>2.417217023</v>
      </c>
      <c r="J62" s="16">
        <f t="shared" si="5"/>
        <v>0.9425108441</v>
      </c>
      <c r="K62" s="9">
        <f t="shared" si="15"/>
        <v>1.902621838</v>
      </c>
      <c r="L62" s="16">
        <f t="shared" si="7"/>
        <v>1.693163084</v>
      </c>
      <c r="M62" s="16">
        <f t="shared" si="8"/>
        <v>3.083262686</v>
      </c>
      <c r="N62" s="9">
        <f t="shared" si="9"/>
        <v>2.951731076</v>
      </c>
      <c r="O62" s="9">
        <v>0.0</v>
      </c>
      <c r="P62" s="9">
        <f t="shared" si="10"/>
        <v>0.4039843696</v>
      </c>
      <c r="Q62" s="9">
        <f t="shared" si="11"/>
        <v>0.8182613178</v>
      </c>
      <c r="R62" s="9">
        <f t="shared" si="12"/>
        <v>0.6660669285</v>
      </c>
      <c r="S62" s="9">
        <f t="shared" si="13"/>
        <v>1.18738836</v>
      </c>
      <c r="T62" s="9">
        <f t="shared" si="14"/>
        <v>1.251871974</v>
      </c>
    </row>
    <row r="63" ht="14.25" customHeight="1">
      <c r="A63" s="7">
        <v>61.0</v>
      </c>
      <c r="B63" s="16">
        <f t="shared" si="1"/>
        <v>1.549062243</v>
      </c>
      <c r="C63" s="16">
        <v>0.0</v>
      </c>
      <c r="D63" s="7">
        <f t="shared" si="2"/>
        <v>1.102123925</v>
      </c>
      <c r="E63" s="7">
        <v>0.0</v>
      </c>
      <c r="F63" s="9">
        <v>0.0</v>
      </c>
      <c r="G63" s="16">
        <f t="shared" si="3"/>
        <v>1.430470482</v>
      </c>
      <c r="H63" s="16">
        <v>0.0</v>
      </c>
      <c r="I63" s="9">
        <f t="shared" si="4"/>
        <v>2.426975583</v>
      </c>
      <c r="J63" s="16">
        <f t="shared" si="5"/>
        <v>0.9463158601</v>
      </c>
      <c r="K63" s="9">
        <f t="shared" si="15"/>
        <v>1.910302923</v>
      </c>
      <c r="L63" s="16">
        <f t="shared" si="7"/>
        <v>1.699998562</v>
      </c>
      <c r="M63" s="16">
        <f t="shared" si="8"/>
        <v>3.095710143</v>
      </c>
      <c r="N63" s="9">
        <f t="shared" si="9"/>
        <v>2.963647526</v>
      </c>
      <c r="O63" s="9">
        <v>0.0</v>
      </c>
      <c r="P63" s="9">
        <f t="shared" si="10"/>
        <v>0.4056152973</v>
      </c>
      <c r="Q63" s="9">
        <f t="shared" si="11"/>
        <v>0.8215647253</v>
      </c>
      <c r="R63" s="9">
        <f t="shared" si="12"/>
        <v>0.6687559111</v>
      </c>
      <c r="S63" s="9">
        <f t="shared" si="13"/>
        <v>1.192181973</v>
      </c>
      <c r="T63" s="9">
        <f t="shared" si="14"/>
        <v>1.256925913</v>
      </c>
    </row>
    <row r="64" ht="14.25" customHeight="1">
      <c r="A64" s="7">
        <v>62.0</v>
      </c>
      <c r="B64" s="16">
        <f t="shared" si="1"/>
        <v>1.555189543</v>
      </c>
      <c r="C64" s="16">
        <v>0.0</v>
      </c>
      <c r="D64" s="7">
        <f t="shared" si="2"/>
        <v>1.106483365</v>
      </c>
      <c r="E64" s="7">
        <v>0.0</v>
      </c>
      <c r="F64" s="9">
        <v>0.0</v>
      </c>
      <c r="G64" s="16">
        <f t="shared" si="3"/>
        <v>1.436128694</v>
      </c>
      <c r="H64" s="16">
        <v>0.0</v>
      </c>
      <c r="I64" s="9">
        <f t="shared" si="4"/>
        <v>2.436575461</v>
      </c>
      <c r="J64" s="16">
        <f t="shared" si="5"/>
        <v>0.9500590031</v>
      </c>
      <c r="K64" s="9">
        <f t="shared" si="15"/>
        <v>1.917859108</v>
      </c>
      <c r="L64" s="16">
        <f t="shared" si="7"/>
        <v>1.70672289</v>
      </c>
      <c r="M64" s="16">
        <f t="shared" si="8"/>
        <v>3.107955194</v>
      </c>
      <c r="N64" s="9">
        <f t="shared" si="9"/>
        <v>2.975370205</v>
      </c>
      <c r="O64" s="9">
        <v>0.0</v>
      </c>
      <c r="P64" s="9">
        <f t="shared" si="10"/>
        <v>0.4072197046</v>
      </c>
      <c r="Q64" s="9">
        <f t="shared" si="11"/>
        <v>0.8248144164</v>
      </c>
      <c r="R64" s="9">
        <f t="shared" si="12"/>
        <v>0.6714011685</v>
      </c>
      <c r="S64" s="9">
        <f t="shared" si="13"/>
        <v>1.196897637</v>
      </c>
      <c r="T64" s="9">
        <f t="shared" si="14"/>
        <v>1.261897671</v>
      </c>
    </row>
    <row r="65" ht="14.25" customHeight="1">
      <c r="A65" s="7">
        <v>63.0</v>
      </c>
      <c r="B65" s="16">
        <f t="shared" si="1"/>
        <v>1.561218803</v>
      </c>
      <c r="C65" s="16">
        <v>0.0</v>
      </c>
      <c r="D65" s="7">
        <f t="shared" si="2"/>
        <v>1.110773052</v>
      </c>
      <c r="E65" s="7">
        <v>0.0</v>
      </c>
      <c r="F65" s="9">
        <v>0.0</v>
      </c>
      <c r="G65" s="16">
        <f t="shared" si="3"/>
        <v>1.441696371</v>
      </c>
      <c r="H65" s="16">
        <v>0.0</v>
      </c>
      <c r="I65" s="9">
        <f t="shared" si="4"/>
        <v>2.446021735</v>
      </c>
      <c r="J65" s="16">
        <f t="shared" si="5"/>
        <v>0.9537422533</v>
      </c>
      <c r="K65" s="9">
        <f t="shared" si="15"/>
        <v>1.925294388</v>
      </c>
      <c r="L65" s="16">
        <f t="shared" si="7"/>
        <v>1.713339624</v>
      </c>
      <c r="M65" s="16">
        <f t="shared" si="8"/>
        <v>3.120004316</v>
      </c>
      <c r="N65" s="9">
        <f t="shared" si="9"/>
        <v>2.986905312</v>
      </c>
      <c r="O65" s="9">
        <v>0.0</v>
      </c>
      <c r="P65" s="9">
        <f t="shared" si="10"/>
        <v>0.4087984402</v>
      </c>
      <c r="Q65" s="9">
        <f t="shared" si="11"/>
        <v>0.8280121103</v>
      </c>
      <c r="R65" s="9">
        <f t="shared" si="12"/>
        <v>0.6740041</v>
      </c>
      <c r="S65" s="9">
        <f t="shared" si="13"/>
        <v>1.201537847</v>
      </c>
      <c r="T65" s="9">
        <f t="shared" si="14"/>
        <v>1.266789878</v>
      </c>
    </row>
    <row r="66" ht="14.25" customHeight="1">
      <c r="A66" s="7">
        <v>64.0</v>
      </c>
      <c r="B66" s="16">
        <f t="shared" si="1"/>
        <v>1.567153109</v>
      </c>
      <c r="C66" s="16">
        <v>0.0</v>
      </c>
      <c r="D66" s="7">
        <f t="shared" si="2"/>
        <v>1.114995181</v>
      </c>
      <c r="E66" s="7">
        <v>0.0</v>
      </c>
      <c r="F66" s="9">
        <v>0.0</v>
      </c>
      <c r="G66" s="16">
        <f t="shared" si="3"/>
        <v>1.447176364</v>
      </c>
      <c r="H66" s="16">
        <v>0.0</v>
      </c>
      <c r="I66" s="9">
        <f t="shared" si="4"/>
        <v>2.455319241</v>
      </c>
      <c r="J66" s="16">
        <f t="shared" si="5"/>
        <v>0.9573674971</v>
      </c>
      <c r="K66" s="9">
        <f t="shared" si="15"/>
        <v>1.932612572</v>
      </c>
      <c r="L66" s="16">
        <f t="shared" si="7"/>
        <v>1.719852152</v>
      </c>
      <c r="M66" s="16">
        <f t="shared" si="8"/>
        <v>3.131863679</v>
      </c>
      <c r="N66" s="9">
        <f t="shared" si="9"/>
        <v>2.998258757</v>
      </c>
      <c r="O66" s="9">
        <v>0.0</v>
      </c>
      <c r="P66" s="9">
        <f t="shared" si="10"/>
        <v>0.4103523129</v>
      </c>
      <c r="Q66" s="9">
        <f t="shared" si="11"/>
        <v>0.8311594446</v>
      </c>
      <c r="R66" s="9">
        <f t="shared" si="12"/>
        <v>0.6765660387</v>
      </c>
      <c r="S66" s="9">
        <f t="shared" si="13"/>
        <v>1.20610498</v>
      </c>
      <c r="T66" s="9">
        <f t="shared" si="14"/>
        <v>1.271605038</v>
      </c>
    </row>
    <row r="67" ht="14.25" customHeight="1">
      <c r="A67" s="7">
        <v>65.0</v>
      </c>
      <c r="B67" s="16">
        <f t="shared" si="1"/>
        <v>1.572995407</v>
      </c>
      <c r="C67" s="16">
        <v>0.0</v>
      </c>
      <c r="D67" s="7">
        <f t="shared" si="2"/>
        <v>1.119151848</v>
      </c>
      <c r="E67" s="7">
        <v>0.0</v>
      </c>
      <c r="F67" s="9">
        <v>0.0</v>
      </c>
      <c r="G67" s="16">
        <f t="shared" si="3"/>
        <v>1.452571392</v>
      </c>
      <c r="H67" s="16">
        <v>0.0</v>
      </c>
      <c r="I67" s="9">
        <f t="shared" si="4"/>
        <v>2.464472595</v>
      </c>
      <c r="J67" s="16">
        <f t="shared" si="5"/>
        <v>0.9609365333</v>
      </c>
      <c r="K67" s="9">
        <f t="shared" si="15"/>
        <v>1.939817292</v>
      </c>
      <c r="L67" s="16">
        <f t="shared" si="7"/>
        <v>1.726263708</v>
      </c>
      <c r="M67" s="16">
        <f t="shared" si="8"/>
        <v>3.14353917</v>
      </c>
      <c r="N67" s="9">
        <f t="shared" si="9"/>
        <v>3.009436172</v>
      </c>
      <c r="O67" s="9">
        <v>0.0</v>
      </c>
      <c r="P67" s="9">
        <f t="shared" si="10"/>
        <v>0.4118820935</v>
      </c>
      <c r="Q67" s="9">
        <f t="shared" si="11"/>
        <v>0.8342579811</v>
      </c>
      <c r="R67" s="9">
        <f t="shared" si="12"/>
        <v>0.6790882558</v>
      </c>
      <c r="S67" s="9">
        <f t="shared" si="13"/>
        <v>1.210601302</v>
      </c>
      <c r="T67" s="9">
        <f t="shared" si="14"/>
        <v>1.276345542</v>
      </c>
    </row>
    <row r="68" ht="14.25" customHeight="1">
      <c r="A68" s="7">
        <v>66.0</v>
      </c>
      <c r="B68" s="16">
        <f t="shared" si="1"/>
        <v>1.578748506</v>
      </c>
      <c r="C68" s="16">
        <v>0.0</v>
      </c>
      <c r="D68" s="7">
        <f t="shared" si="2"/>
        <v>1.123245053</v>
      </c>
      <c r="E68" s="7">
        <v>0.0</v>
      </c>
      <c r="F68" s="9">
        <v>0.0</v>
      </c>
      <c r="G68" s="16">
        <f t="shared" si="3"/>
        <v>1.45788405</v>
      </c>
      <c r="H68" s="16">
        <v>0.0</v>
      </c>
      <c r="I68" s="9">
        <f t="shared" si="4"/>
        <v>2.473486197</v>
      </c>
      <c r="J68" s="16">
        <f t="shared" si="5"/>
        <v>0.9644510782</v>
      </c>
      <c r="K68" s="9">
        <f t="shared" si="15"/>
        <v>1.946912011</v>
      </c>
      <c r="L68" s="16">
        <f t="shared" si="7"/>
        <v>1.732577373</v>
      </c>
      <c r="M68" s="16">
        <f t="shared" si="8"/>
        <v>3.155036401</v>
      </c>
      <c r="N68" s="9">
        <f t="shared" si="9"/>
        <v>3.020442933</v>
      </c>
      <c r="O68" s="9">
        <v>0.0</v>
      </c>
      <c r="P68" s="9">
        <f t="shared" si="10"/>
        <v>0.4133885178</v>
      </c>
      <c r="Q68" s="9">
        <f t="shared" si="11"/>
        <v>0.8373092099</v>
      </c>
      <c r="R68" s="9">
        <f t="shared" si="12"/>
        <v>0.6815719642</v>
      </c>
      <c r="S68" s="9">
        <f t="shared" si="13"/>
        <v>1.215028974</v>
      </c>
      <c r="T68" s="9">
        <f t="shared" si="14"/>
        <v>1.281013669</v>
      </c>
    </row>
    <row r="69" ht="14.25" customHeight="1">
      <c r="A69" s="7">
        <v>67.0</v>
      </c>
      <c r="B69" s="16">
        <f t="shared" si="1"/>
        <v>1.584415089</v>
      </c>
      <c r="C69" s="16">
        <v>0.0</v>
      </c>
      <c r="D69" s="7">
        <f t="shared" si="2"/>
        <v>1.127276702</v>
      </c>
      <c r="E69" s="7">
        <v>0.0</v>
      </c>
      <c r="F69" s="9">
        <v>0.0</v>
      </c>
      <c r="G69" s="16">
        <f t="shared" si="3"/>
        <v>1.463116816</v>
      </c>
      <c r="H69" s="16">
        <v>0.0</v>
      </c>
      <c r="I69" s="9">
        <f t="shared" si="4"/>
        <v>2.482364252</v>
      </c>
      <c r="J69" s="16">
        <f t="shared" si="5"/>
        <v>0.9679127709</v>
      </c>
      <c r="K69" s="9">
        <f t="shared" si="15"/>
        <v>1.953900039</v>
      </c>
      <c r="L69" s="16">
        <f t="shared" si="7"/>
        <v>1.738796092</v>
      </c>
      <c r="M69" s="16">
        <f t="shared" si="8"/>
        <v>3.166360735</v>
      </c>
      <c r="N69" s="9">
        <f t="shared" si="9"/>
        <v>3.031284172</v>
      </c>
      <c r="O69" s="9">
        <v>0.0</v>
      </c>
      <c r="P69" s="9">
        <f t="shared" si="10"/>
        <v>0.4148722882</v>
      </c>
      <c r="Q69" s="9">
        <f t="shared" si="11"/>
        <v>0.8403145538</v>
      </c>
      <c r="R69" s="9">
        <f t="shared" si="12"/>
        <v>0.6840183223</v>
      </c>
      <c r="S69" s="9">
        <f t="shared" si="13"/>
        <v>1.219390063</v>
      </c>
      <c r="T69" s="9">
        <f t="shared" si="14"/>
        <v>1.285611596</v>
      </c>
    </row>
    <row r="70" ht="14.25" customHeight="1">
      <c r="A70" s="7">
        <v>68.0</v>
      </c>
      <c r="B70" s="16">
        <f t="shared" si="1"/>
        <v>1.58999772</v>
      </c>
      <c r="C70" s="16">
        <v>0.0</v>
      </c>
      <c r="D70" s="7">
        <f t="shared" si="2"/>
        <v>1.131248622</v>
      </c>
      <c r="E70" s="7">
        <v>0.0</v>
      </c>
      <c r="F70" s="9">
        <v>0.0</v>
      </c>
      <c r="G70" s="16">
        <f t="shared" si="3"/>
        <v>1.468272056</v>
      </c>
      <c r="H70" s="16">
        <v>0.0</v>
      </c>
      <c r="I70" s="9">
        <f t="shared" si="4"/>
        <v>2.491110774</v>
      </c>
      <c r="J70" s="16">
        <f t="shared" si="5"/>
        <v>0.9713231773</v>
      </c>
      <c r="K70" s="9">
        <f t="shared" si="15"/>
        <v>1.960784537</v>
      </c>
      <c r="L70" s="16">
        <f t="shared" si="7"/>
        <v>1.744922678</v>
      </c>
      <c r="M70" s="16">
        <f t="shared" si="8"/>
        <v>3.177517295</v>
      </c>
      <c r="N70" s="9">
        <f t="shared" si="9"/>
        <v>3.041964795</v>
      </c>
      <c r="O70" s="9">
        <v>0.0</v>
      </c>
      <c r="P70" s="9">
        <f t="shared" si="10"/>
        <v>0.4163340761</v>
      </c>
      <c r="Q70" s="9">
        <f t="shared" si="11"/>
        <v>0.8432753724</v>
      </c>
      <c r="R70" s="9">
        <f t="shared" si="12"/>
        <v>0.6864284367</v>
      </c>
      <c r="S70" s="9">
        <f t="shared" si="13"/>
        <v>1.223686541</v>
      </c>
      <c r="T70" s="9">
        <f t="shared" si="14"/>
        <v>1.290141403</v>
      </c>
    </row>
    <row r="71" ht="14.25" customHeight="1">
      <c r="A71" s="7">
        <v>69.0</v>
      </c>
      <c r="B71" s="16">
        <f t="shared" si="1"/>
        <v>1.595498849</v>
      </c>
      <c r="C71" s="16">
        <v>0.0</v>
      </c>
      <c r="D71" s="7">
        <f t="shared" si="2"/>
        <v>1.135162555</v>
      </c>
      <c r="E71" s="7">
        <v>0.0</v>
      </c>
      <c r="F71" s="9">
        <v>0.0</v>
      </c>
      <c r="G71" s="16">
        <f t="shared" si="3"/>
        <v>1.473352035</v>
      </c>
      <c r="H71" s="16">
        <v>0.0</v>
      </c>
      <c r="I71" s="9">
        <f t="shared" si="4"/>
        <v>2.499729606</v>
      </c>
      <c r="J71" s="16">
        <f t="shared" si="5"/>
        <v>0.974683795</v>
      </c>
      <c r="K71" s="9">
        <f t="shared" si="15"/>
        <v>1.967568527</v>
      </c>
      <c r="L71" s="16">
        <f t="shared" si="7"/>
        <v>1.750959822</v>
      </c>
      <c r="M71" s="16">
        <f t="shared" si="8"/>
        <v>3.18851098</v>
      </c>
      <c r="N71" s="9">
        <f t="shared" si="9"/>
        <v>3.052489491</v>
      </c>
      <c r="O71" s="9">
        <v>0.0</v>
      </c>
      <c r="P71" s="9">
        <f t="shared" si="10"/>
        <v>0.4177745232</v>
      </c>
      <c r="Q71" s="9">
        <f t="shared" si="11"/>
        <v>0.8461929658</v>
      </c>
      <c r="R71" s="9">
        <f t="shared" si="12"/>
        <v>0.6888033656</v>
      </c>
      <c r="S71" s="9">
        <f t="shared" si="13"/>
        <v>1.227920294</v>
      </c>
      <c r="T71" s="9">
        <f t="shared" si="14"/>
        <v>1.294605079</v>
      </c>
    </row>
    <row r="72" ht="14.25" customHeight="1">
      <c r="A72" s="7">
        <v>70.0</v>
      </c>
      <c r="B72" s="16">
        <f t="shared" si="1"/>
        <v>1.600920823</v>
      </c>
      <c r="C72" s="16">
        <v>0.0</v>
      </c>
      <c r="D72" s="7">
        <f t="shared" si="2"/>
        <v>1.139020171</v>
      </c>
      <c r="E72" s="7">
        <v>0.0</v>
      </c>
      <c r="F72" s="9">
        <v>0.0</v>
      </c>
      <c r="G72" s="16">
        <f t="shared" si="3"/>
        <v>1.478358918</v>
      </c>
      <c r="H72" s="16">
        <v>0.0</v>
      </c>
      <c r="I72" s="9">
        <f t="shared" si="4"/>
        <v>2.508224421</v>
      </c>
      <c r="J72" s="16">
        <f t="shared" si="5"/>
        <v>0.9779960568</v>
      </c>
      <c r="K72" s="9">
        <f t="shared" si="15"/>
        <v>1.974254903</v>
      </c>
      <c r="L72" s="16">
        <f t="shared" si="7"/>
        <v>1.756910098</v>
      </c>
      <c r="M72" s="16">
        <f t="shared" si="8"/>
        <v>3.199346477</v>
      </c>
      <c r="N72" s="9">
        <f t="shared" si="9"/>
        <v>3.062862746</v>
      </c>
      <c r="O72" s="9">
        <v>0.0</v>
      </c>
      <c r="P72" s="9">
        <f t="shared" si="10"/>
        <v>0.4191942437</v>
      </c>
      <c r="Q72" s="9">
        <f t="shared" si="11"/>
        <v>0.849068578</v>
      </c>
      <c r="R72" s="9">
        <f t="shared" si="12"/>
        <v>0.6911441218</v>
      </c>
      <c r="S72" s="9">
        <f t="shared" si="13"/>
        <v>1.232093128</v>
      </c>
      <c r="T72" s="9">
        <f t="shared" si="14"/>
        <v>1.299004528</v>
      </c>
    </row>
    <row r="73" ht="14.25" customHeight="1">
      <c r="A73" s="7">
        <v>71.0</v>
      </c>
      <c r="B73" s="16">
        <f t="shared" si="1"/>
        <v>1.606265887</v>
      </c>
      <c r="C73" s="16">
        <v>0.0</v>
      </c>
      <c r="D73" s="7">
        <f t="shared" si="2"/>
        <v>1.142823067</v>
      </c>
      <c r="E73" s="7">
        <v>0.0</v>
      </c>
      <c r="F73" s="9">
        <v>0.0</v>
      </c>
      <c r="G73" s="16">
        <f t="shared" si="3"/>
        <v>1.483294779</v>
      </c>
      <c r="H73" s="16">
        <v>0.0</v>
      </c>
      <c r="I73" s="9">
        <f t="shared" si="4"/>
        <v>2.516598739</v>
      </c>
      <c r="J73" s="16">
        <f t="shared" si="5"/>
        <v>0.9812613346</v>
      </c>
      <c r="K73" s="9">
        <f t="shared" si="15"/>
        <v>1.980846433</v>
      </c>
      <c r="L73" s="16">
        <f t="shared" si="7"/>
        <v>1.76277597</v>
      </c>
      <c r="M73" s="16">
        <f t="shared" si="8"/>
        <v>3.210028274</v>
      </c>
      <c r="N73" s="9">
        <f t="shared" si="9"/>
        <v>3.073088859</v>
      </c>
      <c r="O73" s="9">
        <v>0.0</v>
      </c>
      <c r="P73" s="9">
        <f t="shared" si="10"/>
        <v>0.4205938257</v>
      </c>
      <c r="Q73" s="9">
        <f t="shared" si="11"/>
        <v>0.8519034001</v>
      </c>
      <c r="R73" s="9">
        <f t="shared" si="12"/>
        <v>0.6934516746</v>
      </c>
      <c r="S73" s="9">
        <f t="shared" si="13"/>
        <v>1.236206771</v>
      </c>
      <c r="T73" s="9">
        <f t="shared" si="14"/>
        <v>1.30334157</v>
      </c>
    </row>
    <row r="74" ht="14.25" customHeight="1">
      <c r="A74" s="7">
        <v>72.0</v>
      </c>
      <c r="B74" s="16">
        <f t="shared" si="1"/>
        <v>1.611536192</v>
      </c>
      <c r="C74" s="16">
        <v>0.0</v>
      </c>
      <c r="D74" s="7">
        <f t="shared" si="2"/>
        <v>1.146572774</v>
      </c>
      <c r="E74" s="7">
        <v>0.0</v>
      </c>
      <c r="F74" s="9">
        <v>0.0</v>
      </c>
      <c r="G74" s="16">
        <f t="shared" si="3"/>
        <v>1.488161605</v>
      </c>
      <c r="H74" s="16">
        <v>0.0</v>
      </c>
      <c r="I74" s="9">
        <f t="shared" si="4"/>
        <v>2.524855929</v>
      </c>
      <c r="J74" s="16">
        <f t="shared" si="5"/>
        <v>0.9844809426</v>
      </c>
      <c r="K74" s="9">
        <f t="shared" si="15"/>
        <v>1.987345771</v>
      </c>
      <c r="L74" s="16">
        <f t="shared" si="7"/>
        <v>1.768559799</v>
      </c>
      <c r="M74" s="16">
        <f t="shared" si="8"/>
        <v>3.220560669</v>
      </c>
      <c r="N74" s="9">
        <f t="shared" si="9"/>
        <v>3.083171944</v>
      </c>
      <c r="O74" s="9">
        <v>0.0</v>
      </c>
      <c r="P74" s="9">
        <f t="shared" si="10"/>
        <v>0.4219738324</v>
      </c>
      <c r="Q74" s="9">
        <f t="shared" si="11"/>
        <v>0.8546985729</v>
      </c>
      <c r="R74" s="9">
        <f t="shared" si="12"/>
        <v>0.6957269529</v>
      </c>
      <c r="S74" s="9">
        <f t="shared" si="13"/>
        <v>1.240262878</v>
      </c>
      <c r="T74" s="9">
        <f t="shared" si="14"/>
        <v>1.307617953</v>
      </c>
    </row>
    <row r="75" ht="14.25" customHeight="1">
      <c r="A75" s="7">
        <v>73.0</v>
      </c>
      <c r="B75" s="16">
        <f t="shared" si="1"/>
        <v>1.616733801</v>
      </c>
      <c r="C75" s="16">
        <v>0.0</v>
      </c>
      <c r="D75" s="7">
        <f t="shared" si="2"/>
        <v>1.150270759</v>
      </c>
      <c r="E75" s="7">
        <v>0.0</v>
      </c>
      <c r="F75" s="9">
        <v>0.0</v>
      </c>
      <c r="G75" s="16">
        <f t="shared" si="3"/>
        <v>1.492961299</v>
      </c>
      <c r="H75" s="16">
        <v>0.0</v>
      </c>
      <c r="I75" s="9">
        <f t="shared" si="4"/>
        <v>2.532999223</v>
      </c>
      <c r="J75" s="16">
        <f t="shared" si="5"/>
        <v>0.9876561409</v>
      </c>
      <c r="K75" s="9">
        <f t="shared" si="15"/>
        <v>1.99375546</v>
      </c>
      <c r="L75" s="16">
        <f t="shared" si="7"/>
        <v>1.774263848</v>
      </c>
      <c r="M75" s="16">
        <f t="shared" si="8"/>
        <v>3.230947786</v>
      </c>
      <c r="N75" s="9">
        <f t="shared" si="9"/>
        <v>3.093115948</v>
      </c>
      <c r="O75" s="9">
        <v>0.0</v>
      </c>
      <c r="P75" s="9">
        <f t="shared" si="10"/>
        <v>0.423334804</v>
      </c>
      <c r="Q75" s="9">
        <f t="shared" si="11"/>
        <v>0.8574551904</v>
      </c>
      <c r="R75" s="9">
        <f t="shared" si="12"/>
        <v>0.697970847</v>
      </c>
      <c r="S75" s="9">
        <f t="shared" si="13"/>
        <v>1.244263037</v>
      </c>
      <c r="T75" s="9">
        <f t="shared" si="14"/>
        <v>1.311835349</v>
      </c>
    </row>
    <row r="76" ht="14.25" customHeight="1">
      <c r="A76" s="7">
        <v>74.0</v>
      </c>
      <c r="B76" s="16">
        <f t="shared" si="1"/>
        <v>1.621860691</v>
      </c>
      <c r="C76" s="16">
        <v>0.0</v>
      </c>
      <c r="D76" s="7">
        <f t="shared" si="2"/>
        <v>1.15391843</v>
      </c>
      <c r="E76" s="7">
        <v>0.0</v>
      </c>
      <c r="F76" s="9">
        <v>0.0</v>
      </c>
      <c r="G76" s="16">
        <f t="shared" si="3"/>
        <v>1.49769569</v>
      </c>
      <c r="H76" s="16">
        <v>0.0</v>
      </c>
      <c r="I76" s="9">
        <f t="shared" si="4"/>
        <v>2.541031721</v>
      </c>
      <c r="J76" s="16">
        <f t="shared" si="5"/>
        <v>0.9907881378</v>
      </c>
      <c r="K76" s="9">
        <f t="shared" si="15"/>
        <v>2.00007794</v>
      </c>
      <c r="L76" s="16">
        <f t="shared" si="7"/>
        <v>1.779890289</v>
      </c>
      <c r="M76" s="16">
        <f t="shared" si="8"/>
        <v>3.241193577</v>
      </c>
      <c r="N76" s="9">
        <f t="shared" si="9"/>
        <v>3.102924655</v>
      </c>
      <c r="O76" s="9">
        <v>0.0</v>
      </c>
      <c r="P76" s="9">
        <f t="shared" si="10"/>
        <v>0.4246772584</v>
      </c>
      <c r="Q76" s="9">
        <f t="shared" si="11"/>
        <v>0.8601743018</v>
      </c>
      <c r="R76" s="9">
        <f t="shared" si="12"/>
        <v>0.700184211</v>
      </c>
      <c r="S76" s="9">
        <f t="shared" si="13"/>
        <v>1.248208771</v>
      </c>
      <c r="T76" s="9">
        <f t="shared" si="14"/>
        <v>1.315995364</v>
      </c>
    </row>
    <row r="77" ht="14.25" customHeight="1">
      <c r="A77" s="7">
        <v>75.0</v>
      </c>
      <c r="B77" s="16">
        <f t="shared" si="1"/>
        <v>1.626918763</v>
      </c>
      <c r="C77" s="16">
        <v>0.0</v>
      </c>
      <c r="D77" s="7">
        <f t="shared" si="2"/>
        <v>1.157517137</v>
      </c>
      <c r="E77" s="7">
        <v>0.0</v>
      </c>
      <c r="F77" s="9">
        <v>0.0</v>
      </c>
      <c r="G77" s="16">
        <f t="shared" si="3"/>
        <v>1.50236653</v>
      </c>
      <c r="H77" s="16">
        <v>0.0</v>
      </c>
      <c r="I77" s="9">
        <f t="shared" si="4"/>
        <v>2.548956397</v>
      </c>
      <c r="J77" s="16">
        <f t="shared" si="5"/>
        <v>0.9938780932</v>
      </c>
      <c r="K77" s="9">
        <f t="shared" si="15"/>
        <v>2.006315552</v>
      </c>
      <c r="L77" s="16">
        <f t="shared" si="7"/>
        <v>1.785441205</v>
      </c>
      <c r="M77" s="16">
        <f t="shared" si="8"/>
        <v>3.251301837</v>
      </c>
      <c r="N77" s="9">
        <f t="shared" si="9"/>
        <v>3.112601697</v>
      </c>
      <c r="O77" s="9">
        <v>0.0</v>
      </c>
      <c r="P77" s="9">
        <f t="shared" si="10"/>
        <v>0.4260016927</v>
      </c>
      <c r="Q77" s="9">
        <f t="shared" si="11"/>
        <v>0.8628569139</v>
      </c>
      <c r="R77" s="9">
        <f t="shared" si="12"/>
        <v>0.7023678645</v>
      </c>
      <c r="S77" s="9">
        <f t="shared" si="13"/>
        <v>1.25210154</v>
      </c>
      <c r="T77" s="9">
        <f t="shared" si="14"/>
        <v>1.320099538</v>
      </c>
    </row>
    <row r="78" ht="14.25" customHeight="1">
      <c r="A78" s="7">
        <v>76.0</v>
      </c>
      <c r="B78" s="16">
        <f t="shared" si="1"/>
        <v>1.631909838</v>
      </c>
      <c r="C78" s="16">
        <v>0.0</v>
      </c>
      <c r="D78" s="7">
        <f t="shared" si="2"/>
        <v>1.161068178</v>
      </c>
      <c r="E78" s="7">
        <v>0.0</v>
      </c>
      <c r="F78" s="9">
        <v>0.0</v>
      </c>
      <c r="G78" s="16">
        <f t="shared" si="3"/>
        <v>1.506975503</v>
      </c>
      <c r="H78" s="16">
        <v>0.0</v>
      </c>
      <c r="I78" s="9">
        <f t="shared" si="4"/>
        <v>2.556776107</v>
      </c>
      <c r="J78" s="16">
        <f t="shared" si="5"/>
        <v>0.9969271209</v>
      </c>
      <c r="K78" s="9">
        <f t="shared" si="15"/>
        <v>2.012470544</v>
      </c>
      <c r="L78" s="16">
        <f t="shared" si="7"/>
        <v>1.790918597</v>
      </c>
      <c r="M78" s="16">
        <f t="shared" si="8"/>
        <v>3.261276208</v>
      </c>
      <c r="N78" s="9">
        <f t="shared" si="9"/>
        <v>3.122150563</v>
      </c>
      <c r="O78" s="9">
        <v>0.0</v>
      </c>
      <c r="P78" s="9">
        <f t="shared" si="10"/>
        <v>0.4273085843</v>
      </c>
      <c r="Q78" s="9">
        <f t="shared" si="11"/>
        <v>0.8655039937</v>
      </c>
      <c r="R78" s="9">
        <f t="shared" si="12"/>
        <v>0.7045225946</v>
      </c>
      <c r="S78" s="9">
        <f t="shared" si="13"/>
        <v>1.255942748</v>
      </c>
      <c r="T78" s="9">
        <f t="shared" si="14"/>
        <v>1.324149351</v>
      </c>
    </row>
    <row r="79" ht="14.25" customHeight="1">
      <c r="A79" s="7">
        <v>77.0</v>
      </c>
      <c r="B79" s="16">
        <f t="shared" si="1"/>
        <v>1.636835669</v>
      </c>
      <c r="C79" s="16">
        <v>0.0</v>
      </c>
      <c r="D79" s="7">
        <f t="shared" si="2"/>
        <v>1.164572799</v>
      </c>
      <c r="E79" s="7">
        <v>0.0</v>
      </c>
      <c r="F79" s="9">
        <v>0.0</v>
      </c>
      <c r="G79" s="16">
        <f t="shared" si="3"/>
        <v>1.511524226</v>
      </c>
      <c r="H79" s="16">
        <v>0.0</v>
      </c>
      <c r="I79" s="9">
        <f t="shared" si="4"/>
        <v>2.564493596</v>
      </c>
      <c r="J79" s="16">
        <f t="shared" si="5"/>
        <v>0.9999362908</v>
      </c>
      <c r="K79" s="9">
        <f t="shared" si="15"/>
        <v>2.018545076</v>
      </c>
      <c r="L79" s="16">
        <f t="shared" si="7"/>
        <v>1.796324387</v>
      </c>
      <c r="M79" s="16">
        <f t="shared" si="8"/>
        <v>3.271120192</v>
      </c>
      <c r="N79" s="9">
        <f t="shared" si="9"/>
        <v>3.131574604</v>
      </c>
      <c r="O79" s="9">
        <v>0.0</v>
      </c>
      <c r="P79" s="9">
        <f t="shared" si="10"/>
        <v>0.4285983919</v>
      </c>
      <c r="Q79" s="9">
        <f t="shared" si="11"/>
        <v>0.8681164701</v>
      </c>
      <c r="R79" s="9">
        <f t="shared" si="12"/>
        <v>0.7066491575</v>
      </c>
      <c r="S79" s="9">
        <f t="shared" si="13"/>
        <v>1.259733742</v>
      </c>
      <c r="T79" s="9">
        <f t="shared" si="14"/>
        <v>1.328146223</v>
      </c>
    </row>
    <row r="80" ht="14.25" customHeight="1">
      <c r="A80" s="7">
        <v>78.0</v>
      </c>
      <c r="B80" s="16">
        <f t="shared" si="1"/>
        <v>1.641697938</v>
      </c>
      <c r="C80" s="16">
        <v>0.0</v>
      </c>
      <c r="D80" s="7">
        <f t="shared" si="2"/>
        <v>1.168032197</v>
      </c>
      <c r="E80" s="7">
        <v>0.0</v>
      </c>
      <c r="F80" s="9">
        <v>0.0</v>
      </c>
      <c r="G80" s="16">
        <f t="shared" si="3"/>
        <v>1.516014254</v>
      </c>
      <c r="H80" s="16">
        <v>0.0</v>
      </c>
      <c r="I80" s="9">
        <f t="shared" si="4"/>
        <v>2.572111501</v>
      </c>
      <c r="J80" s="16">
        <f t="shared" si="5"/>
        <v>1.002906632</v>
      </c>
      <c r="K80" s="9">
        <f t="shared" si="15"/>
        <v>2.024541225</v>
      </c>
      <c r="L80" s="16">
        <f t="shared" si="7"/>
        <v>1.801660422</v>
      </c>
      <c r="M80" s="16">
        <f t="shared" si="8"/>
        <v>3.280837153</v>
      </c>
      <c r="N80" s="9">
        <f t="shared" si="9"/>
        <v>3.14087704</v>
      </c>
      <c r="O80" s="9">
        <v>0.0</v>
      </c>
      <c r="P80" s="9">
        <f t="shared" si="10"/>
        <v>0.4298715563</v>
      </c>
      <c r="Q80" s="9">
        <f t="shared" si="11"/>
        <v>0.8706952362</v>
      </c>
      <c r="R80" s="9">
        <f t="shared" si="12"/>
        <v>0.7087482801</v>
      </c>
      <c r="S80" s="9">
        <f t="shared" si="13"/>
        <v>1.263475819</v>
      </c>
      <c r="T80" s="9">
        <f t="shared" si="14"/>
        <v>1.332091522</v>
      </c>
    </row>
    <row r="81" ht="14.25" customHeight="1">
      <c r="A81" s="7">
        <v>79.0</v>
      </c>
      <c r="B81" s="16">
        <f t="shared" si="1"/>
        <v>1.646498267</v>
      </c>
      <c r="C81" s="16">
        <v>0.0</v>
      </c>
      <c r="D81" s="7">
        <f t="shared" si="2"/>
        <v>1.171447526</v>
      </c>
      <c r="E81" s="7">
        <v>0.0</v>
      </c>
      <c r="F81" s="9">
        <v>0.0</v>
      </c>
      <c r="G81" s="16">
        <f t="shared" si="3"/>
        <v>1.520447083</v>
      </c>
      <c r="H81" s="16">
        <v>0.0</v>
      </c>
      <c r="I81" s="9">
        <f t="shared" si="4"/>
        <v>2.579632361</v>
      </c>
      <c r="J81" s="16">
        <f t="shared" si="5"/>
        <v>1.005839133</v>
      </c>
      <c r="K81" s="9">
        <f t="shared" si="15"/>
        <v>2.030460988</v>
      </c>
      <c r="L81" s="16">
        <f t="shared" si="7"/>
        <v>1.806928481</v>
      </c>
      <c r="M81" s="16">
        <f t="shared" si="8"/>
        <v>3.290430328</v>
      </c>
      <c r="N81" s="9">
        <f t="shared" si="9"/>
        <v>3.150060972</v>
      </c>
      <c r="O81" s="9">
        <v>0.0</v>
      </c>
      <c r="P81" s="9">
        <f t="shared" si="10"/>
        <v>0.4311285017</v>
      </c>
      <c r="Q81" s="9">
        <f t="shared" si="11"/>
        <v>0.8732411509</v>
      </c>
      <c r="R81" s="9">
        <f t="shared" si="12"/>
        <v>0.7108206616</v>
      </c>
      <c r="S81" s="9">
        <f t="shared" si="13"/>
        <v>1.267170225</v>
      </c>
      <c r="T81" s="9">
        <f t="shared" si="14"/>
        <v>1.33598656</v>
      </c>
    </row>
    <row r="82" ht="14.25" customHeight="1">
      <c r="A82" s="7">
        <v>80.0</v>
      </c>
      <c r="B82" s="16">
        <f t="shared" si="1"/>
        <v>1.651238212</v>
      </c>
      <c r="C82" s="16">
        <v>0.0</v>
      </c>
      <c r="D82" s="7">
        <f t="shared" si="2"/>
        <v>1.174819893</v>
      </c>
      <c r="E82" s="7">
        <v>0.0</v>
      </c>
      <c r="F82" s="9">
        <v>0.0</v>
      </c>
      <c r="G82" s="16">
        <f t="shared" si="3"/>
        <v>1.524824152</v>
      </c>
      <c r="H82" s="16">
        <v>0.0</v>
      </c>
      <c r="I82" s="9">
        <f t="shared" si="4"/>
        <v>2.587058616</v>
      </c>
      <c r="J82" s="16">
        <f t="shared" si="5"/>
        <v>1.008734746</v>
      </c>
      <c r="K82" s="9">
        <f t="shared" si="15"/>
        <v>2.036306286</v>
      </c>
      <c r="L82" s="16">
        <f t="shared" si="7"/>
        <v>1.812130273</v>
      </c>
      <c r="M82" s="16">
        <f t="shared" si="8"/>
        <v>3.299902831</v>
      </c>
      <c r="N82" s="9">
        <f t="shared" si="9"/>
        <v>3.159129378</v>
      </c>
      <c r="O82" s="9">
        <v>0.0</v>
      </c>
      <c r="P82" s="9">
        <f t="shared" si="10"/>
        <v>0.4323696359</v>
      </c>
      <c r="Q82" s="9">
        <f t="shared" si="11"/>
        <v>0.8757550407</v>
      </c>
      <c r="R82" s="9">
        <f t="shared" si="12"/>
        <v>0.7128669747</v>
      </c>
      <c r="S82" s="9">
        <f t="shared" si="13"/>
        <v>1.270818159</v>
      </c>
      <c r="T82" s="9">
        <f t="shared" si="14"/>
        <v>1.339832603</v>
      </c>
    </row>
    <row r="83" ht="14.25" customHeight="1">
      <c r="A83" s="7">
        <v>81.0</v>
      </c>
      <c r="B83" s="16">
        <f t="shared" si="1"/>
        <v>1.655919274</v>
      </c>
      <c r="C83" s="16">
        <v>0.0</v>
      </c>
      <c r="D83" s="7">
        <f t="shared" si="2"/>
        <v>1.178150367</v>
      </c>
      <c r="E83" s="7">
        <v>0.0</v>
      </c>
      <c r="F83" s="9">
        <v>0.0</v>
      </c>
      <c r="G83" s="16">
        <f t="shared" si="3"/>
        <v>1.529146845</v>
      </c>
      <c r="H83" s="16">
        <v>0.0</v>
      </c>
      <c r="I83" s="9">
        <f t="shared" si="4"/>
        <v>2.594392617</v>
      </c>
      <c r="J83" s="16">
        <f t="shared" si="5"/>
        <v>1.011594388</v>
      </c>
      <c r="K83" s="9">
        <f t="shared" si="15"/>
        <v>2.04207897</v>
      </c>
      <c r="L83" s="16">
        <f t="shared" si="7"/>
        <v>1.817267445</v>
      </c>
      <c r="M83" s="16">
        <f t="shared" si="8"/>
        <v>3.309257659</v>
      </c>
      <c r="N83" s="9">
        <f t="shared" si="9"/>
        <v>3.168085131</v>
      </c>
      <c r="O83" s="9">
        <v>0.0</v>
      </c>
      <c r="P83" s="9">
        <f t="shared" si="10"/>
        <v>0.433595352</v>
      </c>
      <c r="Q83" s="9">
        <f t="shared" si="11"/>
        <v>0.8782377012</v>
      </c>
      <c r="R83" s="9">
        <f t="shared" si="12"/>
        <v>0.714887867</v>
      </c>
      <c r="S83" s="9">
        <f t="shared" si="13"/>
        <v>1.274420777</v>
      </c>
      <c r="T83" s="9">
        <f t="shared" si="14"/>
        <v>1.343630868</v>
      </c>
    </row>
    <row r="84" ht="14.25" customHeight="1">
      <c r="A84" s="7">
        <v>82.0</v>
      </c>
      <c r="B84" s="16">
        <f t="shared" si="1"/>
        <v>1.660542899</v>
      </c>
      <c r="C84" s="16">
        <v>0.0</v>
      </c>
      <c r="D84" s="7">
        <f t="shared" si="2"/>
        <v>1.181439975</v>
      </c>
      <c r="E84" s="7">
        <v>0.0</v>
      </c>
      <c r="F84" s="9">
        <v>0.0</v>
      </c>
      <c r="G84" s="16">
        <f t="shared" si="3"/>
        <v>1.533416499</v>
      </c>
      <c r="H84" s="16">
        <v>0.0</v>
      </c>
      <c r="I84" s="9">
        <f t="shared" si="4"/>
        <v>2.601636628</v>
      </c>
      <c r="J84" s="16">
        <f t="shared" si="5"/>
        <v>1.014418942</v>
      </c>
      <c r="K84" s="9">
        <f t="shared" si="15"/>
        <v>2.047780822</v>
      </c>
      <c r="L84" s="16">
        <f t="shared" si="7"/>
        <v>1.822341583</v>
      </c>
      <c r="M84" s="16">
        <f t="shared" si="8"/>
        <v>3.318497702</v>
      </c>
      <c r="N84" s="9">
        <f t="shared" si="9"/>
        <v>3.176930995</v>
      </c>
      <c r="O84" s="9">
        <v>0.0</v>
      </c>
      <c r="P84" s="9">
        <f t="shared" si="10"/>
        <v>0.4348060282</v>
      </c>
      <c r="Q84" s="9">
        <f t="shared" si="11"/>
        <v>0.8806898989</v>
      </c>
      <c r="R84" s="9">
        <f t="shared" si="12"/>
        <v>0.7168839626</v>
      </c>
      <c r="S84" s="9">
        <f t="shared" si="13"/>
        <v>1.277979189</v>
      </c>
      <c r="T84" s="9">
        <f t="shared" si="14"/>
        <v>1.347382527</v>
      </c>
    </row>
    <row r="85" ht="14.25" customHeight="1">
      <c r="A85" s="7">
        <v>83.0</v>
      </c>
      <c r="B85" s="16">
        <f t="shared" si="1"/>
        <v>1.665110478</v>
      </c>
      <c r="C85" s="16">
        <v>0.0</v>
      </c>
      <c r="D85" s="7">
        <f t="shared" si="2"/>
        <v>1.184689707</v>
      </c>
      <c r="E85" s="7">
        <v>0.0</v>
      </c>
      <c r="F85" s="9">
        <v>0.0</v>
      </c>
      <c r="G85" s="16">
        <f t="shared" si="3"/>
        <v>1.537634397</v>
      </c>
      <c r="H85" s="16">
        <v>0.0</v>
      </c>
      <c r="I85" s="9">
        <f t="shared" si="4"/>
        <v>2.60879283</v>
      </c>
      <c r="J85" s="16">
        <f t="shared" si="5"/>
        <v>1.017209257</v>
      </c>
      <c r="K85" s="9">
        <f t="shared" si="15"/>
        <v>2.053413559</v>
      </c>
      <c r="L85" s="16">
        <f t="shared" si="7"/>
        <v>1.827354215</v>
      </c>
      <c r="M85" s="16">
        <f t="shared" si="8"/>
        <v>3.327625742</v>
      </c>
      <c r="N85" s="9">
        <f t="shared" si="9"/>
        <v>3.185669633</v>
      </c>
      <c r="O85" s="9">
        <v>0.0</v>
      </c>
      <c r="P85" s="9">
        <f t="shared" si="10"/>
        <v>0.4360020292</v>
      </c>
      <c r="Q85" s="9">
        <f t="shared" si="11"/>
        <v>0.8831123722</v>
      </c>
      <c r="R85" s="9">
        <f t="shared" si="12"/>
        <v>0.7188558624</v>
      </c>
      <c r="S85" s="9">
        <f t="shared" si="13"/>
        <v>1.281494467</v>
      </c>
      <c r="T85" s="9">
        <f t="shared" si="14"/>
        <v>1.35108871</v>
      </c>
    </row>
    <row r="86" ht="14.25" customHeight="1">
      <c r="A86" s="7">
        <v>84.0</v>
      </c>
      <c r="B86" s="16">
        <f t="shared" si="1"/>
        <v>1.669623354</v>
      </c>
      <c r="C86" s="16">
        <v>0.0</v>
      </c>
      <c r="D86" s="7">
        <f t="shared" si="2"/>
        <v>1.18790052</v>
      </c>
      <c r="E86" s="7">
        <v>0.0</v>
      </c>
      <c r="F86" s="9">
        <v>0.0</v>
      </c>
      <c r="G86" s="16">
        <f t="shared" si="3"/>
        <v>1.54180178</v>
      </c>
      <c r="H86" s="16">
        <v>0.0</v>
      </c>
      <c r="I86" s="9">
        <f t="shared" si="4"/>
        <v>2.615863328</v>
      </c>
      <c r="J86" s="16">
        <f t="shared" si="5"/>
        <v>1.019966155</v>
      </c>
      <c r="K86" s="9">
        <f t="shared" si="15"/>
        <v>2.058978836</v>
      </c>
      <c r="L86" s="16">
        <f t="shared" si="7"/>
        <v>1.832306813</v>
      </c>
      <c r="M86" s="16">
        <f t="shared" si="8"/>
        <v>3.336644461</v>
      </c>
      <c r="N86" s="9">
        <f t="shared" si="9"/>
        <v>3.194303615</v>
      </c>
      <c r="O86" s="9">
        <v>0.0</v>
      </c>
      <c r="P86" s="9">
        <f t="shared" si="10"/>
        <v>0.4371837065</v>
      </c>
      <c r="Q86" s="9">
        <f t="shared" si="11"/>
        <v>0.8855058332</v>
      </c>
      <c r="R86" s="9">
        <f t="shared" si="12"/>
        <v>0.7208041461</v>
      </c>
      <c r="S86" s="9">
        <f t="shared" si="13"/>
        <v>1.284967646</v>
      </c>
      <c r="T86" s="9">
        <f t="shared" si="14"/>
        <v>1.354750507</v>
      </c>
    </row>
    <row r="87" ht="14.25" customHeight="1">
      <c r="A87" s="7">
        <v>85.0</v>
      </c>
      <c r="B87" s="16">
        <f t="shared" si="1"/>
        <v>1.674082822</v>
      </c>
      <c r="C87" s="16">
        <v>0.0</v>
      </c>
      <c r="D87" s="7">
        <f t="shared" si="2"/>
        <v>1.191073334</v>
      </c>
      <c r="E87" s="7">
        <v>0.0</v>
      </c>
      <c r="F87" s="9">
        <v>0.0</v>
      </c>
      <c r="G87" s="16">
        <f t="shared" si="3"/>
        <v>1.545919845</v>
      </c>
      <c r="H87" s="16">
        <v>0.0</v>
      </c>
      <c r="I87" s="9">
        <f t="shared" si="4"/>
        <v>2.622850149</v>
      </c>
      <c r="J87" s="16">
        <f t="shared" si="5"/>
        <v>1.022690426</v>
      </c>
      <c r="K87" s="9">
        <f t="shared" si="15"/>
        <v>2.064478251</v>
      </c>
      <c r="L87" s="16">
        <f t="shared" si="7"/>
        <v>1.837200799</v>
      </c>
      <c r="M87" s="16">
        <f t="shared" si="8"/>
        <v>3.345556447</v>
      </c>
      <c r="N87" s="9">
        <f t="shared" si="9"/>
        <v>3.202835417</v>
      </c>
      <c r="O87" s="9">
        <v>0.0</v>
      </c>
      <c r="P87" s="9">
        <f t="shared" si="10"/>
        <v>0.4383513991</v>
      </c>
      <c r="Q87" s="9">
        <f t="shared" si="11"/>
        <v>0.8878709685</v>
      </c>
      <c r="R87" s="9">
        <f t="shared" si="12"/>
        <v>0.7227293727</v>
      </c>
      <c r="S87" s="9">
        <f t="shared" si="13"/>
        <v>1.288399721</v>
      </c>
      <c r="T87" s="9">
        <f t="shared" si="14"/>
        <v>1.358368968</v>
      </c>
    </row>
    <row r="88" ht="14.25" customHeight="1">
      <c r="A88" s="7">
        <v>86.0</v>
      </c>
      <c r="B88" s="16">
        <f t="shared" si="1"/>
        <v>1.678490132</v>
      </c>
      <c r="C88" s="16">
        <v>0.0</v>
      </c>
      <c r="D88" s="7">
        <f t="shared" si="2"/>
        <v>1.194209039</v>
      </c>
      <c r="E88" s="7">
        <v>0.0</v>
      </c>
      <c r="F88" s="9">
        <v>0.0</v>
      </c>
      <c r="G88" s="16">
        <f t="shared" si="3"/>
        <v>1.549989743</v>
      </c>
      <c r="H88" s="16">
        <v>0.0</v>
      </c>
      <c r="I88" s="9">
        <f t="shared" si="4"/>
        <v>2.62975525</v>
      </c>
      <c r="J88" s="16">
        <f t="shared" si="5"/>
        <v>1.025382834</v>
      </c>
      <c r="K88" s="9">
        <f t="shared" si="15"/>
        <v>2.069913343</v>
      </c>
      <c r="L88" s="16">
        <f t="shared" si="7"/>
        <v>1.842037545</v>
      </c>
      <c r="M88" s="16">
        <f t="shared" si="8"/>
        <v>3.354364197</v>
      </c>
      <c r="N88" s="9">
        <f t="shared" si="9"/>
        <v>3.211267429</v>
      </c>
      <c r="O88" s="9">
        <v>0.0</v>
      </c>
      <c r="P88" s="9">
        <f t="shared" si="10"/>
        <v>0.4395054342</v>
      </c>
      <c r="Q88" s="9">
        <f t="shared" si="11"/>
        <v>0.8902084407</v>
      </c>
      <c r="R88" s="9">
        <f t="shared" si="12"/>
        <v>0.7246320814</v>
      </c>
      <c r="S88" s="9">
        <f t="shared" si="13"/>
        <v>1.291791654</v>
      </c>
      <c r="T88" s="9">
        <f t="shared" si="14"/>
        <v>1.361945107</v>
      </c>
    </row>
    <row r="89" ht="14.25" customHeight="1">
      <c r="A89" s="7">
        <v>87.0</v>
      </c>
      <c r="B89" s="16">
        <f t="shared" si="1"/>
        <v>1.682846489</v>
      </c>
      <c r="C89" s="16">
        <v>0.0</v>
      </c>
      <c r="D89" s="7">
        <f t="shared" si="2"/>
        <v>1.197308492</v>
      </c>
      <c r="E89" s="7">
        <v>0.0</v>
      </c>
      <c r="F89" s="9">
        <v>0.0</v>
      </c>
      <c r="G89" s="16">
        <f t="shared" si="3"/>
        <v>1.55401259</v>
      </c>
      <c r="H89" s="16">
        <v>0.0</v>
      </c>
      <c r="I89" s="9">
        <f t="shared" si="4"/>
        <v>2.636580523</v>
      </c>
      <c r="J89" s="16">
        <f t="shared" si="5"/>
        <v>1.028044115</v>
      </c>
      <c r="K89" s="9">
        <f t="shared" si="15"/>
        <v>2.0752856</v>
      </c>
      <c r="L89" s="16">
        <f t="shared" si="7"/>
        <v>1.846818373</v>
      </c>
      <c r="M89" s="16">
        <f t="shared" si="8"/>
        <v>3.363070121</v>
      </c>
      <c r="N89" s="9">
        <f t="shared" si="9"/>
        <v>3.219601959</v>
      </c>
      <c r="O89" s="9">
        <v>0.0</v>
      </c>
      <c r="P89" s="9">
        <f t="shared" si="10"/>
        <v>0.4406461276</v>
      </c>
      <c r="Q89" s="9">
        <f t="shared" si="11"/>
        <v>0.8925188896</v>
      </c>
      <c r="R89" s="9">
        <f t="shared" si="12"/>
        <v>0.7265127931</v>
      </c>
      <c r="S89" s="9">
        <f t="shared" si="13"/>
        <v>1.295144372</v>
      </c>
      <c r="T89" s="9">
        <f t="shared" si="14"/>
        <v>1.365479902</v>
      </c>
    </row>
    <row r="90" ht="14.25" customHeight="1">
      <c r="A90" s="7">
        <v>88.0</v>
      </c>
      <c r="B90" s="16">
        <f t="shared" si="1"/>
        <v>1.687153057</v>
      </c>
      <c r="C90" s="16">
        <v>0.0</v>
      </c>
      <c r="D90" s="7">
        <f t="shared" si="2"/>
        <v>1.200372521</v>
      </c>
      <c r="E90" s="7">
        <v>0.0</v>
      </c>
      <c r="F90" s="9">
        <v>0.0</v>
      </c>
      <c r="G90" s="16">
        <f t="shared" si="3"/>
        <v>1.55798946</v>
      </c>
      <c r="H90" s="16">
        <v>0.0</v>
      </c>
      <c r="I90" s="9">
        <f t="shared" si="4"/>
        <v>2.64332779</v>
      </c>
      <c r="J90" s="16">
        <f t="shared" si="5"/>
        <v>1.03067498</v>
      </c>
      <c r="K90" s="9">
        <f t="shared" si="15"/>
        <v>2.080596459</v>
      </c>
      <c r="L90" s="16">
        <f t="shared" si="7"/>
        <v>1.851544562</v>
      </c>
      <c r="M90" s="16">
        <f t="shared" si="8"/>
        <v>3.371676546</v>
      </c>
      <c r="N90" s="9">
        <f t="shared" si="9"/>
        <v>3.227841236</v>
      </c>
      <c r="O90" s="9">
        <v>0.0</v>
      </c>
      <c r="P90" s="9">
        <f t="shared" si="10"/>
        <v>0.4417737841</v>
      </c>
      <c r="Q90" s="9">
        <f t="shared" si="11"/>
        <v>0.8948029328</v>
      </c>
      <c r="R90" s="9">
        <f t="shared" si="12"/>
        <v>0.7283720104</v>
      </c>
      <c r="S90" s="9">
        <f t="shared" si="13"/>
        <v>1.298458774</v>
      </c>
      <c r="T90" s="9">
        <f t="shared" si="14"/>
        <v>1.368974299</v>
      </c>
    </row>
    <row r="91" ht="14.25" customHeight="1">
      <c r="A91" s="7">
        <v>89.0</v>
      </c>
      <c r="B91" s="16">
        <f t="shared" si="1"/>
        <v>1.691410963</v>
      </c>
      <c r="C91" s="16">
        <v>0.0</v>
      </c>
      <c r="D91" s="7">
        <f t="shared" si="2"/>
        <v>1.203401928</v>
      </c>
      <c r="E91" s="7">
        <v>0.0</v>
      </c>
      <c r="F91" s="9">
        <v>0.0</v>
      </c>
      <c r="G91" s="16">
        <f t="shared" si="3"/>
        <v>1.561921393</v>
      </c>
      <c r="H91" s="16">
        <v>0.0</v>
      </c>
      <c r="I91" s="9">
        <f t="shared" si="4"/>
        <v>2.649998816</v>
      </c>
      <c r="J91" s="16">
        <f t="shared" si="5"/>
        <v>1.033276118</v>
      </c>
      <c r="K91" s="9">
        <f t="shared" si="15"/>
        <v>2.085847307</v>
      </c>
      <c r="L91" s="16">
        <f t="shared" si="7"/>
        <v>1.856217347</v>
      </c>
      <c r="M91" s="16">
        <f t="shared" si="8"/>
        <v>3.380185722</v>
      </c>
      <c r="N91" s="9">
        <f t="shared" si="9"/>
        <v>3.235987411</v>
      </c>
      <c r="O91" s="9">
        <v>0.0</v>
      </c>
      <c r="P91" s="9">
        <f t="shared" si="10"/>
        <v>0.4428886985</v>
      </c>
      <c r="Q91" s="9">
        <f t="shared" si="11"/>
        <v>0.897061167</v>
      </c>
      <c r="R91" s="9">
        <f t="shared" si="12"/>
        <v>0.7302102191</v>
      </c>
      <c r="S91" s="9">
        <f t="shared" si="13"/>
        <v>1.301735723</v>
      </c>
      <c r="T91" s="9">
        <f t="shared" si="14"/>
        <v>1.37242921</v>
      </c>
    </row>
    <row r="92" ht="14.25" customHeight="1">
      <c r="A92" s="7">
        <v>90.0</v>
      </c>
      <c r="B92" s="16">
        <f t="shared" si="1"/>
        <v>1.695621294</v>
      </c>
      <c r="C92" s="16">
        <v>0.0</v>
      </c>
      <c r="D92" s="7">
        <f t="shared" si="2"/>
        <v>1.206397486</v>
      </c>
      <c r="E92" s="7">
        <v>0.0</v>
      </c>
      <c r="F92" s="9">
        <v>0.0</v>
      </c>
      <c r="G92" s="16">
        <f t="shared" si="3"/>
        <v>1.565809393</v>
      </c>
      <c r="H92" s="16">
        <v>0.0</v>
      </c>
      <c r="I92" s="9">
        <f t="shared" si="4"/>
        <v>2.656595303</v>
      </c>
      <c r="J92" s="16">
        <f t="shared" si="5"/>
        <v>1.035848192</v>
      </c>
      <c r="K92" s="9">
        <f t="shared" si="15"/>
        <v>2.091039485</v>
      </c>
      <c r="L92" s="16">
        <f t="shared" si="7"/>
        <v>1.86083792</v>
      </c>
      <c r="M92" s="16">
        <f t="shared" si="8"/>
        <v>3.388599821</v>
      </c>
      <c r="N92" s="9">
        <f t="shared" si="9"/>
        <v>3.244042566</v>
      </c>
      <c r="O92" s="9">
        <v>0.0</v>
      </c>
      <c r="P92" s="9">
        <f t="shared" si="10"/>
        <v>0.4439911555</v>
      </c>
      <c r="Q92" s="9">
        <f t="shared" si="11"/>
        <v>0.899294169</v>
      </c>
      <c r="R92" s="9">
        <f t="shared" si="12"/>
        <v>0.7320278888</v>
      </c>
      <c r="S92" s="9">
        <f t="shared" si="13"/>
        <v>1.304976058</v>
      </c>
      <c r="T92" s="9">
        <f t="shared" si="14"/>
        <v>1.375845518</v>
      </c>
    </row>
    <row r="93" ht="14.25" customHeight="1">
      <c r="A93" s="7">
        <v>91.0</v>
      </c>
      <c r="B93" s="16">
        <f t="shared" si="1"/>
        <v>1.699785101</v>
      </c>
      <c r="C93" s="16">
        <v>0.0</v>
      </c>
      <c r="D93" s="7">
        <f t="shared" si="2"/>
        <v>1.209359944</v>
      </c>
      <c r="E93" s="7">
        <v>0.0</v>
      </c>
      <c r="F93" s="9">
        <v>0.0</v>
      </c>
      <c r="G93" s="16">
        <f t="shared" si="3"/>
        <v>1.56965443</v>
      </c>
      <c r="H93" s="16">
        <v>0.0</v>
      </c>
      <c r="I93" s="9">
        <f t="shared" si="4"/>
        <v>2.6631189</v>
      </c>
      <c r="J93" s="16">
        <f t="shared" si="5"/>
        <v>1.038391844</v>
      </c>
      <c r="K93" s="9">
        <f t="shared" si="15"/>
        <v>2.09617429</v>
      </c>
      <c r="L93" s="16">
        <f t="shared" si="7"/>
        <v>1.865407436</v>
      </c>
      <c r="M93" s="16">
        <f t="shared" si="8"/>
        <v>3.396920944</v>
      </c>
      <c r="N93" s="9">
        <f t="shared" si="9"/>
        <v>3.252008711</v>
      </c>
      <c r="O93" s="9">
        <v>0.0</v>
      </c>
      <c r="P93" s="9">
        <f t="shared" si="10"/>
        <v>0.4450814304</v>
      </c>
      <c r="Q93" s="9">
        <f t="shared" si="11"/>
        <v>0.9015024965</v>
      </c>
      <c r="R93" s="9">
        <f t="shared" si="12"/>
        <v>0.7338254734</v>
      </c>
      <c r="S93" s="9">
        <f t="shared" si="13"/>
        <v>1.308180587</v>
      </c>
      <c r="T93" s="9">
        <f t="shared" si="14"/>
        <v>1.379224075</v>
      </c>
    </row>
    <row r="94" ht="14.25" customHeight="1">
      <c r="A94" s="7">
        <v>92.0</v>
      </c>
      <c r="B94" s="16">
        <f t="shared" si="1"/>
        <v>1.7039034</v>
      </c>
      <c r="C94" s="16">
        <v>0.0</v>
      </c>
      <c r="D94" s="7">
        <f t="shared" si="2"/>
        <v>1.212290024</v>
      </c>
      <c r="E94" s="7">
        <v>0.0</v>
      </c>
      <c r="F94" s="9">
        <v>0.0</v>
      </c>
      <c r="G94" s="16">
        <f t="shared" si="3"/>
        <v>1.573457445</v>
      </c>
      <c r="H94" s="16">
        <v>0.0</v>
      </c>
      <c r="I94" s="9">
        <f t="shared" si="4"/>
        <v>2.669571199</v>
      </c>
      <c r="J94" s="16">
        <f t="shared" si="5"/>
        <v>1.040907697</v>
      </c>
      <c r="K94" s="9">
        <f t="shared" si="15"/>
        <v>2.101252975</v>
      </c>
      <c r="L94" s="16">
        <f t="shared" si="7"/>
        <v>1.869927012</v>
      </c>
      <c r="M94" s="16">
        <f t="shared" si="8"/>
        <v>3.405151125</v>
      </c>
      <c r="N94" s="9">
        <f t="shared" si="9"/>
        <v>3.259887793</v>
      </c>
      <c r="O94" s="9">
        <v>0.0</v>
      </c>
      <c r="P94" s="9">
        <f t="shared" si="10"/>
        <v>0.4461597895</v>
      </c>
      <c r="Q94" s="9">
        <f t="shared" si="11"/>
        <v>0.9036866887</v>
      </c>
      <c r="R94" s="9">
        <f t="shared" si="12"/>
        <v>0.7356034118</v>
      </c>
      <c r="S94" s="9">
        <f t="shared" si="13"/>
        <v>1.311350093</v>
      </c>
      <c r="T94" s="9">
        <f t="shared" si="14"/>
        <v>1.382565709</v>
      </c>
    </row>
    <row r="95" ht="14.25" customHeight="1">
      <c r="A95" s="7">
        <v>93.0</v>
      </c>
      <c r="B95" s="16">
        <f t="shared" si="1"/>
        <v>1.707977177</v>
      </c>
      <c r="C95" s="16">
        <v>0.0</v>
      </c>
      <c r="D95" s="7">
        <f t="shared" si="2"/>
        <v>1.215188427</v>
      </c>
      <c r="E95" s="7">
        <v>0.0</v>
      </c>
      <c r="F95" s="9">
        <v>0.0</v>
      </c>
      <c r="G95" s="16">
        <f t="shared" si="3"/>
        <v>1.577219345</v>
      </c>
      <c r="H95" s="16">
        <v>0.0</v>
      </c>
      <c r="I95" s="9">
        <f t="shared" si="4"/>
        <v>2.675953742</v>
      </c>
      <c r="J95" s="16">
        <f t="shared" si="5"/>
        <v>1.043396351</v>
      </c>
      <c r="K95" s="9">
        <f t="shared" si="15"/>
        <v>2.106276755</v>
      </c>
      <c r="L95" s="16">
        <f t="shared" si="7"/>
        <v>1.874397726</v>
      </c>
      <c r="M95" s="16">
        <f t="shared" si="8"/>
        <v>3.413292329</v>
      </c>
      <c r="N95" s="9">
        <f t="shared" si="9"/>
        <v>3.267681695</v>
      </c>
      <c r="O95" s="9">
        <v>0.0</v>
      </c>
      <c r="P95" s="9">
        <f t="shared" si="10"/>
        <v>0.4472264904</v>
      </c>
      <c r="Q95" s="9">
        <f t="shared" si="11"/>
        <v>0.9058472676</v>
      </c>
      <c r="R95" s="9">
        <f t="shared" si="12"/>
        <v>0.7373621288</v>
      </c>
      <c r="S95" s="9">
        <f t="shared" si="13"/>
        <v>1.314485334</v>
      </c>
      <c r="T95" s="9">
        <f t="shared" si="14"/>
        <v>1.385871215</v>
      </c>
    </row>
    <row r="96" ht="14.25" customHeight="1">
      <c r="A96" s="7">
        <v>94.0</v>
      </c>
      <c r="B96" s="16">
        <f t="shared" si="1"/>
        <v>1.712007383</v>
      </c>
      <c r="C96" s="16">
        <v>0.0</v>
      </c>
      <c r="D96" s="7">
        <f t="shared" si="2"/>
        <v>1.218055831</v>
      </c>
      <c r="E96" s="7">
        <v>0.0</v>
      </c>
      <c r="F96" s="9">
        <v>0.0</v>
      </c>
      <c r="G96" s="16">
        <f t="shared" si="3"/>
        <v>1.58094101</v>
      </c>
      <c r="H96" s="16">
        <v>0.0</v>
      </c>
      <c r="I96" s="9">
        <f t="shared" si="4"/>
        <v>2.682268021</v>
      </c>
      <c r="J96" s="16">
        <f t="shared" si="5"/>
        <v>1.045858387</v>
      </c>
      <c r="K96" s="9">
        <f t="shared" si="15"/>
        <v>2.111246803</v>
      </c>
      <c r="L96" s="16">
        <f t="shared" si="7"/>
        <v>1.878820624</v>
      </c>
      <c r="M96" s="16">
        <f t="shared" si="8"/>
        <v>3.42134646</v>
      </c>
      <c r="N96" s="9">
        <f t="shared" si="9"/>
        <v>3.275392237</v>
      </c>
      <c r="O96" s="9">
        <v>0.0</v>
      </c>
      <c r="P96" s="9">
        <f t="shared" si="10"/>
        <v>0.4482817826</v>
      </c>
      <c r="Q96" s="9">
        <f t="shared" si="11"/>
        <v>0.9079847383</v>
      </c>
      <c r="R96" s="9">
        <f t="shared" si="12"/>
        <v>0.7391020357</v>
      </c>
      <c r="S96" s="9">
        <f t="shared" si="13"/>
        <v>1.317587042</v>
      </c>
      <c r="T96" s="9">
        <f t="shared" si="14"/>
        <v>1.389141368</v>
      </c>
    </row>
    <row r="97" ht="14.25" customHeight="1">
      <c r="A97" s="7">
        <v>95.0</v>
      </c>
      <c r="B97" s="16">
        <f t="shared" si="1"/>
        <v>1.715994941</v>
      </c>
      <c r="C97" s="16">
        <v>0.0</v>
      </c>
      <c r="D97" s="7">
        <f t="shared" si="2"/>
        <v>1.220892891</v>
      </c>
      <c r="E97" s="7">
        <v>0.0</v>
      </c>
      <c r="F97" s="9">
        <v>0.0</v>
      </c>
      <c r="G97" s="16">
        <f t="shared" si="3"/>
        <v>1.584623291</v>
      </c>
      <c r="H97" s="16">
        <v>0.0</v>
      </c>
      <c r="I97" s="9">
        <f t="shared" si="4"/>
        <v>2.688515481</v>
      </c>
      <c r="J97" s="16">
        <f t="shared" si="5"/>
        <v>1.04829437</v>
      </c>
      <c r="K97" s="9">
        <f t="shared" si="15"/>
        <v>2.116164258</v>
      </c>
      <c r="L97" s="16">
        <f t="shared" si="7"/>
        <v>1.883196718</v>
      </c>
      <c r="M97" s="16">
        <f t="shared" si="8"/>
        <v>3.42931536</v>
      </c>
      <c r="N97" s="9">
        <f t="shared" si="9"/>
        <v>3.283021185</v>
      </c>
      <c r="O97" s="9">
        <v>0.0</v>
      </c>
      <c r="P97" s="9">
        <f t="shared" si="10"/>
        <v>0.4493259074</v>
      </c>
      <c r="Q97" s="9">
        <f t="shared" si="11"/>
        <v>0.9100995898</v>
      </c>
      <c r="R97" s="9">
        <f t="shared" si="12"/>
        <v>0.7408235306</v>
      </c>
      <c r="S97" s="9">
        <f t="shared" si="13"/>
        <v>1.320655928</v>
      </c>
      <c r="T97" s="9">
        <f t="shared" si="14"/>
        <v>1.392376915</v>
      </c>
    </row>
    <row r="98" ht="14.25" customHeight="1">
      <c r="A98" s="7">
        <v>96.0</v>
      </c>
      <c r="B98" s="16">
        <f t="shared" si="1"/>
        <v>1.719940743</v>
      </c>
      <c r="C98" s="16">
        <v>0.0</v>
      </c>
      <c r="D98" s="7">
        <f t="shared" si="2"/>
        <v>1.223700243</v>
      </c>
      <c r="E98" s="7">
        <v>0.0</v>
      </c>
      <c r="F98" s="9">
        <v>0.0</v>
      </c>
      <c r="G98" s="16">
        <f t="shared" si="3"/>
        <v>1.588267014</v>
      </c>
      <c r="H98" s="16">
        <v>0.0</v>
      </c>
      <c r="I98" s="9">
        <f t="shared" si="4"/>
        <v>2.694697522</v>
      </c>
      <c r="J98" s="16">
        <f t="shared" si="5"/>
        <v>1.050704845</v>
      </c>
      <c r="K98" s="9">
        <f t="shared" si="15"/>
        <v>2.121030219</v>
      </c>
      <c r="L98" s="16">
        <f t="shared" si="7"/>
        <v>1.887526988</v>
      </c>
      <c r="M98" s="16">
        <f t="shared" si="8"/>
        <v>3.437200814</v>
      </c>
      <c r="N98" s="9">
        <f t="shared" si="9"/>
        <v>3.290570247</v>
      </c>
      <c r="O98" s="9">
        <v>0.0</v>
      </c>
      <c r="P98" s="9">
        <f t="shared" si="10"/>
        <v>0.4503590987</v>
      </c>
      <c r="Q98" s="9">
        <f t="shared" si="11"/>
        <v>0.9121922958</v>
      </c>
      <c r="R98" s="9">
        <f t="shared" si="12"/>
        <v>0.742526999</v>
      </c>
      <c r="S98" s="9">
        <f t="shared" si="13"/>
        <v>1.323692677</v>
      </c>
      <c r="T98" s="9">
        <f t="shared" si="14"/>
        <v>1.395578582</v>
      </c>
    </row>
    <row r="99" ht="14.25" customHeight="1">
      <c r="A99" s="7">
        <v>97.0</v>
      </c>
      <c r="B99" s="16">
        <f t="shared" si="1"/>
        <v>1.723845655</v>
      </c>
      <c r="C99" s="16">
        <v>0.0</v>
      </c>
      <c r="D99" s="7">
        <f t="shared" si="2"/>
        <v>1.226478502</v>
      </c>
      <c r="E99" s="7">
        <v>0.0</v>
      </c>
      <c r="F99" s="9">
        <v>0.0</v>
      </c>
      <c r="G99" s="16">
        <f t="shared" si="3"/>
        <v>1.591872978</v>
      </c>
      <c r="H99" s="16">
        <v>0.0</v>
      </c>
      <c r="I99" s="9">
        <f t="shared" si="4"/>
        <v>2.700815499</v>
      </c>
      <c r="J99" s="16">
        <f t="shared" si="5"/>
        <v>1.05309034</v>
      </c>
      <c r="K99" s="9">
        <f t="shared" si="15"/>
        <v>2.125845756</v>
      </c>
      <c r="L99" s="16">
        <f t="shared" si="7"/>
        <v>1.891812384</v>
      </c>
      <c r="M99" s="16">
        <f t="shared" si="8"/>
        <v>3.445004553</v>
      </c>
      <c r="N99" s="9">
        <f t="shared" si="9"/>
        <v>3.298041079</v>
      </c>
      <c r="O99" s="9">
        <v>0.0</v>
      </c>
      <c r="P99" s="9">
        <f t="shared" si="10"/>
        <v>0.4513815833</v>
      </c>
      <c r="Q99" s="9">
        <f t="shared" si="11"/>
        <v>0.9142633154</v>
      </c>
      <c r="R99" s="9">
        <f t="shared" si="12"/>
        <v>0.7442128145</v>
      </c>
      <c r="S99" s="9">
        <f t="shared" si="13"/>
        <v>1.326697957</v>
      </c>
      <c r="T99" s="9">
        <f t="shared" si="14"/>
        <v>1.39874707</v>
      </c>
    </row>
    <row r="100" ht="14.25" customHeight="1">
      <c r="A100" s="7">
        <v>98.0</v>
      </c>
      <c r="B100" s="16">
        <f t="shared" si="1"/>
        <v>1.727710516</v>
      </c>
      <c r="C100" s="16">
        <v>0.0</v>
      </c>
      <c r="D100" s="7">
        <f t="shared" si="2"/>
        <v>1.229228267</v>
      </c>
      <c r="E100" s="7">
        <v>0.0</v>
      </c>
      <c r="F100" s="9">
        <v>0.0</v>
      </c>
      <c r="G100" s="16">
        <f t="shared" si="3"/>
        <v>1.595441956</v>
      </c>
      <c r="H100" s="16">
        <v>0.0</v>
      </c>
      <c r="I100" s="9">
        <f t="shared" si="4"/>
        <v>2.706870726</v>
      </c>
      <c r="J100" s="16">
        <f t="shared" si="5"/>
        <v>1.055451368</v>
      </c>
      <c r="K100" s="9">
        <f t="shared" si="15"/>
        <v>2.130611901</v>
      </c>
      <c r="L100" s="16">
        <f t="shared" si="7"/>
        <v>1.896053827</v>
      </c>
      <c r="M100" s="16">
        <f t="shared" si="8"/>
        <v>3.452728252</v>
      </c>
      <c r="N100" s="9">
        <f t="shared" si="9"/>
        <v>3.305435286</v>
      </c>
      <c r="O100" s="9">
        <v>0.0</v>
      </c>
      <c r="P100" s="9">
        <f t="shared" si="10"/>
        <v>0.4523935806</v>
      </c>
      <c r="Q100" s="9">
        <f t="shared" si="11"/>
        <v>0.9163130934</v>
      </c>
      <c r="R100" s="9">
        <f t="shared" si="12"/>
        <v>0.7458813394</v>
      </c>
      <c r="S100" s="9">
        <f t="shared" si="13"/>
        <v>1.329672414</v>
      </c>
      <c r="T100" s="9">
        <f t="shared" si="14"/>
        <v>1.401883061</v>
      </c>
    </row>
    <row r="101" ht="14.25" customHeight="1">
      <c r="A101" s="7">
        <v>99.0</v>
      </c>
      <c r="B101" s="16">
        <f t="shared" si="1"/>
        <v>1.73153614</v>
      </c>
      <c r="C101" s="16">
        <v>0.0</v>
      </c>
      <c r="D101" s="7">
        <f t="shared" si="2"/>
        <v>1.231950114</v>
      </c>
      <c r="E101" s="7">
        <v>0.0</v>
      </c>
      <c r="F101" s="9">
        <v>0.0</v>
      </c>
      <c r="G101" s="16">
        <f t="shared" si="3"/>
        <v>1.598974701</v>
      </c>
      <c r="H101" s="16">
        <v>0.0</v>
      </c>
      <c r="I101" s="9">
        <f t="shared" si="4"/>
        <v>2.712864478</v>
      </c>
      <c r="J101" s="16">
        <f t="shared" si="5"/>
        <v>1.057788426</v>
      </c>
      <c r="K101" s="9">
        <f t="shared" si="15"/>
        <v>2.135329658</v>
      </c>
      <c r="L101" s="16">
        <f t="shared" si="7"/>
        <v>1.900252209</v>
      </c>
      <c r="M101" s="16">
        <f t="shared" si="8"/>
        <v>3.460373536</v>
      </c>
      <c r="N101" s="9">
        <f t="shared" si="9"/>
        <v>3.312754423</v>
      </c>
      <c r="O101" s="9">
        <v>0.0</v>
      </c>
      <c r="P101" s="9">
        <f t="shared" si="10"/>
        <v>0.4533953037</v>
      </c>
      <c r="Q101" s="9">
        <f t="shared" si="11"/>
        <v>0.9183420611</v>
      </c>
      <c r="R101" s="9">
        <f t="shared" si="12"/>
        <v>0.7475329246</v>
      </c>
      <c r="S101" s="9">
        <f t="shared" si="13"/>
        <v>1.332616672</v>
      </c>
      <c r="T101" s="9">
        <f t="shared" si="14"/>
        <v>1.404987213</v>
      </c>
    </row>
    <row r="102" ht="14.25" customHeight="1">
      <c r="A102" s="7">
        <v>100.0</v>
      </c>
      <c r="B102" s="16">
        <f t="shared" si="1"/>
        <v>1.735323314</v>
      </c>
      <c r="C102" s="16">
        <v>0.0</v>
      </c>
      <c r="D102" s="7">
        <f t="shared" si="2"/>
        <v>1.234644606</v>
      </c>
      <c r="E102" s="7">
        <v>0.0</v>
      </c>
      <c r="F102" s="9">
        <v>0.0</v>
      </c>
      <c r="G102" s="16">
        <f t="shared" si="3"/>
        <v>1.60247194</v>
      </c>
      <c r="H102" s="16">
        <v>0.0</v>
      </c>
      <c r="I102" s="9">
        <f t="shared" si="4"/>
        <v>2.71879799</v>
      </c>
      <c r="J102" s="16">
        <f t="shared" si="5"/>
        <v>1.060101995</v>
      </c>
      <c r="K102" s="9">
        <f t="shared" si="15"/>
        <v>2.14</v>
      </c>
      <c r="L102" s="16">
        <f t="shared" si="7"/>
        <v>1.904408395</v>
      </c>
      <c r="M102" s="16">
        <f t="shared" si="8"/>
        <v>3.467941982</v>
      </c>
      <c r="N102" s="9">
        <f t="shared" si="9"/>
        <v>3.32</v>
      </c>
      <c r="O102" s="9">
        <v>0.0</v>
      </c>
      <c r="P102" s="9">
        <f t="shared" si="10"/>
        <v>0.454386959</v>
      </c>
      <c r="Q102" s="9">
        <f t="shared" si="11"/>
        <v>0.9203506368</v>
      </c>
      <c r="R102" s="9">
        <f t="shared" si="12"/>
        <v>0.7491679106</v>
      </c>
      <c r="S102" s="9">
        <f t="shared" si="13"/>
        <v>1.335531339</v>
      </c>
      <c r="T102" s="9">
        <f t="shared" si="14"/>
        <v>1.408060167</v>
      </c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3.13"/>
    <col customWidth="1" min="3" max="3" width="14.13"/>
    <col customWidth="1" min="4" max="4" width="24.38"/>
    <col customWidth="1" min="5" max="5" width="24.0"/>
    <col customWidth="1" min="6" max="6" width="24.13"/>
    <col customWidth="1" min="7" max="7" width="15.25"/>
    <col customWidth="1" min="8" max="8" width="13.13"/>
    <col customWidth="1" min="9" max="9" width="24.75"/>
    <col customWidth="1" min="10" max="10" width="20.38"/>
    <col customWidth="1" min="11" max="11" width="25.5"/>
    <col customWidth="1" min="12" max="12" width="16.13"/>
    <col customWidth="1" min="13" max="13" width="14.0"/>
    <col customWidth="1" min="14" max="14" width="17.75"/>
    <col customWidth="1" min="15" max="15" width="15.63"/>
    <col customWidth="1" min="17" max="17" width="26.0"/>
    <col customWidth="1" min="18" max="18" width="20.88"/>
  </cols>
  <sheetData>
    <row r="1" ht="14.25" customHeight="1">
      <c r="A1" s="7" t="s">
        <v>100</v>
      </c>
      <c r="B1" s="15" t="s">
        <v>80</v>
      </c>
      <c r="C1" s="15" t="s">
        <v>81</v>
      </c>
      <c r="D1" s="15" t="s">
        <v>82</v>
      </c>
      <c r="E1" s="15" t="s">
        <v>83</v>
      </c>
      <c r="F1" s="15" t="s">
        <v>84</v>
      </c>
      <c r="G1" s="15" t="s">
        <v>85</v>
      </c>
      <c r="H1" s="15" t="s">
        <v>86</v>
      </c>
      <c r="I1" s="15" t="s">
        <v>87</v>
      </c>
      <c r="J1" s="15" t="s">
        <v>88</v>
      </c>
      <c r="K1" s="15" t="s">
        <v>89</v>
      </c>
      <c r="L1" s="15" t="s">
        <v>90</v>
      </c>
      <c r="M1" s="15" t="s">
        <v>91</v>
      </c>
      <c r="N1" s="15" t="s">
        <v>92</v>
      </c>
      <c r="O1" s="15" t="s">
        <v>93</v>
      </c>
      <c r="P1" s="15" t="s">
        <v>94</v>
      </c>
      <c r="Q1" s="15" t="s">
        <v>95</v>
      </c>
      <c r="R1" s="15" t="s">
        <v>96</v>
      </c>
      <c r="S1" s="15" t="s">
        <v>97</v>
      </c>
      <c r="T1" s="15" t="s">
        <v>98</v>
      </c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ht="14.25" customHeight="1">
      <c r="A2" s="7" t="s">
        <v>19</v>
      </c>
      <c r="B2" s="7">
        <v>0.0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7" t="s">
        <v>14</v>
      </c>
      <c r="B3" s="9">
        <v>0.0</v>
      </c>
      <c r="C3" s="9">
        <v>0.0</v>
      </c>
      <c r="D3" s="9">
        <v>-0.101158780162651</v>
      </c>
      <c r="E3" s="9">
        <v>0.0</v>
      </c>
      <c r="F3" s="9">
        <v>0.0</v>
      </c>
      <c r="G3" s="9">
        <v>-0.0804197547184239</v>
      </c>
      <c r="H3" s="9">
        <v>0.0</v>
      </c>
      <c r="I3" s="9">
        <v>0.0</v>
      </c>
      <c r="J3" s="9">
        <v>0.0</v>
      </c>
      <c r="K3" s="9">
        <v>0.0</v>
      </c>
      <c r="L3" s="9">
        <v>-0.128774734636184</v>
      </c>
      <c r="M3" s="9">
        <v>0.0</v>
      </c>
      <c r="N3" s="9">
        <v>0.0</v>
      </c>
      <c r="O3" s="9">
        <v>0.0</v>
      </c>
      <c r="P3" s="9">
        <v>-0.0522233410830317</v>
      </c>
      <c r="Q3" s="9">
        <v>-0.0763401461318189</v>
      </c>
      <c r="R3" s="9">
        <v>-0.0896039792255187</v>
      </c>
      <c r="S3" s="9">
        <v>-0.0825359314850711</v>
      </c>
      <c r="T3" s="9">
        <v>-0.140978239165392</v>
      </c>
    </row>
    <row r="4" ht="14.25" customHeight="1">
      <c r="A4" s="7" t="s">
        <v>101</v>
      </c>
      <c r="B4" s="9">
        <v>0.0</v>
      </c>
      <c r="C4" s="9">
        <v>-0.241729162862214</v>
      </c>
      <c r="D4" s="7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0.28982029373803</v>
      </c>
      <c r="J4" s="9">
        <v>0.0</v>
      </c>
      <c r="K4" s="9">
        <v>0.0</v>
      </c>
      <c r="L4" s="9">
        <v>0.0</v>
      </c>
      <c r="M4" s="9">
        <v>0.800619311504448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>
      <c r="A5" s="9" t="s">
        <v>39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6.0"/>
    <col customWidth="1" min="3" max="3" width="14.25"/>
    <col customWidth="1" min="4" max="4" width="27.13"/>
    <col customWidth="1" min="5" max="5" width="23.63"/>
    <col customWidth="1" min="6" max="6" width="26.0"/>
    <col customWidth="1" min="7" max="7" width="17.25"/>
    <col customWidth="1" min="8" max="8" width="14.13"/>
    <col customWidth="1" min="9" max="9" width="26.0"/>
    <col customWidth="1" min="10" max="10" width="23.75"/>
    <col customWidth="1" min="11" max="11" width="28.5"/>
    <col customWidth="1" min="12" max="12" width="20.0"/>
    <col customWidth="1" min="13" max="13" width="19.75"/>
    <col customWidth="1" min="14" max="16" width="21.5"/>
    <col customWidth="1" min="17" max="17" width="22.88"/>
    <col customWidth="1" min="19" max="19" width="22.75"/>
  </cols>
  <sheetData>
    <row r="1" ht="14.25" customHeight="1">
      <c r="A1" s="7" t="s">
        <v>102</v>
      </c>
      <c r="B1" s="18" t="s">
        <v>80</v>
      </c>
      <c r="C1" s="18" t="s">
        <v>81</v>
      </c>
      <c r="D1" s="18" t="s">
        <v>82</v>
      </c>
      <c r="E1" s="18" t="s">
        <v>83</v>
      </c>
      <c r="F1" s="18" t="s">
        <v>84</v>
      </c>
      <c r="G1" s="18" t="s">
        <v>85</v>
      </c>
      <c r="H1" s="18" t="s">
        <v>86</v>
      </c>
      <c r="I1" s="18" t="s">
        <v>87</v>
      </c>
      <c r="J1" s="18" t="s">
        <v>88</v>
      </c>
      <c r="K1" s="18" t="s">
        <v>89</v>
      </c>
      <c r="L1" s="18" t="s">
        <v>90</v>
      </c>
      <c r="M1" s="18" t="s">
        <v>91</v>
      </c>
      <c r="N1" s="18" t="s">
        <v>92</v>
      </c>
      <c r="O1" s="18" t="s">
        <v>93</v>
      </c>
      <c r="P1" s="18" t="s">
        <v>94</v>
      </c>
      <c r="Q1" s="18" t="s">
        <v>95</v>
      </c>
      <c r="R1" s="18" t="s">
        <v>96</v>
      </c>
      <c r="S1" s="18" t="s">
        <v>97</v>
      </c>
      <c r="T1" s="19" t="s">
        <v>98</v>
      </c>
    </row>
    <row r="2" ht="14.25" customHeight="1">
      <c r="A2" s="7" t="s">
        <v>39</v>
      </c>
      <c r="B2" s="7">
        <v>0.0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0.0</v>
      </c>
      <c r="R2" s="7">
        <v>0.0</v>
      </c>
      <c r="S2" s="7">
        <v>0.0</v>
      </c>
      <c r="T2" s="7">
        <v>0.0</v>
      </c>
    </row>
    <row r="3" ht="14.25" customHeight="1">
      <c r="A3" s="7">
        <v>0.0</v>
      </c>
      <c r="B3" s="7">
        <v>0.0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9">
        <v>0.0</v>
      </c>
      <c r="O3" s="9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</row>
    <row r="4" ht="14.25" customHeight="1">
      <c r="A4" s="7">
        <v>1.0</v>
      </c>
      <c r="B4" s="7">
        <f t="shared" ref="B4:B103" si="1">-0.00460116638785773*A4</f>
        <v>-0.004601166388</v>
      </c>
      <c r="C4" s="7">
        <f t="shared" ref="C4:C103" si="2">-0.1064849055*A4</f>
        <v>-0.1064849055</v>
      </c>
      <c r="D4" s="7">
        <f t="shared" ref="D4:D103" si="3">-0.038092*A4</f>
        <v>-0.038092</v>
      </c>
      <c r="E4" s="7">
        <f t="shared" ref="E4:E103" si="4">0.0935*A4</f>
        <v>0.0935</v>
      </c>
      <c r="F4" s="9">
        <v>0.0</v>
      </c>
      <c r="G4" s="7">
        <f t="shared" ref="G4:G103" si="5">0.049111*A4</f>
        <v>0.049111</v>
      </c>
      <c r="H4" s="7">
        <f t="shared" ref="H4:H103" si="6">-0.1361754947*A4</f>
        <v>-0.1361754947</v>
      </c>
      <c r="I4" s="9">
        <f t="shared" ref="I4:I103" si="7">0.04278844419*A4</f>
        <v>0.04278844419</v>
      </c>
      <c r="J4" s="7">
        <f t="shared" ref="J4:J103" si="8">-0.1479494439*A4</f>
        <v>-0.1479494439</v>
      </c>
      <c r="K4" s="13">
        <f t="shared" ref="K4:K7" si="9">0.0663*A4</f>
        <v>0.0663</v>
      </c>
      <c r="L4" s="7">
        <f t="shared" ref="L4:L103" si="10">0.04273028901*A4</f>
        <v>0.04273028901</v>
      </c>
      <c r="M4" s="7">
        <f t="shared" ref="M4:M103" si="11">0.1286634732*A4</f>
        <v>0.1286634732</v>
      </c>
      <c r="N4" s="12">
        <f t="shared" ref="N4:N103" si="12">0.0734*A4</f>
        <v>0.0734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>
      <c r="A5" s="7">
        <v>2.0</v>
      </c>
      <c r="B5" s="7">
        <f t="shared" si="1"/>
        <v>-0.009202332776</v>
      </c>
      <c r="C5" s="7">
        <f t="shared" si="2"/>
        <v>-0.212969811</v>
      </c>
      <c r="D5" s="7">
        <f t="shared" si="3"/>
        <v>-0.076184</v>
      </c>
      <c r="E5" s="7">
        <f t="shared" si="4"/>
        <v>0.187</v>
      </c>
      <c r="F5" s="9">
        <v>0.0</v>
      </c>
      <c r="G5" s="7">
        <f t="shared" si="5"/>
        <v>0.098222</v>
      </c>
      <c r="H5" s="7">
        <f t="shared" si="6"/>
        <v>-0.2723509894</v>
      </c>
      <c r="I5" s="9">
        <f t="shared" si="7"/>
        <v>0.08557688838</v>
      </c>
      <c r="J5" s="7">
        <f t="shared" si="8"/>
        <v>-0.2958988878</v>
      </c>
      <c r="K5" s="9">
        <f t="shared" si="9"/>
        <v>0.1326</v>
      </c>
      <c r="L5" s="7">
        <f t="shared" si="10"/>
        <v>0.08546057802</v>
      </c>
      <c r="M5" s="7">
        <f t="shared" si="11"/>
        <v>0.2573269464</v>
      </c>
      <c r="N5" s="9">
        <f t="shared" si="12"/>
        <v>0.1468</v>
      </c>
      <c r="O5" s="9">
        <v>0.0</v>
      </c>
      <c r="P5" s="9">
        <v>0.0</v>
      </c>
      <c r="Q5" s="9">
        <v>0.0</v>
      </c>
      <c r="R5" s="9">
        <v>0.0</v>
      </c>
      <c r="S5" s="9">
        <v>0.0</v>
      </c>
      <c r="T5" s="9">
        <v>0.0</v>
      </c>
    </row>
    <row r="6" ht="14.25" customHeight="1">
      <c r="A6" s="7">
        <v>3.0</v>
      </c>
      <c r="B6" s="7">
        <f t="shared" si="1"/>
        <v>-0.01380349916</v>
      </c>
      <c r="C6" s="7">
        <f t="shared" si="2"/>
        <v>-0.3194547165</v>
      </c>
      <c r="D6" s="7">
        <f t="shared" si="3"/>
        <v>-0.114276</v>
      </c>
      <c r="E6" s="7">
        <f t="shared" si="4"/>
        <v>0.2805</v>
      </c>
      <c r="F6" s="9">
        <v>0.0</v>
      </c>
      <c r="G6" s="7">
        <f t="shared" si="5"/>
        <v>0.147333</v>
      </c>
      <c r="H6" s="7">
        <f t="shared" si="6"/>
        <v>-0.4085264841</v>
      </c>
      <c r="I6" s="9">
        <f t="shared" si="7"/>
        <v>0.1283653326</v>
      </c>
      <c r="J6" s="7">
        <f t="shared" si="8"/>
        <v>-0.4438483317</v>
      </c>
      <c r="K6" s="9">
        <f t="shared" si="9"/>
        <v>0.1989</v>
      </c>
      <c r="L6" s="7">
        <f t="shared" si="10"/>
        <v>0.128190867</v>
      </c>
      <c r="M6" s="7">
        <f t="shared" si="11"/>
        <v>0.3859904196</v>
      </c>
      <c r="N6" s="9">
        <f t="shared" si="12"/>
        <v>0.2202</v>
      </c>
      <c r="O6" s="9">
        <v>0.0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</row>
    <row r="7" ht="14.25" customHeight="1">
      <c r="A7" s="7">
        <v>4.0</v>
      </c>
      <c r="B7" s="7">
        <f t="shared" si="1"/>
        <v>-0.01840466555</v>
      </c>
      <c r="C7" s="7">
        <f t="shared" si="2"/>
        <v>-0.425939622</v>
      </c>
      <c r="D7" s="7">
        <f t="shared" si="3"/>
        <v>-0.152368</v>
      </c>
      <c r="E7" s="7">
        <f t="shared" si="4"/>
        <v>0.374</v>
      </c>
      <c r="F7" s="9">
        <v>0.0</v>
      </c>
      <c r="G7" s="7">
        <f t="shared" si="5"/>
        <v>0.196444</v>
      </c>
      <c r="H7" s="7">
        <f t="shared" si="6"/>
        <v>-0.5447019788</v>
      </c>
      <c r="I7" s="9">
        <f t="shared" si="7"/>
        <v>0.1711537768</v>
      </c>
      <c r="J7" s="7">
        <f t="shared" si="8"/>
        <v>-0.5917977756</v>
      </c>
      <c r="K7" s="9">
        <f t="shared" si="9"/>
        <v>0.2652</v>
      </c>
      <c r="L7" s="7">
        <f t="shared" si="10"/>
        <v>0.170921156</v>
      </c>
      <c r="M7" s="7">
        <f t="shared" si="11"/>
        <v>0.5146538928</v>
      </c>
      <c r="N7" s="9">
        <f t="shared" si="12"/>
        <v>0.2936</v>
      </c>
      <c r="O7" s="9">
        <v>0.0</v>
      </c>
      <c r="P7" s="9">
        <v>0.0</v>
      </c>
      <c r="Q7" s="9">
        <v>0.0</v>
      </c>
      <c r="R7" s="9">
        <v>0.0</v>
      </c>
      <c r="S7" s="9">
        <v>0.0</v>
      </c>
      <c r="T7" s="9">
        <v>0.0</v>
      </c>
    </row>
    <row r="8" ht="14.25" customHeight="1">
      <c r="A8" s="7">
        <v>5.0</v>
      </c>
      <c r="B8" s="7">
        <f t="shared" si="1"/>
        <v>-0.02300583194</v>
      </c>
      <c r="C8" s="7">
        <f t="shared" si="2"/>
        <v>-0.5324245275</v>
      </c>
      <c r="D8" s="7">
        <f t="shared" si="3"/>
        <v>-0.19046</v>
      </c>
      <c r="E8" s="7">
        <f t="shared" si="4"/>
        <v>0.4675</v>
      </c>
      <c r="F8" s="9">
        <v>0.0</v>
      </c>
      <c r="G8" s="7">
        <f t="shared" si="5"/>
        <v>0.245555</v>
      </c>
      <c r="H8" s="7">
        <f t="shared" si="6"/>
        <v>-0.6808774735</v>
      </c>
      <c r="I8" s="9">
        <f t="shared" si="7"/>
        <v>0.213942221</v>
      </c>
      <c r="J8" s="7">
        <f t="shared" si="8"/>
        <v>-0.7397472195</v>
      </c>
      <c r="K8" s="9">
        <f>K4*A8</f>
        <v>0.3315</v>
      </c>
      <c r="L8" s="7">
        <f t="shared" si="10"/>
        <v>0.2136514451</v>
      </c>
      <c r="M8" s="7">
        <f t="shared" si="11"/>
        <v>0.643317366</v>
      </c>
      <c r="N8" s="9">
        <f t="shared" si="12"/>
        <v>0.367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</row>
    <row r="9" ht="14.25" customHeight="1">
      <c r="A9" s="7">
        <v>6.0</v>
      </c>
      <c r="B9" s="7">
        <f t="shared" si="1"/>
        <v>-0.02760699833</v>
      </c>
      <c r="C9" s="7">
        <f t="shared" si="2"/>
        <v>-0.638909433</v>
      </c>
      <c r="D9" s="7">
        <f t="shared" si="3"/>
        <v>-0.228552</v>
      </c>
      <c r="E9" s="7">
        <f t="shared" si="4"/>
        <v>0.561</v>
      </c>
      <c r="F9" s="9">
        <v>0.0</v>
      </c>
      <c r="G9" s="7">
        <f t="shared" si="5"/>
        <v>0.294666</v>
      </c>
      <c r="H9" s="7">
        <f t="shared" si="6"/>
        <v>-0.8170529682</v>
      </c>
      <c r="I9" s="9">
        <f t="shared" si="7"/>
        <v>0.2567306651</v>
      </c>
      <c r="J9" s="7">
        <f t="shared" si="8"/>
        <v>-0.8876966634</v>
      </c>
      <c r="K9" s="9">
        <f t="shared" ref="K9:K103" si="13">0.0663*A9</f>
        <v>0.3978</v>
      </c>
      <c r="L9" s="7">
        <f t="shared" si="10"/>
        <v>0.2563817341</v>
      </c>
      <c r="M9" s="7">
        <f t="shared" si="11"/>
        <v>0.7719808392</v>
      </c>
      <c r="N9" s="9">
        <f t="shared" si="12"/>
        <v>0.4404</v>
      </c>
      <c r="O9" s="9">
        <v>0.0</v>
      </c>
      <c r="P9" s="9">
        <v>0.0</v>
      </c>
      <c r="Q9" s="9">
        <v>0.0</v>
      </c>
      <c r="R9" s="9">
        <v>0.0</v>
      </c>
      <c r="S9" s="9">
        <v>0.0</v>
      </c>
      <c r="T9" s="9">
        <v>0.0</v>
      </c>
    </row>
    <row r="10" ht="14.25" customHeight="1">
      <c r="A10" s="7">
        <v>7.0</v>
      </c>
      <c r="B10" s="7">
        <f t="shared" si="1"/>
        <v>-0.03220816472</v>
      </c>
      <c r="C10" s="7">
        <f t="shared" si="2"/>
        <v>-0.7453943385</v>
      </c>
      <c r="D10" s="7">
        <f t="shared" si="3"/>
        <v>-0.266644</v>
      </c>
      <c r="E10" s="7">
        <f t="shared" si="4"/>
        <v>0.6545</v>
      </c>
      <c r="F10" s="9">
        <v>0.0</v>
      </c>
      <c r="G10" s="7">
        <f t="shared" si="5"/>
        <v>0.343777</v>
      </c>
      <c r="H10" s="7">
        <f t="shared" si="6"/>
        <v>-0.9532284629</v>
      </c>
      <c r="I10" s="9">
        <f t="shared" si="7"/>
        <v>0.2995191093</v>
      </c>
      <c r="J10" s="7">
        <f t="shared" si="8"/>
        <v>-1.035646107</v>
      </c>
      <c r="K10" s="9">
        <f t="shared" si="13"/>
        <v>0.4641</v>
      </c>
      <c r="L10" s="7">
        <f t="shared" si="10"/>
        <v>0.2991120231</v>
      </c>
      <c r="M10" s="7">
        <f t="shared" si="11"/>
        <v>0.9006443124</v>
      </c>
      <c r="N10" s="9">
        <f t="shared" si="12"/>
        <v>0.5138</v>
      </c>
      <c r="O10" s="9">
        <v>0.0</v>
      </c>
      <c r="P10" s="9">
        <v>0.0</v>
      </c>
      <c r="Q10" s="9">
        <v>0.0</v>
      </c>
      <c r="R10" s="9">
        <v>0.0</v>
      </c>
      <c r="S10" s="9">
        <v>0.0</v>
      </c>
      <c r="T10" s="9">
        <v>0.0</v>
      </c>
    </row>
    <row r="11" ht="14.25" customHeight="1">
      <c r="A11" s="7">
        <v>8.0</v>
      </c>
      <c r="B11" s="7">
        <f t="shared" si="1"/>
        <v>-0.0368093311</v>
      </c>
      <c r="C11" s="7">
        <f t="shared" si="2"/>
        <v>-0.851879244</v>
      </c>
      <c r="D11" s="7">
        <f t="shared" si="3"/>
        <v>-0.304736</v>
      </c>
      <c r="E11" s="7">
        <f t="shared" si="4"/>
        <v>0.748</v>
      </c>
      <c r="F11" s="9">
        <v>0.0</v>
      </c>
      <c r="G11" s="7">
        <f t="shared" si="5"/>
        <v>0.392888</v>
      </c>
      <c r="H11" s="7">
        <f t="shared" si="6"/>
        <v>-1.089403958</v>
      </c>
      <c r="I11" s="9">
        <f t="shared" si="7"/>
        <v>0.3423075535</v>
      </c>
      <c r="J11" s="7">
        <f t="shared" si="8"/>
        <v>-1.183595551</v>
      </c>
      <c r="K11" s="9">
        <f t="shared" si="13"/>
        <v>0.5304</v>
      </c>
      <c r="L11" s="7">
        <f t="shared" si="10"/>
        <v>0.3418423121</v>
      </c>
      <c r="M11" s="7">
        <f t="shared" si="11"/>
        <v>1.029307786</v>
      </c>
      <c r="N11" s="9">
        <f t="shared" si="12"/>
        <v>0.5872</v>
      </c>
      <c r="O11" s="9">
        <v>0.0</v>
      </c>
      <c r="P11" s="9">
        <v>0.0</v>
      </c>
      <c r="Q11" s="9">
        <v>0.0</v>
      </c>
      <c r="R11" s="9">
        <v>0.0</v>
      </c>
      <c r="S11" s="9">
        <v>0.0</v>
      </c>
      <c r="T11" s="9">
        <v>0.0</v>
      </c>
    </row>
    <row r="12" ht="14.25" customHeight="1">
      <c r="A12" s="7">
        <v>9.0</v>
      </c>
      <c r="B12" s="7">
        <f t="shared" si="1"/>
        <v>-0.04141049749</v>
      </c>
      <c r="C12" s="7">
        <f t="shared" si="2"/>
        <v>-0.9583641495</v>
      </c>
      <c r="D12" s="7">
        <f t="shared" si="3"/>
        <v>-0.342828</v>
      </c>
      <c r="E12" s="7">
        <f t="shared" si="4"/>
        <v>0.8415</v>
      </c>
      <c r="F12" s="9">
        <v>0.0</v>
      </c>
      <c r="G12" s="7">
        <f t="shared" si="5"/>
        <v>0.441999</v>
      </c>
      <c r="H12" s="7">
        <f t="shared" si="6"/>
        <v>-1.225579452</v>
      </c>
      <c r="I12" s="9">
        <f t="shared" si="7"/>
        <v>0.3850959977</v>
      </c>
      <c r="J12" s="7">
        <f t="shared" si="8"/>
        <v>-1.331544995</v>
      </c>
      <c r="K12" s="9">
        <f t="shared" si="13"/>
        <v>0.5967</v>
      </c>
      <c r="L12" s="7">
        <f t="shared" si="10"/>
        <v>0.3845726011</v>
      </c>
      <c r="M12" s="7">
        <f t="shared" si="11"/>
        <v>1.157971259</v>
      </c>
      <c r="N12" s="9">
        <f t="shared" si="12"/>
        <v>0.6606</v>
      </c>
      <c r="O12" s="9">
        <v>0.0</v>
      </c>
      <c r="P12" s="9">
        <v>0.0</v>
      </c>
      <c r="Q12" s="9">
        <v>0.0</v>
      </c>
      <c r="R12" s="9">
        <v>0.0</v>
      </c>
      <c r="S12" s="9">
        <v>0.0</v>
      </c>
      <c r="T12" s="9">
        <v>0.0</v>
      </c>
    </row>
    <row r="13" ht="14.25" customHeight="1">
      <c r="A13" s="7">
        <v>10.0</v>
      </c>
      <c r="B13" s="7">
        <f t="shared" si="1"/>
        <v>-0.04601166388</v>
      </c>
      <c r="C13" s="7">
        <f t="shared" si="2"/>
        <v>-1.064849055</v>
      </c>
      <c r="D13" s="7">
        <f t="shared" si="3"/>
        <v>-0.38092</v>
      </c>
      <c r="E13" s="7">
        <f t="shared" si="4"/>
        <v>0.935</v>
      </c>
      <c r="F13" s="9">
        <v>0.0</v>
      </c>
      <c r="G13" s="7">
        <f t="shared" si="5"/>
        <v>0.49111</v>
      </c>
      <c r="H13" s="7">
        <f t="shared" si="6"/>
        <v>-1.361754947</v>
      </c>
      <c r="I13" s="9">
        <f t="shared" si="7"/>
        <v>0.4278844419</v>
      </c>
      <c r="J13" s="7">
        <f t="shared" si="8"/>
        <v>-1.479494439</v>
      </c>
      <c r="K13" s="9">
        <f t="shared" si="13"/>
        <v>0.663</v>
      </c>
      <c r="L13" s="7">
        <f t="shared" si="10"/>
        <v>0.4273028901</v>
      </c>
      <c r="M13" s="7">
        <f t="shared" si="11"/>
        <v>1.286634732</v>
      </c>
      <c r="N13" s="9">
        <f t="shared" si="12"/>
        <v>0.734</v>
      </c>
      <c r="O13" s="9">
        <v>0.0</v>
      </c>
      <c r="P13" s="9">
        <v>0.0</v>
      </c>
      <c r="Q13" s="9">
        <v>0.0</v>
      </c>
      <c r="R13" s="9">
        <v>0.0</v>
      </c>
      <c r="S13" s="9">
        <v>0.0</v>
      </c>
      <c r="T13" s="9">
        <v>0.0</v>
      </c>
    </row>
    <row r="14" ht="14.25" customHeight="1">
      <c r="A14" s="7">
        <v>11.0</v>
      </c>
      <c r="B14" s="7">
        <f t="shared" si="1"/>
        <v>-0.05061283027</v>
      </c>
      <c r="C14" s="7">
        <f t="shared" si="2"/>
        <v>-1.171333961</v>
      </c>
      <c r="D14" s="7">
        <f t="shared" si="3"/>
        <v>-0.419012</v>
      </c>
      <c r="E14" s="7">
        <f t="shared" si="4"/>
        <v>1.0285</v>
      </c>
      <c r="F14" s="9">
        <v>0.0</v>
      </c>
      <c r="G14" s="7">
        <f t="shared" si="5"/>
        <v>0.540221</v>
      </c>
      <c r="H14" s="7">
        <f t="shared" si="6"/>
        <v>-1.497930442</v>
      </c>
      <c r="I14" s="9">
        <f t="shared" si="7"/>
        <v>0.4706728861</v>
      </c>
      <c r="J14" s="7">
        <f t="shared" si="8"/>
        <v>-1.627443883</v>
      </c>
      <c r="K14" s="9">
        <f t="shared" si="13"/>
        <v>0.7293</v>
      </c>
      <c r="L14" s="7">
        <f t="shared" si="10"/>
        <v>0.4700331791</v>
      </c>
      <c r="M14" s="7">
        <f t="shared" si="11"/>
        <v>1.415298205</v>
      </c>
      <c r="N14" s="9">
        <f t="shared" si="12"/>
        <v>0.8074</v>
      </c>
      <c r="O14" s="9">
        <v>0.0</v>
      </c>
      <c r="P14" s="9">
        <v>0.0</v>
      </c>
      <c r="Q14" s="9">
        <v>0.0</v>
      </c>
      <c r="R14" s="9">
        <v>0.0</v>
      </c>
      <c r="S14" s="9">
        <v>0.0</v>
      </c>
      <c r="T14" s="9">
        <v>0.0</v>
      </c>
    </row>
    <row r="15" ht="14.25" customHeight="1">
      <c r="A15" s="7">
        <v>12.0</v>
      </c>
      <c r="B15" s="7">
        <f t="shared" si="1"/>
        <v>-0.05521399665</v>
      </c>
      <c r="C15" s="7">
        <f t="shared" si="2"/>
        <v>-1.277818866</v>
      </c>
      <c r="D15" s="7">
        <f t="shared" si="3"/>
        <v>-0.457104</v>
      </c>
      <c r="E15" s="7">
        <f t="shared" si="4"/>
        <v>1.122</v>
      </c>
      <c r="F15" s="9">
        <v>0.0</v>
      </c>
      <c r="G15" s="7">
        <f t="shared" si="5"/>
        <v>0.589332</v>
      </c>
      <c r="H15" s="7">
        <f t="shared" si="6"/>
        <v>-1.634105936</v>
      </c>
      <c r="I15" s="9">
        <f t="shared" si="7"/>
        <v>0.5134613303</v>
      </c>
      <c r="J15" s="7">
        <f t="shared" si="8"/>
        <v>-1.775393327</v>
      </c>
      <c r="K15" s="9">
        <f t="shared" si="13"/>
        <v>0.7956</v>
      </c>
      <c r="L15" s="7">
        <f t="shared" si="10"/>
        <v>0.5127634681</v>
      </c>
      <c r="M15" s="7">
        <f t="shared" si="11"/>
        <v>1.543961678</v>
      </c>
      <c r="N15" s="9">
        <f t="shared" si="12"/>
        <v>0.8808</v>
      </c>
      <c r="O15" s="9">
        <v>0.0</v>
      </c>
      <c r="P15" s="9">
        <v>0.0</v>
      </c>
      <c r="Q15" s="9">
        <v>0.0</v>
      </c>
      <c r="R15" s="9">
        <v>0.0</v>
      </c>
      <c r="S15" s="9">
        <v>0.0</v>
      </c>
      <c r="T15" s="9">
        <v>0.0</v>
      </c>
    </row>
    <row r="16" ht="14.25" customHeight="1">
      <c r="A16" s="7">
        <v>13.0</v>
      </c>
      <c r="B16" s="7">
        <f t="shared" si="1"/>
        <v>-0.05981516304</v>
      </c>
      <c r="C16" s="7">
        <f t="shared" si="2"/>
        <v>-1.384303772</v>
      </c>
      <c r="D16" s="7">
        <f t="shared" si="3"/>
        <v>-0.495196</v>
      </c>
      <c r="E16" s="7">
        <f t="shared" si="4"/>
        <v>1.2155</v>
      </c>
      <c r="F16" s="9">
        <v>0.0</v>
      </c>
      <c r="G16" s="7">
        <f t="shared" si="5"/>
        <v>0.638443</v>
      </c>
      <c r="H16" s="7">
        <f t="shared" si="6"/>
        <v>-1.770281431</v>
      </c>
      <c r="I16" s="9">
        <f t="shared" si="7"/>
        <v>0.5562497745</v>
      </c>
      <c r="J16" s="7">
        <f t="shared" si="8"/>
        <v>-1.923342771</v>
      </c>
      <c r="K16" s="9">
        <f t="shared" si="13"/>
        <v>0.8619</v>
      </c>
      <c r="L16" s="7">
        <f t="shared" si="10"/>
        <v>0.5554937571</v>
      </c>
      <c r="M16" s="7">
        <f t="shared" si="11"/>
        <v>1.672625152</v>
      </c>
      <c r="N16" s="9">
        <f t="shared" si="12"/>
        <v>0.9542</v>
      </c>
      <c r="O16" s="9">
        <v>0.0</v>
      </c>
      <c r="P16" s="9">
        <v>0.0</v>
      </c>
      <c r="Q16" s="9">
        <v>0.0</v>
      </c>
      <c r="R16" s="9">
        <v>0.0</v>
      </c>
      <c r="S16" s="9">
        <v>0.0</v>
      </c>
      <c r="T16" s="9">
        <v>0.0</v>
      </c>
    </row>
    <row r="17" ht="14.25" customHeight="1">
      <c r="A17" s="7">
        <v>14.0</v>
      </c>
      <c r="B17" s="7">
        <f t="shared" si="1"/>
        <v>-0.06441632943</v>
      </c>
      <c r="C17" s="7">
        <f t="shared" si="2"/>
        <v>-1.490788677</v>
      </c>
      <c r="D17" s="7">
        <f t="shared" si="3"/>
        <v>-0.533288</v>
      </c>
      <c r="E17" s="7">
        <f t="shared" si="4"/>
        <v>1.309</v>
      </c>
      <c r="F17" s="9">
        <v>0.0</v>
      </c>
      <c r="G17" s="7">
        <f t="shared" si="5"/>
        <v>0.687554</v>
      </c>
      <c r="H17" s="7">
        <f t="shared" si="6"/>
        <v>-1.906456926</v>
      </c>
      <c r="I17" s="9">
        <f t="shared" si="7"/>
        <v>0.5990382187</v>
      </c>
      <c r="J17" s="7">
        <f t="shared" si="8"/>
        <v>-2.071292215</v>
      </c>
      <c r="K17" s="9">
        <f t="shared" si="13"/>
        <v>0.9282</v>
      </c>
      <c r="L17" s="7">
        <f t="shared" si="10"/>
        <v>0.5982240461</v>
      </c>
      <c r="M17" s="7">
        <f t="shared" si="11"/>
        <v>1.801288625</v>
      </c>
      <c r="N17" s="9">
        <f t="shared" si="12"/>
        <v>1.0276</v>
      </c>
      <c r="O17" s="9">
        <v>0.0</v>
      </c>
      <c r="P17" s="9">
        <v>0.0</v>
      </c>
      <c r="Q17" s="9">
        <v>0.0</v>
      </c>
      <c r="R17" s="9">
        <v>0.0</v>
      </c>
      <c r="S17" s="9">
        <v>0.0</v>
      </c>
      <c r="T17" s="9">
        <v>0.0</v>
      </c>
    </row>
    <row r="18" ht="14.25" customHeight="1">
      <c r="A18" s="7">
        <v>15.0</v>
      </c>
      <c r="B18" s="7">
        <f t="shared" si="1"/>
        <v>-0.06901749582</v>
      </c>
      <c r="C18" s="7">
        <f t="shared" si="2"/>
        <v>-1.597273583</v>
      </c>
      <c r="D18" s="7">
        <f t="shared" si="3"/>
        <v>-0.57138</v>
      </c>
      <c r="E18" s="7">
        <f t="shared" si="4"/>
        <v>1.4025</v>
      </c>
      <c r="F18" s="9">
        <v>0.0</v>
      </c>
      <c r="G18" s="7">
        <f t="shared" si="5"/>
        <v>0.736665</v>
      </c>
      <c r="H18" s="7">
        <f t="shared" si="6"/>
        <v>-2.042632421</v>
      </c>
      <c r="I18" s="9">
        <f t="shared" si="7"/>
        <v>0.6418266629</v>
      </c>
      <c r="J18" s="7">
        <f t="shared" si="8"/>
        <v>-2.219241659</v>
      </c>
      <c r="K18" s="9">
        <f t="shared" si="13"/>
        <v>0.9945</v>
      </c>
      <c r="L18" s="7">
        <f t="shared" si="10"/>
        <v>0.6409543352</v>
      </c>
      <c r="M18" s="7">
        <f t="shared" si="11"/>
        <v>1.929952098</v>
      </c>
      <c r="N18" s="9">
        <f t="shared" si="12"/>
        <v>1.101</v>
      </c>
      <c r="O18" s="9">
        <v>0.0</v>
      </c>
      <c r="P18" s="9">
        <v>0.0</v>
      </c>
      <c r="Q18" s="9">
        <v>0.0</v>
      </c>
      <c r="R18" s="9">
        <v>0.0</v>
      </c>
      <c r="S18" s="9">
        <v>0.0</v>
      </c>
      <c r="T18" s="9">
        <v>0.0</v>
      </c>
    </row>
    <row r="19" ht="14.25" customHeight="1">
      <c r="A19" s="7">
        <v>16.0</v>
      </c>
      <c r="B19" s="7">
        <f t="shared" si="1"/>
        <v>-0.07361866221</v>
      </c>
      <c r="C19" s="7">
        <f t="shared" si="2"/>
        <v>-1.703758488</v>
      </c>
      <c r="D19" s="7">
        <f t="shared" si="3"/>
        <v>-0.609472</v>
      </c>
      <c r="E19" s="7">
        <f t="shared" si="4"/>
        <v>1.496</v>
      </c>
      <c r="F19" s="9">
        <v>0.0</v>
      </c>
      <c r="G19" s="7">
        <f t="shared" si="5"/>
        <v>0.785776</v>
      </c>
      <c r="H19" s="7">
        <f t="shared" si="6"/>
        <v>-2.178807915</v>
      </c>
      <c r="I19" s="9">
        <f t="shared" si="7"/>
        <v>0.684615107</v>
      </c>
      <c r="J19" s="7">
        <f t="shared" si="8"/>
        <v>-2.367191102</v>
      </c>
      <c r="K19" s="9">
        <f t="shared" si="13"/>
        <v>1.0608</v>
      </c>
      <c r="L19" s="7">
        <f t="shared" si="10"/>
        <v>0.6836846242</v>
      </c>
      <c r="M19" s="7">
        <f t="shared" si="11"/>
        <v>2.058615571</v>
      </c>
      <c r="N19" s="9">
        <f t="shared" si="12"/>
        <v>1.1744</v>
      </c>
      <c r="O19" s="9">
        <v>0.0</v>
      </c>
      <c r="P19" s="9">
        <v>0.0</v>
      </c>
      <c r="Q19" s="9">
        <v>0.0</v>
      </c>
      <c r="R19" s="9">
        <v>0.0</v>
      </c>
      <c r="S19" s="9">
        <v>0.0</v>
      </c>
      <c r="T19" s="9">
        <v>0.0</v>
      </c>
    </row>
    <row r="20" ht="14.25" customHeight="1">
      <c r="A20" s="7">
        <v>17.0</v>
      </c>
      <c r="B20" s="7">
        <f t="shared" si="1"/>
        <v>-0.07821982859</v>
      </c>
      <c r="C20" s="7">
        <f t="shared" si="2"/>
        <v>-1.810243394</v>
      </c>
      <c r="D20" s="7">
        <f t="shared" si="3"/>
        <v>-0.647564</v>
      </c>
      <c r="E20" s="7">
        <f t="shared" si="4"/>
        <v>1.5895</v>
      </c>
      <c r="F20" s="9">
        <v>0.0</v>
      </c>
      <c r="G20" s="7">
        <f t="shared" si="5"/>
        <v>0.834887</v>
      </c>
      <c r="H20" s="7">
        <f t="shared" si="6"/>
        <v>-2.31498341</v>
      </c>
      <c r="I20" s="9">
        <f t="shared" si="7"/>
        <v>0.7274035512</v>
      </c>
      <c r="J20" s="7">
        <f t="shared" si="8"/>
        <v>-2.515140546</v>
      </c>
      <c r="K20" s="9">
        <f t="shared" si="13"/>
        <v>1.1271</v>
      </c>
      <c r="L20" s="7">
        <f t="shared" si="10"/>
        <v>0.7264149132</v>
      </c>
      <c r="M20" s="7">
        <f t="shared" si="11"/>
        <v>2.187279044</v>
      </c>
      <c r="N20" s="9">
        <f t="shared" si="12"/>
        <v>1.2478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</row>
    <row r="21" ht="14.25" customHeight="1">
      <c r="A21" s="7">
        <v>18.0</v>
      </c>
      <c r="B21" s="7">
        <f t="shared" si="1"/>
        <v>-0.08282099498</v>
      </c>
      <c r="C21" s="7">
        <f t="shared" si="2"/>
        <v>-1.916728299</v>
      </c>
      <c r="D21" s="7">
        <f t="shared" si="3"/>
        <v>-0.685656</v>
      </c>
      <c r="E21" s="7">
        <f t="shared" si="4"/>
        <v>1.683</v>
      </c>
      <c r="F21" s="9">
        <v>0.0</v>
      </c>
      <c r="G21" s="7">
        <f t="shared" si="5"/>
        <v>0.883998</v>
      </c>
      <c r="H21" s="7">
        <f t="shared" si="6"/>
        <v>-2.451158905</v>
      </c>
      <c r="I21" s="9">
        <f t="shared" si="7"/>
        <v>0.7701919954</v>
      </c>
      <c r="J21" s="7">
        <f t="shared" si="8"/>
        <v>-2.66308999</v>
      </c>
      <c r="K21" s="9">
        <f t="shared" si="13"/>
        <v>1.1934</v>
      </c>
      <c r="L21" s="7">
        <f t="shared" si="10"/>
        <v>0.7691452022</v>
      </c>
      <c r="M21" s="7">
        <f t="shared" si="11"/>
        <v>2.315942518</v>
      </c>
      <c r="N21" s="9">
        <f t="shared" si="12"/>
        <v>1.3212</v>
      </c>
      <c r="O21" s="9">
        <v>0.0</v>
      </c>
      <c r="P21" s="9">
        <v>0.0</v>
      </c>
      <c r="Q21" s="9">
        <v>0.0</v>
      </c>
      <c r="R21" s="9">
        <v>0.0</v>
      </c>
      <c r="S21" s="9">
        <v>0.0</v>
      </c>
      <c r="T21" s="9">
        <v>0.0</v>
      </c>
    </row>
    <row r="22" ht="14.25" customHeight="1">
      <c r="A22" s="7">
        <v>19.0</v>
      </c>
      <c r="B22" s="7">
        <f t="shared" si="1"/>
        <v>-0.08742216137</v>
      </c>
      <c r="C22" s="7">
        <f t="shared" si="2"/>
        <v>-2.023213205</v>
      </c>
      <c r="D22" s="7">
        <f t="shared" si="3"/>
        <v>-0.723748</v>
      </c>
      <c r="E22" s="7">
        <f t="shared" si="4"/>
        <v>1.7765</v>
      </c>
      <c r="F22" s="9">
        <v>0.0</v>
      </c>
      <c r="G22" s="7">
        <f t="shared" si="5"/>
        <v>0.933109</v>
      </c>
      <c r="H22" s="7">
        <f t="shared" si="6"/>
        <v>-2.587334399</v>
      </c>
      <c r="I22" s="9">
        <f t="shared" si="7"/>
        <v>0.8129804396</v>
      </c>
      <c r="J22" s="7">
        <f t="shared" si="8"/>
        <v>-2.811039434</v>
      </c>
      <c r="K22" s="9">
        <f t="shared" si="13"/>
        <v>1.2597</v>
      </c>
      <c r="L22" s="7">
        <f t="shared" si="10"/>
        <v>0.8118754912</v>
      </c>
      <c r="M22" s="7">
        <f t="shared" si="11"/>
        <v>2.444605991</v>
      </c>
      <c r="N22" s="9">
        <f t="shared" si="12"/>
        <v>1.3946</v>
      </c>
      <c r="O22" s="9">
        <v>0.0</v>
      </c>
      <c r="P22" s="9">
        <v>0.0</v>
      </c>
      <c r="Q22" s="9">
        <v>0.0</v>
      </c>
      <c r="R22" s="9">
        <v>0.0</v>
      </c>
      <c r="S22" s="9">
        <v>0.0</v>
      </c>
      <c r="T22" s="9">
        <v>0.0</v>
      </c>
    </row>
    <row r="23" ht="14.25" customHeight="1">
      <c r="A23" s="7">
        <v>20.0</v>
      </c>
      <c r="B23" s="7">
        <f t="shared" si="1"/>
        <v>-0.09202332776</v>
      </c>
      <c r="C23" s="7">
        <f t="shared" si="2"/>
        <v>-2.12969811</v>
      </c>
      <c r="D23" s="7">
        <f t="shared" si="3"/>
        <v>-0.76184</v>
      </c>
      <c r="E23" s="7">
        <f t="shared" si="4"/>
        <v>1.87</v>
      </c>
      <c r="F23" s="9">
        <v>0.0</v>
      </c>
      <c r="G23" s="7">
        <f t="shared" si="5"/>
        <v>0.98222</v>
      </c>
      <c r="H23" s="7">
        <f t="shared" si="6"/>
        <v>-2.723509894</v>
      </c>
      <c r="I23" s="9">
        <f t="shared" si="7"/>
        <v>0.8557688838</v>
      </c>
      <c r="J23" s="7">
        <f t="shared" si="8"/>
        <v>-2.958988878</v>
      </c>
      <c r="K23" s="9">
        <f t="shared" si="13"/>
        <v>1.326</v>
      </c>
      <c r="L23" s="7">
        <f t="shared" si="10"/>
        <v>0.8546057802</v>
      </c>
      <c r="M23" s="7">
        <f t="shared" si="11"/>
        <v>2.573269464</v>
      </c>
      <c r="N23" s="9">
        <f t="shared" si="12"/>
        <v>1.468</v>
      </c>
      <c r="O23" s="9">
        <v>0.0</v>
      </c>
      <c r="P23" s="9">
        <v>0.0</v>
      </c>
      <c r="Q23" s="9">
        <v>0.0</v>
      </c>
      <c r="R23" s="9">
        <v>0.0</v>
      </c>
      <c r="S23" s="9">
        <v>0.0</v>
      </c>
      <c r="T23" s="9">
        <v>0.0</v>
      </c>
    </row>
    <row r="24" ht="14.25" customHeight="1">
      <c r="A24" s="7">
        <v>21.0</v>
      </c>
      <c r="B24" s="7">
        <f t="shared" si="1"/>
        <v>-0.09662449415</v>
      </c>
      <c r="C24" s="7">
        <f t="shared" si="2"/>
        <v>-2.236183016</v>
      </c>
      <c r="D24" s="7">
        <f t="shared" si="3"/>
        <v>-0.799932</v>
      </c>
      <c r="E24" s="7">
        <f t="shared" si="4"/>
        <v>1.9635</v>
      </c>
      <c r="F24" s="9">
        <v>0.0</v>
      </c>
      <c r="G24" s="7">
        <f t="shared" si="5"/>
        <v>1.031331</v>
      </c>
      <c r="H24" s="7">
        <f t="shared" si="6"/>
        <v>-2.859685389</v>
      </c>
      <c r="I24" s="9">
        <f t="shared" si="7"/>
        <v>0.898557328</v>
      </c>
      <c r="J24" s="7">
        <f t="shared" si="8"/>
        <v>-3.106938322</v>
      </c>
      <c r="K24" s="9">
        <f t="shared" si="13"/>
        <v>1.3923</v>
      </c>
      <c r="L24" s="7">
        <f t="shared" si="10"/>
        <v>0.8973360692</v>
      </c>
      <c r="M24" s="7">
        <f t="shared" si="11"/>
        <v>2.701932937</v>
      </c>
      <c r="N24" s="9">
        <f t="shared" si="12"/>
        <v>1.5414</v>
      </c>
      <c r="O24" s="9">
        <v>0.0</v>
      </c>
      <c r="P24" s="9">
        <v>0.0</v>
      </c>
      <c r="Q24" s="9">
        <v>0.0</v>
      </c>
      <c r="R24" s="9">
        <v>0.0</v>
      </c>
      <c r="S24" s="9">
        <v>0.0</v>
      </c>
      <c r="T24" s="9">
        <v>0.0</v>
      </c>
    </row>
    <row r="25" ht="14.25" customHeight="1">
      <c r="A25" s="7">
        <v>22.0</v>
      </c>
      <c r="B25" s="7">
        <f t="shared" si="1"/>
        <v>-0.1012256605</v>
      </c>
      <c r="C25" s="7">
        <f t="shared" si="2"/>
        <v>-2.342667921</v>
      </c>
      <c r="D25" s="7">
        <f t="shared" si="3"/>
        <v>-0.838024</v>
      </c>
      <c r="E25" s="7">
        <f t="shared" si="4"/>
        <v>2.057</v>
      </c>
      <c r="F25" s="9">
        <v>0.0</v>
      </c>
      <c r="G25" s="7">
        <f t="shared" si="5"/>
        <v>1.080442</v>
      </c>
      <c r="H25" s="7">
        <f t="shared" si="6"/>
        <v>-2.995860883</v>
      </c>
      <c r="I25" s="9">
        <f t="shared" si="7"/>
        <v>0.9413457722</v>
      </c>
      <c r="J25" s="7">
        <f t="shared" si="8"/>
        <v>-3.254887766</v>
      </c>
      <c r="K25" s="9">
        <f t="shared" si="13"/>
        <v>1.4586</v>
      </c>
      <c r="L25" s="7">
        <f t="shared" si="10"/>
        <v>0.9400663582</v>
      </c>
      <c r="M25" s="7">
        <f t="shared" si="11"/>
        <v>2.83059641</v>
      </c>
      <c r="N25" s="9">
        <f t="shared" si="12"/>
        <v>1.6148</v>
      </c>
      <c r="O25" s="9">
        <v>0.0</v>
      </c>
      <c r="P25" s="9">
        <v>0.0</v>
      </c>
      <c r="Q25" s="9">
        <v>0.0</v>
      </c>
      <c r="R25" s="9">
        <v>0.0</v>
      </c>
      <c r="S25" s="9">
        <v>0.0</v>
      </c>
      <c r="T25" s="9">
        <v>0.0</v>
      </c>
    </row>
    <row r="26" ht="14.25" customHeight="1">
      <c r="A26" s="7">
        <v>23.0</v>
      </c>
      <c r="B26" s="7">
        <f t="shared" si="1"/>
        <v>-0.1058268269</v>
      </c>
      <c r="C26" s="7">
        <f t="shared" si="2"/>
        <v>-2.449152827</v>
      </c>
      <c r="D26" s="7">
        <f t="shared" si="3"/>
        <v>-0.876116</v>
      </c>
      <c r="E26" s="7">
        <f t="shared" si="4"/>
        <v>2.1505</v>
      </c>
      <c r="F26" s="9">
        <v>0.0</v>
      </c>
      <c r="G26" s="7">
        <f t="shared" si="5"/>
        <v>1.129553</v>
      </c>
      <c r="H26" s="7">
        <f t="shared" si="6"/>
        <v>-3.132036378</v>
      </c>
      <c r="I26" s="9">
        <f t="shared" si="7"/>
        <v>0.9841342164</v>
      </c>
      <c r="J26" s="7">
        <f t="shared" si="8"/>
        <v>-3.40283721</v>
      </c>
      <c r="K26" s="9">
        <f t="shared" si="13"/>
        <v>1.5249</v>
      </c>
      <c r="L26" s="7">
        <f t="shared" si="10"/>
        <v>0.9827966472</v>
      </c>
      <c r="M26" s="7">
        <f t="shared" si="11"/>
        <v>2.959259884</v>
      </c>
      <c r="N26" s="9">
        <f t="shared" si="12"/>
        <v>1.6882</v>
      </c>
      <c r="O26" s="9">
        <v>0.0</v>
      </c>
      <c r="P26" s="9">
        <v>0.0</v>
      </c>
      <c r="Q26" s="9">
        <v>0.0</v>
      </c>
      <c r="R26" s="9">
        <v>0.0</v>
      </c>
      <c r="S26" s="9">
        <v>0.0</v>
      </c>
      <c r="T26" s="9">
        <v>0.0</v>
      </c>
    </row>
    <row r="27" ht="14.25" customHeight="1">
      <c r="A27" s="7">
        <v>24.0</v>
      </c>
      <c r="B27" s="7">
        <f t="shared" si="1"/>
        <v>-0.1104279933</v>
      </c>
      <c r="C27" s="7">
        <f t="shared" si="2"/>
        <v>-2.555637732</v>
      </c>
      <c r="D27" s="7">
        <f t="shared" si="3"/>
        <v>-0.914208</v>
      </c>
      <c r="E27" s="7">
        <f t="shared" si="4"/>
        <v>2.244</v>
      </c>
      <c r="F27" s="9">
        <v>0.0</v>
      </c>
      <c r="G27" s="7">
        <f t="shared" si="5"/>
        <v>1.178664</v>
      </c>
      <c r="H27" s="7">
        <f t="shared" si="6"/>
        <v>-3.268211873</v>
      </c>
      <c r="I27" s="9">
        <f t="shared" si="7"/>
        <v>1.026922661</v>
      </c>
      <c r="J27" s="7">
        <f t="shared" si="8"/>
        <v>-3.550786654</v>
      </c>
      <c r="K27" s="9">
        <f t="shared" si="13"/>
        <v>1.5912</v>
      </c>
      <c r="L27" s="7">
        <f t="shared" si="10"/>
        <v>1.025526936</v>
      </c>
      <c r="M27" s="7">
        <f t="shared" si="11"/>
        <v>3.087923357</v>
      </c>
      <c r="N27" s="9">
        <f t="shared" si="12"/>
        <v>1.7616</v>
      </c>
      <c r="O27" s="9">
        <v>0.0</v>
      </c>
      <c r="P27" s="9">
        <v>0.0</v>
      </c>
      <c r="Q27" s="9">
        <v>0.0</v>
      </c>
      <c r="R27" s="9">
        <v>0.0</v>
      </c>
      <c r="S27" s="9">
        <v>0.0</v>
      </c>
      <c r="T27" s="9">
        <v>0.0</v>
      </c>
    </row>
    <row r="28" ht="14.25" customHeight="1">
      <c r="A28" s="7">
        <v>25.0</v>
      </c>
      <c r="B28" s="7">
        <f t="shared" si="1"/>
        <v>-0.1150291597</v>
      </c>
      <c r="C28" s="7">
        <f t="shared" si="2"/>
        <v>-2.662122638</v>
      </c>
      <c r="D28" s="7">
        <f t="shared" si="3"/>
        <v>-0.9523</v>
      </c>
      <c r="E28" s="7">
        <f t="shared" si="4"/>
        <v>2.3375</v>
      </c>
      <c r="F28" s="9">
        <v>0.0</v>
      </c>
      <c r="G28" s="7">
        <f t="shared" si="5"/>
        <v>1.227775</v>
      </c>
      <c r="H28" s="7">
        <f t="shared" si="6"/>
        <v>-3.404387368</v>
      </c>
      <c r="I28" s="9">
        <f t="shared" si="7"/>
        <v>1.069711105</v>
      </c>
      <c r="J28" s="7">
        <f t="shared" si="8"/>
        <v>-3.698736098</v>
      </c>
      <c r="K28" s="9">
        <f t="shared" si="13"/>
        <v>1.6575</v>
      </c>
      <c r="L28" s="7">
        <f t="shared" si="10"/>
        <v>1.068257225</v>
      </c>
      <c r="M28" s="7">
        <f t="shared" si="11"/>
        <v>3.21658683</v>
      </c>
      <c r="N28" s="9">
        <f t="shared" si="12"/>
        <v>1.835</v>
      </c>
      <c r="O28" s="9">
        <v>0.0</v>
      </c>
      <c r="P28" s="9">
        <v>0.0</v>
      </c>
      <c r="Q28" s="9">
        <v>0.0</v>
      </c>
      <c r="R28" s="9">
        <v>0.0</v>
      </c>
      <c r="S28" s="9">
        <v>0.0</v>
      </c>
      <c r="T28" s="9">
        <v>0.0</v>
      </c>
    </row>
    <row r="29" ht="14.25" customHeight="1">
      <c r="A29" s="7">
        <v>26.0</v>
      </c>
      <c r="B29" s="7">
        <f t="shared" si="1"/>
        <v>-0.1196303261</v>
      </c>
      <c r="C29" s="7">
        <f t="shared" si="2"/>
        <v>-2.768607543</v>
      </c>
      <c r="D29" s="7">
        <f t="shared" si="3"/>
        <v>-0.990392</v>
      </c>
      <c r="E29" s="7">
        <f t="shared" si="4"/>
        <v>2.431</v>
      </c>
      <c r="F29" s="9">
        <v>0.0</v>
      </c>
      <c r="G29" s="7">
        <f t="shared" si="5"/>
        <v>1.276886</v>
      </c>
      <c r="H29" s="7">
        <f t="shared" si="6"/>
        <v>-3.540562862</v>
      </c>
      <c r="I29" s="9">
        <f t="shared" si="7"/>
        <v>1.112499549</v>
      </c>
      <c r="J29" s="7">
        <f t="shared" si="8"/>
        <v>-3.846685541</v>
      </c>
      <c r="K29" s="9">
        <f t="shared" si="13"/>
        <v>1.7238</v>
      </c>
      <c r="L29" s="7">
        <f t="shared" si="10"/>
        <v>1.110987514</v>
      </c>
      <c r="M29" s="7">
        <f t="shared" si="11"/>
        <v>3.345250303</v>
      </c>
      <c r="N29" s="9">
        <f t="shared" si="12"/>
        <v>1.9084</v>
      </c>
      <c r="O29" s="9">
        <v>0.0</v>
      </c>
      <c r="P29" s="9">
        <v>0.0</v>
      </c>
      <c r="Q29" s="9">
        <v>0.0</v>
      </c>
      <c r="R29" s="9">
        <v>0.0</v>
      </c>
      <c r="S29" s="9">
        <v>0.0</v>
      </c>
      <c r="T29" s="9">
        <v>0.0</v>
      </c>
    </row>
    <row r="30" ht="14.25" customHeight="1">
      <c r="A30" s="7">
        <v>27.0</v>
      </c>
      <c r="B30" s="7">
        <f t="shared" si="1"/>
        <v>-0.1242314925</v>
      </c>
      <c r="C30" s="7">
        <f t="shared" si="2"/>
        <v>-2.875092449</v>
      </c>
      <c r="D30" s="7">
        <f t="shared" si="3"/>
        <v>-1.028484</v>
      </c>
      <c r="E30" s="7">
        <f t="shared" si="4"/>
        <v>2.5245</v>
      </c>
      <c r="F30" s="9">
        <v>0.0</v>
      </c>
      <c r="G30" s="7">
        <f t="shared" si="5"/>
        <v>1.325997</v>
      </c>
      <c r="H30" s="7">
        <f t="shared" si="6"/>
        <v>-3.676738357</v>
      </c>
      <c r="I30" s="9">
        <f t="shared" si="7"/>
        <v>1.155287993</v>
      </c>
      <c r="J30" s="7">
        <f t="shared" si="8"/>
        <v>-3.994634985</v>
      </c>
      <c r="K30" s="9">
        <f t="shared" si="13"/>
        <v>1.7901</v>
      </c>
      <c r="L30" s="7">
        <f t="shared" si="10"/>
        <v>1.153717803</v>
      </c>
      <c r="M30" s="7">
        <f t="shared" si="11"/>
        <v>3.473913776</v>
      </c>
      <c r="N30" s="9">
        <f t="shared" si="12"/>
        <v>1.9818</v>
      </c>
      <c r="O30" s="9">
        <v>0.0</v>
      </c>
      <c r="P30" s="9">
        <v>0.0</v>
      </c>
      <c r="Q30" s="9">
        <v>0.0</v>
      </c>
      <c r="R30" s="9">
        <v>0.0</v>
      </c>
      <c r="S30" s="9">
        <v>0.0</v>
      </c>
      <c r="T30" s="9">
        <v>0.0</v>
      </c>
    </row>
    <row r="31" ht="14.25" customHeight="1">
      <c r="A31" s="7">
        <v>28.0</v>
      </c>
      <c r="B31" s="7">
        <f t="shared" si="1"/>
        <v>-0.1288326589</v>
      </c>
      <c r="C31" s="7">
        <f t="shared" si="2"/>
        <v>-2.981577354</v>
      </c>
      <c r="D31" s="7">
        <f t="shared" si="3"/>
        <v>-1.066576</v>
      </c>
      <c r="E31" s="7">
        <f t="shared" si="4"/>
        <v>2.618</v>
      </c>
      <c r="F31" s="9">
        <v>0.0</v>
      </c>
      <c r="G31" s="7">
        <f t="shared" si="5"/>
        <v>1.375108</v>
      </c>
      <c r="H31" s="7">
        <f t="shared" si="6"/>
        <v>-3.812913852</v>
      </c>
      <c r="I31" s="9">
        <f t="shared" si="7"/>
        <v>1.198076437</v>
      </c>
      <c r="J31" s="7">
        <f t="shared" si="8"/>
        <v>-4.142584429</v>
      </c>
      <c r="K31" s="9">
        <f t="shared" si="13"/>
        <v>1.8564</v>
      </c>
      <c r="L31" s="7">
        <f t="shared" si="10"/>
        <v>1.196448092</v>
      </c>
      <c r="M31" s="7">
        <f t="shared" si="11"/>
        <v>3.60257725</v>
      </c>
      <c r="N31" s="9">
        <f t="shared" si="12"/>
        <v>2.0552</v>
      </c>
      <c r="O31" s="9">
        <v>0.0</v>
      </c>
      <c r="P31" s="9">
        <v>0.0</v>
      </c>
      <c r="Q31" s="9">
        <v>0.0</v>
      </c>
      <c r="R31" s="9">
        <v>0.0</v>
      </c>
      <c r="S31" s="9">
        <v>0.0</v>
      </c>
      <c r="T31" s="9">
        <v>0.0</v>
      </c>
    </row>
    <row r="32" ht="14.25" customHeight="1">
      <c r="A32" s="7">
        <v>29.0</v>
      </c>
      <c r="B32" s="7">
        <f t="shared" si="1"/>
        <v>-0.1334338252</v>
      </c>
      <c r="C32" s="7">
        <f t="shared" si="2"/>
        <v>-3.08806226</v>
      </c>
      <c r="D32" s="7">
        <f t="shared" si="3"/>
        <v>-1.104668</v>
      </c>
      <c r="E32" s="7">
        <f t="shared" si="4"/>
        <v>2.7115</v>
      </c>
      <c r="F32" s="9">
        <v>0.0</v>
      </c>
      <c r="G32" s="7">
        <f t="shared" si="5"/>
        <v>1.424219</v>
      </c>
      <c r="H32" s="7">
        <f t="shared" si="6"/>
        <v>-3.949089346</v>
      </c>
      <c r="I32" s="9">
        <f t="shared" si="7"/>
        <v>1.240864882</v>
      </c>
      <c r="J32" s="7">
        <f t="shared" si="8"/>
        <v>-4.290533873</v>
      </c>
      <c r="K32" s="9">
        <f t="shared" si="13"/>
        <v>1.9227</v>
      </c>
      <c r="L32" s="7">
        <f t="shared" si="10"/>
        <v>1.239178381</v>
      </c>
      <c r="M32" s="7">
        <f t="shared" si="11"/>
        <v>3.731240723</v>
      </c>
      <c r="N32" s="9">
        <f t="shared" si="12"/>
        <v>2.1286</v>
      </c>
      <c r="O32" s="9">
        <v>0.0</v>
      </c>
      <c r="P32" s="9">
        <v>0.0</v>
      </c>
      <c r="Q32" s="9">
        <v>0.0</v>
      </c>
      <c r="R32" s="9">
        <v>0.0</v>
      </c>
      <c r="S32" s="9">
        <v>0.0</v>
      </c>
      <c r="T32" s="9">
        <v>0.0</v>
      </c>
    </row>
    <row r="33" ht="14.25" customHeight="1">
      <c r="A33" s="7">
        <v>30.0</v>
      </c>
      <c r="B33" s="7">
        <f t="shared" si="1"/>
        <v>-0.1380349916</v>
      </c>
      <c r="C33" s="7">
        <f t="shared" si="2"/>
        <v>-3.194547165</v>
      </c>
      <c r="D33" s="7">
        <f t="shared" si="3"/>
        <v>-1.14276</v>
      </c>
      <c r="E33" s="7">
        <f t="shared" si="4"/>
        <v>2.805</v>
      </c>
      <c r="F33" s="9">
        <v>0.0</v>
      </c>
      <c r="G33" s="7">
        <f t="shared" si="5"/>
        <v>1.47333</v>
      </c>
      <c r="H33" s="7">
        <f t="shared" si="6"/>
        <v>-4.085264841</v>
      </c>
      <c r="I33" s="9">
        <f t="shared" si="7"/>
        <v>1.283653326</v>
      </c>
      <c r="J33" s="7">
        <f t="shared" si="8"/>
        <v>-4.438483317</v>
      </c>
      <c r="K33" s="9">
        <f t="shared" si="13"/>
        <v>1.989</v>
      </c>
      <c r="L33" s="7">
        <f t="shared" si="10"/>
        <v>1.28190867</v>
      </c>
      <c r="M33" s="7">
        <f t="shared" si="11"/>
        <v>3.859904196</v>
      </c>
      <c r="N33" s="9">
        <f t="shared" si="12"/>
        <v>2.202</v>
      </c>
      <c r="O33" s="9">
        <v>0.0</v>
      </c>
      <c r="P33" s="9">
        <v>0.0</v>
      </c>
      <c r="Q33" s="9">
        <v>0.0</v>
      </c>
      <c r="R33" s="9">
        <v>0.0</v>
      </c>
      <c r="S33" s="9">
        <v>0.0</v>
      </c>
      <c r="T33" s="9">
        <v>0.0</v>
      </c>
    </row>
    <row r="34" ht="14.25" customHeight="1">
      <c r="A34" s="7">
        <v>31.0</v>
      </c>
      <c r="B34" s="7">
        <f t="shared" si="1"/>
        <v>-0.142636158</v>
      </c>
      <c r="C34" s="7">
        <f t="shared" si="2"/>
        <v>-3.301032071</v>
      </c>
      <c r="D34" s="7">
        <f t="shared" si="3"/>
        <v>-1.180852</v>
      </c>
      <c r="E34" s="7">
        <f t="shared" si="4"/>
        <v>2.8985</v>
      </c>
      <c r="F34" s="9">
        <v>0.0</v>
      </c>
      <c r="G34" s="7">
        <f t="shared" si="5"/>
        <v>1.522441</v>
      </c>
      <c r="H34" s="7">
        <f t="shared" si="6"/>
        <v>-4.221440336</v>
      </c>
      <c r="I34" s="9">
        <f t="shared" si="7"/>
        <v>1.32644177</v>
      </c>
      <c r="J34" s="7">
        <f t="shared" si="8"/>
        <v>-4.586432761</v>
      </c>
      <c r="K34" s="9">
        <f t="shared" si="13"/>
        <v>2.0553</v>
      </c>
      <c r="L34" s="7">
        <f t="shared" si="10"/>
        <v>1.324638959</v>
      </c>
      <c r="M34" s="7">
        <f t="shared" si="11"/>
        <v>3.988567669</v>
      </c>
      <c r="N34" s="9">
        <f t="shared" si="12"/>
        <v>2.2754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9">
        <v>0.0</v>
      </c>
    </row>
    <row r="35" ht="14.25" customHeight="1">
      <c r="A35" s="7">
        <v>32.0</v>
      </c>
      <c r="B35" s="7">
        <f t="shared" si="1"/>
        <v>-0.1472373244</v>
      </c>
      <c r="C35" s="7">
        <f t="shared" si="2"/>
        <v>-3.407516976</v>
      </c>
      <c r="D35" s="7">
        <f t="shared" si="3"/>
        <v>-1.218944</v>
      </c>
      <c r="E35" s="7">
        <f t="shared" si="4"/>
        <v>2.992</v>
      </c>
      <c r="F35" s="9">
        <v>0.0</v>
      </c>
      <c r="G35" s="7">
        <f t="shared" si="5"/>
        <v>1.571552</v>
      </c>
      <c r="H35" s="7">
        <f t="shared" si="6"/>
        <v>-4.35761583</v>
      </c>
      <c r="I35" s="9">
        <f t="shared" si="7"/>
        <v>1.369230214</v>
      </c>
      <c r="J35" s="7">
        <f t="shared" si="8"/>
        <v>-4.734382205</v>
      </c>
      <c r="K35" s="9">
        <f t="shared" si="13"/>
        <v>2.1216</v>
      </c>
      <c r="L35" s="7">
        <f t="shared" si="10"/>
        <v>1.367369248</v>
      </c>
      <c r="M35" s="7">
        <f t="shared" si="11"/>
        <v>4.117231142</v>
      </c>
      <c r="N35" s="9">
        <f t="shared" si="12"/>
        <v>2.3488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9">
        <v>0.0</v>
      </c>
    </row>
    <row r="36" ht="14.25" customHeight="1">
      <c r="A36" s="7">
        <v>33.0</v>
      </c>
      <c r="B36" s="7">
        <f t="shared" si="1"/>
        <v>-0.1518384908</v>
      </c>
      <c r="C36" s="7">
        <f t="shared" si="2"/>
        <v>-3.514001882</v>
      </c>
      <c r="D36" s="7">
        <f t="shared" si="3"/>
        <v>-1.257036</v>
      </c>
      <c r="E36" s="7">
        <f t="shared" si="4"/>
        <v>3.0855</v>
      </c>
      <c r="F36" s="9">
        <v>0.0</v>
      </c>
      <c r="G36" s="7">
        <f t="shared" si="5"/>
        <v>1.620663</v>
      </c>
      <c r="H36" s="7">
        <f t="shared" si="6"/>
        <v>-4.493791325</v>
      </c>
      <c r="I36" s="9">
        <f t="shared" si="7"/>
        <v>1.412018658</v>
      </c>
      <c r="J36" s="7">
        <f t="shared" si="8"/>
        <v>-4.882331649</v>
      </c>
      <c r="K36" s="9">
        <f t="shared" si="13"/>
        <v>2.1879</v>
      </c>
      <c r="L36" s="7">
        <f t="shared" si="10"/>
        <v>1.410099537</v>
      </c>
      <c r="M36" s="7">
        <f t="shared" si="11"/>
        <v>4.245894616</v>
      </c>
      <c r="N36" s="9">
        <f t="shared" si="12"/>
        <v>2.4222</v>
      </c>
      <c r="O36" s="9">
        <v>0.0</v>
      </c>
      <c r="P36" s="9">
        <v>0.0</v>
      </c>
      <c r="Q36" s="9">
        <v>0.0</v>
      </c>
      <c r="R36" s="9">
        <v>0.0</v>
      </c>
      <c r="S36" s="9">
        <v>0.0</v>
      </c>
      <c r="T36" s="9">
        <v>0.0</v>
      </c>
    </row>
    <row r="37" ht="14.25" customHeight="1">
      <c r="A37" s="7">
        <v>34.0</v>
      </c>
      <c r="B37" s="7">
        <f t="shared" si="1"/>
        <v>-0.1564396572</v>
      </c>
      <c r="C37" s="7">
        <f t="shared" si="2"/>
        <v>-3.620486787</v>
      </c>
      <c r="D37" s="7">
        <f t="shared" si="3"/>
        <v>-1.295128</v>
      </c>
      <c r="E37" s="7">
        <f t="shared" si="4"/>
        <v>3.179</v>
      </c>
      <c r="F37" s="9">
        <v>0.0</v>
      </c>
      <c r="G37" s="7">
        <f t="shared" si="5"/>
        <v>1.669774</v>
      </c>
      <c r="H37" s="7">
        <f t="shared" si="6"/>
        <v>-4.62996682</v>
      </c>
      <c r="I37" s="9">
        <f t="shared" si="7"/>
        <v>1.454807102</v>
      </c>
      <c r="J37" s="7">
        <f t="shared" si="8"/>
        <v>-5.030281093</v>
      </c>
      <c r="K37" s="9">
        <f t="shared" si="13"/>
        <v>2.2542</v>
      </c>
      <c r="L37" s="7">
        <f t="shared" si="10"/>
        <v>1.452829826</v>
      </c>
      <c r="M37" s="7">
        <f t="shared" si="11"/>
        <v>4.374558089</v>
      </c>
      <c r="N37" s="9">
        <f t="shared" si="12"/>
        <v>2.4956</v>
      </c>
      <c r="O37" s="9">
        <v>0.0</v>
      </c>
      <c r="P37" s="9">
        <v>0.0</v>
      </c>
      <c r="Q37" s="9">
        <v>0.0</v>
      </c>
      <c r="R37" s="9">
        <v>0.0</v>
      </c>
      <c r="S37" s="9">
        <v>0.0</v>
      </c>
      <c r="T37" s="9">
        <v>0.0</v>
      </c>
    </row>
    <row r="38" ht="14.25" customHeight="1">
      <c r="A38" s="7">
        <v>35.0</v>
      </c>
      <c r="B38" s="7">
        <f t="shared" si="1"/>
        <v>-0.1610408236</v>
      </c>
      <c r="C38" s="7">
        <f t="shared" si="2"/>
        <v>-3.726971693</v>
      </c>
      <c r="D38" s="7">
        <f t="shared" si="3"/>
        <v>-1.33322</v>
      </c>
      <c r="E38" s="7">
        <f t="shared" si="4"/>
        <v>3.2725</v>
      </c>
      <c r="F38" s="9">
        <v>0.0</v>
      </c>
      <c r="G38" s="7">
        <f t="shared" si="5"/>
        <v>1.718885</v>
      </c>
      <c r="H38" s="7">
        <f t="shared" si="6"/>
        <v>-4.766142315</v>
      </c>
      <c r="I38" s="9">
        <f t="shared" si="7"/>
        <v>1.497595547</v>
      </c>
      <c r="J38" s="7">
        <f t="shared" si="8"/>
        <v>-5.178230537</v>
      </c>
      <c r="K38" s="9">
        <f t="shared" si="13"/>
        <v>2.3205</v>
      </c>
      <c r="L38" s="7">
        <f t="shared" si="10"/>
        <v>1.495560115</v>
      </c>
      <c r="M38" s="7">
        <f t="shared" si="11"/>
        <v>4.503221562</v>
      </c>
      <c r="N38" s="9">
        <f t="shared" si="12"/>
        <v>2.569</v>
      </c>
      <c r="O38" s="9">
        <v>0.0</v>
      </c>
      <c r="P38" s="9">
        <v>0.0</v>
      </c>
      <c r="Q38" s="9">
        <v>0.0</v>
      </c>
      <c r="R38" s="9">
        <v>0.0</v>
      </c>
      <c r="S38" s="9">
        <v>0.0</v>
      </c>
      <c r="T38" s="9">
        <v>0.0</v>
      </c>
    </row>
    <row r="39" ht="14.25" customHeight="1">
      <c r="A39" s="7">
        <v>36.0</v>
      </c>
      <c r="B39" s="7">
        <f t="shared" si="1"/>
        <v>-0.16564199</v>
      </c>
      <c r="C39" s="7">
        <f t="shared" si="2"/>
        <v>-3.833456598</v>
      </c>
      <c r="D39" s="7">
        <f t="shared" si="3"/>
        <v>-1.371312</v>
      </c>
      <c r="E39" s="7">
        <f t="shared" si="4"/>
        <v>3.366</v>
      </c>
      <c r="F39" s="9">
        <v>0.0</v>
      </c>
      <c r="G39" s="7">
        <f t="shared" si="5"/>
        <v>1.767996</v>
      </c>
      <c r="H39" s="7">
        <f t="shared" si="6"/>
        <v>-4.902317809</v>
      </c>
      <c r="I39" s="9">
        <f t="shared" si="7"/>
        <v>1.540383991</v>
      </c>
      <c r="J39" s="7">
        <f t="shared" si="8"/>
        <v>-5.32617998</v>
      </c>
      <c r="K39" s="9">
        <f t="shared" si="13"/>
        <v>2.3868</v>
      </c>
      <c r="L39" s="7">
        <f t="shared" si="10"/>
        <v>1.538290404</v>
      </c>
      <c r="M39" s="7">
        <f t="shared" si="11"/>
        <v>4.631885035</v>
      </c>
      <c r="N39" s="9">
        <f t="shared" si="12"/>
        <v>2.6424</v>
      </c>
      <c r="O39" s="9">
        <v>0.0</v>
      </c>
      <c r="P39" s="9">
        <v>0.0</v>
      </c>
      <c r="Q39" s="9">
        <v>0.0</v>
      </c>
      <c r="R39" s="9">
        <v>0.0</v>
      </c>
      <c r="S39" s="9">
        <v>0.0</v>
      </c>
      <c r="T39" s="9">
        <v>0.0</v>
      </c>
    </row>
    <row r="40" ht="14.25" customHeight="1">
      <c r="A40" s="7">
        <v>37.0</v>
      </c>
      <c r="B40" s="7">
        <f t="shared" si="1"/>
        <v>-0.1702431564</v>
      </c>
      <c r="C40" s="7">
        <f t="shared" si="2"/>
        <v>-3.939941504</v>
      </c>
      <c r="D40" s="7">
        <f t="shared" si="3"/>
        <v>-1.409404</v>
      </c>
      <c r="E40" s="7">
        <f t="shared" si="4"/>
        <v>3.4595</v>
      </c>
      <c r="F40" s="9">
        <v>0.0</v>
      </c>
      <c r="G40" s="7">
        <f t="shared" si="5"/>
        <v>1.817107</v>
      </c>
      <c r="H40" s="7">
        <f t="shared" si="6"/>
        <v>-5.038493304</v>
      </c>
      <c r="I40" s="9">
        <f t="shared" si="7"/>
        <v>1.583172435</v>
      </c>
      <c r="J40" s="7">
        <f t="shared" si="8"/>
        <v>-5.474129424</v>
      </c>
      <c r="K40" s="9">
        <f t="shared" si="13"/>
        <v>2.4531</v>
      </c>
      <c r="L40" s="7">
        <f t="shared" si="10"/>
        <v>1.581020693</v>
      </c>
      <c r="M40" s="7">
        <f t="shared" si="11"/>
        <v>4.760548508</v>
      </c>
      <c r="N40" s="9">
        <f t="shared" si="12"/>
        <v>2.7158</v>
      </c>
      <c r="O40" s="9">
        <v>0.0</v>
      </c>
      <c r="P40" s="9">
        <v>0.0</v>
      </c>
      <c r="Q40" s="9">
        <v>0.0</v>
      </c>
      <c r="R40" s="9">
        <v>0.0</v>
      </c>
      <c r="S40" s="9">
        <v>0.0</v>
      </c>
      <c r="T40" s="9">
        <v>0.0</v>
      </c>
    </row>
    <row r="41" ht="14.25" customHeight="1">
      <c r="A41" s="7">
        <v>38.0</v>
      </c>
      <c r="B41" s="7">
        <f t="shared" si="1"/>
        <v>-0.1748443227</v>
      </c>
      <c r="C41" s="7">
        <f t="shared" si="2"/>
        <v>-4.046426409</v>
      </c>
      <c r="D41" s="7">
        <f t="shared" si="3"/>
        <v>-1.447496</v>
      </c>
      <c r="E41" s="7">
        <f t="shared" si="4"/>
        <v>3.553</v>
      </c>
      <c r="F41" s="9">
        <v>0.0</v>
      </c>
      <c r="G41" s="7">
        <f t="shared" si="5"/>
        <v>1.866218</v>
      </c>
      <c r="H41" s="7">
        <f t="shared" si="6"/>
        <v>-5.174668799</v>
      </c>
      <c r="I41" s="9">
        <f t="shared" si="7"/>
        <v>1.625960879</v>
      </c>
      <c r="J41" s="7">
        <f t="shared" si="8"/>
        <v>-5.622078868</v>
      </c>
      <c r="K41" s="9">
        <f t="shared" si="13"/>
        <v>2.5194</v>
      </c>
      <c r="L41" s="7">
        <f t="shared" si="10"/>
        <v>1.623750982</v>
      </c>
      <c r="M41" s="7">
        <f t="shared" si="11"/>
        <v>4.889211982</v>
      </c>
      <c r="N41" s="9">
        <f t="shared" si="12"/>
        <v>2.7892</v>
      </c>
      <c r="O41" s="9">
        <v>0.0</v>
      </c>
      <c r="P41" s="9">
        <v>0.0</v>
      </c>
      <c r="Q41" s="9">
        <v>0.0</v>
      </c>
      <c r="R41" s="9">
        <v>0.0</v>
      </c>
      <c r="S41" s="9">
        <v>0.0</v>
      </c>
      <c r="T41" s="9">
        <v>0.0</v>
      </c>
    </row>
    <row r="42" ht="14.25" customHeight="1">
      <c r="A42" s="7">
        <v>39.0</v>
      </c>
      <c r="B42" s="7">
        <f t="shared" si="1"/>
        <v>-0.1794454891</v>
      </c>
      <c r="C42" s="7">
        <f t="shared" si="2"/>
        <v>-4.152911315</v>
      </c>
      <c r="D42" s="7">
        <f t="shared" si="3"/>
        <v>-1.485588</v>
      </c>
      <c r="E42" s="7">
        <f t="shared" si="4"/>
        <v>3.6465</v>
      </c>
      <c r="F42" s="9">
        <v>0.0</v>
      </c>
      <c r="G42" s="7">
        <f t="shared" si="5"/>
        <v>1.915329</v>
      </c>
      <c r="H42" s="7">
        <f t="shared" si="6"/>
        <v>-5.310844293</v>
      </c>
      <c r="I42" s="9">
        <f t="shared" si="7"/>
        <v>1.668749323</v>
      </c>
      <c r="J42" s="7">
        <f t="shared" si="8"/>
        <v>-5.770028312</v>
      </c>
      <c r="K42" s="9">
        <f t="shared" si="13"/>
        <v>2.5857</v>
      </c>
      <c r="L42" s="7">
        <f t="shared" si="10"/>
        <v>1.666481271</v>
      </c>
      <c r="M42" s="7">
        <f t="shared" si="11"/>
        <v>5.017875455</v>
      </c>
      <c r="N42" s="9">
        <f t="shared" si="12"/>
        <v>2.8626</v>
      </c>
      <c r="O42" s="9">
        <v>0.0</v>
      </c>
      <c r="P42" s="9">
        <v>0.0</v>
      </c>
      <c r="Q42" s="9">
        <v>0.0</v>
      </c>
      <c r="R42" s="9">
        <v>0.0</v>
      </c>
      <c r="S42" s="9">
        <v>0.0</v>
      </c>
      <c r="T42" s="9">
        <v>0.0</v>
      </c>
    </row>
    <row r="43" ht="14.25" customHeight="1">
      <c r="A43" s="7">
        <v>40.0</v>
      </c>
      <c r="B43" s="7">
        <f t="shared" si="1"/>
        <v>-0.1840466555</v>
      </c>
      <c r="C43" s="7">
        <f t="shared" si="2"/>
        <v>-4.25939622</v>
      </c>
      <c r="D43" s="7">
        <f t="shared" si="3"/>
        <v>-1.52368</v>
      </c>
      <c r="E43" s="7">
        <f t="shared" si="4"/>
        <v>3.74</v>
      </c>
      <c r="F43" s="9">
        <v>0.0</v>
      </c>
      <c r="G43" s="7">
        <f t="shared" si="5"/>
        <v>1.96444</v>
      </c>
      <c r="H43" s="7">
        <f t="shared" si="6"/>
        <v>-5.447019788</v>
      </c>
      <c r="I43" s="9">
        <f t="shared" si="7"/>
        <v>1.711537768</v>
      </c>
      <c r="J43" s="7">
        <f t="shared" si="8"/>
        <v>-5.917977756</v>
      </c>
      <c r="K43" s="9">
        <f t="shared" si="13"/>
        <v>2.652</v>
      </c>
      <c r="L43" s="7">
        <f t="shared" si="10"/>
        <v>1.70921156</v>
      </c>
      <c r="M43" s="7">
        <f t="shared" si="11"/>
        <v>5.146538928</v>
      </c>
      <c r="N43" s="9">
        <f t="shared" si="12"/>
        <v>2.936</v>
      </c>
      <c r="O43" s="9">
        <v>0.0</v>
      </c>
      <c r="P43" s="9">
        <v>0.0</v>
      </c>
      <c r="Q43" s="9">
        <v>0.0</v>
      </c>
      <c r="R43" s="9">
        <v>0.0</v>
      </c>
      <c r="S43" s="9">
        <v>0.0</v>
      </c>
      <c r="T43" s="9">
        <v>0.0</v>
      </c>
    </row>
    <row r="44" ht="14.25" customHeight="1">
      <c r="A44" s="7">
        <v>41.0</v>
      </c>
      <c r="B44" s="7">
        <f t="shared" si="1"/>
        <v>-0.1886478219</v>
      </c>
      <c r="C44" s="7">
        <f t="shared" si="2"/>
        <v>-4.365881126</v>
      </c>
      <c r="D44" s="7">
        <f t="shared" si="3"/>
        <v>-1.561772</v>
      </c>
      <c r="E44" s="7">
        <f t="shared" si="4"/>
        <v>3.8335</v>
      </c>
      <c r="F44" s="9">
        <v>0.0</v>
      </c>
      <c r="G44" s="7">
        <f t="shared" si="5"/>
        <v>2.013551</v>
      </c>
      <c r="H44" s="7">
        <f t="shared" si="6"/>
        <v>-5.583195283</v>
      </c>
      <c r="I44" s="9">
        <f t="shared" si="7"/>
        <v>1.754326212</v>
      </c>
      <c r="J44" s="7">
        <f t="shared" si="8"/>
        <v>-6.0659272</v>
      </c>
      <c r="K44" s="9">
        <f t="shared" si="13"/>
        <v>2.7183</v>
      </c>
      <c r="L44" s="7">
        <f t="shared" si="10"/>
        <v>1.751941849</v>
      </c>
      <c r="M44" s="7">
        <f t="shared" si="11"/>
        <v>5.275202401</v>
      </c>
      <c r="N44" s="9">
        <f t="shared" si="12"/>
        <v>3.0094</v>
      </c>
      <c r="O44" s="9">
        <v>0.0</v>
      </c>
      <c r="P44" s="9">
        <v>0.0</v>
      </c>
      <c r="Q44" s="9">
        <v>0.0</v>
      </c>
      <c r="R44" s="9">
        <v>0.0</v>
      </c>
      <c r="S44" s="9">
        <v>0.0</v>
      </c>
      <c r="T44" s="9">
        <v>0.0</v>
      </c>
    </row>
    <row r="45" ht="14.25" customHeight="1">
      <c r="A45" s="7">
        <v>42.0</v>
      </c>
      <c r="B45" s="7">
        <f t="shared" si="1"/>
        <v>-0.1932489883</v>
      </c>
      <c r="C45" s="7">
        <f t="shared" si="2"/>
        <v>-4.472366031</v>
      </c>
      <c r="D45" s="7">
        <f t="shared" si="3"/>
        <v>-1.599864</v>
      </c>
      <c r="E45" s="7">
        <f t="shared" si="4"/>
        <v>3.927</v>
      </c>
      <c r="F45" s="9">
        <v>0.0</v>
      </c>
      <c r="G45" s="7">
        <f t="shared" si="5"/>
        <v>2.062662</v>
      </c>
      <c r="H45" s="7">
        <f t="shared" si="6"/>
        <v>-5.719370777</v>
      </c>
      <c r="I45" s="9">
        <f t="shared" si="7"/>
        <v>1.797114656</v>
      </c>
      <c r="J45" s="7">
        <f t="shared" si="8"/>
        <v>-6.213876644</v>
      </c>
      <c r="K45" s="9">
        <f t="shared" si="13"/>
        <v>2.7846</v>
      </c>
      <c r="L45" s="7">
        <f t="shared" si="10"/>
        <v>1.794672138</v>
      </c>
      <c r="M45" s="7">
        <f t="shared" si="11"/>
        <v>5.403865874</v>
      </c>
      <c r="N45" s="9">
        <f t="shared" si="12"/>
        <v>3.0828</v>
      </c>
      <c r="O45" s="9">
        <v>0.0</v>
      </c>
      <c r="P45" s="9">
        <v>0.0</v>
      </c>
      <c r="Q45" s="9">
        <v>0.0</v>
      </c>
      <c r="R45" s="9">
        <v>0.0</v>
      </c>
      <c r="S45" s="9">
        <v>0.0</v>
      </c>
      <c r="T45" s="9">
        <v>0.0</v>
      </c>
    </row>
    <row r="46" ht="14.25" customHeight="1">
      <c r="A46" s="7">
        <v>43.0</v>
      </c>
      <c r="B46" s="7">
        <f t="shared" si="1"/>
        <v>-0.1978501547</v>
      </c>
      <c r="C46" s="7">
        <f t="shared" si="2"/>
        <v>-4.578850937</v>
      </c>
      <c r="D46" s="7">
        <f t="shared" si="3"/>
        <v>-1.637956</v>
      </c>
      <c r="E46" s="7">
        <f t="shared" si="4"/>
        <v>4.0205</v>
      </c>
      <c r="F46" s="9">
        <v>0.0</v>
      </c>
      <c r="G46" s="7">
        <f t="shared" si="5"/>
        <v>2.111773</v>
      </c>
      <c r="H46" s="7">
        <f t="shared" si="6"/>
        <v>-5.855546272</v>
      </c>
      <c r="I46" s="9">
        <f t="shared" si="7"/>
        <v>1.8399031</v>
      </c>
      <c r="J46" s="7">
        <f t="shared" si="8"/>
        <v>-6.361826088</v>
      </c>
      <c r="K46" s="9">
        <f t="shared" si="13"/>
        <v>2.8509</v>
      </c>
      <c r="L46" s="7">
        <f t="shared" si="10"/>
        <v>1.837402427</v>
      </c>
      <c r="M46" s="7">
        <f t="shared" si="11"/>
        <v>5.532529348</v>
      </c>
      <c r="N46" s="9">
        <f t="shared" si="12"/>
        <v>3.1562</v>
      </c>
      <c r="O46" s="9">
        <v>0.0</v>
      </c>
      <c r="P46" s="9">
        <v>0.0</v>
      </c>
      <c r="Q46" s="9">
        <v>0.0</v>
      </c>
      <c r="R46" s="9">
        <v>0.0</v>
      </c>
      <c r="S46" s="9">
        <v>0.0</v>
      </c>
      <c r="T46" s="9">
        <v>0.0</v>
      </c>
    </row>
    <row r="47" ht="14.25" customHeight="1">
      <c r="A47" s="7">
        <v>44.0</v>
      </c>
      <c r="B47" s="7">
        <f t="shared" si="1"/>
        <v>-0.2024513211</v>
      </c>
      <c r="C47" s="7">
        <f t="shared" si="2"/>
        <v>-4.685335842</v>
      </c>
      <c r="D47" s="7">
        <f t="shared" si="3"/>
        <v>-1.676048</v>
      </c>
      <c r="E47" s="7">
        <f t="shared" si="4"/>
        <v>4.114</v>
      </c>
      <c r="F47" s="9">
        <v>0.0</v>
      </c>
      <c r="G47" s="7">
        <f t="shared" si="5"/>
        <v>2.160884</v>
      </c>
      <c r="H47" s="7">
        <f t="shared" si="6"/>
        <v>-5.991721767</v>
      </c>
      <c r="I47" s="9">
        <f t="shared" si="7"/>
        <v>1.882691544</v>
      </c>
      <c r="J47" s="7">
        <f t="shared" si="8"/>
        <v>-6.509775532</v>
      </c>
      <c r="K47" s="9">
        <f t="shared" si="13"/>
        <v>2.9172</v>
      </c>
      <c r="L47" s="7">
        <f t="shared" si="10"/>
        <v>1.880132716</v>
      </c>
      <c r="M47" s="7">
        <f t="shared" si="11"/>
        <v>5.661192821</v>
      </c>
      <c r="N47" s="9">
        <f t="shared" si="12"/>
        <v>3.2296</v>
      </c>
      <c r="O47" s="9">
        <v>0.0</v>
      </c>
      <c r="P47" s="9">
        <v>0.0</v>
      </c>
      <c r="Q47" s="9">
        <v>0.0</v>
      </c>
      <c r="R47" s="9">
        <v>0.0</v>
      </c>
      <c r="S47" s="9">
        <v>0.0</v>
      </c>
      <c r="T47" s="9">
        <v>0.0</v>
      </c>
    </row>
    <row r="48" ht="14.25" customHeight="1">
      <c r="A48" s="7">
        <v>45.0</v>
      </c>
      <c r="B48" s="7">
        <f t="shared" si="1"/>
        <v>-0.2070524875</v>
      </c>
      <c r="C48" s="7">
        <f t="shared" si="2"/>
        <v>-4.791820748</v>
      </c>
      <c r="D48" s="7">
        <f t="shared" si="3"/>
        <v>-1.71414</v>
      </c>
      <c r="E48" s="7">
        <f t="shared" si="4"/>
        <v>4.2075</v>
      </c>
      <c r="F48" s="9">
        <v>0.0</v>
      </c>
      <c r="G48" s="7">
        <f t="shared" si="5"/>
        <v>2.209995</v>
      </c>
      <c r="H48" s="7">
        <f t="shared" si="6"/>
        <v>-6.127897262</v>
      </c>
      <c r="I48" s="9">
        <f t="shared" si="7"/>
        <v>1.925479989</v>
      </c>
      <c r="J48" s="7">
        <f t="shared" si="8"/>
        <v>-6.657724976</v>
      </c>
      <c r="K48" s="9">
        <f t="shared" si="13"/>
        <v>2.9835</v>
      </c>
      <c r="L48" s="7">
        <f t="shared" si="10"/>
        <v>1.922863005</v>
      </c>
      <c r="M48" s="7">
        <f t="shared" si="11"/>
        <v>5.789856294</v>
      </c>
      <c r="N48" s="9">
        <f t="shared" si="12"/>
        <v>3.303</v>
      </c>
      <c r="O48" s="9">
        <v>0.0</v>
      </c>
      <c r="P48" s="9">
        <v>0.0</v>
      </c>
      <c r="Q48" s="9">
        <v>0.0</v>
      </c>
      <c r="R48" s="9">
        <v>0.0</v>
      </c>
      <c r="S48" s="9">
        <v>0.0</v>
      </c>
      <c r="T48" s="9">
        <v>0.0</v>
      </c>
    </row>
    <row r="49" ht="14.25" customHeight="1">
      <c r="A49" s="7">
        <v>46.0</v>
      </c>
      <c r="B49" s="7">
        <f t="shared" si="1"/>
        <v>-0.2116536538</v>
      </c>
      <c r="C49" s="7">
        <f t="shared" si="2"/>
        <v>-4.898305653</v>
      </c>
      <c r="D49" s="7">
        <f t="shared" si="3"/>
        <v>-1.752232</v>
      </c>
      <c r="E49" s="7">
        <f t="shared" si="4"/>
        <v>4.301</v>
      </c>
      <c r="F49" s="9">
        <v>0.0</v>
      </c>
      <c r="G49" s="7">
        <f t="shared" si="5"/>
        <v>2.259106</v>
      </c>
      <c r="H49" s="7">
        <f t="shared" si="6"/>
        <v>-6.264072756</v>
      </c>
      <c r="I49" s="9">
        <f t="shared" si="7"/>
        <v>1.968268433</v>
      </c>
      <c r="J49" s="7">
        <f t="shared" si="8"/>
        <v>-6.805674419</v>
      </c>
      <c r="K49" s="9">
        <f t="shared" si="13"/>
        <v>3.0498</v>
      </c>
      <c r="L49" s="7">
        <f t="shared" si="10"/>
        <v>1.965593294</v>
      </c>
      <c r="M49" s="7">
        <f t="shared" si="11"/>
        <v>5.918519767</v>
      </c>
      <c r="N49" s="9">
        <f t="shared" si="12"/>
        <v>3.3764</v>
      </c>
      <c r="O49" s="9">
        <v>0.0</v>
      </c>
      <c r="P49" s="9">
        <v>0.0</v>
      </c>
      <c r="Q49" s="9">
        <v>0.0</v>
      </c>
      <c r="R49" s="9">
        <v>0.0</v>
      </c>
      <c r="S49" s="9">
        <v>0.0</v>
      </c>
      <c r="T49" s="9">
        <v>0.0</v>
      </c>
    </row>
    <row r="50" ht="14.25" customHeight="1">
      <c r="A50" s="7">
        <v>47.0</v>
      </c>
      <c r="B50" s="7">
        <f t="shared" si="1"/>
        <v>-0.2162548202</v>
      </c>
      <c r="C50" s="7">
        <f t="shared" si="2"/>
        <v>-5.004790559</v>
      </c>
      <c r="D50" s="7">
        <f t="shared" si="3"/>
        <v>-1.790324</v>
      </c>
      <c r="E50" s="7">
        <f t="shared" si="4"/>
        <v>4.3945</v>
      </c>
      <c r="F50" s="9">
        <v>0.0</v>
      </c>
      <c r="G50" s="7">
        <f t="shared" si="5"/>
        <v>2.308217</v>
      </c>
      <c r="H50" s="7">
        <f t="shared" si="6"/>
        <v>-6.400248251</v>
      </c>
      <c r="I50" s="9">
        <f t="shared" si="7"/>
        <v>2.011056877</v>
      </c>
      <c r="J50" s="7">
        <f t="shared" si="8"/>
        <v>-6.953623863</v>
      </c>
      <c r="K50" s="9">
        <f t="shared" si="13"/>
        <v>3.1161</v>
      </c>
      <c r="L50" s="7">
        <f t="shared" si="10"/>
        <v>2.008323583</v>
      </c>
      <c r="M50" s="7">
        <f t="shared" si="11"/>
        <v>6.04718324</v>
      </c>
      <c r="N50" s="9">
        <f t="shared" si="12"/>
        <v>3.4498</v>
      </c>
      <c r="O50" s="9">
        <v>0.0</v>
      </c>
      <c r="P50" s="9">
        <v>0.0</v>
      </c>
      <c r="Q50" s="9">
        <v>0.0</v>
      </c>
      <c r="R50" s="9">
        <v>0.0</v>
      </c>
      <c r="S50" s="9">
        <v>0.0</v>
      </c>
      <c r="T50" s="9">
        <v>0.0</v>
      </c>
    </row>
    <row r="51" ht="14.25" customHeight="1">
      <c r="A51" s="7">
        <v>48.0</v>
      </c>
      <c r="B51" s="7">
        <f t="shared" si="1"/>
        <v>-0.2208559866</v>
      </c>
      <c r="C51" s="7">
        <f t="shared" si="2"/>
        <v>-5.111275464</v>
      </c>
      <c r="D51" s="7">
        <f t="shared" si="3"/>
        <v>-1.828416</v>
      </c>
      <c r="E51" s="7">
        <f t="shared" si="4"/>
        <v>4.488</v>
      </c>
      <c r="F51" s="9">
        <v>0.0</v>
      </c>
      <c r="G51" s="7">
        <f t="shared" si="5"/>
        <v>2.357328</v>
      </c>
      <c r="H51" s="7">
        <f t="shared" si="6"/>
        <v>-6.536423746</v>
      </c>
      <c r="I51" s="9">
        <f t="shared" si="7"/>
        <v>2.053845321</v>
      </c>
      <c r="J51" s="7">
        <f t="shared" si="8"/>
        <v>-7.101573307</v>
      </c>
      <c r="K51" s="9">
        <f t="shared" si="13"/>
        <v>3.1824</v>
      </c>
      <c r="L51" s="7">
        <f t="shared" si="10"/>
        <v>2.051053872</v>
      </c>
      <c r="M51" s="7">
        <f t="shared" si="11"/>
        <v>6.175846714</v>
      </c>
      <c r="N51" s="9">
        <f t="shared" si="12"/>
        <v>3.5232</v>
      </c>
      <c r="O51" s="9">
        <v>0.0</v>
      </c>
      <c r="P51" s="9">
        <v>0.0</v>
      </c>
      <c r="Q51" s="9">
        <v>0.0</v>
      </c>
      <c r="R51" s="9">
        <v>0.0</v>
      </c>
      <c r="S51" s="9">
        <v>0.0</v>
      </c>
      <c r="T51" s="9">
        <v>0.0</v>
      </c>
    </row>
    <row r="52" ht="14.25" customHeight="1">
      <c r="A52" s="7">
        <v>49.0</v>
      </c>
      <c r="B52" s="7">
        <f t="shared" si="1"/>
        <v>-0.225457153</v>
      </c>
      <c r="C52" s="7">
        <f t="shared" si="2"/>
        <v>-5.21776037</v>
      </c>
      <c r="D52" s="7">
        <f t="shared" si="3"/>
        <v>-1.866508</v>
      </c>
      <c r="E52" s="7">
        <f t="shared" si="4"/>
        <v>4.5815</v>
      </c>
      <c r="F52" s="9">
        <v>0.0</v>
      </c>
      <c r="G52" s="7">
        <f t="shared" si="5"/>
        <v>2.406439</v>
      </c>
      <c r="H52" s="7">
        <f t="shared" si="6"/>
        <v>-6.67259924</v>
      </c>
      <c r="I52" s="9">
        <f t="shared" si="7"/>
        <v>2.096633765</v>
      </c>
      <c r="J52" s="7">
        <f t="shared" si="8"/>
        <v>-7.249522751</v>
      </c>
      <c r="K52" s="9">
        <f t="shared" si="13"/>
        <v>3.2487</v>
      </c>
      <c r="L52" s="7">
        <f t="shared" si="10"/>
        <v>2.093784161</v>
      </c>
      <c r="M52" s="7">
        <f t="shared" si="11"/>
        <v>6.304510187</v>
      </c>
      <c r="N52" s="9">
        <f t="shared" si="12"/>
        <v>3.5966</v>
      </c>
      <c r="O52" s="9">
        <v>0.0</v>
      </c>
      <c r="P52" s="9">
        <v>0.0</v>
      </c>
      <c r="Q52" s="9">
        <v>0.0</v>
      </c>
      <c r="R52" s="9">
        <v>0.0</v>
      </c>
      <c r="S52" s="9">
        <v>0.0</v>
      </c>
      <c r="T52" s="9">
        <v>0.0</v>
      </c>
    </row>
    <row r="53" ht="14.25" customHeight="1">
      <c r="A53" s="7">
        <v>50.0</v>
      </c>
      <c r="B53" s="7">
        <f t="shared" si="1"/>
        <v>-0.2300583194</v>
      </c>
      <c r="C53" s="7">
        <f t="shared" si="2"/>
        <v>-5.324245275</v>
      </c>
      <c r="D53" s="7">
        <f t="shared" si="3"/>
        <v>-1.9046</v>
      </c>
      <c r="E53" s="7">
        <f t="shared" si="4"/>
        <v>4.675</v>
      </c>
      <c r="F53" s="9">
        <v>0.0</v>
      </c>
      <c r="G53" s="7">
        <f t="shared" si="5"/>
        <v>2.45555</v>
      </c>
      <c r="H53" s="7">
        <f t="shared" si="6"/>
        <v>-6.808774735</v>
      </c>
      <c r="I53" s="9">
        <f t="shared" si="7"/>
        <v>2.13942221</v>
      </c>
      <c r="J53" s="7">
        <f t="shared" si="8"/>
        <v>-7.397472195</v>
      </c>
      <c r="K53" s="9">
        <f t="shared" si="13"/>
        <v>3.315</v>
      </c>
      <c r="L53" s="7">
        <f t="shared" si="10"/>
        <v>2.136514451</v>
      </c>
      <c r="M53" s="7">
        <f t="shared" si="11"/>
        <v>6.43317366</v>
      </c>
      <c r="N53" s="9">
        <f t="shared" si="12"/>
        <v>3.67</v>
      </c>
      <c r="O53" s="9">
        <v>0.0</v>
      </c>
      <c r="P53" s="9">
        <v>0.0</v>
      </c>
      <c r="Q53" s="9">
        <v>0.0</v>
      </c>
      <c r="R53" s="9">
        <v>0.0</v>
      </c>
      <c r="S53" s="9">
        <v>0.0</v>
      </c>
      <c r="T53" s="9">
        <v>0.0</v>
      </c>
    </row>
    <row r="54" ht="14.25" customHeight="1">
      <c r="A54" s="7">
        <v>51.0</v>
      </c>
      <c r="B54" s="7">
        <f t="shared" si="1"/>
        <v>-0.2346594858</v>
      </c>
      <c r="C54" s="7">
        <f t="shared" si="2"/>
        <v>-5.430730181</v>
      </c>
      <c r="D54" s="7">
        <f t="shared" si="3"/>
        <v>-1.942692</v>
      </c>
      <c r="E54" s="7">
        <f t="shared" si="4"/>
        <v>4.7685</v>
      </c>
      <c r="F54" s="9">
        <v>0.0</v>
      </c>
      <c r="G54" s="7">
        <f t="shared" si="5"/>
        <v>2.504661</v>
      </c>
      <c r="H54" s="7">
        <f t="shared" si="6"/>
        <v>-6.94495023</v>
      </c>
      <c r="I54" s="9">
        <f t="shared" si="7"/>
        <v>2.182210654</v>
      </c>
      <c r="J54" s="7">
        <f t="shared" si="8"/>
        <v>-7.545421639</v>
      </c>
      <c r="K54" s="9">
        <f t="shared" si="13"/>
        <v>3.3813</v>
      </c>
      <c r="L54" s="7">
        <f t="shared" si="10"/>
        <v>2.17924474</v>
      </c>
      <c r="M54" s="7">
        <f t="shared" si="11"/>
        <v>6.561837133</v>
      </c>
      <c r="N54" s="9">
        <f t="shared" si="12"/>
        <v>3.7434</v>
      </c>
      <c r="O54" s="9">
        <v>0.0</v>
      </c>
      <c r="P54" s="9">
        <v>0.0</v>
      </c>
      <c r="Q54" s="9">
        <v>0.0</v>
      </c>
      <c r="R54" s="9">
        <v>0.0</v>
      </c>
      <c r="S54" s="9">
        <v>0.0</v>
      </c>
      <c r="T54" s="9">
        <v>0.0</v>
      </c>
    </row>
    <row r="55" ht="14.25" customHeight="1">
      <c r="A55" s="7">
        <v>52.0</v>
      </c>
      <c r="B55" s="7">
        <f t="shared" si="1"/>
        <v>-0.2392606522</v>
      </c>
      <c r="C55" s="7">
        <f t="shared" si="2"/>
        <v>-5.537215086</v>
      </c>
      <c r="D55" s="7">
        <f t="shared" si="3"/>
        <v>-1.980784</v>
      </c>
      <c r="E55" s="7">
        <f t="shared" si="4"/>
        <v>4.862</v>
      </c>
      <c r="F55" s="9">
        <v>0.0</v>
      </c>
      <c r="G55" s="7">
        <f t="shared" si="5"/>
        <v>2.553772</v>
      </c>
      <c r="H55" s="7">
        <f t="shared" si="6"/>
        <v>-7.081125724</v>
      </c>
      <c r="I55" s="9">
        <f t="shared" si="7"/>
        <v>2.224999098</v>
      </c>
      <c r="J55" s="7">
        <f t="shared" si="8"/>
        <v>-7.693371083</v>
      </c>
      <c r="K55" s="9">
        <f t="shared" si="13"/>
        <v>3.4476</v>
      </c>
      <c r="L55" s="7">
        <f t="shared" si="10"/>
        <v>2.221975029</v>
      </c>
      <c r="M55" s="7">
        <f t="shared" si="11"/>
        <v>6.690500606</v>
      </c>
      <c r="N55" s="9">
        <f t="shared" si="12"/>
        <v>3.8168</v>
      </c>
      <c r="O55" s="9">
        <v>0.0</v>
      </c>
      <c r="P55" s="9">
        <v>0.0</v>
      </c>
      <c r="Q55" s="9">
        <v>0.0</v>
      </c>
      <c r="R55" s="9">
        <v>0.0</v>
      </c>
      <c r="S55" s="9">
        <v>0.0</v>
      </c>
      <c r="T55" s="9">
        <v>0.0</v>
      </c>
    </row>
    <row r="56" ht="14.25" customHeight="1">
      <c r="A56" s="7">
        <v>53.0</v>
      </c>
      <c r="B56" s="7">
        <f t="shared" si="1"/>
        <v>-0.2438618186</v>
      </c>
      <c r="C56" s="7">
        <f t="shared" si="2"/>
        <v>-5.643699992</v>
      </c>
      <c r="D56" s="7">
        <f t="shared" si="3"/>
        <v>-2.018876</v>
      </c>
      <c r="E56" s="7">
        <f t="shared" si="4"/>
        <v>4.9555</v>
      </c>
      <c r="F56" s="9">
        <v>0.0</v>
      </c>
      <c r="G56" s="7">
        <f t="shared" si="5"/>
        <v>2.602883</v>
      </c>
      <c r="H56" s="7">
        <f t="shared" si="6"/>
        <v>-7.217301219</v>
      </c>
      <c r="I56" s="9">
        <f t="shared" si="7"/>
        <v>2.267787542</v>
      </c>
      <c r="J56" s="7">
        <f t="shared" si="8"/>
        <v>-7.841320527</v>
      </c>
      <c r="K56" s="9">
        <f t="shared" si="13"/>
        <v>3.5139</v>
      </c>
      <c r="L56" s="7">
        <f t="shared" si="10"/>
        <v>2.264705318</v>
      </c>
      <c r="M56" s="7">
        <f t="shared" si="11"/>
        <v>6.81916408</v>
      </c>
      <c r="N56" s="9">
        <f t="shared" si="12"/>
        <v>3.8902</v>
      </c>
      <c r="O56" s="9">
        <v>0.0</v>
      </c>
      <c r="P56" s="9">
        <v>0.0</v>
      </c>
      <c r="Q56" s="9">
        <v>0.0</v>
      </c>
      <c r="R56" s="9">
        <v>0.0</v>
      </c>
      <c r="S56" s="9">
        <v>0.0</v>
      </c>
      <c r="T56" s="9">
        <v>0.0</v>
      </c>
    </row>
    <row r="57" ht="14.25" customHeight="1">
      <c r="A57" s="7">
        <v>54.0</v>
      </c>
      <c r="B57" s="7">
        <f t="shared" si="1"/>
        <v>-0.2484629849</v>
      </c>
      <c r="C57" s="7">
        <f t="shared" si="2"/>
        <v>-5.750184897</v>
      </c>
      <c r="D57" s="7">
        <f t="shared" si="3"/>
        <v>-2.056968</v>
      </c>
      <c r="E57" s="7">
        <f t="shared" si="4"/>
        <v>5.049</v>
      </c>
      <c r="F57" s="9">
        <v>0.0</v>
      </c>
      <c r="G57" s="7">
        <f t="shared" si="5"/>
        <v>2.651994</v>
      </c>
      <c r="H57" s="7">
        <f t="shared" si="6"/>
        <v>-7.353476714</v>
      </c>
      <c r="I57" s="9">
        <f t="shared" si="7"/>
        <v>2.310575986</v>
      </c>
      <c r="J57" s="7">
        <f t="shared" si="8"/>
        <v>-7.989269971</v>
      </c>
      <c r="K57" s="9">
        <f t="shared" si="13"/>
        <v>3.5802</v>
      </c>
      <c r="L57" s="7">
        <f t="shared" si="10"/>
        <v>2.307435607</v>
      </c>
      <c r="M57" s="7">
        <f t="shared" si="11"/>
        <v>6.947827553</v>
      </c>
      <c r="N57" s="9">
        <f t="shared" si="12"/>
        <v>3.9636</v>
      </c>
      <c r="O57" s="9">
        <v>0.0</v>
      </c>
      <c r="P57" s="9">
        <v>0.0</v>
      </c>
      <c r="Q57" s="9">
        <v>0.0</v>
      </c>
      <c r="R57" s="9">
        <v>0.0</v>
      </c>
      <c r="S57" s="9">
        <v>0.0</v>
      </c>
      <c r="T57" s="9">
        <v>0.0</v>
      </c>
    </row>
    <row r="58" ht="14.25" customHeight="1">
      <c r="A58" s="7">
        <v>55.0</v>
      </c>
      <c r="B58" s="7">
        <f t="shared" si="1"/>
        <v>-0.2530641513</v>
      </c>
      <c r="C58" s="7">
        <f t="shared" si="2"/>
        <v>-5.856669803</v>
      </c>
      <c r="D58" s="7">
        <f t="shared" si="3"/>
        <v>-2.09506</v>
      </c>
      <c r="E58" s="7">
        <f t="shared" si="4"/>
        <v>5.1425</v>
      </c>
      <c r="F58" s="9">
        <v>0.0</v>
      </c>
      <c r="G58" s="7">
        <f t="shared" si="5"/>
        <v>2.701105</v>
      </c>
      <c r="H58" s="7">
        <f t="shared" si="6"/>
        <v>-7.489652209</v>
      </c>
      <c r="I58" s="9">
        <f t="shared" si="7"/>
        <v>2.35336443</v>
      </c>
      <c r="J58" s="7">
        <f t="shared" si="8"/>
        <v>-8.137219415</v>
      </c>
      <c r="K58" s="9">
        <f t="shared" si="13"/>
        <v>3.6465</v>
      </c>
      <c r="L58" s="7">
        <f t="shared" si="10"/>
        <v>2.350165896</v>
      </c>
      <c r="M58" s="7">
        <f t="shared" si="11"/>
        <v>7.076491026</v>
      </c>
      <c r="N58" s="9">
        <f t="shared" si="12"/>
        <v>4.037</v>
      </c>
      <c r="O58" s="9">
        <v>0.0</v>
      </c>
      <c r="P58" s="9">
        <v>0.0</v>
      </c>
      <c r="Q58" s="9">
        <v>0.0</v>
      </c>
      <c r="R58" s="9">
        <v>0.0</v>
      </c>
      <c r="S58" s="9">
        <v>0.0</v>
      </c>
      <c r="T58" s="9">
        <v>0.0</v>
      </c>
    </row>
    <row r="59" ht="14.25" customHeight="1">
      <c r="A59" s="7">
        <v>56.0</v>
      </c>
      <c r="B59" s="7">
        <f t="shared" si="1"/>
        <v>-0.2576653177</v>
      </c>
      <c r="C59" s="7">
        <f t="shared" si="2"/>
        <v>-5.963154708</v>
      </c>
      <c r="D59" s="7">
        <f t="shared" si="3"/>
        <v>-2.133152</v>
      </c>
      <c r="E59" s="7">
        <f t="shared" si="4"/>
        <v>5.236</v>
      </c>
      <c r="F59" s="9">
        <v>0.0</v>
      </c>
      <c r="G59" s="7">
        <f t="shared" si="5"/>
        <v>2.750216</v>
      </c>
      <c r="H59" s="7">
        <f t="shared" si="6"/>
        <v>-7.625827703</v>
      </c>
      <c r="I59" s="9">
        <f t="shared" si="7"/>
        <v>2.396152875</v>
      </c>
      <c r="J59" s="7">
        <f t="shared" si="8"/>
        <v>-8.285168858</v>
      </c>
      <c r="K59" s="9">
        <f t="shared" si="13"/>
        <v>3.7128</v>
      </c>
      <c r="L59" s="7">
        <f t="shared" si="10"/>
        <v>2.392896185</v>
      </c>
      <c r="M59" s="7">
        <f t="shared" si="11"/>
        <v>7.205154499</v>
      </c>
      <c r="N59" s="9">
        <f t="shared" si="12"/>
        <v>4.1104</v>
      </c>
      <c r="O59" s="9">
        <v>0.0</v>
      </c>
      <c r="P59" s="9">
        <v>0.0</v>
      </c>
      <c r="Q59" s="9">
        <v>0.0</v>
      </c>
      <c r="R59" s="9">
        <v>0.0</v>
      </c>
      <c r="S59" s="9">
        <v>0.0</v>
      </c>
      <c r="T59" s="9">
        <v>0.0</v>
      </c>
    </row>
    <row r="60" ht="14.25" customHeight="1">
      <c r="A60" s="7">
        <v>57.0</v>
      </c>
      <c r="B60" s="7">
        <f t="shared" si="1"/>
        <v>-0.2622664841</v>
      </c>
      <c r="C60" s="7">
        <f t="shared" si="2"/>
        <v>-6.069639614</v>
      </c>
      <c r="D60" s="7">
        <f t="shared" si="3"/>
        <v>-2.171244</v>
      </c>
      <c r="E60" s="7">
        <f t="shared" si="4"/>
        <v>5.3295</v>
      </c>
      <c r="F60" s="9">
        <v>0.0</v>
      </c>
      <c r="G60" s="7">
        <f t="shared" si="5"/>
        <v>2.799327</v>
      </c>
      <c r="H60" s="7">
        <f t="shared" si="6"/>
        <v>-7.762003198</v>
      </c>
      <c r="I60" s="9">
        <f t="shared" si="7"/>
        <v>2.438941319</v>
      </c>
      <c r="J60" s="7">
        <f t="shared" si="8"/>
        <v>-8.433118302</v>
      </c>
      <c r="K60" s="9">
        <f t="shared" si="13"/>
        <v>3.7791</v>
      </c>
      <c r="L60" s="7">
        <f t="shared" si="10"/>
        <v>2.435626474</v>
      </c>
      <c r="M60" s="7">
        <f t="shared" si="11"/>
        <v>7.333817972</v>
      </c>
      <c r="N60" s="9">
        <f t="shared" si="12"/>
        <v>4.1838</v>
      </c>
      <c r="O60" s="9">
        <v>0.0</v>
      </c>
      <c r="P60" s="9">
        <v>0.0</v>
      </c>
      <c r="Q60" s="9">
        <v>0.0</v>
      </c>
      <c r="R60" s="9">
        <v>0.0</v>
      </c>
      <c r="S60" s="9">
        <v>0.0</v>
      </c>
      <c r="T60" s="9">
        <v>0.0</v>
      </c>
    </row>
    <row r="61" ht="14.25" customHeight="1">
      <c r="A61" s="7">
        <v>58.0</v>
      </c>
      <c r="B61" s="7">
        <f t="shared" si="1"/>
        <v>-0.2668676505</v>
      </c>
      <c r="C61" s="7">
        <f t="shared" si="2"/>
        <v>-6.176124519</v>
      </c>
      <c r="D61" s="7">
        <f t="shared" si="3"/>
        <v>-2.209336</v>
      </c>
      <c r="E61" s="7">
        <f t="shared" si="4"/>
        <v>5.423</v>
      </c>
      <c r="F61" s="9">
        <v>0.0</v>
      </c>
      <c r="G61" s="7">
        <f t="shared" si="5"/>
        <v>2.848438</v>
      </c>
      <c r="H61" s="7">
        <f t="shared" si="6"/>
        <v>-7.898178693</v>
      </c>
      <c r="I61" s="9">
        <f t="shared" si="7"/>
        <v>2.481729763</v>
      </c>
      <c r="J61" s="7">
        <f t="shared" si="8"/>
        <v>-8.581067746</v>
      </c>
      <c r="K61" s="9">
        <f t="shared" si="13"/>
        <v>3.8454</v>
      </c>
      <c r="L61" s="7">
        <f t="shared" si="10"/>
        <v>2.478356763</v>
      </c>
      <c r="M61" s="7">
        <f t="shared" si="11"/>
        <v>7.462481446</v>
      </c>
      <c r="N61" s="9">
        <f t="shared" si="12"/>
        <v>4.2572</v>
      </c>
      <c r="O61" s="9">
        <v>0.0</v>
      </c>
      <c r="P61" s="9">
        <v>0.0</v>
      </c>
      <c r="Q61" s="9">
        <v>0.0</v>
      </c>
      <c r="R61" s="9">
        <v>0.0</v>
      </c>
      <c r="S61" s="9">
        <v>0.0</v>
      </c>
      <c r="T61" s="9">
        <v>0.0</v>
      </c>
    </row>
    <row r="62" ht="14.25" customHeight="1">
      <c r="A62" s="7">
        <v>59.0</v>
      </c>
      <c r="B62" s="7">
        <f t="shared" si="1"/>
        <v>-0.2714688169</v>
      </c>
      <c r="C62" s="7">
        <f t="shared" si="2"/>
        <v>-6.282609425</v>
      </c>
      <c r="D62" s="7">
        <f t="shared" si="3"/>
        <v>-2.247428</v>
      </c>
      <c r="E62" s="7">
        <f t="shared" si="4"/>
        <v>5.5165</v>
      </c>
      <c r="F62" s="9">
        <v>0.0</v>
      </c>
      <c r="G62" s="7">
        <f t="shared" si="5"/>
        <v>2.897549</v>
      </c>
      <c r="H62" s="7">
        <f t="shared" si="6"/>
        <v>-8.034354187</v>
      </c>
      <c r="I62" s="9">
        <f t="shared" si="7"/>
        <v>2.524518207</v>
      </c>
      <c r="J62" s="7">
        <f t="shared" si="8"/>
        <v>-8.72901719</v>
      </c>
      <c r="K62" s="9">
        <f t="shared" si="13"/>
        <v>3.9117</v>
      </c>
      <c r="L62" s="7">
        <f t="shared" si="10"/>
        <v>2.521087052</v>
      </c>
      <c r="M62" s="7">
        <f t="shared" si="11"/>
        <v>7.591144919</v>
      </c>
      <c r="N62" s="9">
        <f t="shared" si="12"/>
        <v>4.3306</v>
      </c>
      <c r="O62" s="9">
        <v>0.0</v>
      </c>
      <c r="P62" s="9">
        <v>0.0</v>
      </c>
      <c r="Q62" s="9">
        <v>0.0</v>
      </c>
      <c r="R62" s="9">
        <v>0.0</v>
      </c>
      <c r="S62" s="9">
        <v>0.0</v>
      </c>
      <c r="T62" s="9">
        <v>0.0</v>
      </c>
    </row>
    <row r="63" ht="14.25" customHeight="1">
      <c r="A63" s="7">
        <v>60.0</v>
      </c>
      <c r="B63" s="7">
        <f t="shared" si="1"/>
        <v>-0.2760699833</v>
      </c>
      <c r="C63" s="7">
        <f t="shared" si="2"/>
        <v>-6.38909433</v>
      </c>
      <c r="D63" s="7">
        <f t="shared" si="3"/>
        <v>-2.28552</v>
      </c>
      <c r="E63" s="7">
        <f t="shared" si="4"/>
        <v>5.61</v>
      </c>
      <c r="F63" s="9">
        <v>0.0</v>
      </c>
      <c r="G63" s="7">
        <f t="shared" si="5"/>
        <v>2.94666</v>
      </c>
      <c r="H63" s="7">
        <f t="shared" si="6"/>
        <v>-8.170529682</v>
      </c>
      <c r="I63" s="9">
        <f t="shared" si="7"/>
        <v>2.567306651</v>
      </c>
      <c r="J63" s="7">
        <f t="shared" si="8"/>
        <v>-8.876966634</v>
      </c>
      <c r="K63" s="9">
        <f t="shared" si="13"/>
        <v>3.978</v>
      </c>
      <c r="L63" s="7">
        <f t="shared" si="10"/>
        <v>2.563817341</v>
      </c>
      <c r="M63" s="7">
        <f t="shared" si="11"/>
        <v>7.719808392</v>
      </c>
      <c r="N63" s="9">
        <f t="shared" si="12"/>
        <v>4.404</v>
      </c>
      <c r="O63" s="9">
        <v>0.0</v>
      </c>
      <c r="P63" s="9">
        <v>0.0</v>
      </c>
      <c r="Q63" s="9">
        <v>0.0</v>
      </c>
      <c r="R63" s="9">
        <v>0.0</v>
      </c>
      <c r="S63" s="9">
        <v>0.0</v>
      </c>
      <c r="T63" s="9">
        <v>0.0</v>
      </c>
    </row>
    <row r="64" ht="14.25" customHeight="1">
      <c r="A64" s="7">
        <v>61.0</v>
      </c>
      <c r="B64" s="7">
        <f t="shared" si="1"/>
        <v>-0.2806711497</v>
      </c>
      <c r="C64" s="7">
        <f t="shared" si="2"/>
        <v>-6.495579236</v>
      </c>
      <c r="D64" s="7">
        <f t="shared" si="3"/>
        <v>-2.323612</v>
      </c>
      <c r="E64" s="7">
        <f t="shared" si="4"/>
        <v>5.7035</v>
      </c>
      <c r="F64" s="9">
        <v>0.0</v>
      </c>
      <c r="G64" s="7">
        <f t="shared" si="5"/>
        <v>2.995771</v>
      </c>
      <c r="H64" s="7">
        <f t="shared" si="6"/>
        <v>-8.306705177</v>
      </c>
      <c r="I64" s="9">
        <f t="shared" si="7"/>
        <v>2.610095096</v>
      </c>
      <c r="J64" s="7">
        <f t="shared" si="8"/>
        <v>-9.024916078</v>
      </c>
      <c r="K64" s="9">
        <f t="shared" si="13"/>
        <v>4.0443</v>
      </c>
      <c r="L64" s="7">
        <f t="shared" si="10"/>
        <v>2.60654763</v>
      </c>
      <c r="M64" s="7">
        <f t="shared" si="11"/>
        <v>7.848471865</v>
      </c>
      <c r="N64" s="9">
        <f t="shared" si="12"/>
        <v>4.4774</v>
      </c>
      <c r="O64" s="9">
        <v>0.0</v>
      </c>
      <c r="P64" s="9">
        <v>0.0</v>
      </c>
      <c r="Q64" s="9">
        <v>0.0</v>
      </c>
      <c r="R64" s="9">
        <v>0.0</v>
      </c>
      <c r="S64" s="9">
        <v>0.0</v>
      </c>
      <c r="T64" s="9">
        <v>0.0</v>
      </c>
    </row>
    <row r="65" ht="14.25" customHeight="1">
      <c r="A65" s="7">
        <v>62.0</v>
      </c>
      <c r="B65" s="7">
        <f t="shared" si="1"/>
        <v>-0.285272316</v>
      </c>
      <c r="C65" s="7">
        <f t="shared" si="2"/>
        <v>-6.602064141</v>
      </c>
      <c r="D65" s="7">
        <f t="shared" si="3"/>
        <v>-2.361704</v>
      </c>
      <c r="E65" s="7">
        <f t="shared" si="4"/>
        <v>5.797</v>
      </c>
      <c r="F65" s="9">
        <v>0.0</v>
      </c>
      <c r="G65" s="7">
        <f t="shared" si="5"/>
        <v>3.044882</v>
      </c>
      <c r="H65" s="7">
        <f t="shared" si="6"/>
        <v>-8.442880671</v>
      </c>
      <c r="I65" s="9">
        <f t="shared" si="7"/>
        <v>2.65288354</v>
      </c>
      <c r="J65" s="7">
        <f t="shared" si="8"/>
        <v>-9.172865522</v>
      </c>
      <c r="K65" s="9">
        <f t="shared" si="13"/>
        <v>4.1106</v>
      </c>
      <c r="L65" s="7">
        <f t="shared" si="10"/>
        <v>2.649277919</v>
      </c>
      <c r="M65" s="7">
        <f t="shared" si="11"/>
        <v>7.977135338</v>
      </c>
      <c r="N65" s="9">
        <f t="shared" si="12"/>
        <v>4.5508</v>
      </c>
      <c r="O65" s="9">
        <v>0.0</v>
      </c>
      <c r="P65" s="9">
        <v>0.0</v>
      </c>
      <c r="Q65" s="9">
        <v>0.0</v>
      </c>
      <c r="R65" s="9">
        <v>0.0</v>
      </c>
      <c r="S65" s="9">
        <v>0.0</v>
      </c>
      <c r="T65" s="9">
        <v>0.0</v>
      </c>
    </row>
    <row r="66" ht="14.25" customHeight="1">
      <c r="A66" s="7">
        <v>63.0</v>
      </c>
      <c r="B66" s="7">
        <f t="shared" si="1"/>
        <v>-0.2898734824</v>
      </c>
      <c r="C66" s="7">
        <f t="shared" si="2"/>
        <v>-6.708549047</v>
      </c>
      <c r="D66" s="7">
        <f t="shared" si="3"/>
        <v>-2.399796</v>
      </c>
      <c r="E66" s="7">
        <f t="shared" si="4"/>
        <v>5.8905</v>
      </c>
      <c r="F66" s="9">
        <v>0.0</v>
      </c>
      <c r="G66" s="7">
        <f t="shared" si="5"/>
        <v>3.093993</v>
      </c>
      <c r="H66" s="7">
        <f t="shared" si="6"/>
        <v>-8.579056166</v>
      </c>
      <c r="I66" s="9">
        <f t="shared" si="7"/>
        <v>2.695671984</v>
      </c>
      <c r="J66" s="7">
        <f t="shared" si="8"/>
        <v>-9.320814966</v>
      </c>
      <c r="K66" s="9">
        <f t="shared" si="13"/>
        <v>4.1769</v>
      </c>
      <c r="L66" s="7">
        <f t="shared" si="10"/>
        <v>2.692008208</v>
      </c>
      <c r="M66" s="7">
        <f t="shared" si="11"/>
        <v>8.105798812</v>
      </c>
      <c r="N66" s="9">
        <f t="shared" si="12"/>
        <v>4.6242</v>
      </c>
      <c r="O66" s="9">
        <v>0.0</v>
      </c>
      <c r="P66" s="9">
        <v>0.0</v>
      </c>
      <c r="Q66" s="9">
        <v>0.0</v>
      </c>
      <c r="R66" s="9">
        <v>0.0</v>
      </c>
      <c r="S66" s="9">
        <v>0.0</v>
      </c>
      <c r="T66" s="9">
        <v>0.0</v>
      </c>
    </row>
    <row r="67" ht="14.25" customHeight="1">
      <c r="A67" s="7">
        <v>64.0</v>
      </c>
      <c r="B67" s="7">
        <f t="shared" si="1"/>
        <v>-0.2944746488</v>
      </c>
      <c r="C67" s="7">
        <f t="shared" si="2"/>
        <v>-6.815033952</v>
      </c>
      <c r="D67" s="7">
        <f t="shared" si="3"/>
        <v>-2.437888</v>
      </c>
      <c r="E67" s="7">
        <f t="shared" si="4"/>
        <v>5.984</v>
      </c>
      <c r="F67" s="9">
        <v>0.0</v>
      </c>
      <c r="G67" s="7">
        <f t="shared" si="5"/>
        <v>3.143104</v>
      </c>
      <c r="H67" s="7">
        <f t="shared" si="6"/>
        <v>-8.715231661</v>
      </c>
      <c r="I67" s="9">
        <f t="shared" si="7"/>
        <v>2.738460428</v>
      </c>
      <c r="J67" s="7">
        <f t="shared" si="8"/>
        <v>-9.46876441</v>
      </c>
      <c r="K67" s="9">
        <f t="shared" si="13"/>
        <v>4.2432</v>
      </c>
      <c r="L67" s="7">
        <f t="shared" si="10"/>
        <v>2.734738497</v>
      </c>
      <c r="M67" s="7">
        <f t="shared" si="11"/>
        <v>8.234462285</v>
      </c>
      <c r="N67" s="9">
        <f t="shared" si="12"/>
        <v>4.6976</v>
      </c>
      <c r="O67" s="9">
        <v>0.0</v>
      </c>
      <c r="P67" s="9">
        <v>0.0</v>
      </c>
      <c r="Q67" s="9">
        <v>0.0</v>
      </c>
      <c r="R67" s="9">
        <v>0.0</v>
      </c>
      <c r="S67" s="9">
        <v>0.0</v>
      </c>
      <c r="T67" s="9">
        <v>0.0</v>
      </c>
    </row>
    <row r="68" ht="14.25" customHeight="1">
      <c r="A68" s="7">
        <v>65.0</v>
      </c>
      <c r="B68" s="7">
        <f t="shared" si="1"/>
        <v>-0.2990758152</v>
      </c>
      <c r="C68" s="7">
        <f t="shared" si="2"/>
        <v>-6.921518858</v>
      </c>
      <c r="D68" s="7">
        <f t="shared" si="3"/>
        <v>-2.47598</v>
      </c>
      <c r="E68" s="7">
        <f t="shared" si="4"/>
        <v>6.0775</v>
      </c>
      <c r="F68" s="9">
        <v>0.0</v>
      </c>
      <c r="G68" s="7">
        <f t="shared" si="5"/>
        <v>3.192215</v>
      </c>
      <c r="H68" s="7">
        <f t="shared" si="6"/>
        <v>-8.851407156</v>
      </c>
      <c r="I68" s="9">
        <f t="shared" si="7"/>
        <v>2.781248872</v>
      </c>
      <c r="J68" s="7">
        <f t="shared" si="8"/>
        <v>-9.616713854</v>
      </c>
      <c r="K68" s="9">
        <f t="shared" si="13"/>
        <v>4.3095</v>
      </c>
      <c r="L68" s="7">
        <f t="shared" si="10"/>
        <v>2.777468786</v>
      </c>
      <c r="M68" s="7">
        <f t="shared" si="11"/>
        <v>8.363125758</v>
      </c>
      <c r="N68" s="9">
        <f t="shared" si="12"/>
        <v>4.771</v>
      </c>
      <c r="O68" s="9">
        <v>0.0</v>
      </c>
      <c r="P68" s="9">
        <v>0.0</v>
      </c>
      <c r="Q68" s="9">
        <v>0.0</v>
      </c>
      <c r="R68" s="9">
        <v>0.0</v>
      </c>
      <c r="S68" s="9">
        <v>0.0</v>
      </c>
      <c r="T68" s="9">
        <v>0.0</v>
      </c>
    </row>
    <row r="69" ht="14.25" customHeight="1">
      <c r="A69" s="7">
        <v>66.0</v>
      </c>
      <c r="B69" s="7">
        <f t="shared" si="1"/>
        <v>-0.3036769816</v>
      </c>
      <c r="C69" s="7">
        <f t="shared" si="2"/>
        <v>-7.028003763</v>
      </c>
      <c r="D69" s="7">
        <f t="shared" si="3"/>
        <v>-2.514072</v>
      </c>
      <c r="E69" s="7">
        <f t="shared" si="4"/>
        <v>6.171</v>
      </c>
      <c r="F69" s="9">
        <v>0.0</v>
      </c>
      <c r="G69" s="7">
        <f t="shared" si="5"/>
        <v>3.241326</v>
      </c>
      <c r="H69" s="7">
        <f t="shared" si="6"/>
        <v>-8.98758265</v>
      </c>
      <c r="I69" s="9">
        <f t="shared" si="7"/>
        <v>2.824037317</v>
      </c>
      <c r="J69" s="7">
        <f t="shared" si="8"/>
        <v>-9.764663297</v>
      </c>
      <c r="K69" s="9">
        <f t="shared" si="13"/>
        <v>4.3758</v>
      </c>
      <c r="L69" s="7">
        <f t="shared" si="10"/>
        <v>2.820199075</v>
      </c>
      <c r="M69" s="7">
        <f t="shared" si="11"/>
        <v>8.491789231</v>
      </c>
      <c r="N69" s="9">
        <f t="shared" si="12"/>
        <v>4.8444</v>
      </c>
      <c r="O69" s="9">
        <v>0.0</v>
      </c>
      <c r="P69" s="9">
        <v>0.0</v>
      </c>
      <c r="Q69" s="9">
        <v>0.0</v>
      </c>
      <c r="R69" s="9">
        <v>0.0</v>
      </c>
      <c r="S69" s="9">
        <v>0.0</v>
      </c>
      <c r="T69" s="9">
        <v>0.0</v>
      </c>
    </row>
    <row r="70" ht="14.25" customHeight="1">
      <c r="A70" s="7">
        <v>67.0</v>
      </c>
      <c r="B70" s="7">
        <f t="shared" si="1"/>
        <v>-0.308278148</v>
      </c>
      <c r="C70" s="7">
        <f t="shared" si="2"/>
        <v>-7.134488669</v>
      </c>
      <c r="D70" s="7">
        <f t="shared" si="3"/>
        <v>-2.552164</v>
      </c>
      <c r="E70" s="7">
        <f t="shared" si="4"/>
        <v>6.2645</v>
      </c>
      <c r="F70" s="9">
        <v>0.0</v>
      </c>
      <c r="G70" s="7">
        <f t="shared" si="5"/>
        <v>3.290437</v>
      </c>
      <c r="H70" s="7">
        <f t="shared" si="6"/>
        <v>-9.123758145</v>
      </c>
      <c r="I70" s="9">
        <f t="shared" si="7"/>
        <v>2.866825761</v>
      </c>
      <c r="J70" s="7">
        <f t="shared" si="8"/>
        <v>-9.912612741</v>
      </c>
      <c r="K70" s="9">
        <f t="shared" si="13"/>
        <v>4.4421</v>
      </c>
      <c r="L70" s="7">
        <f t="shared" si="10"/>
        <v>2.862929364</v>
      </c>
      <c r="M70" s="7">
        <f t="shared" si="11"/>
        <v>8.620452704</v>
      </c>
      <c r="N70" s="9">
        <f t="shared" si="12"/>
        <v>4.9178</v>
      </c>
      <c r="O70" s="9">
        <v>0.0</v>
      </c>
      <c r="P70" s="9">
        <v>0.0</v>
      </c>
      <c r="Q70" s="9">
        <v>0.0</v>
      </c>
      <c r="R70" s="9">
        <v>0.0</v>
      </c>
      <c r="S70" s="9">
        <v>0.0</v>
      </c>
      <c r="T70" s="9">
        <v>0.0</v>
      </c>
    </row>
    <row r="71" ht="14.25" customHeight="1">
      <c r="A71" s="7">
        <v>68.0</v>
      </c>
      <c r="B71" s="7">
        <f t="shared" si="1"/>
        <v>-0.3128793144</v>
      </c>
      <c r="C71" s="7">
        <f t="shared" si="2"/>
        <v>-7.240973574</v>
      </c>
      <c r="D71" s="7">
        <f t="shared" si="3"/>
        <v>-2.590256</v>
      </c>
      <c r="E71" s="7">
        <f t="shared" si="4"/>
        <v>6.358</v>
      </c>
      <c r="F71" s="9">
        <v>0.0</v>
      </c>
      <c r="G71" s="7">
        <f t="shared" si="5"/>
        <v>3.339548</v>
      </c>
      <c r="H71" s="7">
        <f t="shared" si="6"/>
        <v>-9.25993364</v>
      </c>
      <c r="I71" s="9">
        <f t="shared" si="7"/>
        <v>2.909614205</v>
      </c>
      <c r="J71" s="7">
        <f t="shared" si="8"/>
        <v>-10.06056219</v>
      </c>
      <c r="K71" s="9">
        <f t="shared" si="13"/>
        <v>4.5084</v>
      </c>
      <c r="L71" s="7">
        <f t="shared" si="10"/>
        <v>2.905659653</v>
      </c>
      <c r="M71" s="7">
        <f t="shared" si="11"/>
        <v>8.749116178</v>
      </c>
      <c r="N71" s="9">
        <f t="shared" si="12"/>
        <v>4.9912</v>
      </c>
      <c r="O71" s="9">
        <v>0.0</v>
      </c>
      <c r="P71" s="9">
        <v>0.0</v>
      </c>
      <c r="Q71" s="9">
        <v>0.0</v>
      </c>
      <c r="R71" s="9">
        <v>0.0</v>
      </c>
      <c r="S71" s="9">
        <v>0.0</v>
      </c>
      <c r="T71" s="9">
        <v>0.0</v>
      </c>
    </row>
    <row r="72" ht="14.25" customHeight="1">
      <c r="A72" s="7">
        <v>69.0</v>
      </c>
      <c r="B72" s="7">
        <f t="shared" si="1"/>
        <v>-0.3174804808</v>
      </c>
      <c r="C72" s="7">
        <f t="shared" si="2"/>
        <v>-7.34745848</v>
      </c>
      <c r="D72" s="7">
        <f t="shared" si="3"/>
        <v>-2.628348</v>
      </c>
      <c r="E72" s="7">
        <f t="shared" si="4"/>
        <v>6.4515</v>
      </c>
      <c r="F72" s="9">
        <v>0.0</v>
      </c>
      <c r="G72" s="7">
        <f t="shared" si="5"/>
        <v>3.388659</v>
      </c>
      <c r="H72" s="7">
        <f t="shared" si="6"/>
        <v>-9.396109134</v>
      </c>
      <c r="I72" s="9">
        <f t="shared" si="7"/>
        <v>2.952402649</v>
      </c>
      <c r="J72" s="7">
        <f t="shared" si="8"/>
        <v>-10.20851163</v>
      </c>
      <c r="K72" s="9">
        <f t="shared" si="13"/>
        <v>4.5747</v>
      </c>
      <c r="L72" s="7">
        <f t="shared" si="10"/>
        <v>2.948389942</v>
      </c>
      <c r="M72" s="7">
        <f t="shared" si="11"/>
        <v>8.877779651</v>
      </c>
      <c r="N72" s="9">
        <f t="shared" si="12"/>
        <v>5.0646</v>
      </c>
      <c r="O72" s="9">
        <v>0.0</v>
      </c>
      <c r="P72" s="9">
        <v>0.0</v>
      </c>
      <c r="Q72" s="9">
        <v>0.0</v>
      </c>
      <c r="R72" s="9">
        <v>0.0</v>
      </c>
      <c r="S72" s="9">
        <v>0.0</v>
      </c>
      <c r="T72" s="9">
        <v>0.0</v>
      </c>
    </row>
    <row r="73" ht="14.25" customHeight="1">
      <c r="A73" s="7">
        <v>70.0</v>
      </c>
      <c r="B73" s="7">
        <f t="shared" si="1"/>
        <v>-0.3220816472</v>
      </c>
      <c r="C73" s="7">
        <f t="shared" si="2"/>
        <v>-7.453943385</v>
      </c>
      <c r="D73" s="7">
        <f t="shared" si="3"/>
        <v>-2.66644</v>
      </c>
      <c r="E73" s="7">
        <f t="shared" si="4"/>
        <v>6.545</v>
      </c>
      <c r="F73" s="9">
        <v>0.0</v>
      </c>
      <c r="G73" s="7">
        <f t="shared" si="5"/>
        <v>3.43777</v>
      </c>
      <c r="H73" s="7">
        <f t="shared" si="6"/>
        <v>-9.532284629</v>
      </c>
      <c r="I73" s="9">
        <f t="shared" si="7"/>
        <v>2.995191093</v>
      </c>
      <c r="J73" s="7">
        <f t="shared" si="8"/>
        <v>-10.35646107</v>
      </c>
      <c r="K73" s="9">
        <f t="shared" si="13"/>
        <v>4.641</v>
      </c>
      <c r="L73" s="7">
        <f t="shared" si="10"/>
        <v>2.991120231</v>
      </c>
      <c r="M73" s="7">
        <f t="shared" si="11"/>
        <v>9.006443124</v>
      </c>
      <c r="N73" s="9">
        <f t="shared" si="12"/>
        <v>5.138</v>
      </c>
      <c r="O73" s="9">
        <v>0.0</v>
      </c>
      <c r="P73" s="9">
        <v>0.0</v>
      </c>
      <c r="Q73" s="9">
        <v>0.0</v>
      </c>
      <c r="R73" s="9">
        <v>0.0</v>
      </c>
      <c r="S73" s="9">
        <v>0.0</v>
      </c>
      <c r="T73" s="9">
        <v>0.0</v>
      </c>
    </row>
    <row r="74" ht="14.25" customHeight="1">
      <c r="A74" s="7">
        <v>71.0</v>
      </c>
      <c r="B74" s="7">
        <f t="shared" si="1"/>
        <v>-0.3266828135</v>
      </c>
      <c r="C74" s="7">
        <f t="shared" si="2"/>
        <v>-7.560428291</v>
      </c>
      <c r="D74" s="7">
        <f t="shared" si="3"/>
        <v>-2.704532</v>
      </c>
      <c r="E74" s="7">
        <f t="shared" si="4"/>
        <v>6.6385</v>
      </c>
      <c r="F74" s="9">
        <v>0.0</v>
      </c>
      <c r="G74" s="7">
        <f t="shared" si="5"/>
        <v>3.486881</v>
      </c>
      <c r="H74" s="7">
        <f t="shared" si="6"/>
        <v>-9.668460124</v>
      </c>
      <c r="I74" s="9">
        <f t="shared" si="7"/>
        <v>3.037979537</v>
      </c>
      <c r="J74" s="7">
        <f t="shared" si="8"/>
        <v>-10.50441052</v>
      </c>
      <c r="K74" s="9">
        <f t="shared" si="13"/>
        <v>4.7073</v>
      </c>
      <c r="L74" s="7">
        <f t="shared" si="10"/>
        <v>3.03385052</v>
      </c>
      <c r="M74" s="7">
        <f t="shared" si="11"/>
        <v>9.135106597</v>
      </c>
      <c r="N74" s="9">
        <f t="shared" si="12"/>
        <v>5.2114</v>
      </c>
      <c r="O74" s="9">
        <v>0.0</v>
      </c>
      <c r="P74" s="9">
        <v>0.0</v>
      </c>
      <c r="Q74" s="9">
        <v>0.0</v>
      </c>
      <c r="R74" s="9">
        <v>0.0</v>
      </c>
      <c r="S74" s="9">
        <v>0.0</v>
      </c>
      <c r="T74" s="9">
        <v>0.0</v>
      </c>
    </row>
    <row r="75" ht="14.25" customHeight="1">
      <c r="A75" s="7">
        <v>72.0</v>
      </c>
      <c r="B75" s="7">
        <f t="shared" si="1"/>
        <v>-0.3312839799</v>
      </c>
      <c r="C75" s="7">
        <f t="shared" si="2"/>
        <v>-7.666913196</v>
      </c>
      <c r="D75" s="7">
        <f t="shared" si="3"/>
        <v>-2.742624</v>
      </c>
      <c r="E75" s="7">
        <f t="shared" si="4"/>
        <v>6.732</v>
      </c>
      <c r="F75" s="9">
        <v>0.0</v>
      </c>
      <c r="G75" s="7">
        <f t="shared" si="5"/>
        <v>3.535992</v>
      </c>
      <c r="H75" s="7">
        <f t="shared" si="6"/>
        <v>-9.804635618</v>
      </c>
      <c r="I75" s="9">
        <f t="shared" si="7"/>
        <v>3.080767982</v>
      </c>
      <c r="J75" s="7">
        <f t="shared" si="8"/>
        <v>-10.65235996</v>
      </c>
      <c r="K75" s="9">
        <f t="shared" si="13"/>
        <v>4.7736</v>
      </c>
      <c r="L75" s="7">
        <f t="shared" si="10"/>
        <v>3.076580809</v>
      </c>
      <c r="M75" s="7">
        <f t="shared" si="11"/>
        <v>9.26377007</v>
      </c>
      <c r="N75" s="9">
        <f t="shared" si="12"/>
        <v>5.2848</v>
      </c>
      <c r="O75" s="9">
        <v>0.0</v>
      </c>
      <c r="P75" s="9">
        <v>0.0</v>
      </c>
      <c r="Q75" s="9">
        <v>0.0</v>
      </c>
      <c r="R75" s="9">
        <v>0.0</v>
      </c>
      <c r="S75" s="9">
        <v>0.0</v>
      </c>
      <c r="T75" s="9">
        <v>0.0</v>
      </c>
    </row>
    <row r="76" ht="14.25" customHeight="1">
      <c r="A76" s="7">
        <v>73.0</v>
      </c>
      <c r="B76" s="7">
        <f t="shared" si="1"/>
        <v>-0.3358851463</v>
      </c>
      <c r="C76" s="7">
        <f t="shared" si="2"/>
        <v>-7.773398102</v>
      </c>
      <c r="D76" s="7">
        <f t="shared" si="3"/>
        <v>-2.780716</v>
      </c>
      <c r="E76" s="7">
        <f t="shared" si="4"/>
        <v>6.8255</v>
      </c>
      <c r="F76" s="9">
        <v>0.0</v>
      </c>
      <c r="G76" s="7">
        <f t="shared" si="5"/>
        <v>3.585103</v>
      </c>
      <c r="H76" s="7">
        <f t="shared" si="6"/>
        <v>-9.940811113</v>
      </c>
      <c r="I76" s="9">
        <f t="shared" si="7"/>
        <v>3.123556426</v>
      </c>
      <c r="J76" s="7">
        <f t="shared" si="8"/>
        <v>-10.8003094</v>
      </c>
      <c r="K76" s="9">
        <f t="shared" si="13"/>
        <v>4.8399</v>
      </c>
      <c r="L76" s="7">
        <f t="shared" si="10"/>
        <v>3.119311098</v>
      </c>
      <c r="M76" s="7">
        <f t="shared" si="11"/>
        <v>9.392433544</v>
      </c>
      <c r="N76" s="9">
        <f t="shared" si="12"/>
        <v>5.3582</v>
      </c>
      <c r="O76" s="9">
        <v>0.0</v>
      </c>
      <c r="P76" s="9">
        <v>0.0</v>
      </c>
      <c r="Q76" s="9">
        <v>0.0</v>
      </c>
      <c r="R76" s="9">
        <v>0.0</v>
      </c>
      <c r="S76" s="9">
        <v>0.0</v>
      </c>
      <c r="T76" s="9">
        <v>0.0</v>
      </c>
    </row>
    <row r="77" ht="14.25" customHeight="1">
      <c r="A77" s="7">
        <v>74.0</v>
      </c>
      <c r="B77" s="7">
        <f t="shared" si="1"/>
        <v>-0.3404863127</v>
      </c>
      <c r="C77" s="7">
        <f t="shared" si="2"/>
        <v>-7.879883007</v>
      </c>
      <c r="D77" s="7">
        <f t="shared" si="3"/>
        <v>-2.818808</v>
      </c>
      <c r="E77" s="7">
        <f t="shared" si="4"/>
        <v>6.919</v>
      </c>
      <c r="F77" s="9">
        <v>0.0</v>
      </c>
      <c r="G77" s="7">
        <f t="shared" si="5"/>
        <v>3.634214</v>
      </c>
      <c r="H77" s="7">
        <f t="shared" si="6"/>
        <v>-10.07698661</v>
      </c>
      <c r="I77" s="9">
        <f t="shared" si="7"/>
        <v>3.16634487</v>
      </c>
      <c r="J77" s="7">
        <f t="shared" si="8"/>
        <v>-10.94825885</v>
      </c>
      <c r="K77" s="9">
        <f t="shared" si="13"/>
        <v>4.9062</v>
      </c>
      <c r="L77" s="7">
        <f t="shared" si="10"/>
        <v>3.162041387</v>
      </c>
      <c r="M77" s="7">
        <f t="shared" si="11"/>
        <v>9.521097017</v>
      </c>
      <c r="N77" s="9">
        <f t="shared" si="12"/>
        <v>5.4316</v>
      </c>
      <c r="O77" s="9">
        <v>0.0</v>
      </c>
      <c r="P77" s="9">
        <v>0.0</v>
      </c>
      <c r="Q77" s="9">
        <v>0.0</v>
      </c>
      <c r="R77" s="9">
        <v>0.0</v>
      </c>
      <c r="S77" s="9">
        <v>0.0</v>
      </c>
      <c r="T77" s="9">
        <v>0.0</v>
      </c>
    </row>
    <row r="78" ht="14.25" customHeight="1">
      <c r="A78" s="7">
        <v>75.0</v>
      </c>
      <c r="B78" s="7">
        <f t="shared" si="1"/>
        <v>-0.3450874791</v>
      </c>
      <c r="C78" s="7">
        <f t="shared" si="2"/>
        <v>-7.986367913</v>
      </c>
      <c r="D78" s="7">
        <f t="shared" si="3"/>
        <v>-2.8569</v>
      </c>
      <c r="E78" s="7">
        <f t="shared" si="4"/>
        <v>7.0125</v>
      </c>
      <c r="F78" s="9">
        <v>0.0</v>
      </c>
      <c r="G78" s="7">
        <f t="shared" si="5"/>
        <v>3.683325</v>
      </c>
      <c r="H78" s="7">
        <f t="shared" si="6"/>
        <v>-10.2131621</v>
      </c>
      <c r="I78" s="9">
        <f t="shared" si="7"/>
        <v>3.209133314</v>
      </c>
      <c r="J78" s="7">
        <f t="shared" si="8"/>
        <v>-11.09620829</v>
      </c>
      <c r="K78" s="9">
        <f t="shared" si="13"/>
        <v>4.9725</v>
      </c>
      <c r="L78" s="7">
        <f t="shared" si="10"/>
        <v>3.204771676</v>
      </c>
      <c r="M78" s="7">
        <f t="shared" si="11"/>
        <v>9.64976049</v>
      </c>
      <c r="N78" s="9">
        <f t="shared" si="12"/>
        <v>5.505</v>
      </c>
      <c r="O78" s="9">
        <v>0.0</v>
      </c>
      <c r="P78" s="9">
        <v>0.0</v>
      </c>
      <c r="Q78" s="9">
        <v>0.0</v>
      </c>
      <c r="R78" s="9">
        <v>0.0</v>
      </c>
      <c r="S78" s="9">
        <v>0.0</v>
      </c>
      <c r="T78" s="9">
        <v>0.0</v>
      </c>
    </row>
    <row r="79" ht="14.25" customHeight="1">
      <c r="A79" s="7">
        <v>76.0</v>
      </c>
      <c r="B79" s="7">
        <f t="shared" si="1"/>
        <v>-0.3496886455</v>
      </c>
      <c r="C79" s="7">
        <f t="shared" si="2"/>
        <v>-8.092852818</v>
      </c>
      <c r="D79" s="7">
        <f t="shared" si="3"/>
        <v>-2.894992</v>
      </c>
      <c r="E79" s="7">
        <f t="shared" si="4"/>
        <v>7.106</v>
      </c>
      <c r="F79" s="9">
        <v>0.0</v>
      </c>
      <c r="G79" s="7">
        <f t="shared" si="5"/>
        <v>3.732436</v>
      </c>
      <c r="H79" s="7">
        <f t="shared" si="6"/>
        <v>-10.3493376</v>
      </c>
      <c r="I79" s="9">
        <f t="shared" si="7"/>
        <v>3.251921758</v>
      </c>
      <c r="J79" s="7">
        <f t="shared" si="8"/>
        <v>-11.24415774</v>
      </c>
      <c r="K79" s="9">
        <f t="shared" si="13"/>
        <v>5.0388</v>
      </c>
      <c r="L79" s="7">
        <f t="shared" si="10"/>
        <v>3.247501965</v>
      </c>
      <c r="M79" s="7">
        <f t="shared" si="11"/>
        <v>9.778423963</v>
      </c>
      <c r="N79" s="9">
        <f t="shared" si="12"/>
        <v>5.5784</v>
      </c>
      <c r="O79" s="9">
        <v>0.0</v>
      </c>
      <c r="P79" s="9">
        <v>0.0</v>
      </c>
      <c r="Q79" s="9">
        <v>0.0</v>
      </c>
      <c r="R79" s="9">
        <v>0.0</v>
      </c>
      <c r="S79" s="9">
        <v>0.0</v>
      </c>
      <c r="T79" s="9">
        <v>0.0</v>
      </c>
    </row>
    <row r="80" ht="14.25" customHeight="1">
      <c r="A80" s="7">
        <v>77.0</v>
      </c>
      <c r="B80" s="7">
        <f t="shared" si="1"/>
        <v>-0.3542898119</v>
      </c>
      <c r="C80" s="7">
        <f t="shared" si="2"/>
        <v>-8.199337724</v>
      </c>
      <c r="D80" s="7">
        <f t="shared" si="3"/>
        <v>-2.933084</v>
      </c>
      <c r="E80" s="7">
        <f t="shared" si="4"/>
        <v>7.1995</v>
      </c>
      <c r="F80" s="9">
        <v>0.0</v>
      </c>
      <c r="G80" s="7">
        <f t="shared" si="5"/>
        <v>3.781547</v>
      </c>
      <c r="H80" s="7">
        <f t="shared" si="6"/>
        <v>-10.48551309</v>
      </c>
      <c r="I80" s="9">
        <f t="shared" si="7"/>
        <v>3.294710203</v>
      </c>
      <c r="J80" s="7">
        <f t="shared" si="8"/>
        <v>-11.39210718</v>
      </c>
      <c r="K80" s="9">
        <f t="shared" si="13"/>
        <v>5.1051</v>
      </c>
      <c r="L80" s="7">
        <f t="shared" si="10"/>
        <v>3.290232254</v>
      </c>
      <c r="M80" s="7">
        <f t="shared" si="11"/>
        <v>9.907087436</v>
      </c>
      <c r="N80" s="9">
        <f t="shared" si="12"/>
        <v>5.6518</v>
      </c>
      <c r="O80" s="9">
        <v>0.0</v>
      </c>
      <c r="P80" s="9">
        <v>0.0</v>
      </c>
      <c r="Q80" s="9">
        <v>0.0</v>
      </c>
      <c r="R80" s="9">
        <v>0.0</v>
      </c>
      <c r="S80" s="9">
        <v>0.0</v>
      </c>
      <c r="T80" s="9">
        <v>0.0</v>
      </c>
    </row>
    <row r="81" ht="14.25" customHeight="1">
      <c r="A81" s="7">
        <v>78.0</v>
      </c>
      <c r="B81" s="7">
        <f t="shared" si="1"/>
        <v>-0.3588909783</v>
      </c>
      <c r="C81" s="7">
        <f t="shared" si="2"/>
        <v>-8.305822629</v>
      </c>
      <c r="D81" s="7">
        <f t="shared" si="3"/>
        <v>-2.971176</v>
      </c>
      <c r="E81" s="7">
        <f t="shared" si="4"/>
        <v>7.293</v>
      </c>
      <c r="F81" s="9">
        <v>0.0</v>
      </c>
      <c r="G81" s="7">
        <f t="shared" si="5"/>
        <v>3.830658</v>
      </c>
      <c r="H81" s="7">
        <f t="shared" si="6"/>
        <v>-10.62168859</v>
      </c>
      <c r="I81" s="9">
        <f t="shared" si="7"/>
        <v>3.337498647</v>
      </c>
      <c r="J81" s="7">
        <f t="shared" si="8"/>
        <v>-11.54005662</v>
      </c>
      <c r="K81" s="9">
        <f t="shared" si="13"/>
        <v>5.1714</v>
      </c>
      <c r="L81" s="7">
        <f t="shared" si="10"/>
        <v>3.332962543</v>
      </c>
      <c r="M81" s="7">
        <f t="shared" si="11"/>
        <v>10.03575091</v>
      </c>
      <c r="N81" s="9">
        <f t="shared" si="12"/>
        <v>5.7252</v>
      </c>
      <c r="O81" s="9">
        <v>0.0</v>
      </c>
      <c r="P81" s="9">
        <v>0.0</v>
      </c>
      <c r="Q81" s="9">
        <v>0.0</v>
      </c>
      <c r="R81" s="9">
        <v>0.0</v>
      </c>
      <c r="S81" s="9">
        <v>0.0</v>
      </c>
      <c r="T81" s="9">
        <v>0.0</v>
      </c>
    </row>
    <row r="82" ht="14.25" customHeight="1">
      <c r="A82" s="7">
        <v>79.0</v>
      </c>
      <c r="B82" s="7">
        <f t="shared" si="1"/>
        <v>-0.3634921446</v>
      </c>
      <c r="C82" s="7">
        <f t="shared" si="2"/>
        <v>-8.412307535</v>
      </c>
      <c r="D82" s="7">
        <f t="shared" si="3"/>
        <v>-3.009268</v>
      </c>
      <c r="E82" s="7">
        <f t="shared" si="4"/>
        <v>7.3865</v>
      </c>
      <c r="F82" s="9">
        <v>0.0</v>
      </c>
      <c r="G82" s="7">
        <f t="shared" si="5"/>
        <v>3.879769</v>
      </c>
      <c r="H82" s="7">
        <f t="shared" si="6"/>
        <v>-10.75786408</v>
      </c>
      <c r="I82" s="9">
        <f t="shared" si="7"/>
        <v>3.380287091</v>
      </c>
      <c r="J82" s="7">
        <f t="shared" si="8"/>
        <v>-11.68800607</v>
      </c>
      <c r="K82" s="9">
        <f t="shared" si="13"/>
        <v>5.2377</v>
      </c>
      <c r="L82" s="7">
        <f t="shared" si="10"/>
        <v>3.375692832</v>
      </c>
      <c r="M82" s="7">
        <f t="shared" si="11"/>
        <v>10.16441438</v>
      </c>
      <c r="N82" s="9">
        <f t="shared" si="12"/>
        <v>5.7986</v>
      </c>
      <c r="O82" s="9">
        <v>0.0</v>
      </c>
      <c r="P82" s="9">
        <v>0.0</v>
      </c>
      <c r="Q82" s="9">
        <v>0.0</v>
      </c>
      <c r="R82" s="9">
        <v>0.0</v>
      </c>
      <c r="S82" s="9">
        <v>0.0</v>
      </c>
      <c r="T82" s="9">
        <v>0.0</v>
      </c>
    </row>
    <row r="83" ht="14.25" customHeight="1">
      <c r="A83" s="7">
        <v>80.0</v>
      </c>
      <c r="B83" s="7">
        <f t="shared" si="1"/>
        <v>-0.368093311</v>
      </c>
      <c r="C83" s="7">
        <f t="shared" si="2"/>
        <v>-8.51879244</v>
      </c>
      <c r="D83" s="7">
        <f t="shared" si="3"/>
        <v>-3.04736</v>
      </c>
      <c r="E83" s="7">
        <f t="shared" si="4"/>
        <v>7.48</v>
      </c>
      <c r="F83" s="9">
        <v>0.0</v>
      </c>
      <c r="G83" s="7">
        <f t="shared" si="5"/>
        <v>3.92888</v>
      </c>
      <c r="H83" s="7">
        <f t="shared" si="6"/>
        <v>-10.89403958</v>
      </c>
      <c r="I83" s="9">
        <f t="shared" si="7"/>
        <v>3.423075535</v>
      </c>
      <c r="J83" s="7">
        <f t="shared" si="8"/>
        <v>-11.83595551</v>
      </c>
      <c r="K83" s="9">
        <f t="shared" si="13"/>
        <v>5.304</v>
      </c>
      <c r="L83" s="7">
        <f t="shared" si="10"/>
        <v>3.418423121</v>
      </c>
      <c r="M83" s="7">
        <f t="shared" si="11"/>
        <v>10.29307786</v>
      </c>
      <c r="N83" s="9">
        <f t="shared" si="12"/>
        <v>5.872</v>
      </c>
      <c r="O83" s="9">
        <v>0.0</v>
      </c>
      <c r="P83" s="9">
        <v>0.0</v>
      </c>
      <c r="Q83" s="9">
        <v>0.0</v>
      </c>
      <c r="R83" s="9">
        <v>0.0</v>
      </c>
      <c r="S83" s="9">
        <v>0.0</v>
      </c>
      <c r="T83" s="9">
        <v>0.0</v>
      </c>
    </row>
    <row r="84" ht="14.25" customHeight="1">
      <c r="A84" s="7">
        <v>81.0</v>
      </c>
      <c r="B84" s="7">
        <f t="shared" si="1"/>
        <v>-0.3726944774</v>
      </c>
      <c r="C84" s="7">
        <f t="shared" si="2"/>
        <v>-8.625277346</v>
      </c>
      <c r="D84" s="7">
        <f t="shared" si="3"/>
        <v>-3.085452</v>
      </c>
      <c r="E84" s="7">
        <f t="shared" si="4"/>
        <v>7.5735</v>
      </c>
      <c r="F84" s="9">
        <v>0.0</v>
      </c>
      <c r="G84" s="7">
        <f t="shared" si="5"/>
        <v>3.977991</v>
      </c>
      <c r="H84" s="7">
        <f t="shared" si="6"/>
        <v>-11.03021507</v>
      </c>
      <c r="I84" s="9">
        <f t="shared" si="7"/>
        <v>3.465863979</v>
      </c>
      <c r="J84" s="7">
        <f t="shared" si="8"/>
        <v>-11.98390496</v>
      </c>
      <c r="K84" s="9">
        <f t="shared" si="13"/>
        <v>5.3703</v>
      </c>
      <c r="L84" s="7">
        <f t="shared" si="10"/>
        <v>3.46115341</v>
      </c>
      <c r="M84" s="7">
        <f t="shared" si="11"/>
        <v>10.42174133</v>
      </c>
      <c r="N84" s="9">
        <f t="shared" si="12"/>
        <v>5.9454</v>
      </c>
      <c r="O84" s="9">
        <v>0.0</v>
      </c>
      <c r="P84" s="9">
        <v>0.0</v>
      </c>
      <c r="Q84" s="9">
        <v>0.0</v>
      </c>
      <c r="R84" s="9">
        <v>0.0</v>
      </c>
      <c r="S84" s="9">
        <v>0.0</v>
      </c>
      <c r="T84" s="9">
        <v>0.0</v>
      </c>
    </row>
    <row r="85" ht="14.25" customHeight="1">
      <c r="A85" s="7">
        <v>82.0</v>
      </c>
      <c r="B85" s="7">
        <f t="shared" si="1"/>
        <v>-0.3772956438</v>
      </c>
      <c r="C85" s="7">
        <f t="shared" si="2"/>
        <v>-8.731762251</v>
      </c>
      <c r="D85" s="7">
        <f t="shared" si="3"/>
        <v>-3.123544</v>
      </c>
      <c r="E85" s="7">
        <f t="shared" si="4"/>
        <v>7.667</v>
      </c>
      <c r="F85" s="9">
        <v>0.0</v>
      </c>
      <c r="G85" s="7">
        <f t="shared" si="5"/>
        <v>4.027102</v>
      </c>
      <c r="H85" s="7">
        <f t="shared" si="6"/>
        <v>-11.16639057</v>
      </c>
      <c r="I85" s="9">
        <f t="shared" si="7"/>
        <v>3.508652424</v>
      </c>
      <c r="J85" s="7">
        <f t="shared" si="8"/>
        <v>-12.1318544</v>
      </c>
      <c r="K85" s="9">
        <f t="shared" si="13"/>
        <v>5.4366</v>
      </c>
      <c r="L85" s="7">
        <f t="shared" si="10"/>
        <v>3.503883699</v>
      </c>
      <c r="M85" s="7">
        <f t="shared" si="11"/>
        <v>10.5504048</v>
      </c>
      <c r="N85" s="9">
        <f t="shared" si="12"/>
        <v>6.0188</v>
      </c>
      <c r="O85" s="9">
        <v>0.0</v>
      </c>
      <c r="P85" s="9">
        <v>0.0</v>
      </c>
      <c r="Q85" s="9">
        <v>0.0</v>
      </c>
      <c r="R85" s="9">
        <v>0.0</v>
      </c>
      <c r="S85" s="9">
        <v>0.0</v>
      </c>
      <c r="T85" s="9">
        <v>0.0</v>
      </c>
    </row>
    <row r="86" ht="14.25" customHeight="1">
      <c r="A86" s="7">
        <v>83.0</v>
      </c>
      <c r="B86" s="7">
        <f t="shared" si="1"/>
        <v>-0.3818968102</v>
      </c>
      <c r="C86" s="7">
        <f t="shared" si="2"/>
        <v>-8.838247157</v>
      </c>
      <c r="D86" s="7">
        <f t="shared" si="3"/>
        <v>-3.161636</v>
      </c>
      <c r="E86" s="7">
        <f t="shared" si="4"/>
        <v>7.7605</v>
      </c>
      <c r="F86" s="9">
        <v>0.0</v>
      </c>
      <c r="G86" s="7">
        <f t="shared" si="5"/>
        <v>4.076213</v>
      </c>
      <c r="H86" s="7">
        <f t="shared" si="6"/>
        <v>-11.30256606</v>
      </c>
      <c r="I86" s="9">
        <f t="shared" si="7"/>
        <v>3.551440868</v>
      </c>
      <c r="J86" s="7">
        <f t="shared" si="8"/>
        <v>-12.27980384</v>
      </c>
      <c r="K86" s="9">
        <f t="shared" si="13"/>
        <v>5.5029</v>
      </c>
      <c r="L86" s="7">
        <f t="shared" si="10"/>
        <v>3.546613988</v>
      </c>
      <c r="M86" s="7">
        <f t="shared" si="11"/>
        <v>10.67906828</v>
      </c>
      <c r="N86" s="9">
        <f t="shared" si="12"/>
        <v>6.0922</v>
      </c>
      <c r="O86" s="9">
        <v>0.0</v>
      </c>
      <c r="P86" s="9">
        <v>0.0</v>
      </c>
      <c r="Q86" s="9">
        <v>0.0</v>
      </c>
      <c r="R86" s="9">
        <v>0.0</v>
      </c>
      <c r="S86" s="9">
        <v>0.0</v>
      </c>
      <c r="T86" s="9">
        <v>0.0</v>
      </c>
    </row>
    <row r="87" ht="14.25" customHeight="1">
      <c r="A87" s="7">
        <v>84.0</v>
      </c>
      <c r="B87" s="7">
        <f t="shared" si="1"/>
        <v>-0.3864979766</v>
      </c>
      <c r="C87" s="7">
        <f t="shared" si="2"/>
        <v>-8.944732062</v>
      </c>
      <c r="D87" s="7">
        <f t="shared" si="3"/>
        <v>-3.199728</v>
      </c>
      <c r="E87" s="7">
        <f t="shared" si="4"/>
        <v>7.854</v>
      </c>
      <c r="F87" s="9">
        <v>0.0</v>
      </c>
      <c r="G87" s="7">
        <f t="shared" si="5"/>
        <v>4.125324</v>
      </c>
      <c r="H87" s="7">
        <f t="shared" si="6"/>
        <v>-11.43874155</v>
      </c>
      <c r="I87" s="9">
        <f t="shared" si="7"/>
        <v>3.594229312</v>
      </c>
      <c r="J87" s="7">
        <f t="shared" si="8"/>
        <v>-12.42775329</v>
      </c>
      <c r="K87" s="9">
        <f t="shared" si="13"/>
        <v>5.5692</v>
      </c>
      <c r="L87" s="7">
        <f t="shared" si="10"/>
        <v>3.589344277</v>
      </c>
      <c r="M87" s="7">
        <f t="shared" si="11"/>
        <v>10.80773175</v>
      </c>
      <c r="N87" s="9">
        <f t="shared" si="12"/>
        <v>6.1656</v>
      </c>
      <c r="O87" s="9">
        <v>0.0</v>
      </c>
      <c r="P87" s="9">
        <v>0.0</v>
      </c>
      <c r="Q87" s="9">
        <v>0.0</v>
      </c>
      <c r="R87" s="9">
        <v>0.0</v>
      </c>
      <c r="S87" s="9">
        <v>0.0</v>
      </c>
      <c r="T87" s="9">
        <v>0.0</v>
      </c>
    </row>
    <row r="88" ht="14.25" customHeight="1">
      <c r="A88" s="7">
        <v>85.0</v>
      </c>
      <c r="B88" s="7">
        <f t="shared" si="1"/>
        <v>-0.391099143</v>
      </c>
      <c r="C88" s="7">
        <f t="shared" si="2"/>
        <v>-9.051216968</v>
      </c>
      <c r="D88" s="7">
        <f t="shared" si="3"/>
        <v>-3.23782</v>
      </c>
      <c r="E88" s="7">
        <f t="shared" si="4"/>
        <v>7.9475</v>
      </c>
      <c r="F88" s="9">
        <v>0.0</v>
      </c>
      <c r="G88" s="7">
        <f t="shared" si="5"/>
        <v>4.174435</v>
      </c>
      <c r="H88" s="7">
        <f t="shared" si="6"/>
        <v>-11.57491705</v>
      </c>
      <c r="I88" s="9">
        <f t="shared" si="7"/>
        <v>3.637017756</v>
      </c>
      <c r="J88" s="7">
        <f t="shared" si="8"/>
        <v>-12.57570273</v>
      </c>
      <c r="K88" s="9">
        <f t="shared" si="13"/>
        <v>5.6355</v>
      </c>
      <c r="L88" s="7">
        <f t="shared" si="10"/>
        <v>3.632074566</v>
      </c>
      <c r="M88" s="7">
        <f t="shared" si="11"/>
        <v>10.93639522</v>
      </c>
      <c r="N88" s="9">
        <f t="shared" si="12"/>
        <v>6.239</v>
      </c>
      <c r="O88" s="9">
        <v>0.0</v>
      </c>
      <c r="P88" s="9">
        <v>0.0</v>
      </c>
      <c r="Q88" s="9">
        <v>0.0</v>
      </c>
      <c r="R88" s="9">
        <v>0.0</v>
      </c>
      <c r="S88" s="9">
        <v>0.0</v>
      </c>
      <c r="T88" s="9">
        <v>0.0</v>
      </c>
    </row>
    <row r="89" ht="14.25" customHeight="1">
      <c r="A89" s="7">
        <v>86.0</v>
      </c>
      <c r="B89" s="7">
        <f t="shared" si="1"/>
        <v>-0.3957003094</v>
      </c>
      <c r="C89" s="7">
        <f t="shared" si="2"/>
        <v>-9.157701873</v>
      </c>
      <c r="D89" s="7">
        <f t="shared" si="3"/>
        <v>-3.275912</v>
      </c>
      <c r="E89" s="7">
        <f t="shared" si="4"/>
        <v>8.041</v>
      </c>
      <c r="F89" s="9">
        <v>0.0</v>
      </c>
      <c r="G89" s="7">
        <f t="shared" si="5"/>
        <v>4.223546</v>
      </c>
      <c r="H89" s="7">
        <f t="shared" si="6"/>
        <v>-11.71109254</v>
      </c>
      <c r="I89" s="9">
        <f t="shared" si="7"/>
        <v>3.6798062</v>
      </c>
      <c r="J89" s="7">
        <f t="shared" si="8"/>
        <v>-12.72365218</v>
      </c>
      <c r="K89" s="9">
        <f t="shared" si="13"/>
        <v>5.7018</v>
      </c>
      <c r="L89" s="7">
        <f t="shared" si="10"/>
        <v>3.674804855</v>
      </c>
      <c r="M89" s="7">
        <f t="shared" si="11"/>
        <v>11.0650587</v>
      </c>
      <c r="N89" s="9">
        <f t="shared" si="12"/>
        <v>6.3124</v>
      </c>
      <c r="O89" s="9">
        <v>0.0</v>
      </c>
      <c r="P89" s="9">
        <v>0.0</v>
      </c>
      <c r="Q89" s="9">
        <v>0.0</v>
      </c>
      <c r="R89" s="9">
        <v>0.0</v>
      </c>
      <c r="S89" s="9">
        <v>0.0</v>
      </c>
      <c r="T89" s="9">
        <v>0.0</v>
      </c>
    </row>
    <row r="90" ht="14.25" customHeight="1">
      <c r="A90" s="7">
        <v>87.0</v>
      </c>
      <c r="B90" s="7">
        <f t="shared" si="1"/>
        <v>-0.4003014757</v>
      </c>
      <c r="C90" s="7">
        <f t="shared" si="2"/>
        <v>-9.264186779</v>
      </c>
      <c r="D90" s="7">
        <f t="shared" si="3"/>
        <v>-3.314004</v>
      </c>
      <c r="E90" s="7">
        <f t="shared" si="4"/>
        <v>8.1345</v>
      </c>
      <c r="F90" s="9">
        <v>0.0</v>
      </c>
      <c r="G90" s="7">
        <f t="shared" si="5"/>
        <v>4.272657</v>
      </c>
      <c r="H90" s="7">
        <f t="shared" si="6"/>
        <v>-11.84726804</v>
      </c>
      <c r="I90" s="9">
        <f t="shared" si="7"/>
        <v>3.722594645</v>
      </c>
      <c r="J90" s="7">
        <f t="shared" si="8"/>
        <v>-12.87160162</v>
      </c>
      <c r="K90" s="9">
        <f t="shared" si="13"/>
        <v>5.7681</v>
      </c>
      <c r="L90" s="7">
        <f t="shared" si="10"/>
        <v>3.717535144</v>
      </c>
      <c r="M90" s="7">
        <f t="shared" si="11"/>
        <v>11.19372217</v>
      </c>
      <c r="N90" s="9">
        <f t="shared" si="12"/>
        <v>6.3858</v>
      </c>
      <c r="O90" s="9">
        <v>0.0</v>
      </c>
      <c r="P90" s="9">
        <v>0.0</v>
      </c>
      <c r="Q90" s="9">
        <v>0.0</v>
      </c>
      <c r="R90" s="9">
        <v>0.0</v>
      </c>
      <c r="S90" s="9">
        <v>0.0</v>
      </c>
      <c r="T90" s="9">
        <v>0.0</v>
      </c>
    </row>
    <row r="91" ht="14.25" customHeight="1">
      <c r="A91" s="7">
        <v>88.0</v>
      </c>
      <c r="B91" s="7">
        <f t="shared" si="1"/>
        <v>-0.4049026421</v>
      </c>
      <c r="C91" s="7">
        <f t="shared" si="2"/>
        <v>-9.370671684</v>
      </c>
      <c r="D91" s="7">
        <f t="shared" si="3"/>
        <v>-3.352096</v>
      </c>
      <c r="E91" s="7">
        <f t="shared" si="4"/>
        <v>8.228</v>
      </c>
      <c r="F91" s="9">
        <v>0.0</v>
      </c>
      <c r="G91" s="7">
        <f t="shared" si="5"/>
        <v>4.321768</v>
      </c>
      <c r="H91" s="7">
        <f t="shared" si="6"/>
        <v>-11.98344353</v>
      </c>
      <c r="I91" s="9">
        <f t="shared" si="7"/>
        <v>3.765383089</v>
      </c>
      <c r="J91" s="7">
        <f t="shared" si="8"/>
        <v>-13.01955106</v>
      </c>
      <c r="K91" s="9">
        <f t="shared" si="13"/>
        <v>5.8344</v>
      </c>
      <c r="L91" s="7">
        <f t="shared" si="10"/>
        <v>3.760265433</v>
      </c>
      <c r="M91" s="7">
        <f t="shared" si="11"/>
        <v>11.32238564</v>
      </c>
      <c r="N91" s="9">
        <f t="shared" si="12"/>
        <v>6.4592</v>
      </c>
      <c r="O91" s="9">
        <v>0.0</v>
      </c>
      <c r="P91" s="9">
        <v>0.0</v>
      </c>
      <c r="Q91" s="9">
        <v>0.0</v>
      </c>
      <c r="R91" s="9">
        <v>0.0</v>
      </c>
      <c r="S91" s="9">
        <v>0.0</v>
      </c>
      <c r="T91" s="9">
        <v>0.0</v>
      </c>
    </row>
    <row r="92" ht="14.25" customHeight="1">
      <c r="A92" s="7">
        <v>89.0</v>
      </c>
      <c r="B92" s="7">
        <f t="shared" si="1"/>
        <v>-0.4095038085</v>
      </c>
      <c r="C92" s="7">
        <f t="shared" si="2"/>
        <v>-9.47715659</v>
      </c>
      <c r="D92" s="7">
        <f t="shared" si="3"/>
        <v>-3.390188</v>
      </c>
      <c r="E92" s="7">
        <f t="shared" si="4"/>
        <v>8.3215</v>
      </c>
      <c r="F92" s="9">
        <v>0.0</v>
      </c>
      <c r="G92" s="7">
        <f t="shared" si="5"/>
        <v>4.370879</v>
      </c>
      <c r="H92" s="7">
        <f t="shared" si="6"/>
        <v>-12.11961903</v>
      </c>
      <c r="I92" s="9">
        <f t="shared" si="7"/>
        <v>3.808171533</v>
      </c>
      <c r="J92" s="7">
        <f t="shared" si="8"/>
        <v>-13.16750051</v>
      </c>
      <c r="K92" s="9">
        <f t="shared" si="13"/>
        <v>5.9007</v>
      </c>
      <c r="L92" s="7">
        <f t="shared" si="10"/>
        <v>3.802995722</v>
      </c>
      <c r="M92" s="7">
        <f t="shared" si="11"/>
        <v>11.45104911</v>
      </c>
      <c r="N92" s="9">
        <f t="shared" si="12"/>
        <v>6.5326</v>
      </c>
      <c r="O92" s="9">
        <v>0.0</v>
      </c>
      <c r="P92" s="9">
        <v>0.0</v>
      </c>
      <c r="Q92" s="9">
        <v>0.0</v>
      </c>
      <c r="R92" s="9">
        <v>0.0</v>
      </c>
      <c r="S92" s="9">
        <v>0.0</v>
      </c>
      <c r="T92" s="9">
        <v>0.0</v>
      </c>
    </row>
    <row r="93" ht="14.25" customHeight="1">
      <c r="A93" s="7">
        <v>90.0</v>
      </c>
      <c r="B93" s="7">
        <f t="shared" si="1"/>
        <v>-0.4141049749</v>
      </c>
      <c r="C93" s="7">
        <f t="shared" si="2"/>
        <v>-9.583641495</v>
      </c>
      <c r="D93" s="7">
        <f t="shared" si="3"/>
        <v>-3.42828</v>
      </c>
      <c r="E93" s="7">
        <f t="shared" si="4"/>
        <v>8.415</v>
      </c>
      <c r="F93" s="9">
        <v>0.0</v>
      </c>
      <c r="G93" s="7">
        <f t="shared" si="5"/>
        <v>4.41999</v>
      </c>
      <c r="H93" s="7">
        <f t="shared" si="6"/>
        <v>-12.25579452</v>
      </c>
      <c r="I93" s="9">
        <f t="shared" si="7"/>
        <v>3.850959977</v>
      </c>
      <c r="J93" s="7">
        <f t="shared" si="8"/>
        <v>-13.31544995</v>
      </c>
      <c r="K93" s="9">
        <f t="shared" si="13"/>
        <v>5.967</v>
      </c>
      <c r="L93" s="7">
        <f t="shared" si="10"/>
        <v>3.845726011</v>
      </c>
      <c r="M93" s="7">
        <f t="shared" si="11"/>
        <v>11.57971259</v>
      </c>
      <c r="N93" s="9">
        <f t="shared" si="12"/>
        <v>6.606</v>
      </c>
      <c r="O93" s="9">
        <v>0.0</v>
      </c>
      <c r="P93" s="9">
        <v>0.0</v>
      </c>
      <c r="Q93" s="9">
        <v>0.0</v>
      </c>
      <c r="R93" s="9">
        <v>0.0</v>
      </c>
      <c r="S93" s="9">
        <v>0.0</v>
      </c>
      <c r="T93" s="9">
        <v>0.0</v>
      </c>
    </row>
    <row r="94" ht="14.25" customHeight="1">
      <c r="A94" s="7">
        <v>91.0</v>
      </c>
      <c r="B94" s="7">
        <f t="shared" si="1"/>
        <v>-0.4187061413</v>
      </c>
      <c r="C94" s="7">
        <f t="shared" si="2"/>
        <v>-9.690126401</v>
      </c>
      <c r="D94" s="7">
        <f t="shared" si="3"/>
        <v>-3.466372</v>
      </c>
      <c r="E94" s="7">
        <f t="shared" si="4"/>
        <v>8.5085</v>
      </c>
      <c r="F94" s="9">
        <v>0.0</v>
      </c>
      <c r="G94" s="7">
        <f t="shared" si="5"/>
        <v>4.469101</v>
      </c>
      <c r="H94" s="7">
        <f t="shared" si="6"/>
        <v>-12.39197002</v>
      </c>
      <c r="I94" s="9">
        <f t="shared" si="7"/>
        <v>3.893748421</v>
      </c>
      <c r="J94" s="7">
        <f t="shared" si="8"/>
        <v>-13.46339939</v>
      </c>
      <c r="K94" s="9">
        <f t="shared" si="13"/>
        <v>6.0333</v>
      </c>
      <c r="L94" s="7">
        <f t="shared" si="10"/>
        <v>3.8884563</v>
      </c>
      <c r="M94" s="7">
        <f t="shared" si="11"/>
        <v>11.70837606</v>
      </c>
      <c r="N94" s="9">
        <f t="shared" si="12"/>
        <v>6.6794</v>
      </c>
      <c r="O94" s="9">
        <v>0.0</v>
      </c>
      <c r="P94" s="9">
        <v>0.0</v>
      </c>
      <c r="Q94" s="9">
        <v>0.0</v>
      </c>
      <c r="R94" s="9">
        <v>0.0</v>
      </c>
      <c r="S94" s="9">
        <v>0.0</v>
      </c>
      <c r="T94" s="9">
        <v>0.0</v>
      </c>
    </row>
    <row r="95" ht="14.25" customHeight="1">
      <c r="A95" s="7">
        <v>92.0</v>
      </c>
      <c r="B95" s="7">
        <f t="shared" si="1"/>
        <v>-0.4233073077</v>
      </c>
      <c r="C95" s="7">
        <f t="shared" si="2"/>
        <v>-9.796611306</v>
      </c>
      <c r="D95" s="7">
        <f t="shared" si="3"/>
        <v>-3.504464</v>
      </c>
      <c r="E95" s="7">
        <f t="shared" si="4"/>
        <v>8.602</v>
      </c>
      <c r="F95" s="9">
        <v>0.0</v>
      </c>
      <c r="G95" s="7">
        <f t="shared" si="5"/>
        <v>4.518212</v>
      </c>
      <c r="H95" s="7">
        <f t="shared" si="6"/>
        <v>-12.52814551</v>
      </c>
      <c r="I95" s="9">
        <f t="shared" si="7"/>
        <v>3.936536865</v>
      </c>
      <c r="J95" s="7">
        <f t="shared" si="8"/>
        <v>-13.61134884</v>
      </c>
      <c r="K95" s="9">
        <f t="shared" si="13"/>
        <v>6.0996</v>
      </c>
      <c r="L95" s="7">
        <f t="shared" si="10"/>
        <v>3.931186589</v>
      </c>
      <c r="M95" s="7">
        <f t="shared" si="11"/>
        <v>11.83703953</v>
      </c>
      <c r="N95" s="9">
        <f t="shared" si="12"/>
        <v>6.7528</v>
      </c>
      <c r="O95" s="9">
        <v>0.0</v>
      </c>
      <c r="P95" s="9">
        <v>0.0</v>
      </c>
      <c r="Q95" s="9">
        <v>0.0</v>
      </c>
      <c r="R95" s="9">
        <v>0.0</v>
      </c>
      <c r="S95" s="9">
        <v>0.0</v>
      </c>
      <c r="T95" s="9">
        <v>0.0</v>
      </c>
    </row>
    <row r="96" ht="14.25" customHeight="1">
      <c r="A96" s="7">
        <v>93.0</v>
      </c>
      <c r="B96" s="7">
        <f t="shared" si="1"/>
        <v>-0.4279084741</v>
      </c>
      <c r="C96" s="7">
        <f t="shared" si="2"/>
        <v>-9.903096212</v>
      </c>
      <c r="D96" s="7">
        <f t="shared" si="3"/>
        <v>-3.542556</v>
      </c>
      <c r="E96" s="7">
        <f t="shared" si="4"/>
        <v>8.6955</v>
      </c>
      <c r="F96" s="9">
        <v>0.0</v>
      </c>
      <c r="G96" s="7">
        <f t="shared" si="5"/>
        <v>4.567323</v>
      </c>
      <c r="H96" s="7">
        <f t="shared" si="6"/>
        <v>-12.66432101</v>
      </c>
      <c r="I96" s="9">
        <f t="shared" si="7"/>
        <v>3.97932531</v>
      </c>
      <c r="J96" s="7">
        <f t="shared" si="8"/>
        <v>-13.75929828</v>
      </c>
      <c r="K96" s="9">
        <f t="shared" si="13"/>
        <v>6.1659</v>
      </c>
      <c r="L96" s="7">
        <f t="shared" si="10"/>
        <v>3.973916878</v>
      </c>
      <c r="M96" s="7">
        <f t="shared" si="11"/>
        <v>11.96570301</v>
      </c>
      <c r="N96" s="9">
        <f t="shared" si="12"/>
        <v>6.8262</v>
      </c>
      <c r="O96" s="9">
        <v>0.0</v>
      </c>
      <c r="P96" s="9">
        <v>0.0</v>
      </c>
      <c r="Q96" s="9">
        <v>0.0</v>
      </c>
      <c r="R96" s="9">
        <v>0.0</v>
      </c>
      <c r="S96" s="9">
        <v>0.0</v>
      </c>
      <c r="T96" s="9">
        <v>0.0</v>
      </c>
    </row>
    <row r="97" ht="14.25" customHeight="1">
      <c r="A97" s="7">
        <v>94.0</v>
      </c>
      <c r="B97" s="7">
        <f t="shared" si="1"/>
        <v>-0.4325096405</v>
      </c>
      <c r="C97" s="7">
        <f t="shared" si="2"/>
        <v>-10.00958112</v>
      </c>
      <c r="D97" s="7">
        <f t="shared" si="3"/>
        <v>-3.580648</v>
      </c>
      <c r="E97" s="7">
        <f t="shared" si="4"/>
        <v>8.789</v>
      </c>
      <c r="F97" s="9">
        <v>0.0</v>
      </c>
      <c r="G97" s="7">
        <f t="shared" si="5"/>
        <v>4.616434</v>
      </c>
      <c r="H97" s="7">
        <f t="shared" si="6"/>
        <v>-12.8004965</v>
      </c>
      <c r="I97" s="9">
        <f t="shared" si="7"/>
        <v>4.022113754</v>
      </c>
      <c r="J97" s="7">
        <f t="shared" si="8"/>
        <v>-13.90724773</v>
      </c>
      <c r="K97" s="9">
        <f t="shared" si="13"/>
        <v>6.2322</v>
      </c>
      <c r="L97" s="7">
        <f t="shared" si="10"/>
        <v>4.016647167</v>
      </c>
      <c r="M97" s="7">
        <f t="shared" si="11"/>
        <v>12.09436648</v>
      </c>
      <c r="N97" s="9">
        <f t="shared" si="12"/>
        <v>6.8996</v>
      </c>
      <c r="O97" s="9">
        <v>0.0</v>
      </c>
      <c r="P97" s="9">
        <v>0.0</v>
      </c>
      <c r="Q97" s="9">
        <v>0.0</v>
      </c>
      <c r="R97" s="9">
        <v>0.0</v>
      </c>
      <c r="S97" s="9">
        <v>0.0</v>
      </c>
      <c r="T97" s="9">
        <v>0.0</v>
      </c>
    </row>
    <row r="98" ht="14.25" customHeight="1">
      <c r="A98" s="7">
        <v>95.0</v>
      </c>
      <c r="B98" s="7">
        <f t="shared" si="1"/>
        <v>-0.4371108068</v>
      </c>
      <c r="C98" s="7">
        <f t="shared" si="2"/>
        <v>-10.11606602</v>
      </c>
      <c r="D98" s="7">
        <f t="shared" si="3"/>
        <v>-3.61874</v>
      </c>
      <c r="E98" s="7">
        <f t="shared" si="4"/>
        <v>8.8825</v>
      </c>
      <c r="F98" s="9">
        <v>0.0</v>
      </c>
      <c r="G98" s="7">
        <f t="shared" si="5"/>
        <v>4.665545</v>
      </c>
      <c r="H98" s="7">
        <f t="shared" si="6"/>
        <v>-12.936672</v>
      </c>
      <c r="I98" s="9">
        <f t="shared" si="7"/>
        <v>4.064902198</v>
      </c>
      <c r="J98" s="7">
        <f t="shared" si="8"/>
        <v>-14.05519717</v>
      </c>
      <c r="K98" s="9">
        <f t="shared" si="13"/>
        <v>6.2985</v>
      </c>
      <c r="L98" s="7">
        <f t="shared" si="10"/>
        <v>4.059377456</v>
      </c>
      <c r="M98" s="7">
        <f t="shared" si="11"/>
        <v>12.22302995</v>
      </c>
      <c r="N98" s="9">
        <f t="shared" si="12"/>
        <v>6.973</v>
      </c>
      <c r="O98" s="9">
        <v>0.0</v>
      </c>
      <c r="P98" s="9">
        <v>0.0</v>
      </c>
      <c r="Q98" s="9">
        <v>0.0</v>
      </c>
      <c r="R98" s="9">
        <v>0.0</v>
      </c>
      <c r="S98" s="9">
        <v>0.0</v>
      </c>
      <c r="T98" s="9">
        <v>0.0</v>
      </c>
    </row>
    <row r="99" ht="14.25" customHeight="1">
      <c r="A99" s="7">
        <v>96.0</v>
      </c>
      <c r="B99" s="7">
        <f t="shared" si="1"/>
        <v>-0.4417119732</v>
      </c>
      <c r="C99" s="7">
        <f t="shared" si="2"/>
        <v>-10.22255093</v>
      </c>
      <c r="D99" s="7">
        <f t="shared" si="3"/>
        <v>-3.656832</v>
      </c>
      <c r="E99" s="7">
        <f t="shared" si="4"/>
        <v>8.976</v>
      </c>
      <c r="F99" s="9">
        <v>0.0</v>
      </c>
      <c r="G99" s="7">
        <f t="shared" si="5"/>
        <v>4.714656</v>
      </c>
      <c r="H99" s="7">
        <f t="shared" si="6"/>
        <v>-13.07284749</v>
      </c>
      <c r="I99" s="9">
        <f t="shared" si="7"/>
        <v>4.107690642</v>
      </c>
      <c r="J99" s="7">
        <f t="shared" si="8"/>
        <v>-14.20314661</v>
      </c>
      <c r="K99" s="9">
        <f t="shared" si="13"/>
        <v>6.3648</v>
      </c>
      <c r="L99" s="7">
        <f t="shared" si="10"/>
        <v>4.102107745</v>
      </c>
      <c r="M99" s="7">
        <f t="shared" si="11"/>
        <v>12.35169343</v>
      </c>
      <c r="N99" s="9">
        <f t="shared" si="12"/>
        <v>7.0464</v>
      </c>
      <c r="O99" s="9">
        <v>0.0</v>
      </c>
      <c r="P99" s="9">
        <v>0.0</v>
      </c>
      <c r="Q99" s="9">
        <v>0.0</v>
      </c>
      <c r="R99" s="9">
        <v>0.0</v>
      </c>
      <c r="S99" s="9">
        <v>0.0</v>
      </c>
      <c r="T99" s="9">
        <v>0.0</v>
      </c>
    </row>
    <row r="100" ht="14.25" customHeight="1">
      <c r="A100" s="7">
        <v>97.0</v>
      </c>
      <c r="B100" s="7">
        <f t="shared" si="1"/>
        <v>-0.4463131396</v>
      </c>
      <c r="C100" s="7">
        <f t="shared" si="2"/>
        <v>-10.32903583</v>
      </c>
      <c r="D100" s="7">
        <f t="shared" si="3"/>
        <v>-3.694924</v>
      </c>
      <c r="E100" s="7">
        <f t="shared" si="4"/>
        <v>9.0695</v>
      </c>
      <c r="F100" s="9">
        <v>0.0</v>
      </c>
      <c r="G100" s="7">
        <f t="shared" si="5"/>
        <v>4.763767</v>
      </c>
      <c r="H100" s="7">
        <f t="shared" si="6"/>
        <v>-13.20902299</v>
      </c>
      <c r="I100" s="9">
        <f t="shared" si="7"/>
        <v>4.150479086</v>
      </c>
      <c r="J100" s="7">
        <f t="shared" si="8"/>
        <v>-14.35109606</v>
      </c>
      <c r="K100" s="9">
        <f t="shared" si="13"/>
        <v>6.4311</v>
      </c>
      <c r="L100" s="7">
        <f t="shared" si="10"/>
        <v>4.144838034</v>
      </c>
      <c r="M100" s="7">
        <f t="shared" si="11"/>
        <v>12.4803569</v>
      </c>
      <c r="N100" s="9">
        <f t="shared" si="12"/>
        <v>7.1198</v>
      </c>
      <c r="O100" s="9">
        <v>0.0</v>
      </c>
      <c r="P100" s="9">
        <v>0.0</v>
      </c>
      <c r="Q100" s="9">
        <v>0.0</v>
      </c>
      <c r="R100" s="9">
        <v>0.0</v>
      </c>
      <c r="S100" s="9">
        <v>0.0</v>
      </c>
      <c r="T100" s="9">
        <v>0.0</v>
      </c>
    </row>
    <row r="101" ht="14.25" customHeight="1">
      <c r="A101" s="7">
        <v>98.0</v>
      </c>
      <c r="B101" s="7">
        <f t="shared" si="1"/>
        <v>-0.450914306</v>
      </c>
      <c r="C101" s="7">
        <f t="shared" si="2"/>
        <v>-10.43552074</v>
      </c>
      <c r="D101" s="7">
        <f t="shared" si="3"/>
        <v>-3.733016</v>
      </c>
      <c r="E101" s="7">
        <f t="shared" si="4"/>
        <v>9.163</v>
      </c>
      <c r="F101" s="9">
        <v>0.0</v>
      </c>
      <c r="G101" s="7">
        <f t="shared" si="5"/>
        <v>4.812878</v>
      </c>
      <c r="H101" s="7">
        <f t="shared" si="6"/>
        <v>-13.34519848</v>
      </c>
      <c r="I101" s="9">
        <f t="shared" si="7"/>
        <v>4.193267531</v>
      </c>
      <c r="J101" s="7">
        <f t="shared" si="8"/>
        <v>-14.4990455</v>
      </c>
      <c r="K101" s="9">
        <f t="shared" si="13"/>
        <v>6.4974</v>
      </c>
      <c r="L101" s="7">
        <f t="shared" si="10"/>
        <v>4.187568323</v>
      </c>
      <c r="M101" s="7">
        <f t="shared" si="11"/>
        <v>12.60902037</v>
      </c>
      <c r="N101" s="9">
        <f t="shared" si="12"/>
        <v>7.1932</v>
      </c>
      <c r="O101" s="9">
        <v>0.0</v>
      </c>
      <c r="P101" s="9">
        <v>0.0</v>
      </c>
      <c r="Q101" s="9">
        <v>0.0</v>
      </c>
      <c r="R101" s="9">
        <v>0.0</v>
      </c>
      <c r="S101" s="9">
        <v>0.0</v>
      </c>
      <c r="T101" s="9">
        <v>0.0</v>
      </c>
    </row>
    <row r="102" ht="14.25" customHeight="1">
      <c r="A102" s="7">
        <v>99.0</v>
      </c>
      <c r="B102" s="7">
        <f t="shared" si="1"/>
        <v>-0.4555154724</v>
      </c>
      <c r="C102" s="7">
        <f t="shared" si="2"/>
        <v>-10.54200564</v>
      </c>
      <c r="D102" s="7">
        <f t="shared" si="3"/>
        <v>-3.771108</v>
      </c>
      <c r="E102" s="7">
        <f t="shared" si="4"/>
        <v>9.2565</v>
      </c>
      <c r="F102" s="9">
        <v>0.0</v>
      </c>
      <c r="G102" s="7">
        <f t="shared" si="5"/>
        <v>4.861989</v>
      </c>
      <c r="H102" s="7">
        <f t="shared" si="6"/>
        <v>-13.48137398</v>
      </c>
      <c r="I102" s="9">
        <f t="shared" si="7"/>
        <v>4.236055975</v>
      </c>
      <c r="J102" s="7">
        <f t="shared" si="8"/>
        <v>-14.64699495</v>
      </c>
      <c r="K102" s="9">
        <f t="shared" si="13"/>
        <v>6.5637</v>
      </c>
      <c r="L102" s="7">
        <f t="shared" si="10"/>
        <v>4.230298612</v>
      </c>
      <c r="M102" s="7">
        <f t="shared" si="11"/>
        <v>12.73768385</v>
      </c>
      <c r="N102" s="9">
        <f t="shared" si="12"/>
        <v>7.2666</v>
      </c>
      <c r="O102" s="9">
        <v>0.0</v>
      </c>
      <c r="P102" s="9">
        <v>0.0</v>
      </c>
      <c r="Q102" s="9">
        <v>0.0</v>
      </c>
      <c r="R102" s="9">
        <v>0.0</v>
      </c>
      <c r="S102" s="9">
        <v>0.0</v>
      </c>
      <c r="T102" s="9">
        <v>0.0</v>
      </c>
    </row>
    <row r="103" ht="14.25" customHeight="1">
      <c r="A103" s="7">
        <v>100.0</v>
      </c>
      <c r="B103" s="7">
        <f t="shared" si="1"/>
        <v>-0.4601166388</v>
      </c>
      <c r="C103" s="7">
        <f t="shared" si="2"/>
        <v>-10.64849055</v>
      </c>
      <c r="D103" s="7">
        <f t="shared" si="3"/>
        <v>-3.8092</v>
      </c>
      <c r="E103" s="7">
        <f t="shared" si="4"/>
        <v>9.35</v>
      </c>
      <c r="F103" s="9">
        <v>0.0</v>
      </c>
      <c r="G103" s="7">
        <f t="shared" si="5"/>
        <v>4.9111</v>
      </c>
      <c r="H103" s="7">
        <f t="shared" si="6"/>
        <v>-13.61754947</v>
      </c>
      <c r="I103" s="9">
        <f t="shared" si="7"/>
        <v>4.278844419</v>
      </c>
      <c r="J103" s="7">
        <f t="shared" si="8"/>
        <v>-14.79494439</v>
      </c>
      <c r="K103" s="9">
        <f t="shared" si="13"/>
        <v>6.63</v>
      </c>
      <c r="L103" s="7">
        <f t="shared" si="10"/>
        <v>4.273028901</v>
      </c>
      <c r="M103" s="7">
        <f t="shared" si="11"/>
        <v>12.86634732</v>
      </c>
      <c r="N103" s="9">
        <f t="shared" si="12"/>
        <v>7.34</v>
      </c>
      <c r="O103" s="9">
        <v>0.0</v>
      </c>
      <c r="P103" s="9">
        <v>0.0</v>
      </c>
      <c r="Q103" s="9">
        <v>0.0</v>
      </c>
      <c r="R103" s="9">
        <v>0.0</v>
      </c>
      <c r="S103" s="9">
        <v>0.0</v>
      </c>
      <c r="T103" s="9">
        <v>0.0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5"/>
    <col customWidth="1" min="3" max="3" width="15.13"/>
    <col customWidth="1" min="4" max="4" width="25.75"/>
    <col customWidth="1" min="5" max="5" width="22.13"/>
    <col customWidth="1" min="6" max="6" width="21.63"/>
    <col customWidth="1" min="7" max="7" width="18.63"/>
    <col customWidth="1" min="8" max="8" width="18.5"/>
    <col customWidth="1" min="9" max="10" width="12.0"/>
    <col customWidth="1" min="11" max="11" width="17.0"/>
    <col customWidth="1" min="12" max="13" width="14.0"/>
    <col customWidth="1" min="14" max="16" width="12.13"/>
    <col customWidth="1" min="17" max="17" width="15.38"/>
    <col customWidth="1" min="18" max="18" width="13.5"/>
    <col customWidth="1" min="19" max="19" width="25.5"/>
    <col customWidth="1" min="20" max="20" width="17.75"/>
    <col customWidth="1" min="21" max="28" width="7.63"/>
  </cols>
  <sheetData>
    <row r="1" ht="14.25" customHeight="1">
      <c r="A1" s="7" t="s">
        <v>103</v>
      </c>
      <c r="B1" s="20" t="s">
        <v>80</v>
      </c>
      <c r="C1" s="20" t="s">
        <v>81</v>
      </c>
      <c r="D1" s="20" t="s">
        <v>82</v>
      </c>
      <c r="E1" s="20" t="s">
        <v>83</v>
      </c>
      <c r="F1" s="20" t="s">
        <v>84</v>
      </c>
      <c r="G1" s="20" t="s">
        <v>85</v>
      </c>
      <c r="H1" s="18" t="s">
        <v>86</v>
      </c>
      <c r="I1" s="18" t="s">
        <v>87</v>
      </c>
      <c r="J1" s="18" t="s">
        <v>88</v>
      </c>
      <c r="K1" s="18" t="s">
        <v>89</v>
      </c>
      <c r="L1" s="18" t="s">
        <v>90</v>
      </c>
      <c r="M1" s="18" t="s">
        <v>91</v>
      </c>
      <c r="N1" s="18" t="s">
        <v>92</v>
      </c>
      <c r="O1" s="18" t="s">
        <v>93</v>
      </c>
      <c r="P1" s="18" t="s">
        <v>94</v>
      </c>
      <c r="Q1" s="18" t="s">
        <v>95</v>
      </c>
      <c r="R1" s="18" t="s">
        <v>96</v>
      </c>
      <c r="S1" s="18" t="s">
        <v>97</v>
      </c>
      <c r="T1" s="19" t="s">
        <v>98</v>
      </c>
    </row>
    <row r="2" ht="14.25" customHeight="1">
      <c r="A2" s="7" t="s">
        <v>39</v>
      </c>
      <c r="B2" s="7">
        <v>0.0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0.0</v>
      </c>
      <c r="R2" s="7">
        <v>0.0</v>
      </c>
      <c r="S2" s="7">
        <v>0.0</v>
      </c>
      <c r="T2" s="7">
        <v>0.0</v>
      </c>
    </row>
    <row r="3" ht="14.25" customHeight="1">
      <c r="A3" s="7">
        <v>0.0</v>
      </c>
      <c r="B3" s="7">
        <v>0.0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9">
        <v>0.0</v>
      </c>
      <c r="Q3" s="9">
        <v>0.0</v>
      </c>
      <c r="R3" s="9">
        <v>0.0</v>
      </c>
      <c r="S3" s="9">
        <v>0.0</v>
      </c>
      <c r="T3" s="9">
        <v>0.0</v>
      </c>
    </row>
    <row r="4" ht="14.25" customHeight="1">
      <c r="A4" s="7">
        <v>1.0</v>
      </c>
      <c r="B4" s="7">
        <v>0.0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9">
        <f t="shared" ref="P4:P13" si="1">-0.36438426544224 * A4</f>
        <v>-0.3643842654</v>
      </c>
      <c r="Q4" s="9">
        <f t="shared" ref="Q4:Q13" si="2">-0.442948373033697 * A4</f>
        <v>-0.442948373</v>
      </c>
      <c r="R4" s="9">
        <f t="shared" ref="R4:R13" si="3">-0.347618558362147 * A4</f>
        <v>-0.3476185584</v>
      </c>
      <c r="S4" s="9">
        <f t="shared" ref="S4:S13" si="4">-0.464983077122973 * A4</f>
        <v>-0.4649830771</v>
      </c>
      <c r="T4" s="9">
        <f t="shared" ref="T4:T13" si="5">-0.466538916079658 * A4</f>
        <v>-0.4665389161</v>
      </c>
      <c r="AB4" s="21"/>
    </row>
    <row r="5" ht="14.25" customHeight="1">
      <c r="A5" s="7">
        <v>2.0</v>
      </c>
      <c r="B5" s="7">
        <v>0.0</v>
      </c>
      <c r="C5" s="7">
        <v>0.0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9">
        <f t="shared" si="1"/>
        <v>-0.7287685309</v>
      </c>
      <c r="Q5" s="9">
        <f t="shared" si="2"/>
        <v>-0.8858967461</v>
      </c>
      <c r="R5" s="9">
        <f t="shared" si="3"/>
        <v>-0.6952371167</v>
      </c>
      <c r="S5" s="9">
        <f t="shared" si="4"/>
        <v>-0.9299661542</v>
      </c>
      <c r="T5" s="9">
        <f t="shared" si="5"/>
        <v>-0.9330778322</v>
      </c>
      <c r="AB5" s="21"/>
    </row>
    <row r="6" ht="14.25" customHeight="1">
      <c r="A6" s="7">
        <v>3.0</v>
      </c>
      <c r="B6" s="7">
        <v>0.0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9">
        <f t="shared" si="1"/>
        <v>-1.093152796</v>
      </c>
      <c r="Q6" s="9">
        <f t="shared" si="2"/>
        <v>-1.328845119</v>
      </c>
      <c r="R6" s="9">
        <f t="shared" si="3"/>
        <v>-1.042855675</v>
      </c>
      <c r="S6" s="9">
        <f t="shared" si="4"/>
        <v>-1.394949231</v>
      </c>
      <c r="T6" s="9">
        <f t="shared" si="5"/>
        <v>-1.399616748</v>
      </c>
      <c r="AB6" s="21"/>
    </row>
    <row r="7" ht="14.25" customHeight="1">
      <c r="A7" s="7">
        <v>4.0</v>
      </c>
      <c r="B7" s="7">
        <v>0.0</v>
      </c>
      <c r="C7" s="7">
        <v>0.0</v>
      </c>
      <c r="D7" s="7">
        <v>0.0</v>
      </c>
      <c r="E7" s="7">
        <v>0.0</v>
      </c>
      <c r="F7" s="7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9">
        <f t="shared" si="1"/>
        <v>-1.457537062</v>
      </c>
      <c r="Q7" s="9">
        <f t="shared" si="2"/>
        <v>-1.771793492</v>
      </c>
      <c r="R7" s="9">
        <f t="shared" si="3"/>
        <v>-1.390474233</v>
      </c>
      <c r="S7" s="9">
        <f t="shared" si="4"/>
        <v>-1.859932308</v>
      </c>
      <c r="T7" s="9">
        <f t="shared" si="5"/>
        <v>-1.866155664</v>
      </c>
    </row>
    <row r="8" ht="14.25" customHeight="1">
      <c r="A8" s="7">
        <v>5.0</v>
      </c>
      <c r="B8" s="7">
        <v>0.0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9">
        <f t="shared" si="1"/>
        <v>-1.821921327</v>
      </c>
      <c r="Q8" s="9">
        <f t="shared" si="2"/>
        <v>-2.214741865</v>
      </c>
      <c r="R8" s="9">
        <f t="shared" si="3"/>
        <v>-1.738092792</v>
      </c>
      <c r="S8" s="9">
        <f t="shared" si="4"/>
        <v>-2.324915386</v>
      </c>
      <c r="T8" s="9">
        <f t="shared" si="5"/>
        <v>-2.33269458</v>
      </c>
    </row>
    <row r="9" ht="14.25" customHeight="1">
      <c r="A9" s="7">
        <v>6.0</v>
      </c>
      <c r="B9" s="7">
        <v>0.0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9">
        <f t="shared" si="1"/>
        <v>-2.186305593</v>
      </c>
      <c r="Q9" s="9">
        <f t="shared" si="2"/>
        <v>-2.657690238</v>
      </c>
      <c r="R9" s="9">
        <f t="shared" si="3"/>
        <v>-2.08571135</v>
      </c>
      <c r="S9" s="9">
        <f t="shared" si="4"/>
        <v>-2.789898463</v>
      </c>
      <c r="T9" s="9">
        <f t="shared" si="5"/>
        <v>-2.799233496</v>
      </c>
    </row>
    <row r="10" ht="14.25" customHeight="1">
      <c r="A10" s="7">
        <v>7.0</v>
      </c>
      <c r="B10" s="7">
        <v>0.0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9">
        <f t="shared" si="1"/>
        <v>-2.550689858</v>
      </c>
      <c r="Q10" s="9">
        <f t="shared" si="2"/>
        <v>-3.100638611</v>
      </c>
      <c r="R10" s="9">
        <f t="shared" si="3"/>
        <v>-2.433329909</v>
      </c>
      <c r="S10" s="9">
        <f t="shared" si="4"/>
        <v>-3.25488154</v>
      </c>
      <c r="T10" s="9">
        <f t="shared" si="5"/>
        <v>-3.265772413</v>
      </c>
    </row>
    <row r="11" ht="14.25" customHeight="1">
      <c r="A11" s="7">
        <v>8.0</v>
      </c>
      <c r="B11" s="7">
        <v>0.0</v>
      </c>
      <c r="C11" s="7">
        <v>0.0</v>
      </c>
      <c r="D11" s="7">
        <v>0.0</v>
      </c>
      <c r="E11" s="7">
        <v>0.0</v>
      </c>
      <c r="F11" s="7">
        <v>0.0</v>
      </c>
      <c r="G11" s="7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9">
        <f t="shared" si="1"/>
        <v>-2.915074124</v>
      </c>
      <c r="Q11" s="9">
        <f t="shared" si="2"/>
        <v>-3.543586984</v>
      </c>
      <c r="R11" s="9">
        <f t="shared" si="3"/>
        <v>-2.780948467</v>
      </c>
      <c r="S11" s="9">
        <f t="shared" si="4"/>
        <v>-3.719864617</v>
      </c>
      <c r="T11" s="9">
        <f t="shared" si="5"/>
        <v>-3.732311329</v>
      </c>
    </row>
    <row r="12" ht="14.25" customHeight="1">
      <c r="A12" s="7">
        <v>9.0</v>
      </c>
      <c r="B12" s="7">
        <v>0.0</v>
      </c>
      <c r="C12" s="7">
        <v>0.0</v>
      </c>
      <c r="D12" s="7">
        <v>0.0</v>
      </c>
      <c r="E12" s="7">
        <v>0.0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9">
        <f t="shared" si="1"/>
        <v>-3.279458389</v>
      </c>
      <c r="Q12" s="9">
        <f t="shared" si="2"/>
        <v>-3.986535357</v>
      </c>
      <c r="R12" s="9">
        <f t="shared" si="3"/>
        <v>-3.128567025</v>
      </c>
      <c r="S12" s="9">
        <f t="shared" si="4"/>
        <v>-4.184847694</v>
      </c>
      <c r="T12" s="9">
        <f t="shared" si="5"/>
        <v>-4.198850245</v>
      </c>
    </row>
    <row r="13" ht="14.25" customHeight="1">
      <c r="A13" s="7">
        <v>10.0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9">
        <f t="shared" si="1"/>
        <v>-3.643842654</v>
      </c>
      <c r="Q13" s="9">
        <f t="shared" si="2"/>
        <v>-4.42948373</v>
      </c>
      <c r="R13" s="9">
        <f t="shared" si="3"/>
        <v>-3.476185584</v>
      </c>
      <c r="S13" s="9">
        <f t="shared" si="4"/>
        <v>-4.649830771</v>
      </c>
      <c r="T13" s="9">
        <f t="shared" si="5"/>
        <v>-4.665389161</v>
      </c>
    </row>
    <row r="14" ht="14.25" customHeight="1">
      <c r="D14" s="7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2.5"/>
    <col customWidth="1" min="3" max="3" width="12.63"/>
    <col customWidth="1" min="4" max="4" width="17.5"/>
    <col customWidth="1" min="5" max="5" width="12.25"/>
    <col customWidth="1" min="6" max="6" width="14.0"/>
    <col customWidth="1" min="7" max="7" width="11.5"/>
    <col customWidth="1" min="8" max="8" width="11.63"/>
    <col customWidth="1" min="9" max="10" width="12.0"/>
    <col customWidth="1" min="11" max="13" width="14.0"/>
  </cols>
  <sheetData>
    <row r="1" ht="14.25" customHeight="1">
      <c r="A1" s="8" t="s">
        <v>104</v>
      </c>
      <c r="B1" s="18" t="s">
        <v>80</v>
      </c>
      <c r="C1" s="18" t="s">
        <v>81</v>
      </c>
      <c r="D1" s="18" t="s">
        <v>82</v>
      </c>
      <c r="E1" s="18" t="s">
        <v>83</v>
      </c>
      <c r="F1" s="18" t="s">
        <v>84</v>
      </c>
      <c r="G1" s="18" t="s">
        <v>85</v>
      </c>
      <c r="H1" s="18" t="s">
        <v>86</v>
      </c>
      <c r="I1" s="18" t="s">
        <v>87</v>
      </c>
      <c r="J1" s="18" t="s">
        <v>88</v>
      </c>
      <c r="K1" s="18" t="s">
        <v>89</v>
      </c>
      <c r="L1" s="18" t="s">
        <v>90</v>
      </c>
      <c r="M1" s="18" t="s">
        <v>91</v>
      </c>
      <c r="N1" s="18" t="s">
        <v>92</v>
      </c>
      <c r="O1" s="18" t="s">
        <v>93</v>
      </c>
      <c r="P1" s="18" t="s">
        <v>94</v>
      </c>
      <c r="Q1" s="18" t="s">
        <v>95</v>
      </c>
      <c r="R1" s="18" t="s">
        <v>96</v>
      </c>
      <c r="S1" s="18" t="s">
        <v>97</v>
      </c>
      <c r="T1" s="19" t="s">
        <v>98</v>
      </c>
    </row>
    <row r="2" ht="14.25" customHeight="1">
      <c r="A2" s="8" t="s">
        <v>39</v>
      </c>
      <c r="B2" s="7">
        <v>0.0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22">
        <v>-1.32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0.0</v>
      </c>
      <c r="R2" s="7">
        <v>0.0</v>
      </c>
      <c r="S2" s="7">
        <v>0.0</v>
      </c>
      <c r="T2" s="7">
        <v>0.0</v>
      </c>
    </row>
    <row r="3" ht="14.25" customHeight="1">
      <c r="A3" s="7" t="s">
        <v>15</v>
      </c>
      <c r="B3" s="9">
        <v>0.0</v>
      </c>
      <c r="C3" s="9">
        <v>0.0</v>
      </c>
      <c r="D3" s="9">
        <v>-0.126010406581085</v>
      </c>
      <c r="E3" s="9">
        <v>0.0</v>
      </c>
      <c r="F3" s="9">
        <v>0.0</v>
      </c>
      <c r="G3" s="9">
        <v>-0.132182170921873</v>
      </c>
      <c r="H3" s="9">
        <v>0.0</v>
      </c>
      <c r="I3" s="9">
        <v>-0.17077982036395</v>
      </c>
      <c r="J3" s="9">
        <v>0.0</v>
      </c>
      <c r="K3" s="13">
        <v>-0.73</v>
      </c>
      <c r="L3" s="9">
        <v>-0.0838490640861933</v>
      </c>
      <c r="M3" s="9">
        <v>0.0</v>
      </c>
      <c r="N3" s="12">
        <v>-0.47</v>
      </c>
      <c r="O3" s="9">
        <v>0.0</v>
      </c>
      <c r="P3" s="9">
        <v>-0.0429006081010865</v>
      </c>
      <c r="Q3" s="9">
        <v>-0.0913466132564731</v>
      </c>
      <c r="R3" s="9">
        <v>-0.0498371338330129</v>
      </c>
      <c r="S3" s="9">
        <v>-0.0806190877392984</v>
      </c>
      <c r="T3" s="9">
        <v>-0.0386114790806601</v>
      </c>
    </row>
    <row r="4" ht="14.25" customHeight="1">
      <c r="A4" s="8" t="s">
        <v>23</v>
      </c>
      <c r="B4" s="9">
        <v>0.393066885277691</v>
      </c>
      <c r="C4" s="9">
        <v>0.448198</v>
      </c>
      <c r="D4" s="9">
        <v>0.501693906197512</v>
      </c>
      <c r="E4" s="9">
        <v>0.0</v>
      </c>
      <c r="F4" s="9">
        <v>0.0</v>
      </c>
      <c r="G4" s="9">
        <v>0.35619678776594</v>
      </c>
      <c r="H4" s="9">
        <v>0.423394</v>
      </c>
      <c r="I4" s="9">
        <v>0.253461203566013</v>
      </c>
      <c r="J4" s="9">
        <v>0.412017</v>
      </c>
      <c r="K4" s="9">
        <v>0.0</v>
      </c>
      <c r="L4" s="9">
        <v>0.516490664466225</v>
      </c>
      <c r="M4" s="9">
        <v>0.319218</v>
      </c>
      <c r="N4" s="9">
        <v>0.0</v>
      </c>
      <c r="O4" s="9">
        <v>0.0</v>
      </c>
      <c r="P4" s="9">
        <v>0.402607445115409</v>
      </c>
      <c r="Q4" s="9">
        <v>0.467228557304914</v>
      </c>
      <c r="R4" s="9">
        <v>0.426260822242694</v>
      </c>
      <c r="S4" s="9">
        <v>0.482267121969371</v>
      </c>
      <c r="T4" s="9">
        <v>0.503378252672924</v>
      </c>
    </row>
    <row r="5" ht="14.25" customHeight="1">
      <c r="A5" s="7" t="s">
        <v>105</v>
      </c>
      <c r="B5" s="9">
        <v>0.393066885277691</v>
      </c>
      <c r="C5" s="9">
        <v>0.448198</v>
      </c>
      <c r="D5" s="9">
        <v>0.501693906197512</v>
      </c>
      <c r="E5" s="9">
        <v>0.0</v>
      </c>
      <c r="F5" s="9">
        <v>0.0</v>
      </c>
      <c r="G5" s="9">
        <v>0.35619678776594</v>
      </c>
      <c r="H5" s="9">
        <v>0.423394</v>
      </c>
      <c r="I5" s="9">
        <v>0.253461203566013</v>
      </c>
      <c r="J5" s="9">
        <v>0.412017</v>
      </c>
      <c r="K5" s="12">
        <v>-0.0207</v>
      </c>
      <c r="L5" s="9">
        <v>0.516490664466225</v>
      </c>
      <c r="M5" s="9">
        <v>0.319218</v>
      </c>
      <c r="N5" s="12">
        <v>0.171</v>
      </c>
      <c r="O5" s="9">
        <v>0.0</v>
      </c>
      <c r="P5" s="9">
        <v>0.402607445115409</v>
      </c>
      <c r="Q5" s="9">
        <v>0.467228557304914</v>
      </c>
      <c r="R5" s="9">
        <v>0.426260822242694</v>
      </c>
      <c r="S5" s="9">
        <v>0.482267121969371</v>
      </c>
      <c r="T5" s="9">
        <v>0.503378252672924</v>
      </c>
    </row>
    <row r="6" ht="14.25" customHeight="1">
      <c r="A6" s="7" t="s">
        <v>58</v>
      </c>
      <c r="B6" s="9">
        <v>0.384296509129632</v>
      </c>
      <c r="C6" s="9">
        <v>0.0</v>
      </c>
      <c r="D6" s="9">
        <v>0.319882879941551</v>
      </c>
      <c r="E6" s="9">
        <v>0.0</v>
      </c>
      <c r="F6" s="9">
        <v>0.0</v>
      </c>
      <c r="G6" s="9">
        <v>0.255231571047336</v>
      </c>
      <c r="H6" s="9">
        <v>0.0</v>
      </c>
      <c r="I6" s="9">
        <v>0.341321932511959</v>
      </c>
      <c r="J6" s="9">
        <v>0.0</v>
      </c>
      <c r="K6" s="17">
        <v>-0.063</v>
      </c>
      <c r="L6" s="9">
        <v>0.343848201647583</v>
      </c>
      <c r="M6" s="9">
        <v>0.0</v>
      </c>
      <c r="N6" s="17">
        <v>0.216</v>
      </c>
      <c r="O6" s="9">
        <v>0.0</v>
      </c>
      <c r="P6" s="9">
        <v>0.443157240233465</v>
      </c>
      <c r="Q6" s="9">
        <v>0.31187930909765</v>
      </c>
      <c r="R6" s="9">
        <v>0.401826028532846</v>
      </c>
      <c r="S6" s="9">
        <v>0.385975165091477</v>
      </c>
      <c r="T6" s="9">
        <v>0.379551853812156</v>
      </c>
    </row>
    <row r="7" ht="14.25" customHeight="1">
      <c r="A7" s="7" t="s">
        <v>46</v>
      </c>
      <c r="B7" s="9">
        <v>-0.108959389590089</v>
      </c>
      <c r="C7" s="9">
        <v>0.0</v>
      </c>
      <c r="D7" s="9">
        <v>-0.125185072846783</v>
      </c>
      <c r="E7" s="9">
        <v>0.0</v>
      </c>
      <c r="F7" s="9">
        <v>0.0</v>
      </c>
      <c r="G7" s="9">
        <v>-0.110354162787081</v>
      </c>
      <c r="H7" s="9">
        <v>0.0</v>
      </c>
      <c r="I7" s="9">
        <v>0.0</v>
      </c>
      <c r="J7" s="9">
        <v>0.0</v>
      </c>
      <c r="K7" s="17">
        <v>-0.793</v>
      </c>
      <c r="L7" s="9">
        <v>-0.137450221112144</v>
      </c>
      <c r="M7" s="9">
        <v>0.0</v>
      </c>
      <c r="N7" s="17">
        <v>-0.683</v>
      </c>
      <c r="O7" s="9">
        <v>0.0</v>
      </c>
      <c r="P7" s="9">
        <v>-0.134340232425762</v>
      </c>
      <c r="Q7" s="9">
        <v>-0.135223410078627</v>
      </c>
      <c r="R7" s="9">
        <v>-0.1065022129</v>
      </c>
      <c r="S7" s="9">
        <v>-0.114176883398712</v>
      </c>
      <c r="T7" s="9">
        <v>-0.143231716183278</v>
      </c>
    </row>
    <row r="8" ht="14.25" customHeight="1">
      <c r="A8" s="7" t="s">
        <v>34</v>
      </c>
      <c r="B8" s="7">
        <v>0.0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9">
        <v>0.0</v>
      </c>
      <c r="L8" s="9">
        <v>0.0</v>
      </c>
      <c r="M8" s="7">
        <v>0.0</v>
      </c>
      <c r="N8" s="7">
        <v>0.0</v>
      </c>
      <c r="O8" s="7">
        <v>0.0</v>
      </c>
      <c r="P8" s="7">
        <v>0.0</v>
      </c>
      <c r="Q8" s="7">
        <v>0.0</v>
      </c>
      <c r="R8" s="7">
        <v>0.0</v>
      </c>
      <c r="S8" s="7">
        <v>0.0</v>
      </c>
      <c r="T8" s="7">
        <v>0.0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25"/>
    <col customWidth="1" min="3" max="4" width="16.38"/>
    <col customWidth="1" min="5" max="5" width="24.5"/>
    <col customWidth="1" min="6" max="6" width="22.25"/>
    <col customWidth="1" min="7" max="7" width="18.25"/>
    <col customWidth="1" min="8" max="8" width="17.25"/>
    <col customWidth="1" min="9" max="9" width="27.25"/>
    <col customWidth="1" min="10" max="10" width="19.88"/>
    <col customWidth="1" min="11" max="13" width="14.0"/>
    <col customWidth="1" min="15" max="15" width="16.25"/>
  </cols>
  <sheetData>
    <row r="1" ht="14.25" customHeight="1">
      <c r="A1" s="7" t="s">
        <v>106</v>
      </c>
      <c r="B1" s="18" t="s">
        <v>80</v>
      </c>
      <c r="C1" s="18" t="s">
        <v>81</v>
      </c>
      <c r="D1" s="18" t="s">
        <v>82</v>
      </c>
      <c r="E1" s="18" t="s">
        <v>83</v>
      </c>
      <c r="F1" s="18" t="s">
        <v>84</v>
      </c>
      <c r="G1" s="18" t="s">
        <v>85</v>
      </c>
      <c r="H1" s="18" t="s">
        <v>86</v>
      </c>
      <c r="I1" s="18" t="s">
        <v>87</v>
      </c>
      <c r="J1" s="18" t="s">
        <v>88</v>
      </c>
      <c r="K1" s="18" t="s">
        <v>89</v>
      </c>
      <c r="L1" s="18" t="s">
        <v>90</v>
      </c>
      <c r="M1" s="18" t="s">
        <v>91</v>
      </c>
      <c r="N1" s="18" t="s">
        <v>92</v>
      </c>
      <c r="O1" s="18" t="s">
        <v>93</v>
      </c>
      <c r="P1" s="18" t="s">
        <v>94</v>
      </c>
      <c r="Q1" s="18" t="s">
        <v>95</v>
      </c>
      <c r="R1" s="18" t="s">
        <v>96</v>
      </c>
      <c r="S1" s="18" t="s">
        <v>97</v>
      </c>
      <c r="T1" s="19" t="s">
        <v>98</v>
      </c>
    </row>
    <row r="2" ht="14.25" customHeight="1">
      <c r="A2" s="7" t="s">
        <v>16</v>
      </c>
      <c r="B2" s="7">
        <v>0.0</v>
      </c>
      <c r="C2" s="9">
        <v>0.432662878179912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9">
        <v>0.556828129026834</v>
      </c>
      <c r="K2" s="7">
        <v>0.0</v>
      </c>
      <c r="L2" s="7">
        <v>0.0</v>
      </c>
      <c r="M2" s="9">
        <v>0.910684625505223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7" t="s">
        <v>55</v>
      </c>
      <c r="B3" s="9">
        <v>0.231392338404853</v>
      </c>
      <c r="C3" s="9">
        <v>0.0</v>
      </c>
      <c r="D3" s="9">
        <v>-0.281178234565557</v>
      </c>
      <c r="E3" s="9">
        <v>0.0</v>
      </c>
      <c r="F3" s="10">
        <v>0.0</v>
      </c>
      <c r="G3" s="9">
        <v>0.221576480634372</v>
      </c>
      <c r="H3" s="9">
        <v>0.0</v>
      </c>
      <c r="I3" s="9">
        <v>-0.301941438948462</v>
      </c>
      <c r="J3" s="9">
        <v>0.0</v>
      </c>
      <c r="K3" s="12">
        <v>-0.795</v>
      </c>
      <c r="L3" s="9">
        <v>-0.426309036779491</v>
      </c>
      <c r="M3" s="9">
        <v>0.0</v>
      </c>
      <c r="N3" s="12">
        <v>-0.768</v>
      </c>
      <c r="O3" s="10">
        <v>0.0</v>
      </c>
      <c r="P3" s="9">
        <v>0.504829526632205</v>
      </c>
      <c r="Q3" s="9">
        <v>-0.110521214936578</v>
      </c>
      <c r="R3" s="9">
        <v>0.484034741323009</v>
      </c>
      <c r="S3" s="9">
        <v>-0.0583435448691999</v>
      </c>
      <c r="T3" s="9">
        <v>-0.336201873186203</v>
      </c>
    </row>
    <row r="4" ht="14.25" customHeight="1">
      <c r="A4" s="9" t="s">
        <v>39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0.0</v>
      </c>
      <c r="S4" s="9">
        <v>0.0</v>
      </c>
      <c r="T4" s="9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7" max="7" width="12.63"/>
    <col customWidth="1" min="8" max="8" width="26.0"/>
    <col customWidth="1" min="9" max="9" width="12.63"/>
    <col customWidth="1" min="10" max="12" width="13.13"/>
    <col customWidth="1" min="13" max="13" width="26.0"/>
    <col customWidth="1" min="14" max="14" width="12.75"/>
    <col customWidth="1" min="15" max="15" width="13.13"/>
  </cols>
  <sheetData>
    <row r="1" ht="14.25" customHeight="1">
      <c r="A1" s="7" t="s">
        <v>107</v>
      </c>
      <c r="B1" s="7" t="s">
        <v>108</v>
      </c>
      <c r="C1" s="7" t="s">
        <v>109</v>
      </c>
      <c r="D1" s="18" t="s">
        <v>80</v>
      </c>
      <c r="E1" s="18" t="s">
        <v>81</v>
      </c>
      <c r="F1" s="18" t="s">
        <v>82</v>
      </c>
      <c r="G1" s="18" t="s">
        <v>83</v>
      </c>
      <c r="H1" s="18" t="s">
        <v>84</v>
      </c>
      <c r="I1" s="18" t="s">
        <v>85</v>
      </c>
      <c r="J1" s="18" t="s">
        <v>86</v>
      </c>
      <c r="K1" s="18" t="s">
        <v>87</v>
      </c>
      <c r="L1" s="18" t="s">
        <v>88</v>
      </c>
      <c r="M1" s="18" t="s">
        <v>89</v>
      </c>
      <c r="N1" s="18" t="s">
        <v>90</v>
      </c>
      <c r="O1" s="18" t="s">
        <v>91</v>
      </c>
      <c r="P1" s="18" t="s">
        <v>92</v>
      </c>
      <c r="Q1" s="18" t="s">
        <v>93</v>
      </c>
      <c r="R1" s="18" t="s">
        <v>94</v>
      </c>
      <c r="S1" s="18" t="s">
        <v>95</v>
      </c>
      <c r="T1" s="18" t="s">
        <v>96</v>
      </c>
      <c r="U1" s="18" t="s">
        <v>97</v>
      </c>
      <c r="V1" s="19" t="s">
        <v>98</v>
      </c>
    </row>
    <row r="2" ht="14.25" customHeight="1">
      <c r="A2" s="7" t="s">
        <v>39</v>
      </c>
      <c r="B2" s="7" t="s">
        <v>39</v>
      </c>
      <c r="C2" s="7" t="s">
        <v>39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  <c r="Q2" s="7">
        <v>0.0</v>
      </c>
      <c r="R2" s="7">
        <v>0.0</v>
      </c>
      <c r="S2" s="7">
        <v>0.0</v>
      </c>
      <c r="T2" s="7">
        <v>0.0</v>
      </c>
      <c r="U2" s="7">
        <v>0.0</v>
      </c>
      <c r="V2" s="7">
        <v>0.0</v>
      </c>
    </row>
    <row r="3" ht="14.25" customHeight="1">
      <c r="A3" s="7">
        <v>0.0</v>
      </c>
      <c r="B3" s="7">
        <v>30.0</v>
      </c>
      <c r="C3" s="7" t="s">
        <v>110</v>
      </c>
      <c r="D3" s="9">
        <v>0.0</v>
      </c>
      <c r="E3" s="9">
        <v>0.0</v>
      </c>
      <c r="F3" s="9">
        <v>-0.42116219961472</v>
      </c>
      <c r="G3" s="9">
        <v>0.0</v>
      </c>
      <c r="H3" s="10">
        <v>0.0</v>
      </c>
      <c r="I3" s="9">
        <v>-0.372591666171782</v>
      </c>
      <c r="J3" s="9">
        <v>0.0</v>
      </c>
      <c r="K3" s="9">
        <v>0.0</v>
      </c>
      <c r="L3" s="7">
        <v>0.0</v>
      </c>
      <c r="M3" s="12">
        <v>-0.309</v>
      </c>
      <c r="N3" s="9">
        <v>-0.516966505385195</v>
      </c>
      <c r="O3" s="9">
        <v>0.0</v>
      </c>
      <c r="P3" s="12">
        <v>-0.495</v>
      </c>
      <c r="Q3" s="10">
        <v>0.0</v>
      </c>
      <c r="R3" s="9">
        <v>-0.474752070993489</v>
      </c>
      <c r="S3" s="9">
        <v>-0.290960279046578</v>
      </c>
      <c r="T3" s="9">
        <v>-0.470600363507236</v>
      </c>
      <c r="U3" s="9">
        <v>0.0</v>
      </c>
      <c r="V3" s="9">
        <v>-0.415541451016493</v>
      </c>
    </row>
    <row r="4" ht="14.25" customHeight="1">
      <c r="A4" s="7">
        <v>31.0</v>
      </c>
      <c r="B4" s="7">
        <v>90.0</v>
      </c>
      <c r="C4" s="7" t="s">
        <v>111</v>
      </c>
      <c r="D4" s="9">
        <v>0.0740966371139434</v>
      </c>
      <c r="E4" s="9">
        <v>0.0</v>
      </c>
      <c r="F4" s="9">
        <v>-0.394675845754494</v>
      </c>
      <c r="G4" s="7">
        <v>0.0</v>
      </c>
      <c r="H4" s="9">
        <v>0.0</v>
      </c>
      <c r="I4" s="9">
        <v>-0.308478049937962</v>
      </c>
      <c r="J4" s="11">
        <v>0.539060184051235</v>
      </c>
      <c r="K4" s="9">
        <v>-0.402631185130926</v>
      </c>
      <c r="L4" s="9">
        <v>0.0</v>
      </c>
      <c r="M4" s="9">
        <v>0.0</v>
      </c>
      <c r="N4" s="9">
        <v>-0.266443494517738</v>
      </c>
      <c r="O4" s="7">
        <v>0.0</v>
      </c>
      <c r="P4" s="12">
        <v>-0.407</v>
      </c>
      <c r="Q4" s="9">
        <v>0.0</v>
      </c>
      <c r="R4" s="9">
        <v>-0.346999780528848</v>
      </c>
      <c r="S4" s="9">
        <v>0.0</v>
      </c>
      <c r="T4" s="9">
        <v>-0.375476431106874</v>
      </c>
      <c r="U4" s="9">
        <v>-0.160163352155518</v>
      </c>
      <c r="V4" s="9">
        <v>-0.172067074559788</v>
      </c>
    </row>
    <row r="5" ht="14.25" customHeight="1">
      <c r="A5" s="7">
        <v>91.0</v>
      </c>
      <c r="B5" s="7">
        <v>365.0</v>
      </c>
      <c r="C5" s="7" t="s">
        <v>112</v>
      </c>
      <c r="D5" s="9">
        <v>0.277338847459895</v>
      </c>
      <c r="E5" s="9">
        <v>0.0</v>
      </c>
      <c r="F5" s="9">
        <v>-0.0877782830073295</v>
      </c>
      <c r="G5" s="9">
        <v>0.0</v>
      </c>
      <c r="H5" s="9">
        <v>0.0</v>
      </c>
      <c r="I5" s="9">
        <v>0.0</v>
      </c>
      <c r="J5" s="9">
        <v>0.0</v>
      </c>
      <c r="K5" s="9">
        <v>0.0334511340147533</v>
      </c>
      <c r="L5" s="9">
        <v>0.0</v>
      </c>
      <c r="M5" s="9">
        <v>0.0</v>
      </c>
      <c r="N5" s="9">
        <v>-0.0981315847215136</v>
      </c>
      <c r="O5" s="9">
        <v>0.0</v>
      </c>
      <c r="P5" s="12">
        <v>-0.275</v>
      </c>
      <c r="Q5" s="9">
        <v>0.0</v>
      </c>
      <c r="R5" s="9">
        <v>-0.118861286375106</v>
      </c>
      <c r="S5" s="9">
        <v>-0.107953136084045</v>
      </c>
      <c r="T5" s="9">
        <v>-0.114342274792505</v>
      </c>
      <c r="U5" s="9">
        <v>-0.0209614686952268</v>
      </c>
      <c r="V5" s="9">
        <v>-0.0330653131258739</v>
      </c>
    </row>
    <row r="6" ht="14.25" customHeight="1">
      <c r="A6" s="7">
        <v>366.0</v>
      </c>
      <c r="B6" s="7" t="s">
        <v>113</v>
      </c>
      <c r="C6" s="7" t="s">
        <v>114</v>
      </c>
      <c r="D6" s="9">
        <v>0.581832304828907</v>
      </c>
      <c r="E6" s="9">
        <v>0.0998964470052972</v>
      </c>
      <c r="F6" s="9">
        <v>0.184853222692352</v>
      </c>
      <c r="G6" s="9">
        <v>0.0</v>
      </c>
      <c r="H6" s="10">
        <v>0.0</v>
      </c>
      <c r="I6" s="9">
        <v>0.340633290064745</v>
      </c>
      <c r="J6" s="11">
        <v>0.771206663621318</v>
      </c>
      <c r="K6" s="9">
        <v>0.34898295433384</v>
      </c>
      <c r="L6" s="9">
        <v>0.0563464956316453</v>
      </c>
      <c r="M6" s="9">
        <v>0.0</v>
      </c>
      <c r="N6" s="9">
        <v>0.299426334623847</v>
      </c>
      <c r="O6" s="9">
        <v>0.668194279038861</v>
      </c>
      <c r="P6" s="9">
        <v>0.0</v>
      </c>
      <c r="Q6" s="9">
        <v>0.0</v>
      </c>
      <c r="R6" s="9">
        <v>0.240195928083969</v>
      </c>
      <c r="S6" s="9">
        <v>0.0519006124936081</v>
      </c>
      <c r="T6" s="9">
        <v>0.220237388330606</v>
      </c>
      <c r="U6" s="9">
        <v>0.186980999582818</v>
      </c>
      <c r="V6" s="9">
        <v>0.105209451777181</v>
      </c>
    </row>
    <row r="7" ht="14.25" customHeight="1">
      <c r="A7" s="7"/>
      <c r="B7" s="7"/>
      <c r="C7" s="7"/>
      <c r="D7" s="7"/>
      <c r="E7" s="7"/>
      <c r="F7" s="7"/>
      <c r="H7" s="7"/>
      <c r="I7" s="7"/>
      <c r="J7" s="7"/>
      <c r="K7" s="7"/>
      <c r="L7" s="7"/>
      <c r="M7" s="7"/>
      <c r="N7" s="7"/>
      <c r="O7" s="7"/>
    </row>
    <row r="8" ht="14.2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4.25" customHeight="1">
      <c r="A9" s="7"/>
      <c r="B9" s="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4.25" customHeight="1"/>
    <row r="11" ht="14.25" customHeight="1"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