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NsmO5FKBA6GmQpcxTe5iEVzqQXnDWeGbT+j3eyKlJ3s="/>
    </ext>
  </extLst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<sst xmlns="http://schemas.openxmlformats.org/spreadsheetml/2006/main" count="334" uniqueCount="115">
  <si>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</si>
  <si>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</si>
  <si>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</si>
  <si>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</si>
  <si>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</si>
  <si>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</si>
  <si>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</si>
  <si>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</si>
  <si>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Progress</t>
  </si>
  <si>
    <t>Predicted Progression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</si>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</sst>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000000"/>
      <name val="Arial"/>
    </font>
    <font>
      <sz val="11.0"/>
      <color rgb="FF1F1F1F"/>
      <name val="Arial"/>
    </font>
    <font>
      <sz val="9.0"/>
      <color rgb="FF000000"/>
      <name val="Lato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4" fontId="1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AdmitScore!A$2:T$103, Q$1, FALSE) + VLOOKUP(E2, AdmitPain!A$2:T$13, Q$1, FALSE) + VLOOKUP(F2, Payer!A$2:T$8, Q$1, FALSE) + VLOOKUP(G2, TxType!A$2:T$3, Q$1, FALSE) + VLOOKUP('Patient Data'!H2, Duration!A$2:V$9, Q$1+2, TRUE) )/(1+EXP( VLOOKUP(1, Intercepts!A$2:T$2, Q$1, FALSE) + VLOOKUP(B2, Age!A$2:T$103, Q$1, FALSE) + VLOOKUP(C2, Sex!A$2:T$4, Q$1, FALSE) + VLOOKUP(D2, AdmitScore!A$2:T$103, Q$1, FALSE) + VLOOKUP(E2, AdmitPain!A$2:T$13, Q$1, FALSE) + VLOOKUP(F2, Payer!A$2:T$8, Q$1, FALSE) + VLOOKUP(G2, TxType!A$2:T$3, Q$1, FALSE) + VLOOKUP('Patient Data'!H2, Duration!A$2:V$9, Q$1+2, TRUE) ))</f>
        <v>0.9180908621</v>
      </c>
      <c r="M2" s="2">
        <f t="shared" ref="M2:M26" si="1">(J2-L2)</f>
        <v>-0.9180908621</v>
      </c>
      <c r="N2" s="2">
        <f t="shared" ref="N2:N26" si="2">(M2 + 1) / 2</f>
        <v>0.04095456894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AdmitScore!A$2:T$103, Q$1, FALSE) + VLOOKUP(E3, AdmitPain!A$2:T$13, Q$1, FALSE) + VLOOKUP(F3, Payer!A$2:T$8, Q$1, FALSE) + VLOOKUP(G3, TxType!A$2:T$3, Q$1, FALSE) + VLOOKUP('Patient Data'!H3, Duration!A$2:V$6, Q$1+2, TRUE) )/(1+EXP( VLOOKUP(1, Intercepts!A$2:T$2, Q$1, FALSE) + VLOOKUP(B3, Age!A$2:T$103, Q$1, FALSE) + VLOOKUP(C3, Sex!A$2:T$4, Q$1, FALSE) + VLOOKUP(D3, AdmitScore!A$2:T$103, Q$1, FALSE) + VLOOKUP(E3, AdmitPain!A$2:T$13, Q$1, FALSE) + VLOOKUP(F3, Payer!A$2:T$8, Q$1, FALSE) + VLOOKUP(G3, TxType!A$2:T$3, Q$1, FALSE) + VLOOKUP('Patient Data'!H3, Duration!A$2:V$6, Q$1+2, TRUE) ))</f>
        <v>0.5685736318</v>
      </c>
      <c r="M3" s="2">
        <f t="shared" si="1"/>
        <v>-0.5685736318</v>
      </c>
      <c r="N3" s="2">
        <f t="shared" si="2"/>
        <v>0.2157131841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AdmitScore!A$2:T$103, Q$1, FALSE) + VLOOKUP(E4, AdmitPain!A$2:T$13, Q$1, FALSE) + VLOOKUP(F4, Payer!A$2:T$8, Q$1, FALSE) + VLOOKUP(G4, TxType!A$2:T$3, Q$1, FALSE) + VLOOKUP('Patient Data'!H4, Duration!A$2:V$6, Q$1+2, TRUE) )/(1+EXP( VLOOKUP(1, Intercepts!A$2:T$2, Q$1, FALSE) + VLOOKUP(B4, Age!A$2:T$103, Q$1, FALSE) + VLOOKUP(C4, Sex!A$2:T$4, Q$1, FALSE) + VLOOKUP(D4, AdmitScore!A$2:T$103, Q$1, FALSE) + VLOOKUP(E4, AdmitPain!A$2:T$13, Q$1, FALSE) + VLOOKUP(F4, Payer!A$2:T$8, Q$1, FALSE) + VLOOKUP(G4, TxType!A$2:T$3, Q$1, FALSE) + VLOOKUP('Patient Data'!H4, Duration!A$2:V$6, Q$1+2, TRUE) ))</f>
        <v>0.4993974903</v>
      </c>
      <c r="M4" s="2">
        <f t="shared" si="1"/>
        <v>-0.4993974903</v>
      </c>
      <c r="N4" s="2">
        <f t="shared" si="2"/>
        <v>0.2503012548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AdmitScore!A$2:T$103, Q$1, FALSE) + VLOOKUP(E5, AdmitPain!A$2:T$13, Q$1, FALSE) + VLOOKUP(F5, Payer!A$2:T$8, Q$1, FALSE) + VLOOKUP(G5, TxType!A$2:T$3, Q$1, FALSE) + VLOOKUP('Patient Data'!H5, Duration!A$2:V$6, Q$1+2, TRUE) )/(1+EXP( VLOOKUP(1, Intercepts!A$2:T$2, Q$1, FALSE) + VLOOKUP(B5, Age!A$2:T$103, Q$1, FALSE) + VLOOKUP(C5, Sex!A$2:T$4, Q$1, FALSE) + VLOOKUP(D5, AdmitScore!A$2:T$103, Q$1, FALSE) + VLOOKUP(E5, AdmitPain!A$2:T$13, Q$1, FALSE) + VLOOKUP(F5, Payer!A$2:T$8, Q$1, FALSE) + VLOOKUP(G5, TxType!A$2:T$3, Q$1, FALSE) + VLOOKUP('Patient Data'!H5, Duration!A$2:V$6, Q$1+2, TRUE) ))</f>
        <v>0.4191054352</v>
      </c>
      <c r="M5" s="2">
        <f t="shared" si="1"/>
        <v>-0.4191054352</v>
      </c>
      <c r="N5" s="2">
        <f t="shared" si="2"/>
        <v>0.2904472824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AdmitScore!A$2:T$103, Q$1, FALSE) + VLOOKUP(E6, AdmitPain!A$2:T$13, Q$1, FALSE) + VLOOKUP(F6, Payer!A$2:T$8, Q$1, FALSE) + VLOOKUP(G6, TxType!A$2:T$3, Q$1, FALSE) + VLOOKUP('Patient Data'!H6, Duration!A$2:V$6, Q$1+2, TRUE) )/(1+EXP( VLOOKUP(1, Intercepts!A$2:T$2, Q$1, FALSE) + VLOOKUP(B6, Age!A$2:T$103, Q$1, FALSE) + VLOOKUP(C6, Sex!A$2:T$4, Q$1, FALSE) + VLOOKUP(D6, AdmitScore!A$2:T$103, Q$1, FALSE) + VLOOKUP(E6, AdmitPain!A$2:T$13, Q$1, FALSE) + VLOOKUP(F6, Payer!A$2:T$8, Q$1, FALSE) + VLOOKUP(G6, TxType!A$2:T$3, Q$1, FALSE) + VLOOKUP('Patient Data'!H6, Duration!A$2:V$6, Q$1+2, TRUE) ))</f>
        <v>0.5123816136</v>
      </c>
      <c r="M6" s="2">
        <f t="shared" si="1"/>
        <v>0.4876183864</v>
      </c>
      <c r="N6" s="2">
        <f t="shared" si="2"/>
        <v>0.7438091932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AdmitScore!A$2:T$103, Q$1, FALSE) + VLOOKUP(E7, AdmitPain!A$2:T$13, Q$1, FALSE) + VLOOKUP(F7, Payer!A$2:T$8, Q$1, FALSE) + VLOOKUP(G7, TxType!A$2:T$3, Q$1, FALSE) + VLOOKUP('Patient Data'!H7, Duration!A$2:V$6, Q$1+2, TRUE) )/(1+EXP( VLOOKUP(1, Intercepts!A$2:T$2, Q$1, FALSE) + VLOOKUP(B7, Age!A$2:T$103, Q$1, FALSE) + VLOOKUP(C7, Sex!A$2:T$4, Q$1, FALSE) + VLOOKUP(D7, AdmitScore!A$2:T$103, Q$1, FALSE) + VLOOKUP(E7, AdmitPain!A$2:T$13, Q$1, FALSE) + VLOOKUP(F7, Payer!A$2:T$8, Q$1, FALSE) + VLOOKUP(G7, TxType!A$2:T$3, Q$1, FALSE) + VLOOKUP('Patient Data'!H7, Duration!A$2:V$6, Q$1+2, TRUE) ))</f>
        <v>0.6911986818</v>
      </c>
      <c r="M7" s="2">
        <f t="shared" si="1"/>
        <v>-0.6911986818</v>
      </c>
      <c r="N7" s="2">
        <f t="shared" si="2"/>
        <v>0.1544006591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3">
        <f>EXP( VLOOKUP(1, Intercepts!A$2:T$2, Q$1, FALSE) + VLOOKUP(B8, Age!A$13:T$103, Q$1, FALSE) + VLOOKUP(C8, Sex!A$2:T$4, Q$1, FALSE) + VLOOKUP(D8, AdmitScore!A$2:T$103, Q$1, FALSE) + VLOOKUP(E8, AdmitPain!A$2:T$13, Q$1, FALSE) + VLOOKUP(F8, Payer!A$2:T$8, Q$1, FALSE) + VLOOKUP(G8, TxType!A$2:T$3, Q$1, FALSE) + VLOOKUP('Patient Data'!H8, Duration!A$2:V$6, Q$1+2, TRUE) )/(1+EXP( VLOOKUP(1, Intercepts!A$2:T$2, Q$1, FALSE) + VLOOKUP(B8, Age!A$2:T$103, Q$1, FALSE) + VLOOKUP(C8, Sex!A$2:T$4, Q$1, FALSE) + VLOOKUP(D8, AdmitScore!A$2:T$103, Q$1, FALSE) + VLOOKUP(E8, AdmitPain!A$2:T$13, Q$1, FALSE) + VLOOKUP(F8, Payer!A$2:T$8, Q$1, FALSE) + VLOOKUP(G8, TxType!A$2:T$3, Q$1, FALSE) + VLOOKUP('Patient Data'!H8, Duration!A$2:V$6, Q$1+2, TRUE) ))</f>
        <v>0.7219077678</v>
      </c>
      <c r="M8" s="4">
        <f t="shared" si="1"/>
        <v>-0.7219077678</v>
      </c>
      <c r="N8" s="4">
        <f t="shared" si="2"/>
        <v>0.1390461161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AdmitScore!A$2:T$103, Q$1, FALSE) + VLOOKUP(E9, AdmitPain!A$2:T$13, Q$1, FALSE) + VLOOKUP(F9, Payer!A$2:T$8, Q$1, FALSE) + VLOOKUP(G9, TxType!A$2:T$3, Q$1, FALSE) + VLOOKUP('Patient Data'!H9, Duration!A$2:V$6, Q$1+2, TRUE) )/(1+EXP( VLOOKUP(1, Intercepts!A$2:T$2, Q$1, FALSE) + VLOOKUP(B9, Age!A$2:T$103, Q$1, FALSE) + VLOOKUP(C9, Sex!A$2:T$4, Q$1, FALSE) + VLOOKUP(D9, AdmitScore!A$2:T$103, Q$1, FALSE) + VLOOKUP(E9, AdmitPain!A$2:T$13, Q$1, FALSE) + VLOOKUP(F9, Payer!A$2:T$8, Q$1, FALSE) + VLOOKUP(G9, TxType!A$2:T$3, Q$1, FALSE) + VLOOKUP('Patient Data'!H9, Duration!A$2:V$6, Q$1+2, TRUE) ))</f>
        <v>0.6872062029</v>
      </c>
      <c r="M9" s="2">
        <f t="shared" si="1"/>
        <v>0.3127937971</v>
      </c>
      <c r="N9" s="2">
        <f t="shared" si="2"/>
        <v>0.6563968986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AdmitScore!A$2:T$103, Q$1, FALSE) + VLOOKUP(E10, AdmitPain!A$2:T$13, Q$1, FALSE) + VLOOKUP(F10, Payer!A$2:T$8, Q$1, FALSE) + VLOOKUP(G10, TxType!A$2:T$3, Q$1, FALSE) + VLOOKUP('Patient Data'!H10, Duration!A$2:V$6, Q$1+2, TRUE) )/(1+EXP( VLOOKUP(1, Intercepts!A$2:T$2, Q$1, FALSE) + VLOOKUP(B10, Age!A$2:T$103, Q$1, FALSE) + VLOOKUP(C10, Sex!A$2:T$4, Q$1, FALSE) + VLOOKUP(D10, AdmitScore!A$2:T$103, Q$1, FALSE) + VLOOKUP(E10, AdmitPain!A$2:T$13, Q$1, FALSE) + VLOOKUP(F10, Payer!A$2:T$8, Q$1, FALSE) + VLOOKUP(G10, TxType!A$2:T$3, Q$1, FALSE) + VLOOKUP('Patient Data'!H10, Duration!A$2:V$6, Q$1+2, TRUE) ))</f>
        <v>0.7751654863</v>
      </c>
      <c r="M10" s="2">
        <f t="shared" si="1"/>
        <v>0.2248345137</v>
      </c>
      <c r="N10" s="2">
        <f t="shared" si="2"/>
        <v>0.6124172569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AdmitScore!A$2:T$103, Q$1, FALSE) + VLOOKUP(E11, AdmitPain!A$2:T$13, Q$1, FALSE) + VLOOKUP(F11, Payer!A$2:T$8, Q$1, FALSE) + VLOOKUP(G11, TxType!A$2:T$3, Q$1, FALSE) + VLOOKUP('Patient Data'!H11, Duration!A$2:V$6, Q$1+2, TRUE) )/(1+EXP( VLOOKUP(1, Intercepts!A$2:T$2, Q$1, FALSE) + VLOOKUP(B11, Age!A$2:T$103, Q$1, FALSE) + VLOOKUP(C11, Sex!A$2:T$4, Q$1, FALSE) + VLOOKUP(D11, AdmitScore!A$2:T$103, Q$1, FALSE) + VLOOKUP(E11, AdmitPain!A$2:T$13, Q$1, FALSE) + VLOOKUP(F11, Payer!A$2:T$8, Q$1, FALSE) + VLOOKUP(G11, TxType!A$2:T$3, Q$1, FALSE) + VLOOKUP('Patient Data'!H11, Duration!A$2:V$6, Q$1+2, TRUE) ))</f>
        <v>0.7985003987</v>
      </c>
      <c r="M11" s="2">
        <f t="shared" si="1"/>
        <v>-0.7985003987</v>
      </c>
      <c r="N11" s="2">
        <f t="shared" si="2"/>
        <v>0.1007498007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AdmitScore!A$2:T$103, Q$1, FALSE) + VLOOKUP(E12, AdmitPain!A$2:T$13, Q$1, FALSE) + VLOOKUP(F12, Payer!A$2:T$8, Q$1, FALSE) + VLOOKUP(G12, TxType!A$2:T$3, Q$1, FALSE) + VLOOKUP('Patient Data'!H12, Duration!A$2:V$6, Q$1+2, TRUE) )/(1+EXP( VLOOKUP(1, Intercepts!A$2:T$2, Q$1, FALSE) + VLOOKUP(B12, Age!A$2:T$103, Q$1, FALSE) + VLOOKUP(C12, Sex!A$2:T$4, Q$1, FALSE) + VLOOKUP(D12, AdmitScore!A$2:T$103, Q$1, FALSE) + VLOOKUP(E12, AdmitPain!A$2:T$13, Q$1, FALSE) + VLOOKUP(F12, Payer!A$2:T$8, Q$1, FALSE) + VLOOKUP(G12, TxType!A$2:T$3, Q$1, FALSE) + VLOOKUP('Patient Data'!H12, Duration!A$2:V$6, Q$1+2, TRUE) ))</f>
        <v>0.85042734</v>
      </c>
      <c r="M12" s="2">
        <f t="shared" si="1"/>
        <v>-0.85042734</v>
      </c>
      <c r="N12" s="2">
        <f t="shared" si="2"/>
        <v>0.07478632998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AdmitScore!A$2:T$103, Q$1, FALSE) + VLOOKUP(E13, AdmitPain!A$2:T$13, Q$1, FALSE) + VLOOKUP(F13, Payer!A$2:T$8, Q$1, FALSE) + VLOOKUP(G13, TxType!A$2:T$3, Q$1, FALSE) + VLOOKUP('Patient Data'!H13, Duration!A$2:V$6, Q$1+2, TRUE) )/(1+EXP( VLOOKUP(1, Intercepts!A$2:T$2, Q$1, FALSE) + VLOOKUP(B13, Age!A$2:T$103, Q$1, FALSE) + VLOOKUP(C13, Sex!A$2:T$4, Q$1, FALSE) + VLOOKUP(D13, AdmitScore!A$3:T$103, Q$1, FALSE) + VLOOKUP(E13, AdmitPain!A$2:T$13, Q$1, FALSE) + VLOOKUP(F13, Payer!A$2:T$8, Q$1, FALSE) + VLOOKUP(G13, TxType!A$2:T$3, Q$1, FALSE) + VLOOKUP('Patient Data'!H13, Duration!A$2:V$6, Q$1+2, TRUE) ))</f>
        <v>0.8295945264</v>
      </c>
      <c r="M13" s="2">
        <f t="shared" si="1"/>
        <v>-0.8295945264</v>
      </c>
      <c r="N13" s="2">
        <f t="shared" si="2"/>
        <v>0.08520273679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AdmitScore!A$2:T$103, Q$1, FALSE) + VLOOKUP(E14, AdmitPain!A$2:T$13, Q$1, FALSE) + VLOOKUP(F14, Payer!A$2:T$8, Q$1, FALSE) + VLOOKUP(G14, TxType!A$2:T$3, Q$1, FALSE) + VLOOKUP('Patient Data'!H14, Duration!A$2:V$6, Q$1+2, TRUE) )/(1+EXP( VLOOKUP(1, Intercepts!A$2:T$2, Q$1, FALSE) + VLOOKUP(B14, Age!A$2:T$103, Q$1, FALSE) + VLOOKUP(C14, Sex!A$2:T$4, Q$1, FALSE) + VLOOKUP(D14, AdmitScore!A$2:T$103, Q$1, FALSE) + VLOOKUP(E14, AdmitPain!A$2:T$13, Q$1, FALSE) + VLOOKUP(F14, Payer!A$2:T$8, Q$1, FALSE) + VLOOKUP(G14, TxType!A$2:T$3, Q$1, FALSE) + VLOOKUP('Patient Data'!H14, Duration!A$2:V$6, Q$1+2, TRUE) ))</f>
        <v>0.883510358</v>
      </c>
      <c r="M14" s="2">
        <f t="shared" si="1"/>
        <v>0.116489642</v>
      </c>
      <c r="N14" s="2">
        <f t="shared" si="2"/>
        <v>0.558244821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AdmitScore!A$2:T$103, Q$1, FALSE) + VLOOKUP(E15, AdmitPain!A$2:T$13, Q$1, FALSE) + VLOOKUP(F15, Payer!A$2:T$8, Q$1, FALSE) + VLOOKUP(G15, TxType!A$2:T$3, Q$1, FALSE) + VLOOKUP('Patient Data'!H15, Duration!A$2:V$6, Q$1+2, TRUE) )/(1+EXP( VLOOKUP(1, Intercepts!A$2:T$2, Q$1, FALSE) + VLOOKUP(B15, Age!A$2:T$103, Q$1, FALSE) + VLOOKUP(C15, Sex!A$2:T$4, Q$1, FALSE) + VLOOKUP(D15, AdmitScore!A$3:T$103, Q$1, FALSE) + VLOOKUP(E15, AdmitPain!A$2:T$13, Q$1, FALSE) + VLOOKUP(F15, Payer!A$2:T$8, Q$1, FALSE) + VLOOKUP(G15, TxType!A$2:T$3, Q$1, FALSE) + VLOOKUP('Patient Data'!H15, Duration!A$2:V$6, Q$1+2, TRUE) ))</f>
        <v>0.9296093053</v>
      </c>
      <c r="M15" s="2">
        <f t="shared" si="1"/>
        <v>-0.9296093053</v>
      </c>
      <c r="N15" s="2">
        <f t="shared" si="2"/>
        <v>0.03519534737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AdmitScore!A$2:T$103, Q$1, FALSE) + VLOOKUP(E16, AdmitPain!A$2:T$13, Q$1, FALSE) + VLOOKUP(F16, Payer!A$2:T$8, Q$1, FALSE) + VLOOKUP(G16, TxType!A$2:T$3, Q$1, FALSE) + VLOOKUP('Patient Data'!H16, Duration!A$2:V$6, Q$1+2, TRUE) )/(1+EXP( VLOOKUP(1, Intercepts!A$2:T$2, Q$1, FALSE) + VLOOKUP(B16, Age!A$2:T$103, Q$1, FALSE) + VLOOKUP(C16, Sex!A$2:T$4, Q$1, FALSE) + VLOOKUP(D16, AdmitScore!A$2:T$103, Q$1, FALSE) + VLOOKUP(E16, AdmitPain!A$2:T$13, Q$1, FALSE) + VLOOKUP(F16, Payer!A$2:T$8, Q$1, FALSE) + VLOOKUP(G16, TxType!A$2:T$3, Q$1, FALSE) + VLOOKUP('Patient Data'!H16, Duration!A$2:V$6, Q$1+2, TRUE) ))</f>
        <v>0.9386490778</v>
      </c>
      <c r="M16" s="2">
        <f t="shared" si="1"/>
        <v>-0.9386490778</v>
      </c>
      <c r="N16" s="2">
        <f t="shared" si="2"/>
        <v>0.0306754611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AdmitScore!A$2:T$103, Q$1, FALSE) + VLOOKUP(E17, AdmitPain!A$2:T$13, Q$1, FALSE) + VLOOKUP(F17, Payer!A$2:T$8, Q$1, FALSE) + VLOOKUP(G17, TxType!A$2:T$3, Q$1, FALSE) + VLOOKUP('Patient Data'!H17, Duration!A$2:V$6, Q$1+2, TRUE) )/(1+EXP( VLOOKUP(1, Intercepts!A$2:T$2, Q$1, FALSE) + VLOOKUP(B17, Age!A$2:T$103, Q$1, FALSE) + VLOOKUP(C17, Sex!A$2:T$4, Q$1, FALSE) + VLOOKUP(D17, AdmitScore!A$2:T$103, Q$1, FALSE) + VLOOKUP(E17, AdmitPain!A$2:T$13, Q$1, FALSE) + VLOOKUP(F17, Payer!A$2:T$8, Q$1, FALSE) + VLOOKUP(G17, TxType!A$2:T$3, Q$1, FALSE) + VLOOKUP('Patient Data'!H17, Duration!A$2:V$6, Q$1+2, TRUE) ))</f>
        <v>0.9473697714</v>
      </c>
      <c r="M17" s="2">
        <f t="shared" si="1"/>
        <v>-0.9473697714</v>
      </c>
      <c r="N17" s="2">
        <f t="shared" si="2"/>
        <v>0.02631511429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AdmitScore!A$2:T$103, Q$1, FALSE) + VLOOKUP(E18, AdmitPain!A$2:T$13, Q$1, FALSE) + VLOOKUP(F18, Payer!A$2:T$8, Q$1, FALSE) + VLOOKUP(G18, TxType!A$2:T$3, Q$1, FALSE) + VLOOKUP('Patient Data'!H18, Duration!A$2:V$6, Q$1+2, TRUE) )/(1+EXP( VLOOKUP(1, Intercepts!A$2:T$2, Q$1, FALSE) + VLOOKUP(B18, Age!A$2:T$103, Q$1, FALSE) + VLOOKUP(C18, Sex!A$2:T$4, Q$1, FALSE) + VLOOKUP(D18, AdmitScore!A$3:T$103, Q$1, FALSE) + VLOOKUP(E18, AdmitPain!A$2:T$13, Q$1, FALSE) + VLOOKUP(F18, Payer!A$2:T$8, Q$1, FALSE) + VLOOKUP(G18, TxType!A$2:T$3, Q$1, FALSE) + VLOOKUP('Patient Data'!H18, Duration!A$2:V$6, Q$1+2, TRUE) ))</f>
        <v>0.9512068486</v>
      </c>
      <c r="M18" s="2">
        <f t="shared" si="1"/>
        <v>-0.9512068486</v>
      </c>
      <c r="N18" s="2">
        <f t="shared" si="2"/>
        <v>0.02439657572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AdmitScore!A$2:T$103, Q$1, FALSE) + VLOOKUP(E19, AdmitPain!A$2:T$13, Q$1, FALSE) + VLOOKUP(F19, Payer!A$2:T$8, Q$1, FALSE) + VLOOKUP(G19, TxType!A$2:T$3, Q$1, FALSE) + VLOOKUP('Patient Data'!H19, Duration!A$2:V$6, Q$1+2, TRUE) )/(1+EXP( VLOOKUP(1, Intercepts!A$2:T$2, Q$1, FALSE) + VLOOKUP(B19, Age!A$2:T$103, Q$1, FALSE) + VLOOKUP(C19, Sex!A$2:T$4, Q$1, FALSE) + VLOOKUP(D19, AdmitScore!A$2:T$103, Q$1, FALSE) + VLOOKUP(E19, AdmitPain!A$2:T$13, Q$1, FALSE) + VLOOKUP(F19, Payer!A$2:T$8, Q$1, FALSE) + VLOOKUP(G19, TxType!A$2:T$3, Q$1, FALSE) + VLOOKUP('Patient Data'!H19, Duration!A$2:V$6, Q$1+2, TRUE) ))</f>
        <v>0.9718011082</v>
      </c>
      <c r="M19" s="2">
        <f t="shared" si="1"/>
        <v>-0.9718011082</v>
      </c>
      <c r="N19" s="2">
        <f t="shared" si="2"/>
        <v>0.01409944591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AdmitScore!A$2:T$103, Q$1, FALSE) + VLOOKUP(E20, AdmitPain!A$2:T$13, Q$1, FALSE) + VLOOKUP(F20, Payer!A$2:T$8, Q$1, FALSE) + VLOOKUP(G20, TxType!A$2:T$3, Q$1, FALSE) + VLOOKUP('Patient Data'!H20, Duration!A$2:V$6, Q$1+2, TRUE) )/(1+EXP( VLOOKUP(1, Intercepts!A$2:T$2, Q$1, FALSE) + VLOOKUP(B20, Age!A$2:T$103, Q$1, FALSE) + VLOOKUP(C20, Sex!A$2:T$4, Q$1, FALSE) + VLOOKUP(D20, AdmitScore!A$2:T$103, Q$1, FALSE) + VLOOKUP(E20, AdmitPain!A$2:T$13, Q$1, FALSE) + VLOOKUP(F20, Payer!A$2:T$8, Q$1, FALSE) + VLOOKUP(G20, TxType!A$2:T$3, Q$1, FALSE) + VLOOKUP('Patient Data'!H20, Duration!A$2:V$6, Q$1+2, TRUE) ))</f>
        <v>0.9597759298</v>
      </c>
      <c r="M20" s="2">
        <f t="shared" si="1"/>
        <v>0.04022407018</v>
      </c>
      <c r="N20" s="2">
        <f t="shared" si="2"/>
        <v>0.5201120351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AdmitScore!A$2:T$103, Q$1, FALSE) + VLOOKUP(E21, AdmitPain!A$2:T$13, Q$1, FALSE) + VLOOKUP(F21, Payer!A$2:T$8, Q$1, FALSE) + VLOOKUP(G21, TxType!A$2:T$3, Q$1, FALSE) + VLOOKUP('Patient Data'!H21, Duration!A$2:V$6, Q$1+2, TRUE) )/(1+EXP( VLOOKUP(1, Intercepts!A$2:T$2, Q$1, FALSE) + VLOOKUP(B21, Age!A$2:T$103, Q$1, FALSE) + VLOOKUP(C21, Sex!A$2:T$4, Q$1, FALSE) + VLOOKUP(D21, AdmitScore!A$2:T$103, Q$1, FALSE) + VLOOKUP(E21, AdmitPain!A$2:T$13, Q$1, FALSE) + VLOOKUP(F21, Payer!A$2:T$8, Q$1, FALSE) + VLOOKUP(G21, TxType!A$2:T$3, Q$1, FALSE) + VLOOKUP('Patient Data'!H21, Duration!A$2:V$6, Q$1+2, TRUE) ))</f>
        <v>0.8316876983</v>
      </c>
      <c r="M21" s="2">
        <f t="shared" si="1"/>
        <v>-0.8316876983</v>
      </c>
      <c r="N21" s="2">
        <f t="shared" si="2"/>
        <v>0.08415615086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AdmitScore!A$2:T$103, Q$1, FALSE) + VLOOKUP(E22, AdmitPain!A$2:T$13, Q$1, FALSE) + VLOOKUP(F22, Payer!A$2:T$8, Q$1, FALSE) + VLOOKUP(G22, TxType!A$2:T$3, Q$1, FALSE) + VLOOKUP('Patient Data'!H22, Duration!A$2:V$6, Q$1+2, TRUE) )/(1+EXP( VLOOKUP(1, Intercepts!A$2:T$2, Q$1, FALSE) + VLOOKUP(B22, Age!A$2:T$103, Q$1, FALSE) + VLOOKUP(C22, Sex!A$2:T$4, Q$1, FALSE) + VLOOKUP(D22, AdmitScore!A$2:T$103, Q$1, FALSE) + VLOOKUP(E22, AdmitPain!A$2:T$13, Q$1, FALSE) + VLOOKUP(F22, Payer!A$2:T$8, Q$1, FALSE) + VLOOKUP(G22, TxType!A$2:T$3, Q$1, FALSE) + VLOOKUP('Patient Data'!H22, Duration!A$2:V$6, Q$1+2, TRUE) ))</f>
        <v>0.8342500714</v>
      </c>
      <c r="M22" s="2">
        <f t="shared" si="1"/>
        <v>-0.8342500714</v>
      </c>
      <c r="N22" s="2">
        <f t="shared" si="2"/>
        <v>0.08287496431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AdmitScore!A$2:T$103, Q$1, FALSE) + VLOOKUP(E23, AdmitPain!A$2:T$13, Q$1, FALSE) + VLOOKUP(F23, Payer!A$2:T$8, Q$1, FALSE) + VLOOKUP(G23, TxType!A$2:T$3, Q$1, FALSE) + VLOOKUP('Patient Data'!H23, Duration!A$2:V$6, Q$1+2, TRUE) )/(1+EXP( VLOOKUP(1, Intercepts!A$2:T$2, Q$1, FALSE) + VLOOKUP(B23, Age!A$2:T$103, Q$1, FALSE) + VLOOKUP(C23, Sex!A$2:T$4, Q$1, FALSE) + VLOOKUP(D23, AdmitScore!A$2:T$103, Q$1, FALSE) + VLOOKUP(E23, AdmitPain!A$2:T$13, Q$1, FALSE) + VLOOKUP(F23, Payer!A$2:T$8, Q$1, FALSE) + VLOOKUP(G23, TxType!A$2:T$3, Q$1, FALSE) + VLOOKUP('Patient Data'!H23, Duration!A$2:V$6, Q$1+2, TRUE) ))</f>
        <v>0.8579739461</v>
      </c>
      <c r="M23" s="2">
        <f t="shared" si="1"/>
        <v>-0.8579739461</v>
      </c>
      <c r="N23" s="2">
        <f t="shared" si="2"/>
        <v>0.07101302694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AdmitScore!A$2:T$103, Q$1, FALSE) + VLOOKUP(E24, AdmitPain!A$2:T$13, Q$1, FALSE) + VLOOKUP(F24, Payer!A$2:T$8, Q$1, FALSE) + VLOOKUP(G24, TxType!A$2:T$3, Q$1, FALSE) + VLOOKUP('Patient Data'!H24, Duration!A$2:V$6, Q$1+2, TRUE) )/(1+EXP( VLOOKUP(1, Intercepts!A$2:T$2, Q$1, FALSE) + VLOOKUP(B24, Age!A$2:T$103, Q$1, FALSE) + VLOOKUP(C24, Sex!A$2:T$4, Q$1, FALSE) + VLOOKUP(D24, AdmitScore!A$2:T$103, Q$1, FALSE) + VLOOKUP(E24, AdmitPain!A$2:T$13, Q$1, FALSE) + VLOOKUP(F24, Payer!A$2:T$8, Q$1, FALSE) + VLOOKUP(G24, TxType!A$2:T$3, Q$1, FALSE) + VLOOKUP('Patient Data'!H24, Duration!A$2:V$6, Q$1+2, TRUE) ))</f>
        <v>0.8618747398</v>
      </c>
      <c r="M24" s="2">
        <f t="shared" si="1"/>
        <v>-0.8618747398</v>
      </c>
      <c r="N24" s="2">
        <f t="shared" si="2"/>
        <v>0.06906263011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AdmitScore!A$2:T$103, Q$1, FALSE) + VLOOKUP(E25, AdmitPain!A$2:T$13, Q$1, FALSE) + VLOOKUP(F25, Payer!A$2:T$8, Q$1, FALSE) + VLOOKUP(G25, TxType!A$2:T$3, Q$1, FALSE) + VLOOKUP('Patient Data'!H25, Duration!A$2:V$6, Q$1+2, TRUE) )/(1+EXP( VLOOKUP(1, Intercepts!A$2:T$2, Q$1, FALSE) + VLOOKUP(B25, Age!A$2:T$103, Q$1, FALSE) + VLOOKUP(C25, Sex!A$2:T$4, Q$1, FALSE) + VLOOKUP(D25, AdmitScore!A$2:T$103, Q$1, FALSE) + VLOOKUP(E25, AdmitPain!A$2:T$13, Q$1, FALSE) + VLOOKUP(F25, Payer!A$2:T$8, Q$1, FALSE) + VLOOKUP(G25, TxType!A$2:T$3, Q$1, FALSE) + VLOOKUP('Patient Data'!H25, Duration!A$2:V$6, Q$1+2, TRUE) ))</f>
        <v>0.8554110173</v>
      </c>
      <c r="M25" s="2">
        <f t="shared" si="1"/>
        <v>0.1445889827</v>
      </c>
      <c r="N25" s="2">
        <f t="shared" si="2"/>
        <v>0.5722944914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AdmitScore!A$2:T$103, Q$1, FALSE) + VLOOKUP(E26, AdmitPain!A$2:T$13, Q$1, FALSE) + VLOOKUP(F26, Payer!A$2:T$8, Q$1, FALSE) + VLOOKUP(G26, TxType!A$2:T$3, Q$1, FALSE) + VLOOKUP('Patient Data'!H26, Duration!A$2:V$6, Q$1+2, TRUE) )/(1+EXP( VLOOKUP(1, Intercepts!A$2:T$2, Q$1, FALSE) + VLOOKUP(B26, Age!A$2:T$103, Q$1, FALSE) + VLOOKUP(C26, Sex!A$2:T$4, Q$1, FALSE) + VLOOKUP(D26, AdmitScore!A$2:T$103, Q$1, FALSE) + VLOOKUP(E26, AdmitPain!A$2:T$13, Q$1, FALSE) + VLOOKUP(F26, Payer!A$2:T$8, Q$1, FALSE) + VLOOKUP(G26, TxType!A$2:T$3, Q$1, FALSE) + VLOOKUP('Patient Data'!H26, Duration!A$2:V$6, Q$1+2, TRUE) ))</f>
        <v>0.8694511461</v>
      </c>
      <c r="M26" s="2">
        <f t="shared" si="1"/>
        <v>-0.8694511461</v>
      </c>
      <c r="N26" s="2">
        <f t="shared" si="2"/>
        <v>0.06527442693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0.7985648182</v>
      </c>
      <c r="M30" s="2">
        <f t="shared" si="3"/>
        <v>-0.5585648182</v>
      </c>
      <c r="N30" s="2">
        <f t="shared" si="3"/>
        <v>0.2207175909</v>
      </c>
      <c r="O30" s="2"/>
      <c r="P30" s="1">
        <f>M31 / COUNT(M2:M26)</f>
        <v>-0.5585648182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19.96412045</v>
      </c>
      <c r="M31" s="2">
        <f t="shared" si="4"/>
        <v>-13.96412045</v>
      </c>
      <c r="N31" s="5">
        <f t="shared" si="4"/>
        <v>5.517939773</v>
      </c>
      <c r="O31" s="2"/>
      <c r="P31" s="5">
        <f>N31/COUNT(N2:N26)</f>
        <v>0.2207175909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6</v>
      </c>
      <c r="P34" s="2">
        <f>COUNT(N2:N26) - ROUND(N31, 0)</f>
        <v>19</v>
      </c>
      <c r="Q34" s="2"/>
      <c r="R34" s="2">
        <f>O34/(O34 + P34)</f>
        <v>0.24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9">
        <v>1.0</v>
      </c>
      <c r="B2" s="8">
        <v>0.374565</v>
      </c>
      <c r="C2" s="8">
        <v>-5.2088</v>
      </c>
      <c r="D2" s="8">
        <v>0.319146</v>
      </c>
      <c r="E2" s="8">
        <v>2.844954</v>
      </c>
      <c r="F2" s="10">
        <v>-3.68</v>
      </c>
      <c r="G2" s="8">
        <v>1.250863</v>
      </c>
      <c r="H2" s="11">
        <v>-4.8337</v>
      </c>
      <c r="I2" s="8">
        <v>4.397292</v>
      </c>
      <c r="J2" s="8">
        <v>5.3279</v>
      </c>
      <c r="K2" s="12">
        <v>-4.06</v>
      </c>
      <c r="L2" s="8">
        <v>4.911827</v>
      </c>
      <c r="M2" s="8">
        <v>5.3279</v>
      </c>
      <c r="N2" s="13">
        <v>-5.1</v>
      </c>
      <c r="O2" s="10">
        <v>-5.38</v>
      </c>
      <c r="P2" s="8">
        <v>-0.920324</v>
      </c>
      <c r="Q2" s="8">
        <v>-0.7989</v>
      </c>
      <c r="R2" s="8">
        <v>-0.7323</v>
      </c>
      <c r="S2" s="8">
        <v>-0.6593</v>
      </c>
      <c r="T2" s="8">
        <v>-0.6211</v>
      </c>
    </row>
    <row r="3" ht="14.25" customHeight="1"/>
    <row r="4" ht="14.25" customHeight="1"/>
    <row r="5" ht="14.2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14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4.25" customHeight="1">
      <c r="A2" s="9" t="s">
        <v>39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16"/>
      <c r="V2" s="16"/>
      <c r="W2" s="16"/>
      <c r="X2" s="16"/>
      <c r="Y2" s="16"/>
      <c r="Z2" s="16"/>
    </row>
    <row r="3" ht="14.25" customHeight="1">
      <c r="A3" s="9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16"/>
      <c r="V3" s="16"/>
      <c r="W3" s="16"/>
      <c r="X3" s="16"/>
      <c r="Y3" s="16"/>
      <c r="Z3" s="16"/>
    </row>
    <row r="4" ht="14.25" customHeight="1">
      <c r="A4" s="9">
        <v>1.0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16"/>
      <c r="V4" s="16"/>
      <c r="W4" s="16"/>
      <c r="X4" s="16"/>
      <c r="Y4" s="16"/>
      <c r="Z4" s="16"/>
    </row>
    <row r="5" ht="14.25" customHeight="1">
      <c r="A5" s="9">
        <v>2.0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16"/>
      <c r="V5" s="16"/>
      <c r="W5" s="16"/>
      <c r="X5" s="16"/>
      <c r="Y5" s="16"/>
      <c r="Z5" s="16"/>
    </row>
    <row r="6" ht="14.25" customHeight="1">
      <c r="A6" s="9">
        <v>3.0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16"/>
      <c r="V6" s="16"/>
      <c r="W6" s="16"/>
      <c r="X6" s="16"/>
      <c r="Y6" s="16"/>
      <c r="Z6" s="16"/>
    </row>
    <row r="7" ht="14.25" customHeight="1">
      <c r="A7" s="9">
        <v>4.0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16"/>
      <c r="V7" s="16"/>
      <c r="W7" s="16"/>
      <c r="X7" s="16"/>
      <c r="Y7" s="16"/>
      <c r="Z7" s="16"/>
    </row>
    <row r="8" ht="14.25" customHeight="1">
      <c r="A8" s="9">
        <v>5.0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16"/>
      <c r="V8" s="16"/>
      <c r="W8" s="16"/>
      <c r="X8" s="16"/>
      <c r="Y8" s="16"/>
      <c r="Z8" s="16"/>
    </row>
    <row r="9" ht="14.25" customHeight="1">
      <c r="A9" s="9">
        <v>6.0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16"/>
      <c r="V9" s="16"/>
      <c r="W9" s="16"/>
      <c r="X9" s="16"/>
      <c r="Y9" s="16"/>
      <c r="Z9" s="16"/>
    </row>
    <row r="10" ht="14.25" customHeight="1">
      <c r="A10" s="9">
        <v>7.0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16"/>
      <c r="V10" s="16"/>
      <c r="W10" s="16"/>
      <c r="X10" s="16"/>
      <c r="Y10" s="16"/>
      <c r="Z10" s="16"/>
    </row>
    <row r="11" ht="14.25" customHeight="1">
      <c r="A11" s="9">
        <v>8.0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16"/>
      <c r="V11" s="16"/>
      <c r="W11" s="16"/>
      <c r="X11" s="16"/>
      <c r="Y11" s="16"/>
      <c r="Z11" s="16"/>
    </row>
    <row r="12" ht="14.25" customHeight="1">
      <c r="A12" s="9">
        <v>9.0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16"/>
      <c r="V12" s="16"/>
      <c r="W12" s="16"/>
      <c r="X12" s="16"/>
      <c r="Y12" s="16"/>
      <c r="Z12" s="16"/>
    </row>
    <row r="13" ht="14.25" customHeight="1">
      <c r="A13" s="9">
        <v>10.0</v>
      </c>
      <c r="B13" s="8">
        <v>-0.644747</v>
      </c>
      <c r="C13" s="16">
        <v>0.0</v>
      </c>
      <c r="D13" s="8">
        <v>-0.677324</v>
      </c>
      <c r="E13" s="9">
        <v>0.0</v>
      </c>
      <c r="F13" s="8">
        <v>1.13</v>
      </c>
      <c r="G13" s="8">
        <v>-1.023819</v>
      </c>
      <c r="H13" s="16">
        <v>-0.6057</v>
      </c>
      <c r="I13" s="8">
        <v>-1.316588</v>
      </c>
      <c r="J13" s="8">
        <v>-1.175</v>
      </c>
      <c r="K13" s="12">
        <v>1.07</v>
      </c>
      <c r="L13" s="8">
        <v>-0.978894</v>
      </c>
      <c r="M13" s="8">
        <v>-1.1998</v>
      </c>
      <c r="N13" s="12">
        <v>1.66</v>
      </c>
      <c r="O13" s="8">
        <v>2.32</v>
      </c>
      <c r="P13" s="8">
        <v>-0.431676</v>
      </c>
      <c r="Q13" s="8">
        <v>-0.6042</v>
      </c>
      <c r="R13" s="8">
        <v>-0.5635</v>
      </c>
      <c r="S13" s="8">
        <v>-0.7446</v>
      </c>
      <c r="T13" s="8">
        <v>-0.8474</v>
      </c>
      <c r="U13" s="16"/>
      <c r="V13" s="16"/>
      <c r="W13" s="16"/>
      <c r="X13" s="16"/>
      <c r="Y13" s="16"/>
      <c r="Z13" s="16"/>
    </row>
    <row r="14" ht="14.25" customHeight="1">
      <c r="A14" s="9">
        <v>11.0</v>
      </c>
      <c r="B14" s="16">
        <f t="shared" ref="B14:B103" si="1">LOG10(A14)*-0.644747</f>
        <v>-0.6714348096</v>
      </c>
      <c r="C14" s="16">
        <v>0.0</v>
      </c>
      <c r="D14" s="9">
        <f t="shared" ref="D14:D103" si="2">LOG10(A14)*-0.677324</f>
        <v>-0.7053602591</v>
      </c>
      <c r="E14" s="9">
        <v>0.0</v>
      </c>
      <c r="F14" s="8">
        <f t="shared" ref="F14:F103" si="3">LOG10(A14)*1.13</f>
        <v>1.176773734</v>
      </c>
      <c r="G14" s="16">
        <f t="shared" ref="G14:G103" si="4">LOG10(A14)*-1.023819</f>
        <v>-1.066197618</v>
      </c>
      <c r="H14" s="16">
        <f t="shared" ref="H14:H103" si="5">LOG10(A14)*-0.6057</f>
        <v>-0.6307715494</v>
      </c>
      <c r="I14" s="8">
        <f t="shared" ref="I14:I103" si="6">LOG10(A14)*-1.316588</f>
        <v>-1.371085113</v>
      </c>
      <c r="J14" s="16">
        <f t="shared" ref="J14:J103" si="7">LOG10(A14)*-1.175</f>
        <v>-1.223636405</v>
      </c>
      <c r="K14" s="8">
        <f t="shared" ref="K14:K28" si="8">LOG10(A14)*1.07</f>
        <v>1.114290173</v>
      </c>
      <c r="L14" s="16">
        <f t="shared" ref="L14:L103" si="9">LOG10(A14)*-0.978894</f>
        <v>-1.019413051</v>
      </c>
      <c r="M14" s="16">
        <f t="shared" ref="M14:M103" si="10">LOG10(A14)*-1.1998</f>
        <v>-1.249462944</v>
      </c>
      <c r="N14" s="8">
        <f t="shared" ref="N14:N103" si="11">LOG10(A14)*1.66</f>
        <v>1.728711857</v>
      </c>
      <c r="O14" s="8">
        <f t="shared" ref="O14:O103" si="12">LOG10(A14)*2.32</f>
        <v>2.41603103</v>
      </c>
      <c r="P14" s="8">
        <f t="shared" ref="P14:P103" si="13">LOG10(A14)*-0.431676</f>
        <v>-0.4495442288</v>
      </c>
      <c r="Q14" s="8">
        <f t="shared" ref="Q14:Q103" si="14">LOG10(A14)*-0.6042</f>
        <v>-0.6292094604</v>
      </c>
      <c r="R14" s="8">
        <f t="shared" ref="R14:R103" si="15">LOG10(A14)*-0.5635</f>
        <v>-0.5868247781</v>
      </c>
      <c r="S14" s="8">
        <f t="shared" ref="S14:S103" si="16">LOG10(A14)*-0.7446</f>
        <v>-0.7754209934</v>
      </c>
      <c r="T14" s="8">
        <f t="shared" ref="T14:T103" si="17">LOG10(A14)*-0.8474</f>
        <v>-0.8824761614</v>
      </c>
    </row>
    <row r="15" ht="14.25" customHeight="1">
      <c r="A15" s="9">
        <v>12.0</v>
      </c>
      <c r="B15" s="16">
        <f t="shared" si="1"/>
        <v>-0.6957988708</v>
      </c>
      <c r="C15" s="16">
        <v>0.0</v>
      </c>
      <c r="D15" s="9">
        <f t="shared" si="2"/>
        <v>-0.7309553583</v>
      </c>
      <c r="E15" s="9">
        <v>0.0</v>
      </c>
      <c r="F15" s="8">
        <f t="shared" si="3"/>
        <v>1.219474808</v>
      </c>
      <c r="G15" s="16">
        <f t="shared" si="4"/>
        <v>-1.104886264</v>
      </c>
      <c r="H15" s="16">
        <f t="shared" si="5"/>
        <v>-0.6536600807</v>
      </c>
      <c r="I15" s="8">
        <f t="shared" si="6"/>
        <v>-1.420837078</v>
      </c>
      <c r="J15" s="16">
        <f t="shared" si="7"/>
        <v>-1.268037964</v>
      </c>
      <c r="K15" s="8">
        <f t="shared" si="8"/>
        <v>1.154723933</v>
      </c>
      <c r="L15" s="16">
        <f t="shared" si="9"/>
        <v>-1.056404047</v>
      </c>
      <c r="M15" s="16">
        <f t="shared" si="10"/>
        <v>-1.294801659</v>
      </c>
      <c r="N15" s="8">
        <f t="shared" si="11"/>
        <v>1.791440868</v>
      </c>
      <c r="O15" s="8">
        <f t="shared" si="12"/>
        <v>2.503700491</v>
      </c>
      <c r="P15" s="8">
        <f t="shared" si="13"/>
        <v>-0.4658566436</v>
      </c>
      <c r="Q15" s="8">
        <f t="shared" si="14"/>
        <v>-0.6520413089</v>
      </c>
      <c r="R15" s="8">
        <f t="shared" si="15"/>
        <v>-0.6081186321</v>
      </c>
      <c r="S15" s="8">
        <f t="shared" si="16"/>
        <v>-0.8035583558</v>
      </c>
      <c r="T15" s="8">
        <f t="shared" si="17"/>
        <v>-0.9144981879</v>
      </c>
    </row>
    <row r="16" ht="14.25" customHeight="1">
      <c r="A16" s="9">
        <v>13.0</v>
      </c>
      <c r="B16" s="16">
        <f t="shared" si="1"/>
        <v>-0.7182116346</v>
      </c>
      <c r="C16" s="16">
        <v>0.0</v>
      </c>
      <c r="D16" s="9">
        <f t="shared" si="2"/>
        <v>-0.7545005672</v>
      </c>
      <c r="E16" s="9">
        <v>0.0</v>
      </c>
      <c r="F16" s="8">
        <f t="shared" si="3"/>
        <v>1.258755988</v>
      </c>
      <c r="G16" s="16">
        <f t="shared" si="4"/>
        <v>-1.140476369</v>
      </c>
      <c r="H16" s="16">
        <f t="shared" si="5"/>
        <v>-0.6747154885</v>
      </c>
      <c r="I16" s="8">
        <f t="shared" si="6"/>
        <v>-1.46660445</v>
      </c>
      <c r="J16" s="16">
        <f t="shared" si="7"/>
        <v>-1.308883439</v>
      </c>
      <c r="K16" s="8">
        <f t="shared" si="8"/>
        <v>1.191919387</v>
      </c>
      <c r="L16" s="16">
        <f t="shared" si="9"/>
        <v>-1.090432464</v>
      </c>
      <c r="M16" s="16">
        <f t="shared" si="10"/>
        <v>-1.336509234</v>
      </c>
      <c r="N16" s="8">
        <f t="shared" si="11"/>
        <v>1.849145965</v>
      </c>
      <c r="O16" s="8">
        <f t="shared" si="12"/>
        <v>2.584348577</v>
      </c>
      <c r="P16" s="8">
        <f t="shared" si="13"/>
        <v>-0.4808626106</v>
      </c>
      <c r="Q16" s="8">
        <f t="shared" si="14"/>
        <v>-0.6730445735</v>
      </c>
      <c r="R16" s="8">
        <f t="shared" si="15"/>
        <v>-0.627707079</v>
      </c>
      <c r="S16" s="8">
        <f t="shared" si="16"/>
        <v>-0.8294422201</v>
      </c>
      <c r="T16" s="8">
        <f t="shared" si="17"/>
        <v>-0.9439555967</v>
      </c>
    </row>
    <row r="17" ht="14.25" customHeight="1">
      <c r="A17" s="9">
        <v>14.0</v>
      </c>
      <c r="B17" s="16">
        <f t="shared" si="1"/>
        <v>-0.7389626126</v>
      </c>
      <c r="C17" s="16">
        <v>0.0</v>
      </c>
      <c r="D17" s="9">
        <f t="shared" si="2"/>
        <v>-0.7763000256</v>
      </c>
      <c r="E17" s="9">
        <v>0.0</v>
      </c>
      <c r="F17" s="8">
        <f t="shared" si="3"/>
        <v>1.29512468</v>
      </c>
      <c r="G17" s="16">
        <f t="shared" si="4"/>
        <v>-1.173427659</v>
      </c>
      <c r="H17" s="16">
        <f t="shared" si="5"/>
        <v>-0.6942097512</v>
      </c>
      <c r="I17" s="8">
        <f t="shared" si="6"/>
        <v>-1.508978418</v>
      </c>
      <c r="J17" s="16">
        <f t="shared" si="7"/>
        <v>-1.346700442</v>
      </c>
      <c r="K17" s="8">
        <f t="shared" si="8"/>
        <v>1.226356998</v>
      </c>
      <c r="L17" s="16">
        <f t="shared" si="9"/>
        <v>-1.121937857</v>
      </c>
      <c r="M17" s="16">
        <f t="shared" si="10"/>
        <v>-1.375124417</v>
      </c>
      <c r="N17" s="8">
        <f t="shared" si="11"/>
        <v>1.902572539</v>
      </c>
      <c r="O17" s="8">
        <f t="shared" si="12"/>
        <v>2.659017043</v>
      </c>
      <c r="P17" s="8">
        <f t="shared" si="13"/>
        <v>-0.4947559659</v>
      </c>
      <c r="Q17" s="8">
        <f t="shared" si="14"/>
        <v>-0.6924905592</v>
      </c>
      <c r="R17" s="8">
        <f t="shared" si="15"/>
        <v>-0.6458431481</v>
      </c>
      <c r="S17" s="8">
        <f t="shared" si="16"/>
        <v>-0.8534069354</v>
      </c>
      <c r="T17" s="8">
        <f t="shared" si="17"/>
        <v>-0.9712288974</v>
      </c>
    </row>
    <row r="18" ht="14.25" customHeight="1">
      <c r="A18" s="9">
        <v>15.0</v>
      </c>
      <c r="B18" s="16">
        <f t="shared" si="1"/>
        <v>-0.758281311</v>
      </c>
      <c r="C18" s="16">
        <v>0.0</v>
      </c>
      <c r="D18" s="9">
        <f t="shared" si="2"/>
        <v>-0.7965948359</v>
      </c>
      <c r="E18" s="9">
        <v>0.0</v>
      </c>
      <c r="F18" s="8">
        <f t="shared" si="3"/>
        <v>1.328983123</v>
      </c>
      <c r="G18" s="16">
        <f t="shared" si="4"/>
        <v>-1.204104577</v>
      </c>
      <c r="H18" s="16">
        <f t="shared" si="5"/>
        <v>-0.7123584756</v>
      </c>
      <c r="I18" s="8">
        <f t="shared" si="6"/>
        <v>-1.548427639</v>
      </c>
      <c r="J18" s="16">
        <f t="shared" si="7"/>
        <v>-1.381907229</v>
      </c>
      <c r="K18" s="8">
        <f t="shared" si="8"/>
        <v>1.258417647</v>
      </c>
      <c r="L18" s="16">
        <f t="shared" si="9"/>
        <v>-1.151268677</v>
      </c>
      <c r="M18" s="16">
        <f t="shared" si="10"/>
        <v>-1.411074293</v>
      </c>
      <c r="N18" s="8">
        <f t="shared" si="11"/>
        <v>1.95231149</v>
      </c>
      <c r="O18" s="8">
        <f t="shared" si="12"/>
        <v>2.728531721</v>
      </c>
      <c r="P18" s="8">
        <f t="shared" si="13"/>
        <v>-0.5076903703</v>
      </c>
      <c r="Q18" s="8">
        <f t="shared" si="14"/>
        <v>-0.7105943387</v>
      </c>
      <c r="R18" s="8">
        <f t="shared" si="15"/>
        <v>-0.6627274245</v>
      </c>
      <c r="S18" s="8">
        <f t="shared" si="16"/>
        <v>-0.8757175515</v>
      </c>
      <c r="T18" s="8">
        <f t="shared" si="17"/>
        <v>-0.9966197329</v>
      </c>
    </row>
    <row r="19" ht="14.25" customHeight="1">
      <c r="A19" s="9">
        <v>16.0</v>
      </c>
      <c r="B19" s="16">
        <f t="shared" si="1"/>
        <v>-0.7763527465</v>
      </c>
      <c r="C19" s="16">
        <v>0.0</v>
      </c>
      <c r="D19" s="9">
        <f t="shared" si="2"/>
        <v>-0.8155793631</v>
      </c>
      <c r="E19" s="9">
        <v>0.0</v>
      </c>
      <c r="F19" s="8">
        <f t="shared" si="3"/>
        <v>1.36065558</v>
      </c>
      <c r="G19" s="16">
        <f t="shared" si="4"/>
        <v>-1.232800917</v>
      </c>
      <c r="H19" s="16">
        <f t="shared" si="5"/>
        <v>-0.7293354735</v>
      </c>
      <c r="I19" s="8">
        <f t="shared" si="6"/>
        <v>-1.58532992</v>
      </c>
      <c r="J19" s="16">
        <f t="shared" si="7"/>
        <v>-1.41484098</v>
      </c>
      <c r="K19" s="8">
        <f t="shared" si="8"/>
        <v>1.288408381</v>
      </c>
      <c r="L19" s="16">
        <f t="shared" si="9"/>
        <v>-1.178705826</v>
      </c>
      <c r="M19" s="16">
        <f t="shared" si="10"/>
        <v>-1.444703155</v>
      </c>
      <c r="N19" s="8">
        <f t="shared" si="11"/>
        <v>1.998839171</v>
      </c>
      <c r="O19" s="8">
        <f t="shared" si="12"/>
        <v>2.79355836</v>
      </c>
      <c r="P19" s="8">
        <f t="shared" si="13"/>
        <v>-0.5197896976</v>
      </c>
      <c r="Q19" s="8">
        <f t="shared" si="14"/>
        <v>-0.7275292935</v>
      </c>
      <c r="R19" s="8">
        <f t="shared" si="15"/>
        <v>-0.6785216102</v>
      </c>
      <c r="S19" s="8">
        <f t="shared" si="16"/>
        <v>-0.8965877391</v>
      </c>
      <c r="T19" s="8">
        <f t="shared" si="17"/>
        <v>-1.020371273</v>
      </c>
    </row>
    <row r="20" ht="14.25" customHeight="1">
      <c r="A20" s="9">
        <v>17.0</v>
      </c>
      <c r="B20" s="16">
        <f t="shared" si="1"/>
        <v>-0.7933282507</v>
      </c>
      <c r="C20" s="16">
        <v>0.0</v>
      </c>
      <c r="D20" s="9">
        <f t="shared" si="2"/>
        <v>-0.8334125852</v>
      </c>
      <c r="E20" s="9">
        <v>0.0</v>
      </c>
      <c r="F20" s="8">
        <f t="shared" si="3"/>
        <v>1.390407281</v>
      </c>
      <c r="G20" s="16">
        <f t="shared" si="4"/>
        <v>-1.259756984</v>
      </c>
      <c r="H20" s="16">
        <f t="shared" si="5"/>
        <v>-0.7452829117</v>
      </c>
      <c r="I20" s="8">
        <f t="shared" si="6"/>
        <v>-1.619994284</v>
      </c>
      <c r="J20" s="16">
        <f t="shared" si="7"/>
        <v>-1.445777483</v>
      </c>
      <c r="K20" s="8">
        <f t="shared" si="8"/>
        <v>1.316580346</v>
      </c>
      <c r="L20" s="16">
        <f t="shared" si="9"/>
        <v>-1.204479066</v>
      </c>
      <c r="M20" s="16">
        <f t="shared" si="10"/>
        <v>-1.476292616</v>
      </c>
      <c r="N20" s="8">
        <f t="shared" si="11"/>
        <v>2.042545209</v>
      </c>
      <c r="O20" s="8">
        <f t="shared" si="12"/>
        <v>2.854641498</v>
      </c>
      <c r="P20" s="8">
        <f t="shared" si="13"/>
        <v>-0.5311552686</v>
      </c>
      <c r="Q20" s="8">
        <f t="shared" si="14"/>
        <v>-0.7434372383</v>
      </c>
      <c r="R20" s="8">
        <f t="shared" si="15"/>
        <v>-0.6933579672</v>
      </c>
      <c r="S20" s="8">
        <f t="shared" si="16"/>
        <v>-0.9161922669</v>
      </c>
      <c r="T20" s="8">
        <f t="shared" si="17"/>
        <v>-1.042682416</v>
      </c>
    </row>
    <row r="21" ht="14.25" customHeight="1">
      <c r="A21" s="9">
        <v>18.0</v>
      </c>
      <c r="B21" s="16">
        <f t="shared" si="1"/>
        <v>-0.8093331818</v>
      </c>
      <c r="C21" s="16">
        <v>0.0</v>
      </c>
      <c r="D21" s="9">
        <f t="shared" si="2"/>
        <v>-0.8502261942</v>
      </c>
      <c r="E21" s="9">
        <v>0.0</v>
      </c>
      <c r="F21" s="8">
        <f t="shared" si="3"/>
        <v>1.418457931</v>
      </c>
      <c r="G21" s="16">
        <f t="shared" si="4"/>
        <v>-1.285171841</v>
      </c>
      <c r="H21" s="16">
        <f t="shared" si="5"/>
        <v>-0.7603185563</v>
      </c>
      <c r="I21" s="8">
        <f t="shared" si="6"/>
        <v>-1.652676717</v>
      </c>
      <c r="J21" s="16">
        <f t="shared" si="7"/>
        <v>-1.474945193</v>
      </c>
      <c r="K21" s="8">
        <f t="shared" si="8"/>
        <v>1.34314158</v>
      </c>
      <c r="L21" s="16">
        <f t="shared" si="9"/>
        <v>-1.228778724</v>
      </c>
      <c r="M21" s="16">
        <f t="shared" si="10"/>
        <v>-1.506075952</v>
      </c>
      <c r="N21" s="8">
        <f t="shared" si="11"/>
        <v>2.083752358</v>
      </c>
      <c r="O21" s="8">
        <f t="shared" si="12"/>
        <v>2.912232212</v>
      </c>
      <c r="P21" s="8">
        <f t="shared" si="13"/>
        <v>-0.5418710139</v>
      </c>
      <c r="Q21" s="8">
        <f t="shared" si="14"/>
        <v>-0.7584356476</v>
      </c>
      <c r="R21" s="8">
        <f t="shared" si="15"/>
        <v>-0.7073460566</v>
      </c>
      <c r="S21" s="8">
        <f t="shared" si="16"/>
        <v>-0.9346759073</v>
      </c>
      <c r="T21" s="8">
        <f t="shared" si="17"/>
        <v>-1.063717921</v>
      </c>
    </row>
    <row r="22" ht="14.25" customHeight="1">
      <c r="A22" s="9">
        <v>19.0</v>
      </c>
      <c r="B22" s="16">
        <f t="shared" si="1"/>
        <v>-0.824472548</v>
      </c>
      <c r="C22" s="16">
        <v>0.0</v>
      </c>
      <c r="D22" s="9">
        <f t="shared" si="2"/>
        <v>-0.866130504</v>
      </c>
      <c r="E22" s="9">
        <v>0.0</v>
      </c>
      <c r="F22" s="8">
        <f t="shared" si="3"/>
        <v>1.444991569</v>
      </c>
      <c r="G22" s="16">
        <f t="shared" si="4"/>
        <v>-1.309212233</v>
      </c>
      <c r="H22" s="16">
        <f t="shared" si="5"/>
        <v>-0.7745410561</v>
      </c>
      <c r="I22" s="8">
        <f t="shared" si="6"/>
        <v>-1.683591646</v>
      </c>
      <c r="J22" s="16">
        <f t="shared" si="7"/>
        <v>-1.502535481</v>
      </c>
      <c r="K22" s="8">
        <f t="shared" si="8"/>
        <v>1.368266353</v>
      </c>
      <c r="L22" s="16">
        <f t="shared" si="9"/>
        <v>-1.251764227</v>
      </c>
      <c r="M22" s="16">
        <f t="shared" si="10"/>
        <v>-1.53424857</v>
      </c>
      <c r="N22" s="8">
        <f t="shared" si="11"/>
        <v>2.122730978</v>
      </c>
      <c r="O22" s="8">
        <f t="shared" si="12"/>
        <v>2.966708354</v>
      </c>
      <c r="P22" s="8">
        <f t="shared" si="13"/>
        <v>-0.5520072394</v>
      </c>
      <c r="Q22" s="8">
        <f t="shared" si="14"/>
        <v>-0.7726229257</v>
      </c>
      <c r="R22" s="8">
        <f t="shared" si="15"/>
        <v>-0.7205776541</v>
      </c>
      <c r="S22" s="8">
        <f t="shared" si="16"/>
        <v>-0.9521599313</v>
      </c>
      <c r="T22" s="8">
        <f t="shared" si="17"/>
        <v>-1.083615801</v>
      </c>
    </row>
    <row r="23" ht="14.25" customHeight="1">
      <c r="A23" s="9">
        <v>20.0</v>
      </c>
      <c r="B23" s="16">
        <f t="shared" si="1"/>
        <v>-0.8388351866</v>
      </c>
      <c r="C23" s="16">
        <v>0.0</v>
      </c>
      <c r="D23" s="9">
        <f t="shared" si="2"/>
        <v>-0.8812188408</v>
      </c>
      <c r="E23" s="9">
        <v>0.0</v>
      </c>
      <c r="F23" s="8">
        <f t="shared" si="3"/>
        <v>1.470163895</v>
      </c>
      <c r="G23" s="16">
        <f t="shared" si="4"/>
        <v>-1.332019229</v>
      </c>
      <c r="H23" s="16">
        <f t="shared" si="5"/>
        <v>-0.7880338684</v>
      </c>
      <c r="I23" s="8">
        <f t="shared" si="6"/>
        <v>-1.71292048</v>
      </c>
      <c r="J23" s="16">
        <f t="shared" si="7"/>
        <v>-1.528710245</v>
      </c>
      <c r="K23" s="8">
        <f t="shared" si="8"/>
        <v>1.392102095</v>
      </c>
      <c r="L23" s="16">
        <f t="shared" si="9"/>
        <v>-1.273570457</v>
      </c>
      <c r="M23" s="16">
        <f t="shared" si="10"/>
        <v>-1.560975789</v>
      </c>
      <c r="N23" s="8">
        <f t="shared" si="11"/>
        <v>2.159709793</v>
      </c>
      <c r="O23" s="8">
        <f t="shared" si="12"/>
        <v>3.01838959</v>
      </c>
      <c r="P23" s="8">
        <f t="shared" si="13"/>
        <v>-0.5616234244</v>
      </c>
      <c r="Q23" s="8">
        <f t="shared" si="14"/>
        <v>-0.7860823234</v>
      </c>
      <c r="R23" s="8">
        <f t="shared" si="15"/>
        <v>-0.7331304026</v>
      </c>
      <c r="S23" s="8">
        <f t="shared" si="16"/>
        <v>-0.9687469348</v>
      </c>
      <c r="T23" s="8">
        <f t="shared" si="17"/>
        <v>-1.102492818</v>
      </c>
    </row>
    <row r="24" ht="14.25" customHeight="1">
      <c r="A24" s="9">
        <v>21.0</v>
      </c>
      <c r="B24" s="16">
        <f t="shared" si="1"/>
        <v>-0.8524969236</v>
      </c>
      <c r="C24" s="16">
        <v>0.0</v>
      </c>
      <c r="D24" s="9">
        <f t="shared" si="2"/>
        <v>-0.8955708616</v>
      </c>
      <c r="E24" s="9">
        <v>0.0</v>
      </c>
      <c r="F24" s="8">
        <f t="shared" si="3"/>
        <v>1.494107803</v>
      </c>
      <c r="G24" s="16">
        <f t="shared" si="4"/>
        <v>-1.353713236</v>
      </c>
      <c r="H24" s="16">
        <f t="shared" si="5"/>
        <v>-0.8008682268</v>
      </c>
      <c r="I24" s="8">
        <f t="shared" si="6"/>
        <v>-1.740818057</v>
      </c>
      <c r="J24" s="16">
        <f t="shared" si="7"/>
        <v>-1.553607671</v>
      </c>
      <c r="K24" s="8">
        <f t="shared" si="8"/>
        <v>1.414774645</v>
      </c>
      <c r="L24" s="16">
        <f t="shared" si="9"/>
        <v>-1.294312534</v>
      </c>
      <c r="M24" s="16">
        <f t="shared" si="10"/>
        <v>-1.58639871</v>
      </c>
      <c r="N24" s="8">
        <f t="shared" si="11"/>
        <v>2.194884029</v>
      </c>
      <c r="O24" s="8">
        <f t="shared" si="12"/>
        <v>3.067548764</v>
      </c>
      <c r="P24" s="8">
        <f t="shared" si="13"/>
        <v>-0.5707703363</v>
      </c>
      <c r="Q24" s="8">
        <f t="shared" si="14"/>
        <v>-0.7988848979</v>
      </c>
      <c r="R24" s="8">
        <f t="shared" si="15"/>
        <v>-0.7450705726</v>
      </c>
      <c r="S24" s="8">
        <f t="shared" si="16"/>
        <v>-0.9845244869</v>
      </c>
      <c r="T24" s="8">
        <f t="shared" si="17"/>
        <v>-1.12044863</v>
      </c>
    </row>
    <row r="25" ht="14.25" customHeight="1">
      <c r="A25" s="9">
        <v>22.0</v>
      </c>
      <c r="B25" s="16">
        <f t="shared" si="1"/>
        <v>-0.8655229962</v>
      </c>
      <c r="C25" s="16">
        <v>0.0</v>
      </c>
      <c r="D25" s="9">
        <f t="shared" si="2"/>
        <v>-0.9092550999</v>
      </c>
      <c r="E25" s="9">
        <v>0.0</v>
      </c>
      <c r="F25" s="8">
        <f t="shared" si="3"/>
        <v>1.516937629</v>
      </c>
      <c r="G25" s="16">
        <f t="shared" si="4"/>
        <v>-1.374397847</v>
      </c>
      <c r="H25" s="16">
        <f t="shared" si="5"/>
        <v>-0.8131054178</v>
      </c>
      <c r="I25" s="8">
        <f t="shared" si="6"/>
        <v>-1.767417592</v>
      </c>
      <c r="J25" s="16">
        <f t="shared" si="7"/>
        <v>-1.57734665</v>
      </c>
      <c r="K25" s="8">
        <f t="shared" si="8"/>
        <v>1.436392268</v>
      </c>
      <c r="L25" s="16">
        <f t="shared" si="9"/>
        <v>-1.314089508</v>
      </c>
      <c r="M25" s="16">
        <f t="shared" si="10"/>
        <v>-1.610638732</v>
      </c>
      <c r="N25" s="8">
        <f t="shared" si="11"/>
        <v>2.22842165</v>
      </c>
      <c r="O25" s="8">
        <f t="shared" si="12"/>
        <v>3.11442062</v>
      </c>
      <c r="P25" s="8">
        <f t="shared" si="13"/>
        <v>-0.5794916532</v>
      </c>
      <c r="Q25" s="8">
        <f t="shared" si="14"/>
        <v>-0.8110917838</v>
      </c>
      <c r="R25" s="8">
        <f t="shared" si="15"/>
        <v>-0.7564551806</v>
      </c>
      <c r="S25" s="8">
        <f t="shared" si="16"/>
        <v>-0.9995679281</v>
      </c>
      <c r="T25" s="8">
        <f t="shared" si="17"/>
        <v>-1.13756898</v>
      </c>
    </row>
    <row r="26" ht="14.25" customHeight="1">
      <c r="A26" s="9">
        <v>23.0</v>
      </c>
      <c r="B26" s="16">
        <f t="shared" si="1"/>
        <v>-0.8779699371</v>
      </c>
      <c r="C26" s="16">
        <v>0.0</v>
      </c>
      <c r="D26" s="9">
        <f t="shared" si="2"/>
        <v>-0.9223309448</v>
      </c>
      <c r="E26" s="9">
        <v>0.0</v>
      </c>
      <c r="F26" s="8">
        <f t="shared" si="3"/>
        <v>1.538752455</v>
      </c>
      <c r="G26" s="16">
        <f t="shared" si="4"/>
        <v>-1.394162831</v>
      </c>
      <c r="H26" s="16">
        <f t="shared" si="5"/>
        <v>-0.8247985503</v>
      </c>
      <c r="I26" s="8">
        <f t="shared" si="6"/>
        <v>-1.792834528</v>
      </c>
      <c r="J26" s="16">
        <f t="shared" si="7"/>
        <v>-1.600030207</v>
      </c>
      <c r="K26" s="8">
        <f t="shared" si="8"/>
        <v>1.457048785</v>
      </c>
      <c r="L26" s="16">
        <f t="shared" si="9"/>
        <v>-1.332987208</v>
      </c>
      <c r="M26" s="16">
        <f t="shared" si="10"/>
        <v>-1.633801058</v>
      </c>
      <c r="N26" s="8">
        <f t="shared" si="11"/>
        <v>2.260468208</v>
      </c>
      <c r="O26" s="8">
        <f t="shared" si="12"/>
        <v>3.15920858</v>
      </c>
      <c r="P26" s="8">
        <f t="shared" si="13"/>
        <v>-0.5878252253</v>
      </c>
      <c r="Q26" s="8">
        <f t="shared" si="14"/>
        <v>-0.8227559585</v>
      </c>
      <c r="R26" s="8">
        <f t="shared" si="15"/>
        <v>-0.7673336356</v>
      </c>
      <c r="S26" s="8">
        <f t="shared" si="16"/>
        <v>-1.013942547</v>
      </c>
      <c r="T26" s="8">
        <f t="shared" si="17"/>
        <v>-1.153928168</v>
      </c>
    </row>
    <row r="27" ht="14.25" customHeight="1">
      <c r="A27" s="9">
        <v>24.0</v>
      </c>
      <c r="B27" s="16">
        <f t="shared" si="1"/>
        <v>-0.8898870575</v>
      </c>
      <c r="C27" s="16">
        <v>0.0</v>
      </c>
      <c r="D27" s="9">
        <f t="shared" si="2"/>
        <v>-0.9348501991</v>
      </c>
      <c r="E27" s="9">
        <v>0.0</v>
      </c>
      <c r="F27" s="8">
        <f t="shared" si="3"/>
        <v>1.559638703</v>
      </c>
      <c r="G27" s="16">
        <f t="shared" si="4"/>
        <v>-1.413086493</v>
      </c>
      <c r="H27" s="16">
        <f t="shared" si="5"/>
        <v>-0.8359939491</v>
      </c>
      <c r="I27" s="8">
        <f t="shared" si="6"/>
        <v>-1.817169558</v>
      </c>
      <c r="J27" s="16">
        <f t="shared" si="7"/>
        <v>-1.621748209</v>
      </c>
      <c r="K27" s="8">
        <f t="shared" si="8"/>
        <v>1.476826029</v>
      </c>
      <c r="L27" s="16">
        <f t="shared" si="9"/>
        <v>-1.351080503</v>
      </c>
      <c r="M27" s="16">
        <f t="shared" si="10"/>
        <v>-1.655977448</v>
      </c>
      <c r="N27" s="8">
        <f t="shared" si="11"/>
        <v>2.291150661</v>
      </c>
      <c r="O27" s="8">
        <f t="shared" si="12"/>
        <v>3.202090081</v>
      </c>
      <c r="P27" s="8">
        <f t="shared" si="13"/>
        <v>-0.595804068</v>
      </c>
      <c r="Q27" s="8">
        <f t="shared" si="14"/>
        <v>-0.8339236322</v>
      </c>
      <c r="R27" s="8">
        <f t="shared" si="15"/>
        <v>-0.7777490347</v>
      </c>
      <c r="S27" s="8">
        <f t="shared" si="16"/>
        <v>-1.027705291</v>
      </c>
      <c r="T27" s="8">
        <f t="shared" si="17"/>
        <v>-1.169591006</v>
      </c>
    </row>
    <row r="28" ht="14.25" customHeight="1">
      <c r="A28" s="9">
        <v>25.0</v>
      </c>
      <c r="B28" s="16">
        <f t="shared" si="1"/>
        <v>-0.9013176268</v>
      </c>
      <c r="C28" s="16">
        <v>0.0</v>
      </c>
      <c r="D28" s="9">
        <f t="shared" si="2"/>
        <v>-0.9468583184</v>
      </c>
      <c r="E28" s="9">
        <v>0.0</v>
      </c>
      <c r="F28" s="8">
        <f t="shared" si="3"/>
        <v>1.57967221</v>
      </c>
      <c r="G28" s="16">
        <f t="shared" si="4"/>
        <v>-1.431237542</v>
      </c>
      <c r="H28" s="16">
        <f t="shared" si="5"/>
        <v>-0.8467322633</v>
      </c>
      <c r="I28" s="8">
        <f t="shared" si="6"/>
        <v>-1.84051104</v>
      </c>
      <c r="J28" s="16">
        <f t="shared" si="7"/>
        <v>-1.64257951</v>
      </c>
      <c r="K28" s="8">
        <f t="shared" si="8"/>
        <v>1.495795809</v>
      </c>
      <c r="L28" s="16">
        <f t="shared" si="9"/>
        <v>-1.368435087</v>
      </c>
      <c r="M28" s="16">
        <f t="shared" si="10"/>
        <v>-1.677248422</v>
      </c>
      <c r="N28" s="8">
        <f t="shared" si="11"/>
        <v>2.320580414</v>
      </c>
      <c r="O28" s="8">
        <f t="shared" si="12"/>
        <v>3.24322082</v>
      </c>
      <c r="P28" s="8">
        <f t="shared" si="13"/>
        <v>-0.6034571512</v>
      </c>
      <c r="Q28" s="8">
        <f t="shared" si="14"/>
        <v>-0.8446353532</v>
      </c>
      <c r="R28" s="8">
        <f t="shared" si="15"/>
        <v>-0.7877391949</v>
      </c>
      <c r="S28" s="8">
        <f t="shared" si="16"/>
        <v>-1.04090613</v>
      </c>
      <c r="T28" s="8">
        <f t="shared" si="17"/>
        <v>-1.184614363</v>
      </c>
    </row>
    <row r="29" ht="14.25" customHeight="1">
      <c r="A29" s="9">
        <v>26.0</v>
      </c>
      <c r="B29" s="16">
        <f t="shared" si="1"/>
        <v>-0.9122998212</v>
      </c>
      <c r="C29" s="16">
        <v>0.0</v>
      </c>
      <c r="D29" s="9">
        <f t="shared" si="2"/>
        <v>-0.9583954079</v>
      </c>
      <c r="E29" s="9">
        <v>0.0</v>
      </c>
      <c r="F29" s="8">
        <f t="shared" si="3"/>
        <v>1.598919883</v>
      </c>
      <c r="G29" s="16">
        <f t="shared" si="4"/>
        <v>-1.448676598</v>
      </c>
      <c r="H29" s="16">
        <f t="shared" si="5"/>
        <v>-0.8570493569</v>
      </c>
      <c r="I29" s="8">
        <f t="shared" si="6"/>
        <v>-1.86293693</v>
      </c>
      <c r="J29" s="16">
        <f t="shared" si="7"/>
        <v>-1.662593684</v>
      </c>
      <c r="K29" s="8">
        <f>LOG10(A28)*1.07</f>
        <v>1.495795809</v>
      </c>
      <c r="L29" s="16">
        <f t="shared" si="9"/>
        <v>-1.38510892</v>
      </c>
      <c r="M29" s="16">
        <f t="shared" si="10"/>
        <v>-1.697685023</v>
      </c>
      <c r="N29" s="8">
        <f t="shared" si="11"/>
        <v>2.348855758</v>
      </c>
      <c r="O29" s="8">
        <f t="shared" si="12"/>
        <v>3.282738167</v>
      </c>
      <c r="P29" s="8">
        <f t="shared" si="13"/>
        <v>-0.610810035</v>
      </c>
      <c r="Q29" s="8">
        <f t="shared" si="14"/>
        <v>-0.8549268968</v>
      </c>
      <c r="R29" s="8">
        <f t="shared" si="15"/>
        <v>-0.7973374816</v>
      </c>
      <c r="S29" s="8">
        <f t="shared" si="16"/>
        <v>-1.053589155</v>
      </c>
      <c r="T29" s="8">
        <f t="shared" si="17"/>
        <v>-1.199048415</v>
      </c>
    </row>
    <row r="30" ht="14.25" customHeight="1">
      <c r="A30" s="9">
        <v>27.0</v>
      </c>
      <c r="B30" s="16">
        <f t="shared" si="1"/>
        <v>-0.9228674929</v>
      </c>
      <c r="C30" s="16">
        <v>0.0</v>
      </c>
      <c r="D30" s="9">
        <f t="shared" si="2"/>
        <v>-0.9694970302</v>
      </c>
      <c r="E30" s="9">
        <v>0.0</v>
      </c>
      <c r="F30" s="8">
        <f t="shared" si="3"/>
        <v>1.617441053</v>
      </c>
      <c r="G30" s="16">
        <f t="shared" si="4"/>
        <v>-1.465457418</v>
      </c>
      <c r="H30" s="16">
        <f t="shared" si="5"/>
        <v>-0.866977032</v>
      </c>
      <c r="I30" s="8">
        <f t="shared" si="6"/>
        <v>-1.884516356</v>
      </c>
      <c r="J30" s="16">
        <f t="shared" si="7"/>
        <v>-1.681852423</v>
      </c>
      <c r="K30" s="8">
        <f t="shared" ref="K30:K103" si="18">LOG10(A30)*1.07</f>
        <v>1.531559228</v>
      </c>
      <c r="L30" s="16">
        <f t="shared" si="9"/>
        <v>-1.401153401</v>
      </c>
      <c r="M30" s="16">
        <f t="shared" si="10"/>
        <v>-1.717350244</v>
      </c>
      <c r="N30" s="8">
        <f t="shared" si="11"/>
        <v>2.376063849</v>
      </c>
      <c r="O30" s="8">
        <f t="shared" si="12"/>
        <v>3.320763933</v>
      </c>
      <c r="P30" s="8">
        <f t="shared" si="13"/>
        <v>-0.6178853843</v>
      </c>
      <c r="Q30" s="8">
        <f t="shared" si="14"/>
        <v>-0.8648299863</v>
      </c>
      <c r="R30" s="8">
        <f t="shared" si="15"/>
        <v>-0.8065734811</v>
      </c>
      <c r="S30" s="8">
        <f t="shared" si="16"/>
        <v>-1.065793459</v>
      </c>
      <c r="T30" s="8">
        <f t="shared" si="17"/>
        <v>-1.212937654</v>
      </c>
    </row>
    <row r="31" ht="14.25" customHeight="1">
      <c r="A31" s="9">
        <v>28.0</v>
      </c>
      <c r="B31" s="16">
        <f t="shared" si="1"/>
        <v>-0.9330507992</v>
      </c>
      <c r="C31" s="16">
        <v>0.0</v>
      </c>
      <c r="D31" s="9">
        <f t="shared" si="2"/>
        <v>-0.9801948664</v>
      </c>
      <c r="E31" s="9">
        <v>0.0</v>
      </c>
      <c r="F31" s="8">
        <f t="shared" si="3"/>
        <v>1.635288575</v>
      </c>
      <c r="G31" s="16">
        <f t="shared" si="4"/>
        <v>-1.481627888</v>
      </c>
      <c r="H31" s="16">
        <f t="shared" si="5"/>
        <v>-0.8765436196</v>
      </c>
      <c r="I31" s="8">
        <f t="shared" si="6"/>
        <v>-1.905310898</v>
      </c>
      <c r="J31" s="16">
        <f t="shared" si="7"/>
        <v>-1.700410687</v>
      </c>
      <c r="K31" s="8">
        <f t="shared" si="18"/>
        <v>1.548459094</v>
      </c>
      <c r="L31" s="16">
        <f t="shared" si="9"/>
        <v>-1.416614314</v>
      </c>
      <c r="M31" s="16">
        <f t="shared" si="10"/>
        <v>-1.736300206</v>
      </c>
      <c r="N31" s="8">
        <f t="shared" si="11"/>
        <v>2.402282332</v>
      </c>
      <c r="O31" s="8">
        <f t="shared" si="12"/>
        <v>3.357406633</v>
      </c>
      <c r="P31" s="8">
        <f t="shared" si="13"/>
        <v>-0.6247033903</v>
      </c>
      <c r="Q31" s="8">
        <f t="shared" si="14"/>
        <v>-0.8743728825</v>
      </c>
      <c r="R31" s="8">
        <f t="shared" si="15"/>
        <v>-0.8154735507</v>
      </c>
      <c r="S31" s="8">
        <f t="shared" si="16"/>
        <v>-1.07755387</v>
      </c>
      <c r="T31" s="8">
        <f t="shared" si="17"/>
        <v>-1.226321716</v>
      </c>
    </row>
    <row r="32" ht="14.25" customHeight="1">
      <c r="A32" s="9">
        <v>29.0</v>
      </c>
      <c r="B32" s="16">
        <f t="shared" si="1"/>
        <v>-0.942876722</v>
      </c>
      <c r="C32" s="16">
        <v>0.0</v>
      </c>
      <c r="D32" s="9">
        <f t="shared" si="2"/>
        <v>-0.9905172615</v>
      </c>
      <c r="E32" s="9">
        <v>0.0</v>
      </c>
      <c r="F32" s="8">
        <f t="shared" si="3"/>
        <v>1.652509738</v>
      </c>
      <c r="G32" s="16">
        <f t="shared" si="4"/>
        <v>-1.497230856</v>
      </c>
      <c r="H32" s="16">
        <f t="shared" si="5"/>
        <v>-0.8857744673</v>
      </c>
      <c r="I32" s="8">
        <f t="shared" si="6"/>
        <v>-1.925375655</v>
      </c>
      <c r="J32" s="16">
        <f t="shared" si="7"/>
        <v>-1.718317648</v>
      </c>
      <c r="K32" s="8">
        <f t="shared" si="18"/>
        <v>1.564765858</v>
      </c>
      <c r="L32" s="16">
        <f t="shared" si="9"/>
        <v>-1.431532626</v>
      </c>
      <c r="M32" s="16">
        <f t="shared" si="10"/>
        <v>-1.754585118</v>
      </c>
      <c r="N32" s="8">
        <f t="shared" si="11"/>
        <v>2.427580677</v>
      </c>
      <c r="O32" s="8">
        <f t="shared" si="12"/>
        <v>3.392763355</v>
      </c>
      <c r="P32" s="8">
        <f t="shared" si="13"/>
        <v>-0.6312821181</v>
      </c>
      <c r="Q32" s="8">
        <f t="shared" si="14"/>
        <v>-0.8835808703</v>
      </c>
      <c r="R32" s="8">
        <f t="shared" si="15"/>
        <v>-0.8240612718</v>
      </c>
      <c r="S32" s="8">
        <f t="shared" si="16"/>
        <v>-1.088901549</v>
      </c>
      <c r="T32" s="8">
        <f t="shared" si="17"/>
        <v>-1.239236063</v>
      </c>
    </row>
    <row r="33" ht="14.25" customHeight="1">
      <c r="A33" s="9">
        <v>30.0</v>
      </c>
      <c r="B33" s="16">
        <f t="shared" si="1"/>
        <v>-0.9523694976</v>
      </c>
      <c r="C33" s="16">
        <v>0.0</v>
      </c>
      <c r="D33" s="9">
        <f t="shared" si="2"/>
        <v>-1.000489677</v>
      </c>
      <c r="E33" s="9">
        <v>0.0</v>
      </c>
      <c r="F33" s="8">
        <f t="shared" si="3"/>
        <v>1.669147018</v>
      </c>
      <c r="G33" s="16">
        <f t="shared" si="4"/>
        <v>-1.512304806</v>
      </c>
      <c r="H33" s="16">
        <f t="shared" si="5"/>
        <v>-0.894692344</v>
      </c>
      <c r="I33" s="8">
        <f t="shared" si="6"/>
        <v>-1.944760119</v>
      </c>
      <c r="J33" s="16">
        <f t="shared" si="7"/>
        <v>-1.735617474</v>
      </c>
      <c r="K33" s="8">
        <f t="shared" si="18"/>
        <v>1.580519743</v>
      </c>
      <c r="L33" s="16">
        <f t="shared" si="9"/>
        <v>-1.445945134</v>
      </c>
      <c r="M33" s="16">
        <f t="shared" si="10"/>
        <v>-1.772250081</v>
      </c>
      <c r="N33" s="8">
        <f t="shared" si="11"/>
        <v>2.452021283</v>
      </c>
      <c r="O33" s="8">
        <f t="shared" si="12"/>
        <v>3.426921311</v>
      </c>
      <c r="P33" s="8">
        <f t="shared" si="13"/>
        <v>-0.6376377948</v>
      </c>
      <c r="Q33" s="8">
        <f t="shared" si="14"/>
        <v>-0.8924766621</v>
      </c>
      <c r="R33" s="8">
        <f t="shared" si="15"/>
        <v>-0.832357827</v>
      </c>
      <c r="S33" s="8">
        <f t="shared" si="16"/>
        <v>-1.099864486</v>
      </c>
      <c r="T33" s="8">
        <f t="shared" si="17"/>
        <v>-1.251712551</v>
      </c>
    </row>
    <row r="34" ht="14.25" customHeight="1">
      <c r="A34" s="9">
        <v>31.0</v>
      </c>
      <c r="B34" s="16">
        <f t="shared" si="1"/>
        <v>-0.961550978</v>
      </c>
      <c r="C34" s="16">
        <v>0.0</v>
      </c>
      <c r="D34" s="9">
        <f t="shared" si="2"/>
        <v>-1.010135068</v>
      </c>
      <c r="E34" s="9">
        <v>0.0</v>
      </c>
      <c r="F34" s="8">
        <f t="shared" si="3"/>
        <v>1.685238714</v>
      </c>
      <c r="G34" s="16">
        <f t="shared" si="4"/>
        <v>-1.526884438</v>
      </c>
      <c r="H34" s="16">
        <f t="shared" si="5"/>
        <v>-0.903317778</v>
      </c>
      <c r="I34" s="8">
        <f t="shared" si="6"/>
        <v>-1.96350891</v>
      </c>
      <c r="J34" s="16">
        <f t="shared" si="7"/>
        <v>-1.75234999</v>
      </c>
      <c r="K34" s="8">
        <f t="shared" si="18"/>
        <v>1.595757012</v>
      </c>
      <c r="L34" s="16">
        <f t="shared" si="9"/>
        <v>-1.459885014</v>
      </c>
      <c r="M34" s="16">
        <f t="shared" si="10"/>
        <v>-1.78933576</v>
      </c>
      <c r="N34" s="8">
        <f t="shared" si="11"/>
        <v>2.475660412</v>
      </c>
      <c r="O34" s="8">
        <f t="shared" si="12"/>
        <v>3.45995913</v>
      </c>
      <c r="P34" s="8">
        <f t="shared" si="13"/>
        <v>-0.6437850505</v>
      </c>
      <c r="Q34" s="8">
        <f t="shared" si="14"/>
        <v>-0.9010807354</v>
      </c>
      <c r="R34" s="8">
        <f t="shared" si="15"/>
        <v>-0.8403823145</v>
      </c>
      <c r="S34" s="8">
        <f t="shared" si="16"/>
        <v>-1.110467917</v>
      </c>
      <c r="T34" s="8">
        <f t="shared" si="17"/>
        <v>-1.263779899</v>
      </c>
    </row>
    <row r="35" ht="14.25" customHeight="1">
      <c r="A35" s="9">
        <v>32.0</v>
      </c>
      <c r="B35" s="16">
        <f t="shared" si="1"/>
        <v>-0.9704409331</v>
      </c>
      <c r="C35" s="16">
        <v>0.0</v>
      </c>
      <c r="D35" s="9">
        <f t="shared" si="2"/>
        <v>-1.019474204</v>
      </c>
      <c r="E35" s="9">
        <v>0.0</v>
      </c>
      <c r="F35" s="8">
        <f t="shared" si="3"/>
        <v>1.700819476</v>
      </c>
      <c r="G35" s="16">
        <f t="shared" si="4"/>
        <v>-1.541001146</v>
      </c>
      <c r="H35" s="16">
        <f t="shared" si="5"/>
        <v>-0.9116693419</v>
      </c>
      <c r="I35" s="8">
        <f t="shared" si="6"/>
        <v>-1.9816624</v>
      </c>
      <c r="J35" s="16">
        <f t="shared" si="7"/>
        <v>-1.768551225</v>
      </c>
      <c r="K35" s="8">
        <f t="shared" si="18"/>
        <v>1.610510477</v>
      </c>
      <c r="L35" s="16">
        <f t="shared" si="9"/>
        <v>-1.473382283</v>
      </c>
      <c r="M35" s="16">
        <f t="shared" si="10"/>
        <v>-1.805878944</v>
      </c>
      <c r="N35" s="8">
        <f t="shared" si="11"/>
        <v>2.498548964</v>
      </c>
      <c r="O35" s="8">
        <f t="shared" si="12"/>
        <v>3.49194795</v>
      </c>
      <c r="P35" s="8">
        <f t="shared" si="13"/>
        <v>-0.649737122</v>
      </c>
      <c r="Q35" s="8">
        <f t="shared" si="14"/>
        <v>-0.9094116169</v>
      </c>
      <c r="R35" s="8">
        <f t="shared" si="15"/>
        <v>-0.8481520128</v>
      </c>
      <c r="S35" s="8">
        <f t="shared" si="16"/>
        <v>-1.120734674</v>
      </c>
      <c r="T35" s="8">
        <f t="shared" si="17"/>
        <v>-1.275464092</v>
      </c>
    </row>
    <row r="36" ht="14.25" customHeight="1">
      <c r="A36" s="9">
        <v>33.0</v>
      </c>
      <c r="B36" s="16">
        <f t="shared" si="1"/>
        <v>-0.9790573072</v>
      </c>
      <c r="C36" s="16">
        <v>0.0</v>
      </c>
      <c r="D36" s="9">
        <f t="shared" si="2"/>
        <v>-1.028525936</v>
      </c>
      <c r="E36" s="9">
        <v>0.0</v>
      </c>
      <c r="F36" s="8">
        <f t="shared" si="3"/>
        <v>1.715920752</v>
      </c>
      <c r="G36" s="16">
        <f t="shared" si="4"/>
        <v>-1.554683423</v>
      </c>
      <c r="H36" s="16">
        <f t="shared" si="5"/>
        <v>-0.9197638934</v>
      </c>
      <c r="I36" s="8">
        <f t="shared" si="6"/>
        <v>-1.999257231</v>
      </c>
      <c r="J36" s="16">
        <f t="shared" si="7"/>
        <v>-1.784253879</v>
      </c>
      <c r="K36" s="8">
        <f t="shared" si="18"/>
        <v>1.624809916</v>
      </c>
      <c r="L36" s="16">
        <f t="shared" si="9"/>
        <v>-1.486464185</v>
      </c>
      <c r="M36" s="16">
        <f t="shared" si="10"/>
        <v>-1.821913025</v>
      </c>
      <c r="N36" s="8">
        <f t="shared" si="11"/>
        <v>2.52073314</v>
      </c>
      <c r="O36" s="8">
        <f t="shared" si="12"/>
        <v>3.522952341</v>
      </c>
      <c r="P36" s="8">
        <f t="shared" si="13"/>
        <v>-0.6555060235</v>
      </c>
      <c r="Q36" s="8">
        <f t="shared" si="14"/>
        <v>-0.9174861225</v>
      </c>
      <c r="R36" s="8">
        <f t="shared" si="15"/>
        <v>-0.8556826051</v>
      </c>
      <c r="S36" s="8">
        <f t="shared" si="16"/>
        <v>-1.13068548</v>
      </c>
      <c r="T36" s="8">
        <f t="shared" si="17"/>
        <v>-1.286788713</v>
      </c>
    </row>
    <row r="37" ht="14.25" customHeight="1">
      <c r="A37" s="9">
        <v>34.0</v>
      </c>
      <c r="B37" s="16">
        <f t="shared" si="1"/>
        <v>-0.9874164373</v>
      </c>
      <c r="C37" s="16">
        <v>0.0</v>
      </c>
      <c r="D37" s="9">
        <f t="shared" si="2"/>
        <v>-1.037307426</v>
      </c>
      <c r="E37" s="9">
        <v>0.0</v>
      </c>
      <c r="F37" s="8">
        <f t="shared" si="3"/>
        <v>1.730571176</v>
      </c>
      <c r="G37" s="16">
        <f t="shared" si="4"/>
        <v>-1.567957213</v>
      </c>
      <c r="H37" s="16">
        <f t="shared" si="5"/>
        <v>-0.9276167801</v>
      </c>
      <c r="I37" s="8">
        <f t="shared" si="6"/>
        <v>-2.016326764</v>
      </c>
      <c r="J37" s="16">
        <f t="shared" si="7"/>
        <v>-1.799487728</v>
      </c>
      <c r="K37" s="8">
        <f t="shared" si="18"/>
        <v>1.638682441</v>
      </c>
      <c r="L37" s="16">
        <f t="shared" si="9"/>
        <v>-1.499155523</v>
      </c>
      <c r="M37" s="16">
        <f t="shared" si="10"/>
        <v>-1.837468405</v>
      </c>
      <c r="N37" s="8">
        <f t="shared" si="11"/>
        <v>2.542255002</v>
      </c>
      <c r="O37" s="8">
        <f t="shared" si="12"/>
        <v>3.553031088</v>
      </c>
      <c r="P37" s="8">
        <f t="shared" si="13"/>
        <v>-0.661102693</v>
      </c>
      <c r="Q37" s="8">
        <f t="shared" si="14"/>
        <v>-0.9253195617</v>
      </c>
      <c r="R37" s="8">
        <f t="shared" si="15"/>
        <v>-0.8629883698</v>
      </c>
      <c r="S37" s="8">
        <f t="shared" si="16"/>
        <v>-1.140339202</v>
      </c>
      <c r="T37" s="8">
        <f t="shared" si="17"/>
        <v>-1.297775234</v>
      </c>
    </row>
    <row r="38" ht="14.25" customHeight="1">
      <c r="A38" s="9">
        <v>35.0</v>
      </c>
      <c r="B38" s="16">
        <f t="shared" si="1"/>
        <v>-0.9955332394</v>
      </c>
      <c r="C38" s="16">
        <v>0.0</v>
      </c>
      <c r="D38" s="9">
        <f t="shared" si="2"/>
        <v>-1.045834344</v>
      </c>
      <c r="E38" s="9">
        <v>0.0</v>
      </c>
      <c r="F38" s="8">
        <f t="shared" si="3"/>
        <v>1.74479689</v>
      </c>
      <c r="G38" s="16">
        <f t="shared" si="4"/>
        <v>-1.580846201</v>
      </c>
      <c r="H38" s="16">
        <f t="shared" si="5"/>
        <v>-0.9352420145</v>
      </c>
      <c r="I38" s="8">
        <f t="shared" si="6"/>
        <v>-2.032901458</v>
      </c>
      <c r="J38" s="16">
        <f t="shared" si="7"/>
        <v>-1.814279952</v>
      </c>
      <c r="K38" s="8">
        <f t="shared" si="18"/>
        <v>1.652152807</v>
      </c>
      <c r="L38" s="16">
        <f t="shared" si="9"/>
        <v>-1.511478944</v>
      </c>
      <c r="M38" s="16">
        <f t="shared" si="10"/>
        <v>-1.85257284</v>
      </c>
      <c r="N38" s="8">
        <f t="shared" si="11"/>
        <v>2.563152954</v>
      </c>
      <c r="O38" s="8">
        <f t="shared" si="12"/>
        <v>3.582237863</v>
      </c>
      <c r="P38" s="8">
        <f t="shared" si="13"/>
        <v>-0.6665371171</v>
      </c>
      <c r="Q38" s="8">
        <f t="shared" si="14"/>
        <v>-0.9329259124</v>
      </c>
      <c r="R38" s="8">
        <f t="shared" si="15"/>
        <v>-0.870082343</v>
      </c>
      <c r="S38" s="8">
        <f t="shared" si="16"/>
        <v>-1.149713066</v>
      </c>
      <c r="T38" s="8">
        <f t="shared" si="17"/>
        <v>-1.308443261</v>
      </c>
    </row>
    <row r="39" ht="14.25" customHeight="1">
      <c r="A39" s="9">
        <v>36.0</v>
      </c>
      <c r="B39" s="16">
        <f t="shared" si="1"/>
        <v>-1.003421368</v>
      </c>
      <c r="C39" s="16">
        <v>0.0</v>
      </c>
      <c r="D39" s="9">
        <f t="shared" si="2"/>
        <v>-1.054121035</v>
      </c>
      <c r="E39" s="9">
        <v>0.0</v>
      </c>
      <c r="F39" s="8">
        <f t="shared" si="3"/>
        <v>1.758621826</v>
      </c>
      <c r="G39" s="16">
        <f t="shared" si="4"/>
        <v>-1.59337207</v>
      </c>
      <c r="H39" s="16">
        <f t="shared" si="5"/>
        <v>-0.9426524247</v>
      </c>
      <c r="I39" s="8">
        <f t="shared" si="6"/>
        <v>-2.049009197</v>
      </c>
      <c r="J39" s="16">
        <f t="shared" si="7"/>
        <v>-1.828655438</v>
      </c>
      <c r="K39" s="8">
        <f t="shared" si="18"/>
        <v>1.665243676</v>
      </c>
      <c r="L39" s="16">
        <f t="shared" si="9"/>
        <v>-1.52345518</v>
      </c>
      <c r="M39" s="16">
        <f t="shared" si="10"/>
        <v>-1.86725174</v>
      </c>
      <c r="N39" s="8">
        <f t="shared" si="11"/>
        <v>2.583462151</v>
      </c>
      <c r="O39" s="8">
        <f t="shared" si="12"/>
        <v>3.610621802</v>
      </c>
      <c r="P39" s="8">
        <f t="shared" si="13"/>
        <v>-0.6718184383</v>
      </c>
      <c r="Q39" s="8">
        <f t="shared" si="14"/>
        <v>-0.940317971</v>
      </c>
      <c r="R39" s="8">
        <f t="shared" si="15"/>
        <v>-0.8769764592</v>
      </c>
      <c r="S39" s="8">
        <f t="shared" si="16"/>
        <v>-1.158822842</v>
      </c>
      <c r="T39" s="8">
        <f t="shared" si="17"/>
        <v>-1.318810739</v>
      </c>
    </row>
    <row r="40" ht="14.25" customHeight="1">
      <c r="A40" s="9">
        <v>37.0</v>
      </c>
      <c r="B40" s="16">
        <f t="shared" si="1"/>
        <v>-1.011093357</v>
      </c>
      <c r="C40" s="16">
        <v>0.0</v>
      </c>
      <c r="D40" s="9">
        <f t="shared" si="2"/>
        <v>-1.062180665</v>
      </c>
      <c r="E40" s="9">
        <v>0.0</v>
      </c>
      <c r="F40" s="8">
        <f t="shared" si="3"/>
        <v>1.772067948</v>
      </c>
      <c r="G40" s="16">
        <f t="shared" si="4"/>
        <v>-1.605554721</v>
      </c>
      <c r="H40" s="16">
        <f t="shared" si="5"/>
        <v>-0.9498597843</v>
      </c>
      <c r="I40" s="8">
        <f t="shared" si="6"/>
        <v>-2.064675571</v>
      </c>
      <c r="J40" s="16">
        <f t="shared" si="7"/>
        <v>-1.842637026</v>
      </c>
      <c r="K40" s="8">
        <f t="shared" si="18"/>
        <v>1.677975845</v>
      </c>
      <c r="L40" s="16">
        <f t="shared" si="9"/>
        <v>-1.535103258</v>
      </c>
      <c r="M40" s="16">
        <f t="shared" si="10"/>
        <v>-1.881528429</v>
      </c>
      <c r="N40" s="8">
        <f t="shared" si="11"/>
        <v>2.603214862</v>
      </c>
      <c r="O40" s="8">
        <f t="shared" si="12"/>
        <v>3.638228</v>
      </c>
      <c r="P40" s="8">
        <f t="shared" si="13"/>
        <v>-0.6769550474</v>
      </c>
      <c r="Q40" s="8">
        <f t="shared" si="14"/>
        <v>-0.9475074817</v>
      </c>
      <c r="R40" s="8">
        <f t="shared" si="15"/>
        <v>-0.8836816715</v>
      </c>
      <c r="S40" s="8">
        <f t="shared" si="16"/>
        <v>-1.167683004</v>
      </c>
      <c r="T40" s="8">
        <f t="shared" si="17"/>
        <v>-1.328894141</v>
      </c>
    </row>
    <row r="41" ht="14.25" customHeight="1">
      <c r="A41" s="9">
        <v>38.0</v>
      </c>
      <c r="B41" s="16">
        <f t="shared" si="1"/>
        <v>-1.018560735</v>
      </c>
      <c r="C41" s="16">
        <v>0.0</v>
      </c>
      <c r="D41" s="9">
        <f t="shared" si="2"/>
        <v>-1.070025345</v>
      </c>
      <c r="E41" s="9">
        <v>0.0</v>
      </c>
      <c r="F41" s="8">
        <f t="shared" si="3"/>
        <v>1.785155464</v>
      </c>
      <c r="G41" s="16">
        <f t="shared" si="4"/>
        <v>-1.617412462</v>
      </c>
      <c r="H41" s="16">
        <f t="shared" si="5"/>
        <v>-0.9568749245</v>
      </c>
      <c r="I41" s="8">
        <f t="shared" si="6"/>
        <v>-2.079924126</v>
      </c>
      <c r="J41" s="16">
        <f t="shared" si="7"/>
        <v>-1.856245726</v>
      </c>
      <c r="K41" s="8">
        <f t="shared" si="18"/>
        <v>1.690368448</v>
      </c>
      <c r="L41" s="16">
        <f t="shared" si="9"/>
        <v>-1.546440684</v>
      </c>
      <c r="M41" s="16">
        <f t="shared" si="10"/>
        <v>-1.895424359</v>
      </c>
      <c r="N41" s="8">
        <f t="shared" si="11"/>
        <v>2.62244077</v>
      </c>
      <c r="O41" s="8">
        <f t="shared" si="12"/>
        <v>3.665097944</v>
      </c>
      <c r="P41" s="8">
        <f t="shared" si="13"/>
        <v>-0.6819546639</v>
      </c>
      <c r="Q41" s="8">
        <f t="shared" si="14"/>
        <v>-0.9545052491</v>
      </c>
      <c r="R41" s="8">
        <f t="shared" si="15"/>
        <v>-0.8902080567</v>
      </c>
      <c r="S41" s="8">
        <f t="shared" si="16"/>
        <v>-1.176306866</v>
      </c>
      <c r="T41" s="8">
        <f t="shared" si="17"/>
        <v>-1.33870862</v>
      </c>
    </row>
    <row r="42" ht="14.25" customHeight="1">
      <c r="A42" s="9">
        <v>39.0</v>
      </c>
      <c r="B42" s="16">
        <f t="shared" si="1"/>
        <v>-1.025834132</v>
      </c>
      <c r="C42" s="16">
        <v>0.0</v>
      </c>
      <c r="D42" s="9">
        <f t="shared" si="2"/>
        <v>-1.077666244</v>
      </c>
      <c r="E42" s="9">
        <v>0.0</v>
      </c>
      <c r="F42" s="8">
        <f t="shared" si="3"/>
        <v>1.797903006</v>
      </c>
      <c r="G42" s="16">
        <f t="shared" si="4"/>
        <v>-1.628962175</v>
      </c>
      <c r="H42" s="16">
        <f t="shared" si="5"/>
        <v>-0.9637078325</v>
      </c>
      <c r="I42" s="8">
        <f t="shared" si="6"/>
        <v>-2.094776569</v>
      </c>
      <c r="J42" s="16">
        <f t="shared" si="7"/>
        <v>-1.869500913</v>
      </c>
      <c r="K42" s="8">
        <f t="shared" si="18"/>
        <v>1.70243913</v>
      </c>
      <c r="L42" s="16">
        <f t="shared" si="9"/>
        <v>-1.557483597</v>
      </c>
      <c r="M42" s="16">
        <f t="shared" si="10"/>
        <v>-1.908959316</v>
      </c>
      <c r="N42" s="8">
        <f t="shared" si="11"/>
        <v>2.641167248</v>
      </c>
      <c r="O42" s="8">
        <f t="shared" si="12"/>
        <v>3.691269888</v>
      </c>
      <c r="P42" s="8">
        <f t="shared" si="13"/>
        <v>-0.6868244053</v>
      </c>
      <c r="Q42" s="8">
        <f t="shared" si="14"/>
        <v>-0.9613212356</v>
      </c>
      <c r="R42" s="8">
        <f t="shared" si="15"/>
        <v>-0.8965649061</v>
      </c>
      <c r="S42" s="8">
        <f t="shared" si="16"/>
        <v>-1.184706706</v>
      </c>
      <c r="T42" s="8">
        <f t="shared" si="17"/>
        <v>-1.348268148</v>
      </c>
    </row>
    <row r="43" ht="14.25" customHeight="1">
      <c r="A43" s="9">
        <v>40.0</v>
      </c>
      <c r="B43" s="16">
        <f t="shared" si="1"/>
        <v>-1.032923373</v>
      </c>
      <c r="C43" s="16">
        <v>0.0</v>
      </c>
      <c r="D43" s="9">
        <f t="shared" si="2"/>
        <v>-1.085113682</v>
      </c>
      <c r="E43" s="9">
        <v>0.0</v>
      </c>
      <c r="F43" s="8">
        <f t="shared" si="3"/>
        <v>1.81032779</v>
      </c>
      <c r="G43" s="16">
        <f t="shared" si="4"/>
        <v>-1.640219458</v>
      </c>
      <c r="H43" s="16">
        <f t="shared" si="5"/>
        <v>-0.9703677367</v>
      </c>
      <c r="I43" s="8">
        <f t="shared" si="6"/>
        <v>-2.10925296</v>
      </c>
      <c r="J43" s="16">
        <f t="shared" si="7"/>
        <v>-1.88242049</v>
      </c>
      <c r="K43" s="8">
        <f t="shared" si="18"/>
        <v>1.714204191</v>
      </c>
      <c r="L43" s="16">
        <f t="shared" si="9"/>
        <v>-1.568246913</v>
      </c>
      <c r="M43" s="16">
        <f t="shared" si="10"/>
        <v>-1.922151578</v>
      </c>
      <c r="N43" s="8">
        <f t="shared" si="11"/>
        <v>2.659419586</v>
      </c>
      <c r="O43" s="8">
        <f t="shared" si="12"/>
        <v>3.71677918</v>
      </c>
      <c r="P43" s="8">
        <f t="shared" si="13"/>
        <v>-0.6915708488</v>
      </c>
      <c r="Q43" s="8">
        <f t="shared" si="14"/>
        <v>-0.9679646468</v>
      </c>
      <c r="R43" s="8">
        <f t="shared" si="15"/>
        <v>-0.9027608051</v>
      </c>
      <c r="S43" s="8">
        <f t="shared" si="16"/>
        <v>-1.19289387</v>
      </c>
      <c r="T43" s="8">
        <f t="shared" si="17"/>
        <v>-1.357585637</v>
      </c>
    </row>
    <row r="44" ht="14.25" customHeight="1">
      <c r="A44" s="9">
        <v>41.0</v>
      </c>
      <c r="B44" s="16">
        <f t="shared" si="1"/>
        <v>-1.039837553</v>
      </c>
      <c r="C44" s="16">
        <v>0.0</v>
      </c>
      <c r="D44" s="9">
        <f t="shared" si="2"/>
        <v>-1.092377213</v>
      </c>
      <c r="E44" s="9">
        <v>0.0</v>
      </c>
      <c r="F44" s="8">
        <f t="shared" si="3"/>
        <v>1.822445758</v>
      </c>
      <c r="G44" s="16">
        <f t="shared" si="4"/>
        <v>-1.651198755</v>
      </c>
      <c r="H44" s="16">
        <f t="shared" si="5"/>
        <v>-0.976863182</v>
      </c>
      <c r="I44" s="8">
        <f t="shared" si="6"/>
        <v>-2.123371872</v>
      </c>
      <c r="J44" s="16">
        <f t="shared" si="7"/>
        <v>-1.895021032</v>
      </c>
      <c r="K44" s="8">
        <f t="shared" si="18"/>
        <v>1.725678727</v>
      </c>
      <c r="L44" s="16">
        <f t="shared" si="9"/>
        <v>-1.578744441</v>
      </c>
      <c r="M44" s="16">
        <f t="shared" si="10"/>
        <v>-1.935018071</v>
      </c>
      <c r="N44" s="8">
        <f t="shared" si="11"/>
        <v>2.677221202</v>
      </c>
      <c r="O44" s="8">
        <f t="shared" si="12"/>
        <v>3.741658548</v>
      </c>
      <c r="P44" s="8">
        <f t="shared" si="13"/>
        <v>-0.6962000841</v>
      </c>
      <c r="Q44" s="8">
        <f t="shared" si="14"/>
        <v>-0.9744440062</v>
      </c>
      <c r="R44" s="8">
        <f t="shared" si="15"/>
        <v>-0.9088037033</v>
      </c>
      <c r="S44" s="8">
        <f t="shared" si="16"/>
        <v>-1.20087886</v>
      </c>
      <c r="T44" s="8">
        <f t="shared" si="17"/>
        <v>-1.36667304</v>
      </c>
    </row>
    <row r="45" ht="14.25" customHeight="1">
      <c r="A45" s="9">
        <v>42.0</v>
      </c>
      <c r="B45" s="16">
        <f t="shared" si="1"/>
        <v>-1.04658511</v>
      </c>
      <c r="C45" s="16">
        <v>0.0</v>
      </c>
      <c r="D45" s="9">
        <f t="shared" si="2"/>
        <v>-1.099465702</v>
      </c>
      <c r="E45" s="9">
        <v>0.0</v>
      </c>
      <c r="F45" s="8">
        <f t="shared" si="3"/>
        <v>1.834271698</v>
      </c>
      <c r="G45" s="16">
        <f t="shared" si="4"/>
        <v>-1.661913465</v>
      </c>
      <c r="H45" s="16">
        <f t="shared" si="5"/>
        <v>-0.9832020952</v>
      </c>
      <c r="I45" s="8">
        <f t="shared" si="6"/>
        <v>-2.137150537</v>
      </c>
      <c r="J45" s="16">
        <f t="shared" si="7"/>
        <v>-1.907317916</v>
      </c>
      <c r="K45" s="8">
        <f t="shared" si="18"/>
        <v>1.736876741</v>
      </c>
      <c r="L45" s="16">
        <f t="shared" si="9"/>
        <v>-1.588988991</v>
      </c>
      <c r="M45" s="16">
        <f t="shared" si="10"/>
        <v>-1.947574499</v>
      </c>
      <c r="N45" s="8">
        <f t="shared" si="11"/>
        <v>2.694593822</v>
      </c>
      <c r="O45" s="8">
        <f t="shared" si="12"/>
        <v>3.765938354</v>
      </c>
      <c r="P45" s="8">
        <f t="shared" si="13"/>
        <v>-0.7007177607</v>
      </c>
      <c r="Q45" s="8">
        <f t="shared" si="14"/>
        <v>-0.9807672213</v>
      </c>
      <c r="R45" s="8">
        <f t="shared" si="15"/>
        <v>-0.9147009751</v>
      </c>
      <c r="S45" s="8">
        <f t="shared" si="16"/>
        <v>-1.208671422</v>
      </c>
      <c r="T45" s="8">
        <f t="shared" si="17"/>
        <v>-1.375541449</v>
      </c>
    </row>
    <row r="46" ht="14.25" customHeight="1">
      <c r="A46" s="9">
        <v>43.0</v>
      </c>
      <c r="B46" s="16">
        <f t="shared" si="1"/>
        <v>-1.053173886</v>
      </c>
      <c r="C46" s="16">
        <v>0.0</v>
      </c>
      <c r="D46" s="9">
        <f t="shared" si="2"/>
        <v>-1.106387388</v>
      </c>
      <c r="E46" s="9">
        <v>0.0</v>
      </c>
      <c r="F46" s="8">
        <f t="shared" si="3"/>
        <v>1.845819355</v>
      </c>
      <c r="G46" s="16">
        <f t="shared" si="4"/>
        <v>-1.672376041</v>
      </c>
      <c r="H46" s="16">
        <f t="shared" si="5"/>
        <v>-0.9893918435</v>
      </c>
      <c r="I46" s="8">
        <f t="shared" si="6"/>
        <v>-2.150604967</v>
      </c>
      <c r="J46" s="16">
        <f t="shared" si="7"/>
        <v>-1.919325435</v>
      </c>
      <c r="K46" s="8">
        <f t="shared" si="18"/>
        <v>1.747811247</v>
      </c>
      <c r="L46" s="16">
        <f t="shared" si="9"/>
        <v>-1.59899247</v>
      </c>
      <c r="M46" s="16">
        <f t="shared" si="10"/>
        <v>-1.959835453</v>
      </c>
      <c r="N46" s="8">
        <f t="shared" si="11"/>
        <v>2.711557636</v>
      </c>
      <c r="O46" s="8">
        <f t="shared" si="12"/>
        <v>3.789646817</v>
      </c>
      <c r="P46" s="8">
        <f t="shared" si="13"/>
        <v>-0.705129129</v>
      </c>
      <c r="Q46" s="8">
        <f t="shared" si="14"/>
        <v>-0.9869416409</v>
      </c>
      <c r="R46" s="8">
        <f t="shared" si="15"/>
        <v>-0.9204594747</v>
      </c>
      <c r="S46" s="8">
        <f t="shared" si="16"/>
        <v>-1.216280612</v>
      </c>
      <c r="T46" s="8">
        <f t="shared" si="17"/>
        <v>-1.384201169</v>
      </c>
    </row>
    <row r="47" ht="14.25" customHeight="1">
      <c r="A47" s="9">
        <v>44.0</v>
      </c>
      <c r="B47" s="16">
        <f t="shared" si="1"/>
        <v>-1.059611183</v>
      </c>
      <c r="C47" s="16">
        <v>0.0</v>
      </c>
      <c r="D47" s="9">
        <f t="shared" si="2"/>
        <v>-1.113149941</v>
      </c>
      <c r="E47" s="9">
        <v>0.0</v>
      </c>
      <c r="F47" s="8">
        <f t="shared" si="3"/>
        <v>1.857101524</v>
      </c>
      <c r="G47" s="16">
        <f t="shared" si="4"/>
        <v>-1.682598076</v>
      </c>
      <c r="H47" s="16">
        <f t="shared" si="5"/>
        <v>-0.9954392861</v>
      </c>
      <c r="I47" s="8">
        <f t="shared" si="6"/>
        <v>-2.163750072</v>
      </c>
      <c r="J47" s="16">
        <f t="shared" si="7"/>
        <v>-1.931056895</v>
      </c>
      <c r="K47" s="8">
        <f t="shared" si="18"/>
        <v>1.758494364</v>
      </c>
      <c r="L47" s="16">
        <f t="shared" si="9"/>
        <v>-1.608765964</v>
      </c>
      <c r="M47" s="16">
        <f t="shared" si="10"/>
        <v>-1.971814521</v>
      </c>
      <c r="N47" s="8">
        <f t="shared" si="11"/>
        <v>2.728131443</v>
      </c>
      <c r="O47" s="8">
        <f t="shared" si="12"/>
        <v>3.812810209</v>
      </c>
      <c r="P47" s="8">
        <f t="shared" si="13"/>
        <v>-0.7094390776</v>
      </c>
      <c r="Q47" s="8">
        <f t="shared" si="14"/>
        <v>-0.9929741071</v>
      </c>
      <c r="R47" s="8">
        <f t="shared" si="15"/>
        <v>-0.9260855832</v>
      </c>
      <c r="S47" s="8">
        <f t="shared" si="16"/>
        <v>-1.223714863</v>
      </c>
      <c r="T47" s="8">
        <f t="shared" si="17"/>
        <v>-1.392661798</v>
      </c>
    </row>
    <row r="48" ht="14.25" customHeight="1">
      <c r="A48" s="9">
        <v>45.0</v>
      </c>
      <c r="B48" s="16">
        <f t="shared" si="1"/>
        <v>-1.065903809</v>
      </c>
      <c r="C48" s="16">
        <v>0.0</v>
      </c>
      <c r="D48" s="9">
        <f t="shared" si="2"/>
        <v>-1.119760513</v>
      </c>
      <c r="E48" s="9">
        <v>0.0</v>
      </c>
      <c r="F48" s="8">
        <f t="shared" si="3"/>
        <v>1.868130141</v>
      </c>
      <c r="G48" s="16">
        <f t="shared" si="4"/>
        <v>-1.692590383</v>
      </c>
      <c r="H48" s="16">
        <f t="shared" si="5"/>
        <v>-1.00135082</v>
      </c>
      <c r="I48" s="8">
        <f t="shared" si="6"/>
        <v>-2.176599757</v>
      </c>
      <c r="J48" s="16">
        <f t="shared" si="7"/>
        <v>-1.942524704</v>
      </c>
      <c r="K48" s="8">
        <f t="shared" si="18"/>
        <v>1.76893739</v>
      </c>
      <c r="L48" s="16">
        <f t="shared" si="9"/>
        <v>-1.61831981</v>
      </c>
      <c r="M48" s="16">
        <f t="shared" si="10"/>
        <v>-1.983524374</v>
      </c>
      <c r="N48" s="8">
        <f t="shared" si="11"/>
        <v>2.744332773</v>
      </c>
      <c r="O48" s="8">
        <f t="shared" si="12"/>
        <v>3.835453032</v>
      </c>
      <c r="P48" s="8">
        <f t="shared" si="13"/>
        <v>-0.7136521651</v>
      </c>
      <c r="Q48" s="8">
        <f t="shared" si="14"/>
        <v>-0.9988710008</v>
      </c>
      <c r="R48" s="8">
        <f t="shared" si="15"/>
        <v>-0.9315852515</v>
      </c>
      <c r="S48" s="8">
        <f t="shared" si="16"/>
        <v>-1.230982038</v>
      </c>
      <c r="T48" s="8">
        <f t="shared" si="17"/>
        <v>-1.400932284</v>
      </c>
    </row>
    <row r="49" ht="14.25" customHeight="1">
      <c r="A49" s="9">
        <v>46.0</v>
      </c>
      <c r="B49" s="16">
        <f t="shared" si="1"/>
        <v>-1.072058124</v>
      </c>
      <c r="C49" s="16">
        <v>0.0</v>
      </c>
      <c r="D49" s="9">
        <f t="shared" si="2"/>
        <v>-1.126225786</v>
      </c>
      <c r="E49" s="9">
        <v>0.0</v>
      </c>
      <c r="F49" s="8">
        <f t="shared" si="3"/>
        <v>1.87891635</v>
      </c>
      <c r="G49" s="16">
        <f t="shared" si="4"/>
        <v>-1.70236306</v>
      </c>
      <c r="H49" s="16">
        <f t="shared" si="5"/>
        <v>-1.007132419</v>
      </c>
      <c r="I49" s="8">
        <f t="shared" si="6"/>
        <v>-2.189167008</v>
      </c>
      <c r="J49" s="16">
        <f t="shared" si="7"/>
        <v>-1.953740452</v>
      </c>
      <c r="K49" s="8">
        <f t="shared" si="18"/>
        <v>1.77915088</v>
      </c>
      <c r="L49" s="16">
        <f t="shared" si="9"/>
        <v>-1.627663665</v>
      </c>
      <c r="M49" s="16">
        <f t="shared" si="10"/>
        <v>-1.994976846</v>
      </c>
      <c r="N49" s="8">
        <f t="shared" si="11"/>
        <v>2.760178001</v>
      </c>
      <c r="O49" s="8">
        <f t="shared" si="12"/>
        <v>3.85759817</v>
      </c>
      <c r="P49" s="8">
        <f t="shared" si="13"/>
        <v>-0.7177726497</v>
      </c>
      <c r="Q49" s="8">
        <f t="shared" si="14"/>
        <v>-1.004638282</v>
      </c>
      <c r="R49" s="8">
        <f t="shared" si="15"/>
        <v>-0.9369640382</v>
      </c>
      <c r="S49" s="8">
        <f t="shared" si="16"/>
        <v>-1.238089481</v>
      </c>
      <c r="T49" s="8">
        <f t="shared" si="17"/>
        <v>-1.409020987</v>
      </c>
    </row>
    <row r="50" ht="14.25" customHeight="1">
      <c r="A50" s="9">
        <v>47.0</v>
      </c>
      <c r="B50" s="16">
        <f t="shared" si="1"/>
        <v>-1.078080078</v>
      </c>
      <c r="C50" s="16">
        <v>0.0</v>
      </c>
      <c r="D50" s="9">
        <f t="shared" si="2"/>
        <v>-1.13255201</v>
      </c>
      <c r="E50" s="9">
        <v>0.0</v>
      </c>
      <c r="F50" s="8">
        <f t="shared" si="3"/>
        <v>1.889470579</v>
      </c>
      <c r="G50" s="16">
        <f t="shared" si="4"/>
        <v>-1.711925557</v>
      </c>
      <c r="H50" s="16">
        <f t="shared" si="5"/>
        <v>-1.012789673</v>
      </c>
      <c r="I50" s="8">
        <f t="shared" si="6"/>
        <v>-2.201463975</v>
      </c>
      <c r="J50" s="16">
        <f t="shared" si="7"/>
        <v>-1.964714983</v>
      </c>
      <c r="K50" s="8">
        <f t="shared" si="18"/>
        <v>1.789144708</v>
      </c>
      <c r="L50" s="16">
        <f t="shared" si="9"/>
        <v>-1.636806561</v>
      </c>
      <c r="M50" s="16">
        <f t="shared" si="10"/>
        <v>-2.00618301</v>
      </c>
      <c r="N50" s="8">
        <f t="shared" si="11"/>
        <v>2.775682444</v>
      </c>
      <c r="O50" s="8">
        <f t="shared" si="12"/>
        <v>3.87926703</v>
      </c>
      <c r="P50" s="8">
        <f t="shared" si="13"/>
        <v>-0.7218045149</v>
      </c>
      <c r="Q50" s="8">
        <f t="shared" si="14"/>
        <v>-1.010281526</v>
      </c>
      <c r="R50" s="8">
        <f t="shared" si="15"/>
        <v>-0.9422271429</v>
      </c>
      <c r="S50" s="8">
        <f t="shared" si="16"/>
        <v>-1.245044065</v>
      </c>
      <c r="T50" s="8">
        <f t="shared" si="17"/>
        <v>-1.416935725</v>
      </c>
    </row>
    <row r="51" ht="14.25" customHeight="1">
      <c r="A51" s="9">
        <v>48.0</v>
      </c>
      <c r="B51" s="16">
        <f t="shared" si="1"/>
        <v>-1.083975244</v>
      </c>
      <c r="C51" s="16">
        <v>0.0</v>
      </c>
      <c r="D51" s="9">
        <f t="shared" si="2"/>
        <v>-1.13874504</v>
      </c>
      <c r="E51" s="9">
        <v>0.0</v>
      </c>
      <c r="F51" s="8">
        <f t="shared" si="3"/>
        <v>1.899802598</v>
      </c>
      <c r="G51" s="16">
        <f t="shared" si="4"/>
        <v>-1.721286722</v>
      </c>
      <c r="H51" s="16">
        <f t="shared" si="5"/>
        <v>-1.018327817</v>
      </c>
      <c r="I51" s="8">
        <f t="shared" si="6"/>
        <v>-2.213502038</v>
      </c>
      <c r="J51" s="16">
        <f t="shared" si="7"/>
        <v>-1.975458454</v>
      </c>
      <c r="K51" s="8">
        <f t="shared" si="18"/>
        <v>1.798928124</v>
      </c>
      <c r="L51" s="16">
        <f t="shared" si="9"/>
        <v>-1.64575696</v>
      </c>
      <c r="M51" s="16">
        <f t="shared" si="10"/>
        <v>-2.017153237</v>
      </c>
      <c r="N51" s="8">
        <f t="shared" si="11"/>
        <v>2.790860454</v>
      </c>
      <c r="O51" s="8">
        <f t="shared" si="12"/>
        <v>3.900479671</v>
      </c>
      <c r="P51" s="8">
        <f t="shared" si="13"/>
        <v>-0.7257514924</v>
      </c>
      <c r="Q51" s="8">
        <f t="shared" si="14"/>
        <v>-1.015805956</v>
      </c>
      <c r="R51" s="8">
        <f t="shared" si="15"/>
        <v>-0.9473794373</v>
      </c>
      <c r="S51" s="8">
        <f t="shared" si="16"/>
        <v>-1.251852225</v>
      </c>
      <c r="T51" s="8">
        <f t="shared" si="17"/>
        <v>-1.424683825</v>
      </c>
    </row>
    <row r="52" ht="14.25" customHeight="1">
      <c r="A52" s="9">
        <v>49.0</v>
      </c>
      <c r="B52" s="16">
        <f t="shared" si="1"/>
        <v>-1.089748852</v>
      </c>
      <c r="C52" s="16">
        <v>0.0</v>
      </c>
      <c r="D52" s="9">
        <f t="shared" si="2"/>
        <v>-1.14481037</v>
      </c>
      <c r="E52" s="9">
        <v>0.0</v>
      </c>
      <c r="F52" s="8">
        <f t="shared" si="3"/>
        <v>1.90992157</v>
      </c>
      <c r="G52" s="16">
        <f t="shared" si="4"/>
        <v>-1.73045486</v>
      </c>
      <c r="H52" s="16">
        <f t="shared" si="5"/>
        <v>-1.023751766</v>
      </c>
      <c r="I52" s="8">
        <f t="shared" si="6"/>
        <v>-2.225291877</v>
      </c>
      <c r="J52" s="16">
        <f t="shared" si="7"/>
        <v>-1.985980394</v>
      </c>
      <c r="K52" s="8">
        <f t="shared" si="18"/>
        <v>1.808509806</v>
      </c>
      <c r="L52" s="16">
        <f t="shared" si="9"/>
        <v>-1.654522802</v>
      </c>
      <c r="M52" s="16">
        <f t="shared" si="10"/>
        <v>-2.027897257</v>
      </c>
      <c r="N52" s="8">
        <f t="shared" si="11"/>
        <v>2.805725493</v>
      </c>
      <c r="O52" s="8">
        <f t="shared" si="12"/>
        <v>3.921254906</v>
      </c>
      <c r="P52" s="8">
        <f t="shared" si="13"/>
        <v>-0.729617083</v>
      </c>
      <c r="Q52" s="8">
        <f t="shared" si="14"/>
        <v>-1.021216472</v>
      </c>
      <c r="R52" s="8">
        <f t="shared" si="15"/>
        <v>-0.9524254911</v>
      </c>
      <c r="S52" s="8">
        <f t="shared" si="16"/>
        <v>-1.258520001</v>
      </c>
      <c r="T52" s="8">
        <f t="shared" si="17"/>
        <v>-1.432272158</v>
      </c>
    </row>
    <row r="53" ht="14.25" customHeight="1">
      <c r="A53" s="9">
        <v>50.0</v>
      </c>
      <c r="B53" s="16">
        <f t="shared" si="1"/>
        <v>-1.095405813</v>
      </c>
      <c r="C53" s="16">
        <v>0.0</v>
      </c>
      <c r="D53" s="9">
        <f t="shared" si="2"/>
        <v>-1.150753159</v>
      </c>
      <c r="E53" s="9">
        <v>0.0</v>
      </c>
      <c r="F53" s="8">
        <f t="shared" si="3"/>
        <v>1.919836105</v>
      </c>
      <c r="G53" s="16">
        <f t="shared" si="4"/>
        <v>-1.739437771</v>
      </c>
      <c r="H53" s="16">
        <f t="shared" si="5"/>
        <v>-1.029066132</v>
      </c>
      <c r="I53" s="8">
        <f t="shared" si="6"/>
        <v>-2.23684352</v>
      </c>
      <c r="J53" s="16">
        <f t="shared" si="7"/>
        <v>-1.996289755</v>
      </c>
      <c r="K53" s="8">
        <f t="shared" si="18"/>
        <v>1.817897905</v>
      </c>
      <c r="L53" s="16">
        <f t="shared" si="9"/>
        <v>-1.663111543</v>
      </c>
      <c r="M53" s="16">
        <f t="shared" si="10"/>
        <v>-2.038424211</v>
      </c>
      <c r="N53" s="8">
        <f t="shared" si="11"/>
        <v>2.820290207</v>
      </c>
      <c r="O53" s="8">
        <f t="shared" si="12"/>
        <v>3.94161041</v>
      </c>
      <c r="P53" s="8">
        <f t="shared" si="13"/>
        <v>-0.7334045756</v>
      </c>
      <c r="Q53" s="8">
        <f t="shared" si="14"/>
        <v>-1.026517677</v>
      </c>
      <c r="R53" s="8">
        <f t="shared" si="15"/>
        <v>-0.9573695974</v>
      </c>
      <c r="S53" s="8">
        <f t="shared" si="16"/>
        <v>-1.265053065</v>
      </c>
      <c r="T53" s="8">
        <f t="shared" si="17"/>
        <v>-1.439707182</v>
      </c>
    </row>
    <row r="54" ht="14.25" customHeight="1">
      <c r="A54" s="9">
        <v>51.0</v>
      </c>
      <c r="B54" s="16">
        <f t="shared" si="1"/>
        <v>-1.100950748</v>
      </c>
      <c r="C54" s="16">
        <v>0.0</v>
      </c>
      <c r="D54" s="9">
        <f t="shared" si="2"/>
        <v>-1.156578262</v>
      </c>
      <c r="E54" s="9">
        <v>0.0</v>
      </c>
      <c r="F54" s="8">
        <f t="shared" si="3"/>
        <v>1.929554299</v>
      </c>
      <c r="G54" s="16">
        <f t="shared" si="4"/>
        <v>-1.74824279</v>
      </c>
      <c r="H54" s="16">
        <f t="shared" si="5"/>
        <v>-1.034275256</v>
      </c>
      <c r="I54" s="8">
        <f t="shared" si="6"/>
        <v>-2.248166403</v>
      </c>
      <c r="J54" s="16">
        <f t="shared" si="7"/>
        <v>-2.006394957</v>
      </c>
      <c r="K54" s="8">
        <f t="shared" si="18"/>
        <v>1.827100088</v>
      </c>
      <c r="L54" s="16">
        <f t="shared" si="9"/>
        <v>-1.6715302</v>
      </c>
      <c r="M54" s="16">
        <f t="shared" si="10"/>
        <v>-2.048742697</v>
      </c>
      <c r="N54" s="8">
        <f t="shared" si="11"/>
        <v>2.834566492</v>
      </c>
      <c r="O54" s="8">
        <f t="shared" si="12"/>
        <v>3.961562809</v>
      </c>
      <c r="P54" s="8">
        <f t="shared" si="13"/>
        <v>-0.7371170633</v>
      </c>
      <c r="Q54" s="8">
        <f t="shared" si="14"/>
        <v>-1.0317139</v>
      </c>
      <c r="R54" s="8">
        <f t="shared" si="15"/>
        <v>-0.9622157942</v>
      </c>
      <c r="S54" s="8">
        <f t="shared" si="16"/>
        <v>-1.271456753</v>
      </c>
      <c r="T54" s="8">
        <f t="shared" si="17"/>
        <v>-1.446994967</v>
      </c>
    </row>
    <row r="55" ht="14.25" customHeight="1">
      <c r="A55" s="9">
        <v>52.0</v>
      </c>
      <c r="B55" s="16">
        <f t="shared" si="1"/>
        <v>-1.106388008</v>
      </c>
      <c r="C55" s="16">
        <v>0.0</v>
      </c>
      <c r="D55" s="9">
        <f t="shared" si="2"/>
        <v>-1.162290249</v>
      </c>
      <c r="E55" s="9">
        <v>0.0</v>
      </c>
      <c r="F55" s="8">
        <f t="shared" si="3"/>
        <v>1.939083778</v>
      </c>
      <c r="G55" s="16">
        <f t="shared" si="4"/>
        <v>-1.756876827</v>
      </c>
      <c r="H55" s="16">
        <f t="shared" si="5"/>
        <v>-1.039383225</v>
      </c>
      <c r="I55" s="8">
        <f t="shared" si="6"/>
        <v>-2.25926941</v>
      </c>
      <c r="J55" s="16">
        <f t="shared" si="7"/>
        <v>-2.016303929</v>
      </c>
      <c r="K55" s="8">
        <f t="shared" si="18"/>
        <v>1.836123578</v>
      </c>
      <c r="L55" s="16">
        <f t="shared" si="9"/>
        <v>-1.679785377</v>
      </c>
      <c r="M55" s="16">
        <f t="shared" si="10"/>
        <v>-2.058860812</v>
      </c>
      <c r="N55" s="8">
        <f t="shared" si="11"/>
        <v>2.84856555</v>
      </c>
      <c r="O55" s="8">
        <f t="shared" si="12"/>
        <v>3.981127757</v>
      </c>
      <c r="P55" s="8">
        <f t="shared" si="13"/>
        <v>-0.7407574594</v>
      </c>
      <c r="Q55" s="8">
        <f t="shared" si="14"/>
        <v>-1.03680922</v>
      </c>
      <c r="R55" s="8">
        <f t="shared" si="15"/>
        <v>-0.9669678841</v>
      </c>
      <c r="S55" s="8">
        <f t="shared" si="16"/>
        <v>-1.27773609</v>
      </c>
      <c r="T55" s="8">
        <f t="shared" si="17"/>
        <v>-1.454141233</v>
      </c>
    </row>
    <row r="56" ht="14.25" customHeight="1">
      <c r="A56" s="9">
        <v>53.0</v>
      </c>
      <c r="B56" s="16">
        <f t="shared" si="1"/>
        <v>-1.111721694</v>
      </c>
      <c r="C56" s="16">
        <v>0.0</v>
      </c>
      <c r="D56" s="9">
        <f t="shared" si="2"/>
        <v>-1.167893429</v>
      </c>
      <c r="E56" s="9">
        <v>0.0</v>
      </c>
      <c r="F56" s="8">
        <f t="shared" si="3"/>
        <v>1.948431733</v>
      </c>
      <c r="G56" s="16">
        <f t="shared" si="4"/>
        <v>-1.765346397</v>
      </c>
      <c r="H56" s="16">
        <f t="shared" si="5"/>
        <v>-1.044393894</v>
      </c>
      <c r="I56" s="8">
        <f t="shared" si="6"/>
        <v>-2.270160919</v>
      </c>
      <c r="J56" s="16">
        <f t="shared" si="7"/>
        <v>-2.026024147</v>
      </c>
      <c r="K56" s="8">
        <f t="shared" si="18"/>
        <v>1.84497518</v>
      </c>
      <c r="L56" s="16">
        <f t="shared" si="9"/>
        <v>-1.687883303</v>
      </c>
      <c r="M56" s="16">
        <f t="shared" si="10"/>
        <v>-2.068786188</v>
      </c>
      <c r="N56" s="8">
        <f t="shared" si="11"/>
        <v>2.862297944</v>
      </c>
      <c r="O56" s="8">
        <f t="shared" si="12"/>
        <v>4.000320017</v>
      </c>
      <c r="P56" s="8">
        <f t="shared" si="13"/>
        <v>-0.7443285103</v>
      </c>
      <c r="Q56" s="8">
        <f t="shared" si="14"/>
        <v>-1.04180748</v>
      </c>
      <c r="R56" s="8">
        <f t="shared" si="15"/>
        <v>-0.9716294525</v>
      </c>
      <c r="S56" s="8">
        <f t="shared" si="16"/>
        <v>-1.283895813</v>
      </c>
      <c r="T56" s="8">
        <f t="shared" si="17"/>
        <v>-1.461151372</v>
      </c>
    </row>
    <row r="57" ht="14.25" customHeight="1">
      <c r="A57" s="9">
        <v>54.0</v>
      </c>
      <c r="B57" s="16">
        <f t="shared" si="1"/>
        <v>-1.116955679</v>
      </c>
      <c r="C57" s="16">
        <v>0.0</v>
      </c>
      <c r="D57" s="9">
        <f t="shared" si="2"/>
        <v>-1.173391871</v>
      </c>
      <c r="E57" s="9">
        <v>0.0</v>
      </c>
      <c r="F57" s="8">
        <f t="shared" si="3"/>
        <v>1.957604949</v>
      </c>
      <c r="G57" s="16">
        <f t="shared" si="4"/>
        <v>-1.773657647</v>
      </c>
      <c r="H57" s="16">
        <f t="shared" si="5"/>
        <v>-1.0493109</v>
      </c>
      <c r="I57" s="8">
        <f t="shared" si="6"/>
        <v>-2.280848835</v>
      </c>
      <c r="J57" s="16">
        <f t="shared" si="7"/>
        <v>-2.035562668</v>
      </c>
      <c r="K57" s="8">
        <f t="shared" si="18"/>
        <v>1.853661323</v>
      </c>
      <c r="L57" s="16">
        <f t="shared" si="9"/>
        <v>-1.695829857</v>
      </c>
      <c r="M57" s="16">
        <f t="shared" si="10"/>
        <v>-2.078526033</v>
      </c>
      <c r="N57" s="8">
        <f t="shared" si="11"/>
        <v>2.875773641</v>
      </c>
      <c r="O57" s="8">
        <f t="shared" si="12"/>
        <v>4.019153523</v>
      </c>
      <c r="P57" s="8">
        <f t="shared" si="13"/>
        <v>-0.7478328087</v>
      </c>
      <c r="Q57" s="8">
        <f t="shared" si="14"/>
        <v>-1.04671231</v>
      </c>
      <c r="R57" s="8">
        <f t="shared" si="15"/>
        <v>-0.9762038837</v>
      </c>
      <c r="S57" s="8">
        <f t="shared" si="16"/>
        <v>-1.289940394</v>
      </c>
      <c r="T57" s="8">
        <f t="shared" si="17"/>
        <v>-1.468030472</v>
      </c>
    </row>
    <row r="58" ht="14.25" customHeight="1">
      <c r="A58" s="9">
        <v>55.0</v>
      </c>
      <c r="B58" s="16">
        <f t="shared" si="1"/>
        <v>-1.122093623</v>
      </c>
      <c r="C58" s="16">
        <v>0.0</v>
      </c>
      <c r="D58" s="9">
        <f t="shared" si="2"/>
        <v>-1.178789418</v>
      </c>
      <c r="E58" s="9">
        <v>0.0</v>
      </c>
      <c r="F58" s="8">
        <f t="shared" si="3"/>
        <v>1.966609839</v>
      </c>
      <c r="G58" s="16">
        <f t="shared" si="4"/>
        <v>-1.781816388</v>
      </c>
      <c r="H58" s="16">
        <f t="shared" si="5"/>
        <v>-1.054137681</v>
      </c>
      <c r="I58" s="8">
        <f t="shared" si="6"/>
        <v>-2.291340633</v>
      </c>
      <c r="J58" s="16">
        <f t="shared" si="7"/>
        <v>-2.04492616</v>
      </c>
      <c r="K58" s="8">
        <f t="shared" si="18"/>
        <v>1.862188078</v>
      </c>
      <c r="L58" s="16">
        <f t="shared" si="9"/>
        <v>-1.703630595</v>
      </c>
      <c r="M58" s="16">
        <f t="shared" si="10"/>
        <v>-2.088087155</v>
      </c>
      <c r="N58" s="8">
        <f t="shared" si="11"/>
        <v>2.889002065</v>
      </c>
      <c r="O58" s="8">
        <f t="shared" si="12"/>
        <v>4.03764144</v>
      </c>
      <c r="P58" s="8">
        <f t="shared" si="13"/>
        <v>-0.7512728044</v>
      </c>
      <c r="Q58" s="8">
        <f t="shared" si="14"/>
        <v>-1.051527137</v>
      </c>
      <c r="R58" s="8">
        <f t="shared" si="15"/>
        <v>-0.9806943755</v>
      </c>
      <c r="S58" s="8">
        <f t="shared" si="16"/>
        <v>-1.295874059</v>
      </c>
      <c r="T58" s="8">
        <f t="shared" si="17"/>
        <v>-1.474783343</v>
      </c>
    </row>
    <row r="59" ht="14.25" customHeight="1">
      <c r="A59" s="9">
        <v>56.0</v>
      </c>
      <c r="B59" s="16">
        <f t="shared" si="1"/>
        <v>-1.127138986</v>
      </c>
      <c r="C59" s="16">
        <v>0.0</v>
      </c>
      <c r="D59" s="9">
        <f t="shared" si="2"/>
        <v>-1.184089707</v>
      </c>
      <c r="E59" s="9">
        <v>0.0</v>
      </c>
      <c r="F59" s="8">
        <f t="shared" si="3"/>
        <v>1.975452471</v>
      </c>
      <c r="G59" s="16">
        <f t="shared" si="4"/>
        <v>-1.789828118</v>
      </c>
      <c r="H59" s="16">
        <f t="shared" si="5"/>
        <v>-1.058877488</v>
      </c>
      <c r="I59" s="8">
        <f t="shared" si="6"/>
        <v>-2.301643378</v>
      </c>
      <c r="J59" s="16">
        <f t="shared" si="7"/>
        <v>-2.054120932</v>
      </c>
      <c r="K59" s="8">
        <f t="shared" si="18"/>
        <v>1.870561189</v>
      </c>
      <c r="L59" s="16">
        <f t="shared" si="9"/>
        <v>-1.711290771</v>
      </c>
      <c r="M59" s="16">
        <f t="shared" si="10"/>
        <v>-2.097475995</v>
      </c>
      <c r="N59" s="8">
        <f t="shared" si="11"/>
        <v>2.901992125</v>
      </c>
      <c r="O59" s="8">
        <f t="shared" si="12"/>
        <v>4.055796223</v>
      </c>
      <c r="P59" s="8">
        <f t="shared" si="13"/>
        <v>-0.7546508147</v>
      </c>
      <c r="Q59" s="8">
        <f t="shared" si="14"/>
        <v>-1.056255206</v>
      </c>
      <c r="R59" s="8">
        <f t="shared" si="15"/>
        <v>-0.9851039532</v>
      </c>
      <c r="S59" s="8">
        <f t="shared" si="16"/>
        <v>-1.301700805</v>
      </c>
      <c r="T59" s="8">
        <f t="shared" si="17"/>
        <v>-1.481414534</v>
      </c>
    </row>
    <row r="60" ht="14.25" customHeight="1">
      <c r="A60" s="9">
        <v>57.0</v>
      </c>
      <c r="B60" s="16">
        <f t="shared" si="1"/>
        <v>-1.132095046</v>
      </c>
      <c r="C60" s="16">
        <v>0.0</v>
      </c>
      <c r="D60" s="9">
        <f t="shared" si="2"/>
        <v>-1.189296181</v>
      </c>
      <c r="E60" s="9">
        <v>0.0</v>
      </c>
      <c r="F60" s="8">
        <f t="shared" si="3"/>
        <v>1.984138587</v>
      </c>
      <c r="G60" s="16">
        <f t="shared" si="4"/>
        <v>-1.797698039</v>
      </c>
      <c r="H60" s="16">
        <f t="shared" si="5"/>
        <v>-1.0635334</v>
      </c>
      <c r="I60" s="8">
        <f t="shared" si="6"/>
        <v>-2.311763764</v>
      </c>
      <c r="J60" s="16">
        <f t="shared" si="7"/>
        <v>-2.063152955</v>
      </c>
      <c r="K60" s="8">
        <f t="shared" si="18"/>
        <v>1.878786096</v>
      </c>
      <c r="L60" s="16">
        <f t="shared" si="9"/>
        <v>-1.718815361</v>
      </c>
      <c r="M60" s="16">
        <f t="shared" si="10"/>
        <v>-2.106698652</v>
      </c>
      <c r="N60" s="8">
        <f t="shared" si="11"/>
        <v>2.91475226</v>
      </c>
      <c r="O60" s="8">
        <f t="shared" si="12"/>
        <v>4.073629665</v>
      </c>
      <c r="P60" s="8">
        <f t="shared" si="13"/>
        <v>-0.7579690342</v>
      </c>
      <c r="Q60" s="8">
        <f t="shared" si="14"/>
        <v>-1.060899588</v>
      </c>
      <c r="R60" s="8">
        <f t="shared" si="15"/>
        <v>-0.9894354812</v>
      </c>
      <c r="S60" s="8">
        <f t="shared" si="16"/>
        <v>-1.307424418</v>
      </c>
      <c r="T60" s="8">
        <f t="shared" si="17"/>
        <v>-1.487928353</v>
      </c>
    </row>
    <row r="61" ht="14.25" customHeight="1">
      <c r="A61" s="9">
        <v>58.0</v>
      </c>
      <c r="B61" s="16">
        <f t="shared" si="1"/>
        <v>-1.136964909</v>
      </c>
      <c r="C61" s="16">
        <v>0.0</v>
      </c>
      <c r="D61" s="9">
        <f t="shared" si="2"/>
        <v>-1.194412102</v>
      </c>
      <c r="E61" s="9">
        <v>0.0</v>
      </c>
      <c r="F61" s="8">
        <f t="shared" si="3"/>
        <v>1.992673633</v>
      </c>
      <c r="G61" s="16">
        <f t="shared" si="4"/>
        <v>-1.805431085</v>
      </c>
      <c r="H61" s="16">
        <f t="shared" si="5"/>
        <v>-1.068108336</v>
      </c>
      <c r="I61" s="8">
        <f t="shared" si="6"/>
        <v>-2.321708135</v>
      </c>
      <c r="J61" s="16">
        <f t="shared" si="7"/>
        <v>-2.072027892</v>
      </c>
      <c r="K61" s="8">
        <f t="shared" si="18"/>
        <v>1.886867953</v>
      </c>
      <c r="L61" s="16">
        <f t="shared" si="9"/>
        <v>-1.726209082</v>
      </c>
      <c r="M61" s="16">
        <f t="shared" si="10"/>
        <v>-2.115760907</v>
      </c>
      <c r="N61" s="8">
        <f t="shared" si="11"/>
        <v>2.927290469</v>
      </c>
      <c r="O61" s="8">
        <f t="shared" si="12"/>
        <v>4.091152945</v>
      </c>
      <c r="P61" s="8">
        <f t="shared" si="13"/>
        <v>-0.7612295425</v>
      </c>
      <c r="Q61" s="8">
        <f t="shared" si="14"/>
        <v>-1.065463194</v>
      </c>
      <c r="R61" s="8">
        <f t="shared" si="15"/>
        <v>-0.9936916744</v>
      </c>
      <c r="S61" s="8">
        <f t="shared" si="16"/>
        <v>-1.313048484</v>
      </c>
      <c r="T61" s="8">
        <f t="shared" si="17"/>
        <v>-1.494328882</v>
      </c>
    </row>
    <row r="62" ht="14.25" customHeight="1">
      <c r="A62" s="9">
        <v>59.0</v>
      </c>
      <c r="B62" s="16">
        <f t="shared" si="1"/>
        <v>-1.141751522</v>
      </c>
      <c r="C62" s="16">
        <v>0.0</v>
      </c>
      <c r="D62" s="9">
        <f t="shared" si="2"/>
        <v>-1.199440568</v>
      </c>
      <c r="E62" s="9">
        <v>0.0</v>
      </c>
      <c r="F62" s="8">
        <f t="shared" si="3"/>
        <v>2.001062773</v>
      </c>
      <c r="G62" s="16">
        <f t="shared" si="4"/>
        <v>-1.813031936</v>
      </c>
      <c r="H62" s="16">
        <f t="shared" si="5"/>
        <v>-1.072605063</v>
      </c>
      <c r="I62" s="8">
        <f t="shared" si="6"/>
        <v>-2.331482508</v>
      </c>
      <c r="J62" s="16">
        <f t="shared" si="7"/>
        <v>-2.080751114</v>
      </c>
      <c r="K62" s="8">
        <f t="shared" si="18"/>
        <v>1.894811652</v>
      </c>
      <c r="L62" s="16">
        <f t="shared" si="9"/>
        <v>-1.733476409</v>
      </c>
      <c r="M62" s="16">
        <f t="shared" si="10"/>
        <v>-2.124668244</v>
      </c>
      <c r="N62" s="8">
        <f t="shared" si="11"/>
        <v>2.939614339</v>
      </c>
      <c r="O62" s="8">
        <f t="shared" si="12"/>
        <v>4.108376667</v>
      </c>
      <c r="P62" s="8">
        <f t="shared" si="13"/>
        <v>-0.764434313</v>
      </c>
      <c r="Q62" s="8">
        <f t="shared" si="14"/>
        <v>-1.069948785</v>
      </c>
      <c r="R62" s="8">
        <f t="shared" si="15"/>
        <v>-0.9978751086</v>
      </c>
      <c r="S62" s="8">
        <f t="shared" si="16"/>
        <v>-1.318576408</v>
      </c>
      <c r="T62" s="8">
        <f t="shared" si="17"/>
        <v>-1.500619995</v>
      </c>
    </row>
    <row r="63" ht="14.25" customHeight="1">
      <c r="A63" s="9">
        <v>60.0</v>
      </c>
      <c r="B63" s="16">
        <f t="shared" si="1"/>
        <v>-1.146457684</v>
      </c>
      <c r="C63" s="16">
        <v>0.0</v>
      </c>
      <c r="D63" s="9">
        <f t="shared" si="2"/>
        <v>-1.204384518</v>
      </c>
      <c r="E63" s="9">
        <v>0.0</v>
      </c>
      <c r="F63" s="8">
        <f t="shared" si="3"/>
        <v>2.009310913</v>
      </c>
      <c r="G63" s="16">
        <f t="shared" si="4"/>
        <v>-1.820505035</v>
      </c>
      <c r="H63" s="16">
        <f t="shared" si="5"/>
        <v>-1.077026212</v>
      </c>
      <c r="I63" s="8">
        <f t="shared" si="6"/>
        <v>-2.341092598</v>
      </c>
      <c r="J63" s="16">
        <f t="shared" si="7"/>
        <v>-2.089327719</v>
      </c>
      <c r="K63" s="8">
        <f t="shared" si="18"/>
        <v>1.902621838</v>
      </c>
      <c r="L63" s="16">
        <f t="shared" si="9"/>
        <v>-1.74062159</v>
      </c>
      <c r="M63" s="16">
        <f t="shared" si="10"/>
        <v>-2.13342587</v>
      </c>
      <c r="N63" s="8">
        <f t="shared" si="11"/>
        <v>2.951731076</v>
      </c>
      <c r="O63" s="8">
        <f t="shared" si="12"/>
        <v>4.125310901</v>
      </c>
      <c r="P63" s="8">
        <f t="shared" si="13"/>
        <v>-0.7675852192</v>
      </c>
      <c r="Q63" s="8">
        <f t="shared" si="14"/>
        <v>-1.074358985</v>
      </c>
      <c r="R63" s="8">
        <f t="shared" si="15"/>
        <v>-1.00198823</v>
      </c>
      <c r="S63" s="8">
        <f t="shared" si="16"/>
        <v>-1.324011421</v>
      </c>
      <c r="T63" s="8">
        <f t="shared" si="17"/>
        <v>-1.50680537</v>
      </c>
    </row>
    <row r="64" ht="14.25" customHeight="1">
      <c r="A64" s="9">
        <v>61.0</v>
      </c>
      <c r="B64" s="16">
        <f t="shared" si="1"/>
        <v>-1.151086055</v>
      </c>
      <c r="C64" s="16">
        <v>0.0</v>
      </c>
      <c r="D64" s="9">
        <f t="shared" si="2"/>
        <v>-1.209246745</v>
      </c>
      <c r="E64" s="9">
        <v>0.0</v>
      </c>
      <c r="F64" s="8">
        <f t="shared" si="3"/>
        <v>2.017422714</v>
      </c>
      <c r="G64" s="16">
        <f t="shared" si="4"/>
        <v>-1.827854606</v>
      </c>
      <c r="H64" s="16">
        <f t="shared" si="5"/>
        <v>-1.081374281</v>
      </c>
      <c r="I64" s="8">
        <f t="shared" si="6"/>
        <v>-2.350543837</v>
      </c>
      <c r="J64" s="16">
        <f t="shared" si="7"/>
        <v>-2.097762556</v>
      </c>
      <c r="K64" s="8">
        <f t="shared" si="18"/>
        <v>1.910302923</v>
      </c>
      <c r="L64" s="16">
        <f t="shared" si="9"/>
        <v>-1.747648664</v>
      </c>
      <c r="M64" s="16">
        <f t="shared" si="10"/>
        <v>-2.142038736</v>
      </c>
      <c r="N64" s="8">
        <f t="shared" si="11"/>
        <v>2.963647526</v>
      </c>
      <c r="O64" s="8">
        <f t="shared" si="12"/>
        <v>4.141965217</v>
      </c>
      <c r="P64" s="8">
        <f t="shared" si="13"/>
        <v>-0.7706840419</v>
      </c>
      <c r="Q64" s="8">
        <f t="shared" si="14"/>
        <v>-1.078696286</v>
      </c>
      <c r="R64" s="8">
        <f t="shared" si="15"/>
        <v>-1.006033362</v>
      </c>
      <c r="S64" s="8">
        <f t="shared" si="16"/>
        <v>-1.329356595</v>
      </c>
      <c r="T64" s="8">
        <f t="shared" si="17"/>
        <v>-1.512888502</v>
      </c>
    </row>
    <row r="65" ht="14.25" customHeight="1">
      <c r="A65" s="9">
        <v>62.0</v>
      </c>
      <c r="B65" s="16">
        <f t="shared" si="1"/>
        <v>-1.155639165</v>
      </c>
      <c r="C65" s="16">
        <v>0.0</v>
      </c>
      <c r="D65" s="9">
        <f t="shared" si="2"/>
        <v>-1.214029909</v>
      </c>
      <c r="E65" s="9">
        <v>0.0</v>
      </c>
      <c r="F65" s="8">
        <f t="shared" si="3"/>
        <v>2.025402609</v>
      </c>
      <c r="G65" s="16">
        <f t="shared" si="4"/>
        <v>-1.835084667</v>
      </c>
      <c r="H65" s="16">
        <f t="shared" si="5"/>
        <v>-1.085651646</v>
      </c>
      <c r="I65" s="8">
        <f t="shared" si="6"/>
        <v>-2.35984139</v>
      </c>
      <c r="J65" s="16">
        <f t="shared" si="7"/>
        <v>-2.106060235</v>
      </c>
      <c r="K65" s="8">
        <f t="shared" si="18"/>
        <v>1.917859108</v>
      </c>
      <c r="L65" s="16">
        <f t="shared" si="9"/>
        <v>-1.75456147</v>
      </c>
      <c r="M65" s="16">
        <f t="shared" si="10"/>
        <v>-2.150511549</v>
      </c>
      <c r="N65" s="8">
        <f t="shared" si="11"/>
        <v>2.975370205</v>
      </c>
      <c r="O65" s="8">
        <f t="shared" si="12"/>
        <v>4.15834872</v>
      </c>
      <c r="P65" s="8">
        <f t="shared" si="13"/>
        <v>-0.773732475</v>
      </c>
      <c r="Q65" s="8">
        <f t="shared" si="14"/>
        <v>-1.082963059</v>
      </c>
      <c r="R65" s="8">
        <f t="shared" si="15"/>
        <v>-1.010012717</v>
      </c>
      <c r="S65" s="8">
        <f t="shared" si="16"/>
        <v>-1.334614852</v>
      </c>
      <c r="T65" s="8">
        <f t="shared" si="17"/>
        <v>-1.518872718</v>
      </c>
    </row>
    <row r="66" ht="14.25" customHeight="1">
      <c r="A66" s="9">
        <v>63.0</v>
      </c>
      <c r="B66" s="16">
        <f t="shared" si="1"/>
        <v>-1.160119421</v>
      </c>
      <c r="C66" s="16">
        <v>0.0</v>
      </c>
      <c r="D66" s="9">
        <f t="shared" si="2"/>
        <v>-1.218736538</v>
      </c>
      <c r="E66" s="9">
        <v>0.0</v>
      </c>
      <c r="F66" s="8">
        <f t="shared" si="3"/>
        <v>2.033254821</v>
      </c>
      <c r="G66" s="16">
        <f t="shared" si="4"/>
        <v>-1.842199042</v>
      </c>
      <c r="H66" s="16">
        <f t="shared" si="5"/>
        <v>-1.089860571</v>
      </c>
      <c r="I66" s="8">
        <f t="shared" si="6"/>
        <v>-2.368990175</v>
      </c>
      <c r="J66" s="16">
        <f t="shared" si="7"/>
        <v>-2.114225146</v>
      </c>
      <c r="K66" s="8">
        <f t="shared" si="18"/>
        <v>1.925294388</v>
      </c>
      <c r="L66" s="16">
        <f t="shared" si="9"/>
        <v>-1.761363668</v>
      </c>
      <c r="M66" s="16">
        <f t="shared" si="10"/>
        <v>-2.158848791</v>
      </c>
      <c r="N66" s="8">
        <f t="shared" si="11"/>
        <v>2.986905312</v>
      </c>
      <c r="O66" s="8">
        <f t="shared" si="12"/>
        <v>4.174470075</v>
      </c>
      <c r="P66" s="8">
        <f t="shared" si="13"/>
        <v>-0.776732131</v>
      </c>
      <c r="Q66" s="8">
        <f t="shared" si="14"/>
        <v>-1.08716156</v>
      </c>
      <c r="R66" s="8">
        <f t="shared" si="15"/>
        <v>-1.0139284</v>
      </c>
      <c r="S66" s="8">
        <f t="shared" si="16"/>
        <v>-1.339788973</v>
      </c>
      <c r="T66" s="8">
        <f t="shared" si="17"/>
        <v>-1.524761182</v>
      </c>
    </row>
    <row r="67" ht="14.25" customHeight="1">
      <c r="A67" s="9">
        <v>64.0</v>
      </c>
      <c r="B67" s="16">
        <f t="shared" si="1"/>
        <v>-1.16452912</v>
      </c>
      <c r="C67" s="16">
        <v>0.0</v>
      </c>
      <c r="D67" s="9">
        <f t="shared" si="2"/>
        <v>-1.223369045</v>
      </c>
      <c r="E67" s="9">
        <v>0.0</v>
      </c>
      <c r="F67" s="8">
        <f t="shared" si="3"/>
        <v>2.040983371</v>
      </c>
      <c r="G67" s="16">
        <f t="shared" si="4"/>
        <v>-1.849201375</v>
      </c>
      <c r="H67" s="16">
        <f t="shared" si="5"/>
        <v>-1.09400321</v>
      </c>
      <c r="I67" s="8">
        <f t="shared" si="6"/>
        <v>-2.37799488</v>
      </c>
      <c r="J67" s="16">
        <f t="shared" si="7"/>
        <v>-2.122261469</v>
      </c>
      <c r="K67" s="8">
        <f t="shared" si="18"/>
        <v>1.932612572</v>
      </c>
      <c r="L67" s="16">
        <f t="shared" si="9"/>
        <v>-1.768058739</v>
      </c>
      <c r="M67" s="16">
        <f t="shared" si="10"/>
        <v>-2.167054733</v>
      </c>
      <c r="N67" s="8">
        <f t="shared" si="11"/>
        <v>2.998258757</v>
      </c>
      <c r="O67" s="8">
        <f t="shared" si="12"/>
        <v>4.19033754</v>
      </c>
      <c r="P67" s="8">
        <f t="shared" si="13"/>
        <v>-0.7796845464</v>
      </c>
      <c r="Q67" s="8">
        <f t="shared" si="14"/>
        <v>-1.09129394</v>
      </c>
      <c r="R67" s="8">
        <f t="shared" si="15"/>
        <v>-1.017782415</v>
      </c>
      <c r="S67" s="8">
        <f t="shared" si="16"/>
        <v>-1.344881609</v>
      </c>
      <c r="T67" s="8">
        <f t="shared" si="17"/>
        <v>-1.53055691</v>
      </c>
    </row>
    <row r="68" ht="14.25" customHeight="1">
      <c r="A68" s="9">
        <v>65.0</v>
      </c>
      <c r="B68" s="16">
        <f t="shared" si="1"/>
        <v>-1.168870448</v>
      </c>
      <c r="C68" s="16">
        <v>0.0</v>
      </c>
      <c r="D68" s="9">
        <f t="shared" si="2"/>
        <v>-1.227929726</v>
      </c>
      <c r="E68" s="9">
        <v>0.0</v>
      </c>
      <c r="F68" s="8">
        <f t="shared" si="3"/>
        <v>2.048592093</v>
      </c>
      <c r="G68" s="16">
        <f t="shared" si="4"/>
        <v>-1.85609514</v>
      </c>
      <c r="H68" s="16">
        <f t="shared" si="5"/>
        <v>-1.09808162</v>
      </c>
      <c r="I68" s="8">
        <f t="shared" si="6"/>
        <v>-2.38685997</v>
      </c>
      <c r="J68" s="16">
        <f t="shared" si="7"/>
        <v>-2.130173194</v>
      </c>
      <c r="K68" s="8">
        <f t="shared" si="18"/>
        <v>1.939817292</v>
      </c>
      <c r="L68" s="16">
        <f t="shared" si="9"/>
        <v>-1.774650007</v>
      </c>
      <c r="M68" s="16">
        <f t="shared" si="10"/>
        <v>-2.175133445</v>
      </c>
      <c r="N68" s="8">
        <f t="shared" si="11"/>
        <v>3.009436172</v>
      </c>
      <c r="O68" s="8">
        <f t="shared" si="12"/>
        <v>4.205958987</v>
      </c>
      <c r="P68" s="8">
        <f t="shared" si="13"/>
        <v>-0.7825911861</v>
      </c>
      <c r="Q68" s="8">
        <f t="shared" si="14"/>
        <v>-1.09536225</v>
      </c>
      <c r="R68" s="8">
        <f t="shared" si="15"/>
        <v>-1.021576676</v>
      </c>
      <c r="S68" s="8">
        <f t="shared" si="16"/>
        <v>-1.349895285</v>
      </c>
      <c r="T68" s="8">
        <f t="shared" si="17"/>
        <v>-1.536262778</v>
      </c>
    </row>
    <row r="69" ht="14.25" customHeight="1">
      <c r="A69" s="9">
        <v>66.0</v>
      </c>
      <c r="B69" s="16">
        <f t="shared" si="1"/>
        <v>-1.173145494</v>
      </c>
      <c r="C69" s="16">
        <v>0.0</v>
      </c>
      <c r="D69" s="9">
        <f t="shared" si="2"/>
        <v>-1.232420777</v>
      </c>
      <c r="E69" s="9">
        <v>0.0</v>
      </c>
      <c r="F69" s="8">
        <f t="shared" si="3"/>
        <v>2.056084647</v>
      </c>
      <c r="G69" s="16">
        <f t="shared" si="4"/>
        <v>-1.862883653</v>
      </c>
      <c r="H69" s="16">
        <f t="shared" si="5"/>
        <v>-1.102097762</v>
      </c>
      <c r="I69" s="8">
        <f t="shared" si="6"/>
        <v>-2.395589711</v>
      </c>
      <c r="J69" s="16">
        <f t="shared" si="7"/>
        <v>-2.137964124</v>
      </c>
      <c r="K69" s="8">
        <f t="shared" si="18"/>
        <v>1.946912011</v>
      </c>
      <c r="L69" s="16">
        <f t="shared" si="9"/>
        <v>-1.781140641</v>
      </c>
      <c r="M69" s="16">
        <f t="shared" si="10"/>
        <v>-2.183088814</v>
      </c>
      <c r="N69" s="8">
        <f t="shared" si="11"/>
        <v>3.020442933</v>
      </c>
      <c r="O69" s="8">
        <f t="shared" si="12"/>
        <v>4.22134193</v>
      </c>
      <c r="P69" s="8">
        <f t="shared" si="13"/>
        <v>-0.7854534479</v>
      </c>
      <c r="Q69" s="8">
        <f t="shared" si="14"/>
        <v>-1.099368446</v>
      </c>
      <c r="R69" s="8">
        <f t="shared" si="15"/>
        <v>-1.025313008</v>
      </c>
      <c r="S69" s="8">
        <f t="shared" si="16"/>
        <v>-1.354832414</v>
      </c>
      <c r="T69" s="8">
        <f t="shared" si="17"/>
        <v>-1.541881531</v>
      </c>
    </row>
    <row r="70" ht="14.25" customHeight="1">
      <c r="A70" s="9">
        <v>67.0</v>
      </c>
      <c r="B70" s="16">
        <f t="shared" si="1"/>
        <v>-1.177356251</v>
      </c>
      <c r="C70" s="16">
        <v>0.0</v>
      </c>
      <c r="D70" s="9">
        <f t="shared" si="2"/>
        <v>-1.23684429</v>
      </c>
      <c r="E70" s="9">
        <v>0.0</v>
      </c>
      <c r="F70" s="8">
        <f t="shared" si="3"/>
        <v>2.063464527</v>
      </c>
      <c r="G70" s="16">
        <f t="shared" si="4"/>
        <v>-1.869570078</v>
      </c>
      <c r="H70" s="16">
        <f t="shared" si="5"/>
        <v>-1.106053508</v>
      </c>
      <c r="I70" s="8">
        <f t="shared" si="6"/>
        <v>-2.404188172</v>
      </c>
      <c r="J70" s="16">
        <f t="shared" si="7"/>
        <v>-2.145637893</v>
      </c>
      <c r="K70" s="8">
        <f t="shared" si="18"/>
        <v>1.953900039</v>
      </c>
      <c r="L70" s="16">
        <f t="shared" si="9"/>
        <v>-1.787533668</v>
      </c>
      <c r="M70" s="16">
        <f t="shared" si="10"/>
        <v>-2.190924548</v>
      </c>
      <c r="N70" s="8">
        <f t="shared" si="11"/>
        <v>3.031284172</v>
      </c>
      <c r="O70" s="8">
        <f t="shared" si="12"/>
        <v>4.236493542</v>
      </c>
      <c r="P70" s="8">
        <f t="shared" si="13"/>
        <v>-0.7882726665</v>
      </c>
      <c r="Q70" s="8">
        <f t="shared" si="14"/>
        <v>-1.103314396</v>
      </c>
      <c r="R70" s="8">
        <f t="shared" si="15"/>
        <v>-1.028993151</v>
      </c>
      <c r="S70" s="8">
        <f t="shared" si="16"/>
        <v>-1.359695298</v>
      </c>
      <c r="T70" s="8">
        <f t="shared" si="17"/>
        <v>-1.547415788</v>
      </c>
    </row>
    <row r="71" ht="14.25" customHeight="1">
      <c r="A71" s="9">
        <v>68.0</v>
      </c>
      <c r="B71" s="16">
        <f t="shared" si="1"/>
        <v>-1.181504624</v>
      </c>
      <c r="C71" s="16">
        <v>0.0</v>
      </c>
      <c r="D71" s="9">
        <f t="shared" si="2"/>
        <v>-1.241202267</v>
      </c>
      <c r="E71" s="9">
        <v>0.0</v>
      </c>
      <c r="F71" s="8">
        <f t="shared" si="3"/>
        <v>2.070735071</v>
      </c>
      <c r="G71" s="16">
        <f t="shared" si="4"/>
        <v>-1.876157442</v>
      </c>
      <c r="H71" s="16">
        <f t="shared" si="5"/>
        <v>-1.109950648</v>
      </c>
      <c r="I71" s="8">
        <f t="shared" si="6"/>
        <v>-2.412659244</v>
      </c>
      <c r="J71" s="16">
        <f t="shared" si="7"/>
        <v>-2.153197972</v>
      </c>
      <c r="K71" s="8">
        <f t="shared" si="18"/>
        <v>1.960784537</v>
      </c>
      <c r="L71" s="16">
        <f t="shared" si="9"/>
        <v>-1.79383198</v>
      </c>
      <c r="M71" s="16">
        <f t="shared" si="10"/>
        <v>-2.198644193</v>
      </c>
      <c r="N71" s="8">
        <f t="shared" si="11"/>
        <v>3.041964795</v>
      </c>
      <c r="O71" s="8">
        <f t="shared" si="12"/>
        <v>4.251420677</v>
      </c>
      <c r="P71" s="8">
        <f t="shared" si="13"/>
        <v>-0.7910501174</v>
      </c>
      <c r="Q71" s="8">
        <f t="shared" si="14"/>
        <v>-1.107201885</v>
      </c>
      <c r="R71" s="8">
        <f t="shared" si="15"/>
        <v>-1.032618772</v>
      </c>
      <c r="S71" s="8">
        <f t="shared" si="16"/>
        <v>-1.364486136</v>
      </c>
      <c r="T71" s="8">
        <f t="shared" si="17"/>
        <v>-1.552868053</v>
      </c>
    </row>
    <row r="72" ht="14.25" customHeight="1">
      <c r="A72" s="9">
        <v>69.0</v>
      </c>
      <c r="B72" s="16">
        <f t="shared" si="1"/>
        <v>-1.185592435</v>
      </c>
      <c r="C72" s="16">
        <v>0.0</v>
      </c>
      <c r="D72" s="9">
        <f t="shared" si="2"/>
        <v>-1.245496622</v>
      </c>
      <c r="E72" s="9">
        <v>0.0</v>
      </c>
      <c r="F72" s="8">
        <f t="shared" si="3"/>
        <v>2.077899473</v>
      </c>
      <c r="G72" s="16">
        <f t="shared" si="4"/>
        <v>-1.882648637</v>
      </c>
      <c r="H72" s="16">
        <f t="shared" si="5"/>
        <v>-1.113790894</v>
      </c>
      <c r="I72" s="8">
        <f t="shared" si="6"/>
        <v>-2.421006647</v>
      </c>
      <c r="J72" s="16">
        <f t="shared" si="7"/>
        <v>-2.160647682</v>
      </c>
      <c r="K72" s="8">
        <f t="shared" si="18"/>
        <v>1.967568527</v>
      </c>
      <c r="L72" s="16">
        <f t="shared" si="9"/>
        <v>-1.800038342</v>
      </c>
      <c r="M72" s="16">
        <f t="shared" si="10"/>
        <v>-2.206251139</v>
      </c>
      <c r="N72" s="8">
        <f t="shared" si="11"/>
        <v>3.052489491</v>
      </c>
      <c r="O72" s="8">
        <f t="shared" si="12"/>
        <v>4.266129891</v>
      </c>
      <c r="P72" s="8">
        <f t="shared" si="13"/>
        <v>-0.7937870201</v>
      </c>
      <c r="Q72" s="8">
        <f t="shared" si="14"/>
        <v>-1.111032621</v>
      </c>
      <c r="R72" s="8">
        <f t="shared" si="15"/>
        <v>-1.036191463</v>
      </c>
      <c r="S72" s="8">
        <f t="shared" si="16"/>
        <v>-1.369207033</v>
      </c>
      <c r="T72" s="8">
        <f t="shared" si="17"/>
        <v>-1.558240719</v>
      </c>
    </row>
    <row r="73" ht="14.25" customHeight="1">
      <c r="A73" s="9">
        <v>70.0</v>
      </c>
      <c r="B73" s="16">
        <f t="shared" si="1"/>
        <v>-1.189621426</v>
      </c>
      <c r="C73" s="16">
        <v>0.0</v>
      </c>
      <c r="D73" s="9">
        <f t="shared" si="2"/>
        <v>-1.249729185</v>
      </c>
      <c r="E73" s="9">
        <v>0.0</v>
      </c>
      <c r="F73" s="8">
        <f t="shared" si="3"/>
        <v>2.084960785</v>
      </c>
      <c r="G73" s="16">
        <f t="shared" si="4"/>
        <v>-1.88904643</v>
      </c>
      <c r="H73" s="16">
        <f t="shared" si="5"/>
        <v>-1.117575883</v>
      </c>
      <c r="I73" s="8">
        <f t="shared" si="6"/>
        <v>-2.429233938</v>
      </c>
      <c r="J73" s="16">
        <f t="shared" si="7"/>
        <v>-2.167990197</v>
      </c>
      <c r="K73" s="8">
        <f t="shared" si="18"/>
        <v>1.974254903</v>
      </c>
      <c r="L73" s="16">
        <f t="shared" si="9"/>
        <v>-1.806155401</v>
      </c>
      <c r="M73" s="16">
        <f t="shared" si="10"/>
        <v>-2.213748628</v>
      </c>
      <c r="N73" s="8">
        <f t="shared" si="11"/>
        <v>3.062862746</v>
      </c>
      <c r="O73" s="8">
        <f t="shared" si="12"/>
        <v>4.280627453</v>
      </c>
      <c r="P73" s="8">
        <f t="shared" si="13"/>
        <v>-0.7964845415</v>
      </c>
      <c r="Q73" s="8">
        <f t="shared" si="14"/>
        <v>-1.114808236</v>
      </c>
      <c r="R73" s="8">
        <f t="shared" si="15"/>
        <v>-1.039712746</v>
      </c>
      <c r="S73" s="8">
        <f t="shared" si="16"/>
        <v>-1.373860001</v>
      </c>
      <c r="T73" s="8">
        <f t="shared" si="17"/>
        <v>-1.563536079</v>
      </c>
    </row>
    <row r="74" ht="14.25" customHeight="1">
      <c r="A74" s="9">
        <v>71.0</v>
      </c>
      <c r="B74" s="16">
        <f t="shared" si="1"/>
        <v>-1.193593267</v>
      </c>
      <c r="C74" s="16">
        <v>0.0</v>
      </c>
      <c r="D74" s="9">
        <f t="shared" si="2"/>
        <v>-1.25390171</v>
      </c>
      <c r="E74" s="9">
        <v>0.0</v>
      </c>
      <c r="F74" s="8">
        <f t="shared" si="3"/>
        <v>2.091921934</v>
      </c>
      <c r="G74" s="16">
        <f t="shared" si="4"/>
        <v>-1.895353471</v>
      </c>
      <c r="H74" s="16">
        <f t="shared" si="5"/>
        <v>-1.121307182</v>
      </c>
      <c r="I74" s="8">
        <f t="shared" si="6"/>
        <v>-2.437344527</v>
      </c>
      <c r="J74" s="16">
        <f t="shared" si="7"/>
        <v>-2.17522856</v>
      </c>
      <c r="K74" s="8">
        <f t="shared" si="18"/>
        <v>1.980846433</v>
      </c>
      <c r="L74" s="16">
        <f t="shared" si="9"/>
        <v>-1.81218569</v>
      </c>
      <c r="M74" s="16">
        <f t="shared" si="10"/>
        <v>-2.221139767</v>
      </c>
      <c r="N74" s="8">
        <f t="shared" si="11"/>
        <v>3.073088859</v>
      </c>
      <c r="O74" s="8">
        <f t="shared" si="12"/>
        <v>4.294919369</v>
      </c>
      <c r="P74" s="8">
        <f t="shared" si="13"/>
        <v>-0.7991437989</v>
      </c>
      <c r="Q74" s="8">
        <f t="shared" si="14"/>
        <v>-1.118530294</v>
      </c>
      <c r="R74" s="8">
        <f t="shared" si="15"/>
        <v>-1.04318408</v>
      </c>
      <c r="S74" s="8">
        <f t="shared" si="16"/>
        <v>-1.378446966</v>
      </c>
      <c r="T74" s="8">
        <f t="shared" si="17"/>
        <v>-1.568756325</v>
      </c>
    </row>
    <row r="75" ht="14.25" customHeight="1">
      <c r="A75" s="9">
        <v>72.0</v>
      </c>
      <c r="B75" s="16">
        <f t="shared" si="1"/>
        <v>-1.197509555</v>
      </c>
      <c r="C75" s="16">
        <v>0.0</v>
      </c>
      <c r="D75" s="9">
        <f t="shared" si="2"/>
        <v>-1.258015876</v>
      </c>
      <c r="E75" s="9">
        <v>0.0</v>
      </c>
      <c r="F75" s="8">
        <f t="shared" si="3"/>
        <v>2.098785721</v>
      </c>
      <c r="G75" s="16">
        <f t="shared" si="4"/>
        <v>-1.901572299</v>
      </c>
      <c r="H75" s="16">
        <f t="shared" si="5"/>
        <v>-1.124986293</v>
      </c>
      <c r="I75" s="8">
        <f t="shared" si="6"/>
        <v>-2.445341677</v>
      </c>
      <c r="J75" s="16">
        <f t="shared" si="7"/>
        <v>-2.182365683</v>
      </c>
      <c r="K75" s="8">
        <f t="shared" si="18"/>
        <v>1.987345771</v>
      </c>
      <c r="L75" s="16">
        <f t="shared" si="9"/>
        <v>-1.818131637</v>
      </c>
      <c r="M75" s="16">
        <f t="shared" si="10"/>
        <v>-2.228427529</v>
      </c>
      <c r="N75" s="8">
        <f t="shared" si="11"/>
        <v>3.083171944</v>
      </c>
      <c r="O75" s="8">
        <f t="shared" si="12"/>
        <v>4.309011392</v>
      </c>
      <c r="P75" s="8">
        <f t="shared" si="13"/>
        <v>-0.8017658627</v>
      </c>
      <c r="Q75" s="8">
        <f t="shared" si="14"/>
        <v>-1.122200294</v>
      </c>
      <c r="R75" s="8">
        <f t="shared" si="15"/>
        <v>-1.046606862</v>
      </c>
      <c r="S75" s="8">
        <f t="shared" si="16"/>
        <v>-1.382969777</v>
      </c>
      <c r="T75" s="8">
        <f t="shared" si="17"/>
        <v>-1.573903557</v>
      </c>
    </row>
    <row r="76" ht="14.25" customHeight="1">
      <c r="A76" s="9">
        <v>73.0</v>
      </c>
      <c r="B76" s="16">
        <f t="shared" si="1"/>
        <v>-1.201371824</v>
      </c>
      <c r="C76" s="16">
        <v>0.0</v>
      </c>
      <c r="D76" s="9">
        <f t="shared" si="2"/>
        <v>-1.262073293</v>
      </c>
      <c r="E76" s="9">
        <v>0.0</v>
      </c>
      <c r="F76" s="8">
        <f t="shared" si="3"/>
        <v>2.105554832</v>
      </c>
      <c r="G76" s="16">
        <f t="shared" si="4"/>
        <v>-1.907705347</v>
      </c>
      <c r="H76" s="16">
        <f t="shared" si="5"/>
        <v>-1.128614656</v>
      </c>
      <c r="I76" s="8">
        <f t="shared" si="6"/>
        <v>-2.453228518</v>
      </c>
      <c r="J76" s="16">
        <f t="shared" si="7"/>
        <v>-2.189404361</v>
      </c>
      <c r="K76" s="8">
        <f t="shared" si="18"/>
        <v>1.99375546</v>
      </c>
      <c r="L76" s="16">
        <f t="shared" si="9"/>
        <v>-1.823995568</v>
      </c>
      <c r="M76" s="16">
        <f t="shared" si="10"/>
        <v>-2.235614768</v>
      </c>
      <c r="N76" s="8">
        <f t="shared" si="11"/>
        <v>3.093115948</v>
      </c>
      <c r="O76" s="8">
        <f t="shared" si="12"/>
        <v>4.322909035</v>
      </c>
      <c r="P76" s="8">
        <f t="shared" si="13"/>
        <v>-0.804351759</v>
      </c>
      <c r="Q76" s="8">
        <f t="shared" si="14"/>
        <v>-1.125819672</v>
      </c>
      <c r="R76" s="8">
        <f t="shared" si="15"/>
        <v>-1.049982432</v>
      </c>
      <c r="S76" s="8">
        <f t="shared" si="16"/>
        <v>-1.387430202</v>
      </c>
      <c r="T76" s="8">
        <f t="shared" si="17"/>
        <v>-1.578979792</v>
      </c>
    </row>
    <row r="77" ht="14.25" customHeight="1">
      <c r="A77" s="9">
        <v>74.0</v>
      </c>
      <c r="B77" s="16">
        <f t="shared" si="1"/>
        <v>-1.205181544</v>
      </c>
      <c r="C77" s="16">
        <v>0.0</v>
      </c>
      <c r="D77" s="9">
        <f t="shared" si="2"/>
        <v>-1.266075505</v>
      </c>
      <c r="E77" s="9">
        <v>0.0</v>
      </c>
      <c r="F77" s="8">
        <f t="shared" si="3"/>
        <v>2.112231843</v>
      </c>
      <c r="G77" s="16">
        <f t="shared" si="4"/>
        <v>-1.91375495</v>
      </c>
      <c r="H77" s="16">
        <f t="shared" si="5"/>
        <v>-1.132193653</v>
      </c>
      <c r="I77" s="8">
        <f t="shared" si="6"/>
        <v>-2.461008051</v>
      </c>
      <c r="J77" s="16">
        <f t="shared" si="7"/>
        <v>-2.196347271</v>
      </c>
      <c r="K77" s="8">
        <f t="shared" si="18"/>
        <v>2.00007794</v>
      </c>
      <c r="L77" s="16">
        <f t="shared" si="9"/>
        <v>-1.829779715</v>
      </c>
      <c r="M77" s="16">
        <f t="shared" si="10"/>
        <v>-2.242704217</v>
      </c>
      <c r="N77" s="8">
        <f t="shared" si="11"/>
        <v>3.102924655</v>
      </c>
      <c r="O77" s="8">
        <f t="shared" si="12"/>
        <v>4.33661759</v>
      </c>
      <c r="P77" s="8">
        <f t="shared" si="13"/>
        <v>-0.8069024718</v>
      </c>
      <c r="Q77" s="8">
        <f t="shared" si="14"/>
        <v>-1.129389805</v>
      </c>
      <c r="R77" s="8">
        <f t="shared" si="15"/>
        <v>-1.053312074</v>
      </c>
      <c r="S77" s="8">
        <f t="shared" si="16"/>
        <v>-1.391829939</v>
      </c>
      <c r="T77" s="8">
        <f t="shared" si="17"/>
        <v>-1.583986959</v>
      </c>
    </row>
    <row r="78" ht="14.25" customHeight="1">
      <c r="A78" s="9">
        <v>75.0</v>
      </c>
      <c r="B78" s="16">
        <f t="shared" si="1"/>
        <v>-1.208940124</v>
      </c>
      <c r="C78" s="16">
        <v>0.0</v>
      </c>
      <c r="D78" s="9">
        <f t="shared" si="2"/>
        <v>-1.270023995</v>
      </c>
      <c r="E78" s="9">
        <v>0.0</v>
      </c>
      <c r="F78" s="8">
        <f t="shared" si="3"/>
        <v>2.118819228</v>
      </c>
      <c r="G78" s="16">
        <f t="shared" si="4"/>
        <v>-1.919723348</v>
      </c>
      <c r="H78" s="16">
        <f t="shared" si="5"/>
        <v>-1.135724607</v>
      </c>
      <c r="I78" s="8">
        <f t="shared" si="6"/>
        <v>-2.468683159</v>
      </c>
      <c r="J78" s="16">
        <f t="shared" si="7"/>
        <v>-2.203196984</v>
      </c>
      <c r="K78" s="8">
        <f t="shared" si="18"/>
        <v>2.006315552</v>
      </c>
      <c r="L78" s="16">
        <f t="shared" si="9"/>
        <v>-1.83548622</v>
      </c>
      <c r="M78" s="16">
        <f t="shared" si="10"/>
        <v>-2.249698504</v>
      </c>
      <c r="N78" s="8">
        <f t="shared" si="11"/>
        <v>3.112601697</v>
      </c>
      <c r="O78" s="8">
        <f t="shared" si="12"/>
        <v>4.350142131</v>
      </c>
      <c r="P78" s="8">
        <f t="shared" si="13"/>
        <v>-0.8094189459</v>
      </c>
      <c r="Q78" s="8">
        <f t="shared" si="14"/>
        <v>-1.132912015</v>
      </c>
      <c r="R78" s="8">
        <f t="shared" si="15"/>
        <v>-1.056597022</v>
      </c>
      <c r="S78" s="8">
        <f t="shared" si="16"/>
        <v>-1.396170617</v>
      </c>
      <c r="T78" s="8">
        <f t="shared" si="17"/>
        <v>-1.588926915</v>
      </c>
    </row>
    <row r="79" ht="14.25" customHeight="1">
      <c r="A79" s="9">
        <v>76.0</v>
      </c>
      <c r="B79" s="16">
        <f t="shared" si="1"/>
        <v>-1.212648921</v>
      </c>
      <c r="C79" s="16">
        <v>0.0</v>
      </c>
      <c r="D79" s="9">
        <f t="shared" si="2"/>
        <v>-1.273920186</v>
      </c>
      <c r="E79" s="9">
        <v>0.0</v>
      </c>
      <c r="F79" s="8">
        <f t="shared" si="3"/>
        <v>2.125319359</v>
      </c>
      <c r="G79" s="16">
        <f t="shared" si="4"/>
        <v>-1.925612691</v>
      </c>
      <c r="H79" s="16">
        <f t="shared" si="5"/>
        <v>-1.139208793</v>
      </c>
      <c r="I79" s="8">
        <f t="shared" si="6"/>
        <v>-2.476256606</v>
      </c>
      <c r="J79" s="16">
        <f t="shared" si="7"/>
        <v>-2.209955971</v>
      </c>
      <c r="K79" s="8">
        <f t="shared" si="18"/>
        <v>2.012470544</v>
      </c>
      <c r="L79" s="16">
        <f t="shared" si="9"/>
        <v>-1.841117141</v>
      </c>
      <c r="M79" s="16">
        <f t="shared" si="10"/>
        <v>-2.256600148</v>
      </c>
      <c r="N79" s="8">
        <f t="shared" si="11"/>
        <v>3.122150563</v>
      </c>
      <c r="O79" s="8">
        <f t="shared" si="12"/>
        <v>4.363487534</v>
      </c>
      <c r="P79" s="8">
        <f t="shared" si="13"/>
        <v>-0.8119020883</v>
      </c>
      <c r="Q79" s="8">
        <f t="shared" si="14"/>
        <v>-1.136387572</v>
      </c>
      <c r="R79" s="8">
        <f t="shared" si="15"/>
        <v>-1.059838459</v>
      </c>
      <c r="S79" s="8">
        <f t="shared" si="16"/>
        <v>-1.400453801</v>
      </c>
      <c r="T79" s="8">
        <f t="shared" si="17"/>
        <v>-1.593801438</v>
      </c>
    </row>
    <row r="80" ht="14.25" customHeight="1">
      <c r="A80" s="9">
        <v>77.0</v>
      </c>
      <c r="B80" s="16">
        <f t="shared" si="1"/>
        <v>-1.216309236</v>
      </c>
      <c r="C80" s="16">
        <v>0.0</v>
      </c>
      <c r="D80" s="9">
        <f t="shared" si="2"/>
        <v>-1.277765444</v>
      </c>
      <c r="E80" s="9">
        <v>0.0</v>
      </c>
      <c r="F80" s="8">
        <f t="shared" si="3"/>
        <v>2.131734519</v>
      </c>
      <c r="G80" s="16">
        <f t="shared" si="4"/>
        <v>-1.931425048</v>
      </c>
      <c r="H80" s="16">
        <f t="shared" si="5"/>
        <v>-1.142647432</v>
      </c>
      <c r="I80" s="8">
        <f t="shared" si="6"/>
        <v>-2.483731051</v>
      </c>
      <c r="J80" s="16">
        <f t="shared" si="7"/>
        <v>-2.216626602</v>
      </c>
      <c r="K80" s="8">
        <f t="shared" si="18"/>
        <v>2.018545076</v>
      </c>
      <c r="L80" s="16">
        <f t="shared" si="9"/>
        <v>-1.846674452</v>
      </c>
      <c r="M80" s="16">
        <f t="shared" si="10"/>
        <v>-2.263411572</v>
      </c>
      <c r="N80" s="8">
        <f t="shared" si="11"/>
        <v>3.131574604</v>
      </c>
      <c r="O80" s="8">
        <f t="shared" si="12"/>
        <v>4.376658482</v>
      </c>
      <c r="P80" s="8">
        <f t="shared" si="13"/>
        <v>-0.8143527703</v>
      </c>
      <c r="Q80" s="8">
        <f t="shared" si="14"/>
        <v>-1.139817696</v>
      </c>
      <c r="R80" s="8">
        <f t="shared" si="15"/>
        <v>-1.063037524</v>
      </c>
      <c r="S80" s="8">
        <f t="shared" si="16"/>
        <v>-1.404680994</v>
      </c>
      <c r="T80" s="8">
        <f t="shared" si="17"/>
        <v>-1.598612241</v>
      </c>
    </row>
    <row r="81" ht="14.25" customHeight="1">
      <c r="A81" s="9">
        <v>78.0</v>
      </c>
      <c r="B81" s="16">
        <f t="shared" si="1"/>
        <v>-1.219922319</v>
      </c>
      <c r="C81" s="16">
        <v>0.0</v>
      </c>
      <c r="D81" s="9">
        <f t="shared" si="2"/>
        <v>-1.281561085</v>
      </c>
      <c r="E81" s="9">
        <v>0.0</v>
      </c>
      <c r="F81" s="8">
        <f t="shared" si="3"/>
        <v>2.138066901</v>
      </c>
      <c r="G81" s="16">
        <f t="shared" si="4"/>
        <v>-1.937162404</v>
      </c>
      <c r="H81" s="16">
        <f t="shared" si="5"/>
        <v>-1.146041701</v>
      </c>
      <c r="I81" s="8">
        <f t="shared" si="6"/>
        <v>-2.491109049</v>
      </c>
      <c r="J81" s="16">
        <f t="shared" si="7"/>
        <v>-2.223211158</v>
      </c>
      <c r="K81" s="8">
        <f t="shared" si="18"/>
        <v>2.024541225</v>
      </c>
      <c r="L81" s="16">
        <f t="shared" si="9"/>
        <v>-1.852160054</v>
      </c>
      <c r="M81" s="16">
        <f t="shared" si="10"/>
        <v>-2.270135104</v>
      </c>
      <c r="N81" s="8">
        <f t="shared" si="11"/>
        <v>3.14087704</v>
      </c>
      <c r="O81" s="8">
        <f t="shared" si="12"/>
        <v>4.389659478</v>
      </c>
      <c r="P81" s="8">
        <f t="shared" si="13"/>
        <v>-0.8167718297</v>
      </c>
      <c r="Q81" s="8">
        <f t="shared" si="14"/>
        <v>-1.143203559</v>
      </c>
      <c r="R81" s="8">
        <f t="shared" si="15"/>
        <v>-1.066195309</v>
      </c>
      <c r="S81" s="8">
        <f t="shared" si="16"/>
        <v>-1.408853641</v>
      </c>
      <c r="T81" s="8">
        <f t="shared" si="17"/>
        <v>-1.603360966</v>
      </c>
    </row>
    <row r="82" ht="14.25" customHeight="1">
      <c r="A82" s="9">
        <v>79.0</v>
      </c>
      <c r="B82" s="16">
        <f t="shared" si="1"/>
        <v>-1.223489374</v>
      </c>
      <c r="C82" s="16">
        <v>0.0</v>
      </c>
      <c r="D82" s="9">
        <f t="shared" si="2"/>
        <v>-1.285308372</v>
      </c>
      <c r="E82" s="9">
        <v>0.0</v>
      </c>
      <c r="F82" s="8">
        <f t="shared" si="3"/>
        <v>2.144318613</v>
      </c>
      <c r="G82" s="16">
        <f t="shared" si="4"/>
        <v>-1.942826671</v>
      </c>
      <c r="H82" s="16">
        <f t="shared" si="5"/>
        <v>-1.149392729</v>
      </c>
      <c r="I82" s="8">
        <f t="shared" si="6"/>
        <v>-2.498393057</v>
      </c>
      <c r="J82" s="16">
        <f t="shared" si="7"/>
        <v>-2.229711832</v>
      </c>
      <c r="K82" s="8">
        <f t="shared" si="18"/>
        <v>2.030460988</v>
      </c>
      <c r="L82" s="16">
        <f t="shared" si="9"/>
        <v>-1.857575774</v>
      </c>
      <c r="M82" s="16">
        <f t="shared" si="10"/>
        <v>-2.276772984</v>
      </c>
      <c r="N82" s="8">
        <f t="shared" si="11"/>
        <v>3.150060972</v>
      </c>
      <c r="O82" s="8">
        <f t="shared" si="12"/>
        <v>4.402494852</v>
      </c>
      <c r="P82" s="8">
        <f t="shared" si="13"/>
        <v>-0.8191600723</v>
      </c>
      <c r="Q82" s="8">
        <f t="shared" si="14"/>
        <v>-1.146546289</v>
      </c>
      <c r="R82" s="8">
        <f t="shared" si="15"/>
        <v>-1.069312866</v>
      </c>
      <c r="S82" s="8">
        <f t="shared" si="16"/>
        <v>-1.412973132</v>
      </c>
      <c r="T82" s="8">
        <f t="shared" si="17"/>
        <v>-1.608049197</v>
      </c>
    </row>
    <row r="83" ht="14.25" customHeight="1">
      <c r="A83" s="9">
        <v>80.0</v>
      </c>
      <c r="B83" s="16">
        <f t="shared" si="1"/>
        <v>-1.22701156</v>
      </c>
      <c r="C83" s="16">
        <v>0.0</v>
      </c>
      <c r="D83" s="9">
        <f t="shared" si="2"/>
        <v>-1.289008522</v>
      </c>
      <c r="E83" s="9">
        <v>0.0</v>
      </c>
      <c r="F83" s="8">
        <f t="shared" si="3"/>
        <v>2.150491685</v>
      </c>
      <c r="G83" s="16">
        <f t="shared" si="4"/>
        <v>-1.948419687</v>
      </c>
      <c r="H83" s="16">
        <f t="shared" si="5"/>
        <v>-1.152701605</v>
      </c>
      <c r="I83" s="8">
        <f t="shared" si="6"/>
        <v>-2.50558544</v>
      </c>
      <c r="J83" s="16">
        <f t="shared" si="7"/>
        <v>-2.236130735</v>
      </c>
      <c r="K83" s="8">
        <f t="shared" si="18"/>
        <v>2.036306286</v>
      </c>
      <c r="L83" s="16">
        <f t="shared" si="9"/>
        <v>-1.86292337</v>
      </c>
      <c r="M83" s="16">
        <f t="shared" si="10"/>
        <v>-2.283327366</v>
      </c>
      <c r="N83" s="8">
        <f t="shared" si="11"/>
        <v>3.159129378</v>
      </c>
      <c r="O83" s="8">
        <f t="shared" si="12"/>
        <v>4.41516877</v>
      </c>
      <c r="P83" s="8">
        <f t="shared" si="13"/>
        <v>-0.8215182732</v>
      </c>
      <c r="Q83" s="8">
        <f t="shared" si="14"/>
        <v>-1.14984697</v>
      </c>
      <c r="R83" s="8">
        <f t="shared" si="15"/>
        <v>-1.072391208</v>
      </c>
      <c r="S83" s="8">
        <f t="shared" si="16"/>
        <v>-1.417040804</v>
      </c>
      <c r="T83" s="8">
        <f t="shared" si="17"/>
        <v>-1.612678455</v>
      </c>
    </row>
    <row r="84" ht="14.25" customHeight="1">
      <c r="A84" s="9">
        <v>81.0</v>
      </c>
      <c r="B84" s="16">
        <f t="shared" si="1"/>
        <v>-1.23048999</v>
      </c>
      <c r="C84" s="16">
        <v>0.0</v>
      </c>
      <c r="D84" s="9">
        <f t="shared" si="2"/>
        <v>-1.292662707</v>
      </c>
      <c r="E84" s="9">
        <v>0.0</v>
      </c>
      <c r="F84" s="8">
        <f t="shared" si="3"/>
        <v>2.156588071</v>
      </c>
      <c r="G84" s="16">
        <f t="shared" si="4"/>
        <v>-1.953943224</v>
      </c>
      <c r="H84" s="16">
        <f t="shared" si="5"/>
        <v>-1.155969376</v>
      </c>
      <c r="I84" s="8">
        <f t="shared" si="6"/>
        <v>-2.512688474</v>
      </c>
      <c r="J84" s="16">
        <f t="shared" si="7"/>
        <v>-2.242469897</v>
      </c>
      <c r="K84" s="8">
        <f t="shared" si="18"/>
        <v>2.04207897</v>
      </c>
      <c r="L84" s="16">
        <f t="shared" si="9"/>
        <v>-1.868204534</v>
      </c>
      <c r="M84" s="16">
        <f t="shared" si="10"/>
        <v>-2.289800326</v>
      </c>
      <c r="N84" s="8">
        <f t="shared" si="11"/>
        <v>3.168085131</v>
      </c>
      <c r="O84" s="8">
        <f t="shared" si="12"/>
        <v>4.427685244</v>
      </c>
      <c r="P84" s="8">
        <f t="shared" si="13"/>
        <v>-0.823847179</v>
      </c>
      <c r="Q84" s="8">
        <f t="shared" si="14"/>
        <v>-1.153106648</v>
      </c>
      <c r="R84" s="8">
        <f t="shared" si="15"/>
        <v>-1.075431308</v>
      </c>
      <c r="S84" s="8">
        <f t="shared" si="16"/>
        <v>-1.421057945</v>
      </c>
      <c r="T84" s="8">
        <f t="shared" si="17"/>
        <v>-1.617250205</v>
      </c>
    </row>
    <row r="85" ht="14.25" customHeight="1">
      <c r="A85" s="9">
        <v>82.0</v>
      </c>
      <c r="B85" s="16">
        <f t="shared" si="1"/>
        <v>-1.23392574</v>
      </c>
      <c r="C85" s="16">
        <v>0.0</v>
      </c>
      <c r="D85" s="9">
        <f t="shared" si="2"/>
        <v>-1.296272054</v>
      </c>
      <c r="E85" s="9">
        <v>0.0</v>
      </c>
      <c r="F85" s="8">
        <f t="shared" si="3"/>
        <v>2.162609653</v>
      </c>
      <c r="G85" s="16">
        <f t="shared" si="4"/>
        <v>-1.959398985</v>
      </c>
      <c r="H85" s="16">
        <f t="shared" si="5"/>
        <v>-1.15919705</v>
      </c>
      <c r="I85" s="8">
        <f t="shared" si="6"/>
        <v>-2.519704352</v>
      </c>
      <c r="J85" s="16">
        <f t="shared" si="7"/>
        <v>-2.248731277</v>
      </c>
      <c r="K85" s="8">
        <f t="shared" si="18"/>
        <v>2.047780822</v>
      </c>
      <c r="L85" s="16">
        <f t="shared" si="9"/>
        <v>-1.873420897</v>
      </c>
      <c r="M85" s="16">
        <f t="shared" si="10"/>
        <v>-2.29619386</v>
      </c>
      <c r="N85" s="8">
        <f t="shared" si="11"/>
        <v>3.176930995</v>
      </c>
      <c r="O85" s="8">
        <f t="shared" si="12"/>
        <v>4.440048138</v>
      </c>
      <c r="P85" s="8">
        <f t="shared" si="13"/>
        <v>-0.8261475085</v>
      </c>
      <c r="Q85" s="8">
        <f t="shared" si="14"/>
        <v>-1.15632633</v>
      </c>
      <c r="R85" s="8">
        <f t="shared" si="15"/>
        <v>-1.078434106</v>
      </c>
      <c r="S85" s="8">
        <f t="shared" si="16"/>
        <v>-1.425025794</v>
      </c>
      <c r="T85" s="8">
        <f t="shared" si="17"/>
        <v>-1.621765859</v>
      </c>
    </row>
    <row r="86" ht="14.25" customHeight="1">
      <c r="A86" s="9">
        <v>83.0</v>
      </c>
      <c r="B86" s="16">
        <f t="shared" si="1"/>
        <v>-1.237319843</v>
      </c>
      <c r="C86" s="16">
        <v>0.0</v>
      </c>
      <c r="D86" s="9">
        <f t="shared" si="2"/>
        <v>-1.29983765</v>
      </c>
      <c r="E86" s="9">
        <v>0.0</v>
      </c>
      <c r="F86" s="8">
        <f t="shared" si="3"/>
        <v>2.168558244</v>
      </c>
      <c r="G86" s="16">
        <f t="shared" si="4"/>
        <v>-1.964788613</v>
      </c>
      <c r="H86" s="16">
        <f t="shared" si="5"/>
        <v>-1.162385601</v>
      </c>
      <c r="I86" s="8">
        <f t="shared" si="6"/>
        <v>-2.526635187</v>
      </c>
      <c r="J86" s="16">
        <f t="shared" si="7"/>
        <v>-2.254916759</v>
      </c>
      <c r="K86" s="8">
        <f t="shared" si="18"/>
        <v>2.053413559</v>
      </c>
      <c r="L86" s="16">
        <f t="shared" si="9"/>
        <v>-1.87857403</v>
      </c>
      <c r="M86" s="16">
        <f t="shared" si="10"/>
        <v>-2.302509895</v>
      </c>
      <c r="N86" s="8">
        <f t="shared" si="11"/>
        <v>3.185669633</v>
      </c>
      <c r="O86" s="8">
        <f t="shared" si="12"/>
        <v>4.452261174</v>
      </c>
      <c r="P86" s="8">
        <f t="shared" si="13"/>
        <v>-0.8284199546</v>
      </c>
      <c r="Q86" s="8">
        <f t="shared" si="14"/>
        <v>-1.159506983</v>
      </c>
      <c r="R86" s="8">
        <f t="shared" si="15"/>
        <v>-1.081400505</v>
      </c>
      <c r="S86" s="8">
        <f t="shared" si="16"/>
        <v>-1.428945548</v>
      </c>
      <c r="T86" s="8">
        <f t="shared" si="17"/>
        <v>-1.626226775</v>
      </c>
    </row>
    <row r="87" ht="14.25" customHeight="1">
      <c r="A87" s="9">
        <v>84.0</v>
      </c>
      <c r="B87" s="16">
        <f t="shared" si="1"/>
        <v>-1.240673297</v>
      </c>
      <c r="C87" s="16">
        <v>0.0</v>
      </c>
      <c r="D87" s="9">
        <f t="shared" si="2"/>
        <v>-1.303360543</v>
      </c>
      <c r="E87" s="9">
        <v>0.0</v>
      </c>
      <c r="F87" s="8">
        <f t="shared" si="3"/>
        <v>2.174435593</v>
      </c>
      <c r="G87" s="16">
        <f t="shared" si="4"/>
        <v>-1.970113694</v>
      </c>
      <c r="H87" s="16">
        <f t="shared" si="5"/>
        <v>-1.165535964</v>
      </c>
      <c r="I87" s="8">
        <f t="shared" si="6"/>
        <v>-2.533483017</v>
      </c>
      <c r="J87" s="16">
        <f t="shared" si="7"/>
        <v>-2.261028161</v>
      </c>
      <c r="K87" s="8">
        <f t="shared" si="18"/>
        <v>2.058978836</v>
      </c>
      <c r="L87" s="16">
        <f t="shared" si="9"/>
        <v>-1.883665447</v>
      </c>
      <c r="M87" s="16">
        <f t="shared" si="10"/>
        <v>-2.308750287</v>
      </c>
      <c r="N87" s="8">
        <f t="shared" si="11"/>
        <v>3.194303615</v>
      </c>
      <c r="O87" s="8">
        <f t="shared" si="12"/>
        <v>4.464327944</v>
      </c>
      <c r="P87" s="8">
        <f t="shared" si="13"/>
        <v>-0.8306651851</v>
      </c>
      <c r="Q87" s="8">
        <f t="shared" si="14"/>
        <v>-1.162649545</v>
      </c>
      <c r="R87" s="8">
        <f t="shared" si="15"/>
        <v>-1.084331378</v>
      </c>
      <c r="S87" s="8">
        <f t="shared" si="16"/>
        <v>-1.432818356</v>
      </c>
      <c r="T87" s="8">
        <f t="shared" si="17"/>
        <v>-1.630634267</v>
      </c>
    </row>
    <row r="88" ht="14.25" customHeight="1">
      <c r="A88" s="9">
        <v>85.0</v>
      </c>
      <c r="B88" s="16">
        <f t="shared" si="1"/>
        <v>-1.243987064</v>
      </c>
      <c r="C88" s="16">
        <v>0.0</v>
      </c>
      <c r="D88" s="9">
        <f t="shared" si="2"/>
        <v>-1.306841744</v>
      </c>
      <c r="E88" s="9">
        <v>0.0</v>
      </c>
      <c r="F88" s="8">
        <f t="shared" si="3"/>
        <v>2.180243386</v>
      </c>
      <c r="G88" s="16">
        <f t="shared" si="4"/>
        <v>-1.975375755</v>
      </c>
      <c r="H88" s="16">
        <f t="shared" si="5"/>
        <v>-1.168649043</v>
      </c>
      <c r="I88" s="8">
        <f t="shared" si="6"/>
        <v>-2.540249805</v>
      </c>
      <c r="J88" s="16">
        <f t="shared" si="7"/>
        <v>-2.267067238</v>
      </c>
      <c r="K88" s="8">
        <f t="shared" si="18"/>
        <v>2.064478251</v>
      </c>
      <c r="L88" s="16">
        <f t="shared" si="9"/>
        <v>-1.88869661</v>
      </c>
      <c r="M88" s="16">
        <f t="shared" si="10"/>
        <v>-2.314916827</v>
      </c>
      <c r="N88" s="8">
        <f t="shared" si="11"/>
        <v>3.202835417</v>
      </c>
      <c r="O88" s="8">
        <f t="shared" si="12"/>
        <v>4.476251908</v>
      </c>
      <c r="P88" s="8">
        <f t="shared" si="13"/>
        <v>-0.8328838442</v>
      </c>
      <c r="Q88" s="8">
        <f t="shared" si="14"/>
        <v>-1.165754915</v>
      </c>
      <c r="R88" s="8">
        <f t="shared" si="15"/>
        <v>-1.087227565</v>
      </c>
      <c r="S88" s="8">
        <f t="shared" si="16"/>
        <v>-1.436645332</v>
      </c>
      <c r="T88" s="8">
        <f t="shared" si="17"/>
        <v>-1.634989598</v>
      </c>
    </row>
    <row r="89" ht="14.25" customHeight="1">
      <c r="A89" s="9">
        <v>86.0</v>
      </c>
      <c r="B89" s="16">
        <f t="shared" si="1"/>
        <v>-1.247262073</v>
      </c>
      <c r="C89" s="16">
        <v>0.0</v>
      </c>
      <c r="D89" s="9">
        <f t="shared" si="2"/>
        <v>-1.310282229</v>
      </c>
      <c r="E89" s="9">
        <v>0.0</v>
      </c>
      <c r="F89" s="8">
        <f t="shared" si="3"/>
        <v>2.18598325</v>
      </c>
      <c r="G89" s="16">
        <f t="shared" si="4"/>
        <v>-1.98057627</v>
      </c>
      <c r="H89" s="16">
        <f t="shared" si="5"/>
        <v>-1.171725712</v>
      </c>
      <c r="I89" s="8">
        <f t="shared" si="6"/>
        <v>-2.546937447</v>
      </c>
      <c r="J89" s="16">
        <f t="shared" si="7"/>
        <v>-2.27303568</v>
      </c>
      <c r="K89" s="8">
        <f t="shared" si="18"/>
        <v>2.069913343</v>
      </c>
      <c r="L89" s="16">
        <f t="shared" si="9"/>
        <v>-1.893668927</v>
      </c>
      <c r="M89" s="16">
        <f t="shared" si="10"/>
        <v>-2.321011242</v>
      </c>
      <c r="N89" s="8">
        <f t="shared" si="11"/>
        <v>3.211267429</v>
      </c>
      <c r="O89" s="8">
        <f t="shared" si="12"/>
        <v>4.488036407</v>
      </c>
      <c r="P89" s="8">
        <f t="shared" si="13"/>
        <v>-0.8350765534</v>
      </c>
      <c r="Q89" s="8">
        <f t="shared" si="14"/>
        <v>-1.168823964</v>
      </c>
      <c r="R89" s="8">
        <f t="shared" si="15"/>
        <v>-1.090089877</v>
      </c>
      <c r="S89" s="8">
        <f t="shared" si="16"/>
        <v>-1.440427547</v>
      </c>
      <c r="T89" s="8">
        <f t="shared" si="17"/>
        <v>-1.639293988</v>
      </c>
    </row>
    <row r="90" ht="14.25" customHeight="1">
      <c r="A90" s="9">
        <v>87.0</v>
      </c>
      <c r="B90" s="16">
        <f t="shared" si="1"/>
        <v>-1.25049922</v>
      </c>
      <c r="C90" s="16">
        <v>0.0</v>
      </c>
      <c r="D90" s="9">
        <f t="shared" si="2"/>
        <v>-1.313682938</v>
      </c>
      <c r="E90" s="9">
        <v>0.0</v>
      </c>
      <c r="F90" s="8">
        <f t="shared" si="3"/>
        <v>2.191656755</v>
      </c>
      <c r="G90" s="16">
        <f t="shared" si="4"/>
        <v>-1.985716662</v>
      </c>
      <c r="H90" s="16">
        <f t="shared" si="5"/>
        <v>-1.174766811</v>
      </c>
      <c r="I90" s="8">
        <f t="shared" si="6"/>
        <v>-2.553547774</v>
      </c>
      <c r="J90" s="16">
        <f t="shared" si="7"/>
        <v>-2.278935122</v>
      </c>
      <c r="K90" s="8">
        <f t="shared" si="18"/>
        <v>2.0752856</v>
      </c>
      <c r="L90" s="16">
        <f t="shared" si="9"/>
        <v>-1.898583759</v>
      </c>
      <c r="M90" s="16">
        <f t="shared" si="10"/>
        <v>-2.327035199</v>
      </c>
      <c r="N90" s="8">
        <f t="shared" si="11"/>
        <v>3.219601959</v>
      </c>
      <c r="O90" s="8">
        <f t="shared" si="12"/>
        <v>4.499684666</v>
      </c>
      <c r="P90" s="8">
        <f t="shared" si="13"/>
        <v>-0.8372439129</v>
      </c>
      <c r="Q90" s="8">
        <f t="shared" si="14"/>
        <v>-1.171857532</v>
      </c>
      <c r="R90" s="8">
        <f t="shared" si="15"/>
        <v>-1.092919099</v>
      </c>
      <c r="S90" s="8">
        <f t="shared" si="16"/>
        <v>-1.444166035</v>
      </c>
      <c r="T90" s="8">
        <f t="shared" si="17"/>
        <v>-1.643548615</v>
      </c>
    </row>
    <row r="91" ht="14.25" customHeight="1">
      <c r="A91" s="9">
        <v>88.0</v>
      </c>
      <c r="B91" s="16">
        <f t="shared" si="1"/>
        <v>-1.253699369</v>
      </c>
      <c r="C91" s="16">
        <v>0.0</v>
      </c>
      <c r="D91" s="9">
        <f t="shared" si="2"/>
        <v>-1.317044781</v>
      </c>
      <c r="E91" s="9">
        <v>0.0</v>
      </c>
      <c r="F91" s="8">
        <f t="shared" si="3"/>
        <v>2.19726542</v>
      </c>
      <c r="G91" s="16">
        <f t="shared" si="4"/>
        <v>-1.990798305</v>
      </c>
      <c r="H91" s="16">
        <f t="shared" si="5"/>
        <v>-1.177773155</v>
      </c>
      <c r="I91" s="8">
        <f t="shared" si="6"/>
        <v>-2.560082552</v>
      </c>
      <c r="J91" s="16">
        <f t="shared" si="7"/>
        <v>-2.28476714</v>
      </c>
      <c r="K91" s="8">
        <f t="shared" si="18"/>
        <v>2.080596459</v>
      </c>
      <c r="L91" s="16">
        <f t="shared" si="9"/>
        <v>-1.903442421</v>
      </c>
      <c r="M91" s="16">
        <f t="shared" si="10"/>
        <v>-2.33299031</v>
      </c>
      <c r="N91" s="8">
        <f t="shared" si="11"/>
        <v>3.227841236</v>
      </c>
      <c r="O91" s="8">
        <f t="shared" si="12"/>
        <v>4.511199799</v>
      </c>
      <c r="P91" s="8">
        <f t="shared" si="13"/>
        <v>-0.839386502</v>
      </c>
      <c r="Q91" s="8">
        <f t="shared" si="14"/>
        <v>-1.174856431</v>
      </c>
      <c r="R91" s="8">
        <f t="shared" si="15"/>
        <v>-1.095715986</v>
      </c>
      <c r="S91" s="8">
        <f t="shared" si="16"/>
        <v>-1.447861798</v>
      </c>
      <c r="T91" s="8">
        <f t="shared" si="17"/>
        <v>-1.647754616</v>
      </c>
    </row>
    <row r="92" ht="14.25" customHeight="1">
      <c r="A92" s="9">
        <v>89.0</v>
      </c>
      <c r="B92" s="16">
        <f t="shared" si="1"/>
        <v>-1.256863359</v>
      </c>
      <c r="C92" s="16">
        <v>0.0</v>
      </c>
      <c r="D92" s="9">
        <f t="shared" si="2"/>
        <v>-1.320368637</v>
      </c>
      <c r="E92" s="9">
        <v>0.0</v>
      </c>
      <c r="F92" s="8">
        <f t="shared" si="3"/>
        <v>2.202810708</v>
      </c>
      <c r="G92" s="16">
        <f t="shared" si="4"/>
        <v>-1.995822527</v>
      </c>
      <c r="H92" s="16">
        <f t="shared" si="5"/>
        <v>-1.180745527</v>
      </c>
      <c r="I92" s="8">
        <f t="shared" si="6"/>
        <v>-2.56654349</v>
      </c>
      <c r="J92" s="16">
        <f t="shared" si="7"/>
        <v>-2.290533258</v>
      </c>
      <c r="K92" s="8">
        <f t="shared" si="18"/>
        <v>2.085847307</v>
      </c>
      <c r="L92" s="16">
        <f t="shared" si="9"/>
        <v>-1.908246181</v>
      </c>
      <c r="M92" s="16">
        <f t="shared" si="10"/>
        <v>-2.33887813</v>
      </c>
      <c r="N92" s="8">
        <f t="shared" si="11"/>
        <v>3.235987411</v>
      </c>
      <c r="O92" s="8">
        <f t="shared" si="12"/>
        <v>4.522584815</v>
      </c>
      <c r="P92" s="8">
        <f t="shared" si="13"/>
        <v>-0.8415048805</v>
      </c>
      <c r="Q92" s="8">
        <f t="shared" si="14"/>
        <v>-1.177821442</v>
      </c>
      <c r="R92" s="8">
        <f t="shared" si="15"/>
        <v>-1.098481269</v>
      </c>
      <c r="S92" s="8">
        <f t="shared" si="16"/>
        <v>-1.451515799</v>
      </c>
      <c r="T92" s="8">
        <f t="shared" si="17"/>
        <v>-1.651913092</v>
      </c>
    </row>
    <row r="93" ht="14.25" customHeight="1">
      <c r="A93" s="9">
        <v>90.0</v>
      </c>
      <c r="B93" s="16">
        <f t="shared" si="1"/>
        <v>-1.259991995</v>
      </c>
      <c r="C93" s="16">
        <v>0.0</v>
      </c>
      <c r="D93" s="9">
        <f t="shared" si="2"/>
        <v>-1.323655353</v>
      </c>
      <c r="E93" s="9">
        <v>0.0</v>
      </c>
      <c r="F93" s="8">
        <f t="shared" si="3"/>
        <v>2.208294036</v>
      </c>
      <c r="G93" s="16">
        <f t="shared" si="4"/>
        <v>-2.000790612</v>
      </c>
      <c r="H93" s="16">
        <f t="shared" si="5"/>
        <v>-1.183684688</v>
      </c>
      <c r="I93" s="8">
        <f t="shared" si="6"/>
        <v>-2.572932237</v>
      </c>
      <c r="J93" s="16">
        <f t="shared" si="7"/>
        <v>-2.296234949</v>
      </c>
      <c r="K93" s="8">
        <f t="shared" si="18"/>
        <v>2.091039485</v>
      </c>
      <c r="L93" s="16">
        <f t="shared" si="9"/>
        <v>-1.912996267</v>
      </c>
      <c r="M93" s="16">
        <f t="shared" si="10"/>
        <v>-2.344700163</v>
      </c>
      <c r="N93" s="8">
        <f t="shared" si="11"/>
        <v>3.244042566</v>
      </c>
      <c r="O93" s="8">
        <f t="shared" si="12"/>
        <v>4.533842622</v>
      </c>
      <c r="P93" s="8">
        <f t="shared" si="13"/>
        <v>-0.8435995895</v>
      </c>
      <c r="Q93" s="8">
        <f t="shared" si="14"/>
        <v>-1.180753324</v>
      </c>
      <c r="R93" s="8">
        <f t="shared" si="15"/>
        <v>-1.101215654</v>
      </c>
      <c r="S93" s="8">
        <f t="shared" si="16"/>
        <v>-1.455128973</v>
      </c>
      <c r="T93" s="8">
        <f t="shared" si="17"/>
        <v>-1.656025102</v>
      </c>
    </row>
    <row r="94" ht="14.25" customHeight="1">
      <c r="A94" s="9">
        <v>91.0</v>
      </c>
      <c r="B94" s="16">
        <f t="shared" si="1"/>
        <v>-1.263086061</v>
      </c>
      <c r="C94" s="16">
        <v>0.0</v>
      </c>
      <c r="D94" s="9">
        <f t="shared" si="2"/>
        <v>-1.326905752</v>
      </c>
      <c r="E94" s="9">
        <v>0.0</v>
      </c>
      <c r="F94" s="8">
        <f t="shared" si="3"/>
        <v>2.213716773</v>
      </c>
      <c r="G94" s="16">
        <f t="shared" si="4"/>
        <v>-2.005703799</v>
      </c>
      <c r="H94" s="16">
        <f t="shared" si="5"/>
        <v>-1.186591371</v>
      </c>
      <c r="I94" s="8">
        <f t="shared" si="6"/>
        <v>-2.579250389</v>
      </c>
      <c r="J94" s="16">
        <f t="shared" si="7"/>
        <v>-2.301873636</v>
      </c>
      <c r="K94" s="8">
        <f t="shared" si="18"/>
        <v>2.09617429</v>
      </c>
      <c r="L94" s="16">
        <f t="shared" si="9"/>
        <v>-1.917693865</v>
      </c>
      <c r="M94" s="16">
        <f t="shared" si="10"/>
        <v>-2.350457863</v>
      </c>
      <c r="N94" s="8">
        <f t="shared" si="11"/>
        <v>3.252008711</v>
      </c>
      <c r="O94" s="8">
        <f t="shared" si="12"/>
        <v>4.54497603</v>
      </c>
      <c r="P94" s="8">
        <f t="shared" si="13"/>
        <v>-0.8456711521</v>
      </c>
      <c r="Q94" s="8">
        <f t="shared" si="14"/>
        <v>-1.183652809</v>
      </c>
      <c r="R94" s="8">
        <f t="shared" si="15"/>
        <v>-1.103919825</v>
      </c>
      <c r="S94" s="8">
        <f t="shared" si="16"/>
        <v>-1.458702221</v>
      </c>
      <c r="T94" s="8">
        <f t="shared" si="17"/>
        <v>-1.660091676</v>
      </c>
    </row>
    <row r="95" ht="14.25" customHeight="1">
      <c r="A95" s="9">
        <v>92.0</v>
      </c>
      <c r="B95" s="16">
        <f t="shared" si="1"/>
        <v>-1.26614631</v>
      </c>
      <c r="C95" s="16">
        <v>0.0</v>
      </c>
      <c r="D95" s="9">
        <f t="shared" si="2"/>
        <v>-1.330120626</v>
      </c>
      <c r="E95" s="9">
        <v>0.0</v>
      </c>
      <c r="F95" s="8">
        <f t="shared" si="3"/>
        <v>2.219080245</v>
      </c>
      <c r="G95" s="16">
        <f t="shared" si="4"/>
        <v>-2.01056329</v>
      </c>
      <c r="H95" s="16">
        <f t="shared" si="5"/>
        <v>-1.189466287</v>
      </c>
      <c r="I95" s="8">
        <f t="shared" si="6"/>
        <v>-2.585499488</v>
      </c>
      <c r="J95" s="16">
        <f t="shared" si="7"/>
        <v>-2.307450697</v>
      </c>
      <c r="K95" s="8">
        <f t="shared" si="18"/>
        <v>2.101252975</v>
      </c>
      <c r="L95" s="16">
        <f t="shared" si="9"/>
        <v>-1.922340121</v>
      </c>
      <c r="M95" s="16">
        <f t="shared" si="10"/>
        <v>-2.356152635</v>
      </c>
      <c r="N95" s="8">
        <f t="shared" si="11"/>
        <v>3.259887793</v>
      </c>
      <c r="O95" s="8">
        <f t="shared" si="12"/>
        <v>4.555987759</v>
      </c>
      <c r="P95" s="8">
        <f t="shared" si="13"/>
        <v>-0.8477200742</v>
      </c>
      <c r="Q95" s="8">
        <f t="shared" si="14"/>
        <v>-1.186520605</v>
      </c>
      <c r="R95" s="8">
        <f t="shared" si="15"/>
        <v>-1.106594441</v>
      </c>
      <c r="S95" s="8">
        <f t="shared" si="16"/>
        <v>-1.462236416</v>
      </c>
      <c r="T95" s="8">
        <f t="shared" si="17"/>
        <v>-1.664113805</v>
      </c>
    </row>
    <row r="96" ht="14.25" customHeight="1">
      <c r="A96" s="9">
        <v>93.0</v>
      </c>
      <c r="B96" s="16">
        <f t="shared" si="1"/>
        <v>-1.269173476</v>
      </c>
      <c r="C96" s="16">
        <v>0.0</v>
      </c>
      <c r="D96" s="9">
        <f t="shared" si="2"/>
        <v>-1.333300745</v>
      </c>
      <c r="E96" s="9">
        <v>0.0</v>
      </c>
      <c r="F96" s="8">
        <f t="shared" si="3"/>
        <v>2.224385732</v>
      </c>
      <c r="G96" s="16">
        <f t="shared" si="4"/>
        <v>-2.015370244</v>
      </c>
      <c r="H96" s="16">
        <f t="shared" si="5"/>
        <v>-1.192310122</v>
      </c>
      <c r="I96" s="8">
        <f t="shared" si="6"/>
        <v>-2.591681028</v>
      </c>
      <c r="J96" s="16">
        <f t="shared" si="7"/>
        <v>-2.312967465</v>
      </c>
      <c r="K96" s="8">
        <f t="shared" si="18"/>
        <v>2.106276755</v>
      </c>
      <c r="L96" s="16">
        <f t="shared" si="9"/>
        <v>-1.926936147</v>
      </c>
      <c r="M96" s="16">
        <f t="shared" si="10"/>
        <v>-2.361785842</v>
      </c>
      <c r="N96" s="8">
        <f t="shared" si="11"/>
        <v>3.267681695</v>
      </c>
      <c r="O96" s="8">
        <f t="shared" si="12"/>
        <v>4.566880441</v>
      </c>
      <c r="P96" s="8">
        <f t="shared" si="13"/>
        <v>-0.8497468453</v>
      </c>
      <c r="Q96" s="8">
        <f t="shared" si="14"/>
        <v>-1.189357398</v>
      </c>
      <c r="R96" s="8">
        <f t="shared" si="15"/>
        <v>-1.109240142</v>
      </c>
      <c r="S96" s="8">
        <f t="shared" si="16"/>
        <v>-1.465732403</v>
      </c>
      <c r="T96" s="8">
        <f t="shared" si="17"/>
        <v>-1.668092451</v>
      </c>
    </row>
    <row r="97" ht="14.25" customHeight="1">
      <c r="A97" s="9">
        <v>94.0</v>
      </c>
      <c r="B97" s="16">
        <f t="shared" si="1"/>
        <v>-1.272168264</v>
      </c>
      <c r="C97" s="16">
        <v>0.0</v>
      </c>
      <c r="D97" s="9">
        <f t="shared" si="2"/>
        <v>-1.33644685</v>
      </c>
      <c r="E97" s="9">
        <v>0.0</v>
      </c>
      <c r="F97" s="8">
        <f t="shared" si="3"/>
        <v>2.229634475</v>
      </c>
      <c r="G97" s="16">
        <f t="shared" si="4"/>
        <v>-2.020125786</v>
      </c>
      <c r="H97" s="16">
        <f t="shared" si="5"/>
        <v>-1.195123541</v>
      </c>
      <c r="I97" s="8">
        <f t="shared" si="6"/>
        <v>-2.597796455</v>
      </c>
      <c r="J97" s="16">
        <f t="shared" si="7"/>
        <v>-2.318425228</v>
      </c>
      <c r="K97" s="8">
        <f t="shared" si="18"/>
        <v>2.111246803</v>
      </c>
      <c r="L97" s="16">
        <f t="shared" si="9"/>
        <v>-1.931483017</v>
      </c>
      <c r="M97" s="16">
        <f t="shared" si="10"/>
        <v>-2.367358799</v>
      </c>
      <c r="N97" s="8">
        <f t="shared" si="11"/>
        <v>3.275392237</v>
      </c>
      <c r="O97" s="8">
        <f t="shared" si="12"/>
        <v>4.57765662</v>
      </c>
      <c r="P97" s="8">
        <f t="shared" si="13"/>
        <v>-0.8517519393</v>
      </c>
      <c r="Q97" s="8">
        <f t="shared" si="14"/>
        <v>-1.192163849</v>
      </c>
      <c r="R97" s="8">
        <f t="shared" si="15"/>
        <v>-1.111857546</v>
      </c>
      <c r="S97" s="8">
        <f t="shared" si="16"/>
        <v>-1.469191</v>
      </c>
      <c r="T97" s="8">
        <f t="shared" si="17"/>
        <v>-1.672028543</v>
      </c>
    </row>
    <row r="98" ht="14.25" customHeight="1">
      <c r="A98" s="9">
        <v>95.0</v>
      </c>
      <c r="B98" s="16">
        <f t="shared" si="1"/>
        <v>-1.275131361</v>
      </c>
      <c r="C98" s="16">
        <v>0.0</v>
      </c>
      <c r="D98" s="9">
        <f t="shared" si="2"/>
        <v>-1.339559663</v>
      </c>
      <c r="E98" s="9">
        <v>0.0</v>
      </c>
      <c r="F98" s="8">
        <f t="shared" si="3"/>
        <v>2.234827674</v>
      </c>
      <c r="G98" s="16">
        <f t="shared" si="4"/>
        <v>-2.024831004</v>
      </c>
      <c r="H98" s="16">
        <f t="shared" si="5"/>
        <v>-1.197907188</v>
      </c>
      <c r="I98" s="8">
        <f t="shared" si="6"/>
        <v>-2.603847166</v>
      </c>
      <c r="J98" s="16">
        <f t="shared" si="7"/>
        <v>-2.323825236</v>
      </c>
      <c r="K98" s="8">
        <f t="shared" si="18"/>
        <v>2.116164258</v>
      </c>
      <c r="L98" s="16">
        <f t="shared" si="9"/>
        <v>-1.935981771</v>
      </c>
      <c r="M98" s="16">
        <f t="shared" si="10"/>
        <v>-2.372872782</v>
      </c>
      <c r="N98" s="8">
        <f t="shared" si="11"/>
        <v>3.283021185</v>
      </c>
      <c r="O98" s="8">
        <f t="shared" si="12"/>
        <v>4.588318764</v>
      </c>
      <c r="P98" s="8">
        <f t="shared" si="13"/>
        <v>-0.853735815</v>
      </c>
      <c r="Q98" s="8">
        <f t="shared" si="14"/>
        <v>-1.194940602</v>
      </c>
      <c r="R98" s="8">
        <f t="shared" si="15"/>
        <v>-1.114447252</v>
      </c>
      <c r="S98" s="8">
        <f t="shared" si="16"/>
        <v>-1.472612996</v>
      </c>
      <c r="T98" s="8">
        <f t="shared" si="17"/>
        <v>-1.675922983</v>
      </c>
    </row>
    <row r="99" ht="14.25" customHeight="1">
      <c r="A99" s="9">
        <v>96.0</v>
      </c>
      <c r="B99" s="16">
        <f t="shared" si="1"/>
        <v>-1.278063431</v>
      </c>
      <c r="C99" s="16">
        <v>0.0</v>
      </c>
      <c r="D99" s="9">
        <f t="shared" si="2"/>
        <v>-1.342639881</v>
      </c>
      <c r="E99" s="9">
        <v>0.0</v>
      </c>
      <c r="F99" s="8">
        <f t="shared" si="3"/>
        <v>2.239966493</v>
      </c>
      <c r="G99" s="16">
        <f t="shared" si="4"/>
        <v>-2.029486952</v>
      </c>
      <c r="H99" s="16">
        <f t="shared" si="5"/>
        <v>-1.200661686</v>
      </c>
      <c r="I99" s="8">
        <f t="shared" si="6"/>
        <v>-2.609834518</v>
      </c>
      <c r="J99" s="16">
        <f t="shared" si="7"/>
        <v>-2.329168699</v>
      </c>
      <c r="K99" s="8">
        <f t="shared" si="18"/>
        <v>2.121030219</v>
      </c>
      <c r="L99" s="16">
        <f t="shared" si="9"/>
        <v>-1.940433416</v>
      </c>
      <c r="M99" s="16">
        <f t="shared" si="10"/>
        <v>-2.378329025</v>
      </c>
      <c r="N99" s="8">
        <f t="shared" si="11"/>
        <v>3.290570247</v>
      </c>
      <c r="O99" s="8">
        <f t="shared" si="12"/>
        <v>4.598869261</v>
      </c>
      <c r="P99" s="8">
        <f t="shared" si="13"/>
        <v>-0.8556989168</v>
      </c>
      <c r="Q99" s="8">
        <f t="shared" si="14"/>
        <v>-1.197688279</v>
      </c>
      <c r="R99" s="8">
        <f t="shared" si="15"/>
        <v>-1.11700984</v>
      </c>
      <c r="S99" s="8">
        <f t="shared" si="16"/>
        <v>-1.47599916</v>
      </c>
      <c r="T99" s="8">
        <f t="shared" si="17"/>
        <v>-1.679776643</v>
      </c>
    </row>
    <row r="100" ht="14.25" customHeight="1">
      <c r="A100" s="9">
        <v>97.0</v>
      </c>
      <c r="B100" s="16">
        <f t="shared" si="1"/>
        <v>-1.280965115</v>
      </c>
      <c r="C100" s="16">
        <v>0.0</v>
      </c>
      <c r="D100" s="9">
        <f t="shared" si="2"/>
        <v>-1.345688178</v>
      </c>
      <c r="E100" s="9">
        <v>0.0</v>
      </c>
      <c r="F100" s="8">
        <f t="shared" si="3"/>
        <v>2.24505206</v>
      </c>
      <c r="G100" s="16">
        <f t="shared" si="4"/>
        <v>-2.03409465</v>
      </c>
      <c r="H100" s="16">
        <f t="shared" si="5"/>
        <v>-1.203387639</v>
      </c>
      <c r="I100" s="8">
        <f t="shared" si="6"/>
        <v>-2.615759824</v>
      </c>
      <c r="J100" s="16">
        <f t="shared" si="7"/>
        <v>-2.334456788</v>
      </c>
      <c r="K100" s="8">
        <f t="shared" si="18"/>
        <v>2.125845756</v>
      </c>
      <c r="L100" s="16">
        <f t="shared" si="9"/>
        <v>-1.94483893</v>
      </c>
      <c r="M100" s="16">
        <f t="shared" si="10"/>
        <v>-2.383728727</v>
      </c>
      <c r="N100" s="8">
        <f t="shared" si="11"/>
        <v>3.298041079</v>
      </c>
      <c r="O100" s="8">
        <f t="shared" si="12"/>
        <v>4.609310423</v>
      </c>
      <c r="P100" s="8">
        <f t="shared" si="13"/>
        <v>-0.8576416752</v>
      </c>
      <c r="Q100" s="8">
        <f t="shared" si="14"/>
        <v>-1.200407482</v>
      </c>
      <c r="R100" s="8">
        <f t="shared" si="15"/>
        <v>-1.119545872</v>
      </c>
      <c r="S100" s="8">
        <f t="shared" si="16"/>
        <v>-1.479350233</v>
      </c>
      <c r="T100" s="8">
        <f t="shared" si="17"/>
        <v>-1.683590368</v>
      </c>
    </row>
    <row r="101" ht="14.25" customHeight="1">
      <c r="A101" s="9">
        <v>98.0</v>
      </c>
      <c r="B101" s="16">
        <f t="shared" si="1"/>
        <v>-1.283837039</v>
      </c>
      <c r="C101" s="16">
        <v>0.0</v>
      </c>
      <c r="D101" s="9">
        <f t="shared" si="2"/>
        <v>-1.34870521</v>
      </c>
      <c r="E101" s="9">
        <v>0.0</v>
      </c>
      <c r="F101" s="8">
        <f t="shared" si="3"/>
        <v>2.250085466</v>
      </c>
      <c r="G101" s="16">
        <f t="shared" si="4"/>
        <v>-2.03865509</v>
      </c>
      <c r="H101" s="16">
        <f t="shared" si="5"/>
        <v>-1.206085634</v>
      </c>
      <c r="I101" s="8">
        <f t="shared" si="6"/>
        <v>-2.621624357</v>
      </c>
      <c r="J101" s="16">
        <f t="shared" si="7"/>
        <v>-2.339690639</v>
      </c>
      <c r="K101" s="8">
        <f t="shared" si="18"/>
        <v>2.130611901</v>
      </c>
      <c r="L101" s="16">
        <f t="shared" si="9"/>
        <v>-1.949199258</v>
      </c>
      <c r="M101" s="16">
        <f t="shared" si="10"/>
        <v>-2.389073046</v>
      </c>
      <c r="N101" s="8">
        <f t="shared" si="11"/>
        <v>3.305435286</v>
      </c>
      <c r="O101" s="8">
        <f t="shared" si="12"/>
        <v>4.619644496</v>
      </c>
      <c r="P101" s="8">
        <f t="shared" si="13"/>
        <v>-0.8595645075</v>
      </c>
      <c r="Q101" s="8">
        <f t="shared" si="14"/>
        <v>-1.203098795</v>
      </c>
      <c r="R101" s="8">
        <f t="shared" si="15"/>
        <v>-1.122055894</v>
      </c>
      <c r="S101" s="8">
        <f t="shared" si="16"/>
        <v>-1.482666936</v>
      </c>
      <c r="T101" s="8">
        <f t="shared" si="17"/>
        <v>-1.687364977</v>
      </c>
    </row>
    <row r="102" ht="14.25" customHeight="1">
      <c r="A102" s="9">
        <v>99.0</v>
      </c>
      <c r="B102" s="16">
        <f t="shared" si="1"/>
        <v>-1.286679805</v>
      </c>
      <c r="C102" s="16">
        <v>0.0</v>
      </c>
      <c r="D102" s="9">
        <f t="shared" si="2"/>
        <v>-1.351691613</v>
      </c>
      <c r="E102" s="9">
        <v>0.0</v>
      </c>
      <c r="F102" s="8">
        <f t="shared" si="3"/>
        <v>2.25506777</v>
      </c>
      <c r="G102" s="16">
        <f t="shared" si="4"/>
        <v>-2.043169229</v>
      </c>
      <c r="H102" s="16">
        <f t="shared" si="5"/>
        <v>-1.208756237</v>
      </c>
      <c r="I102" s="8">
        <f t="shared" si="6"/>
        <v>-2.62742935</v>
      </c>
      <c r="J102" s="16">
        <f t="shared" si="7"/>
        <v>-2.344871354</v>
      </c>
      <c r="K102" s="8">
        <f t="shared" si="18"/>
        <v>2.135329658</v>
      </c>
      <c r="L102" s="16">
        <f t="shared" si="9"/>
        <v>-1.953515318</v>
      </c>
      <c r="M102" s="16">
        <f t="shared" si="10"/>
        <v>-2.394363106</v>
      </c>
      <c r="N102" s="8">
        <f t="shared" si="11"/>
        <v>3.312754423</v>
      </c>
      <c r="O102" s="8">
        <f t="shared" si="12"/>
        <v>4.629873651</v>
      </c>
      <c r="P102" s="8">
        <f t="shared" si="13"/>
        <v>-0.8614678183</v>
      </c>
      <c r="Q102" s="8">
        <f t="shared" si="14"/>
        <v>-1.205762785</v>
      </c>
      <c r="R102" s="8">
        <f t="shared" si="15"/>
        <v>-1.124540432</v>
      </c>
      <c r="S102" s="8">
        <f t="shared" si="16"/>
        <v>-1.485949966</v>
      </c>
      <c r="T102" s="8">
        <f t="shared" si="17"/>
        <v>-1.691101264</v>
      </c>
    </row>
    <row r="103" ht="14.25" customHeight="1">
      <c r="A103" s="9">
        <v>100.0</v>
      </c>
      <c r="B103" s="16">
        <f t="shared" si="1"/>
        <v>-1.289494</v>
      </c>
      <c r="C103" s="16">
        <v>0.0</v>
      </c>
      <c r="D103" s="9">
        <f t="shared" si="2"/>
        <v>-1.354648</v>
      </c>
      <c r="E103" s="9">
        <v>0.0</v>
      </c>
      <c r="F103" s="8">
        <f t="shared" si="3"/>
        <v>2.26</v>
      </c>
      <c r="G103" s="16">
        <f t="shared" si="4"/>
        <v>-2.047638</v>
      </c>
      <c r="H103" s="16">
        <f t="shared" si="5"/>
        <v>-1.2114</v>
      </c>
      <c r="I103" s="8">
        <f t="shared" si="6"/>
        <v>-2.633176</v>
      </c>
      <c r="J103" s="16">
        <f t="shared" si="7"/>
        <v>-2.35</v>
      </c>
      <c r="K103" s="8">
        <f t="shared" si="18"/>
        <v>2.14</v>
      </c>
      <c r="L103" s="16">
        <f t="shared" si="9"/>
        <v>-1.957788</v>
      </c>
      <c r="M103" s="16">
        <f t="shared" si="10"/>
        <v>-2.3996</v>
      </c>
      <c r="N103" s="8">
        <f t="shared" si="11"/>
        <v>3.32</v>
      </c>
      <c r="O103" s="8">
        <f t="shared" si="12"/>
        <v>4.64</v>
      </c>
      <c r="P103" s="8">
        <f t="shared" si="13"/>
        <v>-0.863352</v>
      </c>
      <c r="Q103" s="8">
        <f t="shared" si="14"/>
        <v>-1.2084</v>
      </c>
      <c r="R103" s="8">
        <f t="shared" si="15"/>
        <v>-1.127</v>
      </c>
      <c r="S103" s="8">
        <f t="shared" si="16"/>
        <v>-1.4892</v>
      </c>
      <c r="T103" s="8">
        <f t="shared" si="17"/>
        <v>-1.6948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14.25" customHeight="1">
      <c r="A2" s="9" t="s">
        <v>19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14</v>
      </c>
      <c r="B3" s="8">
        <v>0.0</v>
      </c>
      <c r="C3" s="8">
        <v>0.0</v>
      </c>
      <c r="D3" s="8">
        <v>0.085781</v>
      </c>
      <c r="E3" s="8">
        <v>0.0</v>
      </c>
      <c r="F3" s="8">
        <v>0.0</v>
      </c>
      <c r="G3" s="8">
        <v>0.023778</v>
      </c>
      <c r="H3" s="8">
        <v>0.0</v>
      </c>
      <c r="I3" s="8">
        <v>0.0</v>
      </c>
      <c r="J3" s="8">
        <v>0.0</v>
      </c>
      <c r="K3" s="8">
        <v>0.0</v>
      </c>
      <c r="L3" s="8">
        <v>0.104961</v>
      </c>
      <c r="M3" s="8">
        <v>0.2366</v>
      </c>
      <c r="N3" s="8">
        <v>0.0</v>
      </c>
      <c r="O3" s="8">
        <v>-0.151</v>
      </c>
      <c r="P3" s="8">
        <v>0.043342</v>
      </c>
      <c r="Q3" s="8">
        <v>0.0797</v>
      </c>
      <c r="R3" s="8">
        <v>0.0654</v>
      </c>
      <c r="S3" s="8">
        <v>0.0733</v>
      </c>
      <c r="T3" s="8">
        <v>0.1112</v>
      </c>
    </row>
    <row r="4" ht="14.25" customHeight="1">
      <c r="A4" s="9" t="s">
        <v>101</v>
      </c>
      <c r="B4" s="8">
        <v>0.0</v>
      </c>
      <c r="C4" s="8">
        <v>-0.241729162862214</v>
      </c>
      <c r="D4" s="9">
        <v>0.0</v>
      </c>
      <c r="E4" s="8">
        <v>0.0</v>
      </c>
      <c r="F4" s="8">
        <v>0.0</v>
      </c>
      <c r="G4" s="8">
        <v>0.0</v>
      </c>
      <c r="H4" s="8">
        <v>0.0</v>
      </c>
      <c r="I4" s="8">
        <v>-0.164196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8" t="s">
        <v>39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9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f t="shared" ref="B4:B103" si="1">0.033957*A4</f>
        <v>0.033957</v>
      </c>
      <c r="C4" s="9">
        <f t="shared" ref="C4:C103" si="2">0.0996*A4</f>
        <v>0.0996</v>
      </c>
      <c r="D4" s="9">
        <f t="shared" ref="D4:D103" si="3">0.038712*A4</f>
        <v>0.038712</v>
      </c>
      <c r="E4" s="9">
        <f t="shared" ref="E4:E103" si="4">-0.064383*A4</f>
        <v>-0.064383</v>
      </c>
      <c r="F4" s="8">
        <f t="shared" ref="F4:F103" si="5">0.037*A4</f>
        <v>0.037</v>
      </c>
      <c r="G4" s="9">
        <f t="shared" ref="G4:G103" si="6">0.032822*A4</f>
        <v>0.032822</v>
      </c>
      <c r="H4" s="9">
        <f t="shared" ref="H4:H103" si="7">0.0995*A4</f>
        <v>0.0995</v>
      </c>
      <c r="I4" s="8">
        <f t="shared" ref="I4:I103" si="8">-0.044198*A4</f>
        <v>-0.044198</v>
      </c>
      <c r="J4" s="9">
        <f t="shared" ref="J4:J103" si="9">-0.0661*A4</f>
        <v>-0.0661</v>
      </c>
      <c r="K4" s="13">
        <f t="shared" ref="K4:K7" si="10">0.0663*A4</f>
        <v>0.0663</v>
      </c>
      <c r="L4" s="9">
        <f t="shared" ref="L4:L103" si="11">-0.043685*A4</f>
        <v>-0.043685</v>
      </c>
      <c r="M4" s="9">
        <f t="shared" ref="M4:M103" si="12">-0.0851 *A4</f>
        <v>-0.0851</v>
      </c>
      <c r="N4" s="12">
        <f t="shared" ref="N4:N103" si="13">0.0734*A4</f>
        <v>0.0734</v>
      </c>
      <c r="O4" s="8">
        <f t="shared" ref="O4:O103" si="14">0.0372*A4</f>
        <v>0.0372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9">
        <v>2.0</v>
      </c>
      <c r="B5" s="9">
        <f t="shared" si="1"/>
        <v>0.067914</v>
      </c>
      <c r="C5" s="9">
        <f t="shared" si="2"/>
        <v>0.1992</v>
      </c>
      <c r="D5" s="9">
        <f t="shared" si="3"/>
        <v>0.077424</v>
      </c>
      <c r="E5" s="9">
        <f t="shared" si="4"/>
        <v>-0.128766</v>
      </c>
      <c r="F5" s="8">
        <f t="shared" si="5"/>
        <v>0.074</v>
      </c>
      <c r="G5" s="9">
        <f t="shared" si="6"/>
        <v>0.065644</v>
      </c>
      <c r="H5" s="9">
        <f t="shared" si="7"/>
        <v>0.199</v>
      </c>
      <c r="I5" s="8">
        <f t="shared" si="8"/>
        <v>-0.088396</v>
      </c>
      <c r="J5" s="9">
        <f t="shared" si="9"/>
        <v>-0.1322</v>
      </c>
      <c r="K5" s="8">
        <f t="shared" si="10"/>
        <v>0.1326</v>
      </c>
      <c r="L5" s="9">
        <f t="shared" si="11"/>
        <v>-0.08737</v>
      </c>
      <c r="M5" s="9">
        <f t="shared" si="12"/>
        <v>-0.1702</v>
      </c>
      <c r="N5" s="8">
        <f t="shared" si="13"/>
        <v>0.1468</v>
      </c>
      <c r="O5" s="8">
        <f t="shared" si="14"/>
        <v>0.0744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>
      <c r="A6" s="9">
        <v>3.0</v>
      </c>
      <c r="B6" s="9">
        <f t="shared" si="1"/>
        <v>0.101871</v>
      </c>
      <c r="C6" s="9">
        <f t="shared" si="2"/>
        <v>0.2988</v>
      </c>
      <c r="D6" s="9">
        <f t="shared" si="3"/>
        <v>0.116136</v>
      </c>
      <c r="E6" s="9">
        <f t="shared" si="4"/>
        <v>-0.193149</v>
      </c>
      <c r="F6" s="8">
        <f t="shared" si="5"/>
        <v>0.111</v>
      </c>
      <c r="G6" s="9">
        <f t="shared" si="6"/>
        <v>0.098466</v>
      </c>
      <c r="H6" s="9">
        <f t="shared" si="7"/>
        <v>0.2985</v>
      </c>
      <c r="I6" s="8">
        <f t="shared" si="8"/>
        <v>-0.132594</v>
      </c>
      <c r="J6" s="9">
        <f t="shared" si="9"/>
        <v>-0.1983</v>
      </c>
      <c r="K6" s="8">
        <f t="shared" si="10"/>
        <v>0.1989</v>
      </c>
      <c r="L6" s="9">
        <f t="shared" si="11"/>
        <v>-0.131055</v>
      </c>
      <c r="M6" s="9">
        <f t="shared" si="12"/>
        <v>-0.2553</v>
      </c>
      <c r="N6" s="8">
        <f t="shared" si="13"/>
        <v>0.2202</v>
      </c>
      <c r="O6" s="8">
        <f t="shared" si="14"/>
        <v>0.1116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</row>
    <row r="7" ht="14.25" customHeight="1">
      <c r="A7" s="9">
        <v>4.0</v>
      </c>
      <c r="B7" s="9">
        <f t="shared" si="1"/>
        <v>0.135828</v>
      </c>
      <c r="C7" s="9">
        <f t="shared" si="2"/>
        <v>0.3984</v>
      </c>
      <c r="D7" s="9">
        <f t="shared" si="3"/>
        <v>0.154848</v>
      </c>
      <c r="E7" s="9">
        <f t="shared" si="4"/>
        <v>-0.257532</v>
      </c>
      <c r="F7" s="8">
        <f t="shared" si="5"/>
        <v>0.148</v>
      </c>
      <c r="G7" s="9">
        <f t="shared" si="6"/>
        <v>0.131288</v>
      </c>
      <c r="H7" s="9">
        <f t="shared" si="7"/>
        <v>0.398</v>
      </c>
      <c r="I7" s="8">
        <f t="shared" si="8"/>
        <v>-0.176792</v>
      </c>
      <c r="J7" s="9">
        <f t="shared" si="9"/>
        <v>-0.2644</v>
      </c>
      <c r="K7" s="8">
        <f t="shared" si="10"/>
        <v>0.2652</v>
      </c>
      <c r="L7" s="9">
        <f t="shared" si="11"/>
        <v>-0.17474</v>
      </c>
      <c r="M7" s="9">
        <f t="shared" si="12"/>
        <v>-0.3404</v>
      </c>
      <c r="N7" s="8">
        <f t="shared" si="13"/>
        <v>0.2936</v>
      </c>
      <c r="O7" s="8">
        <f t="shared" si="14"/>
        <v>0.1488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</row>
    <row r="8" ht="14.25" customHeight="1">
      <c r="A8" s="9">
        <v>5.0</v>
      </c>
      <c r="B8" s="9">
        <f t="shared" si="1"/>
        <v>0.169785</v>
      </c>
      <c r="C8" s="9">
        <f t="shared" si="2"/>
        <v>0.498</v>
      </c>
      <c r="D8" s="9">
        <f t="shared" si="3"/>
        <v>0.19356</v>
      </c>
      <c r="E8" s="9">
        <f t="shared" si="4"/>
        <v>-0.321915</v>
      </c>
      <c r="F8" s="8">
        <f t="shared" si="5"/>
        <v>0.185</v>
      </c>
      <c r="G8" s="9">
        <f t="shared" si="6"/>
        <v>0.16411</v>
      </c>
      <c r="H8" s="9">
        <f t="shared" si="7"/>
        <v>0.4975</v>
      </c>
      <c r="I8" s="8">
        <f t="shared" si="8"/>
        <v>-0.22099</v>
      </c>
      <c r="J8" s="9">
        <f t="shared" si="9"/>
        <v>-0.3305</v>
      </c>
      <c r="K8" s="8">
        <f>K4*A8</f>
        <v>0.3315</v>
      </c>
      <c r="L8" s="9">
        <f t="shared" si="11"/>
        <v>-0.218425</v>
      </c>
      <c r="M8" s="9">
        <f t="shared" si="12"/>
        <v>-0.4255</v>
      </c>
      <c r="N8" s="8">
        <f t="shared" si="13"/>
        <v>0.367</v>
      </c>
      <c r="O8" s="8">
        <f t="shared" si="14"/>
        <v>0.186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</row>
    <row r="9" ht="14.25" customHeight="1">
      <c r="A9" s="9">
        <v>6.0</v>
      </c>
      <c r="B9" s="9">
        <f t="shared" si="1"/>
        <v>0.203742</v>
      </c>
      <c r="C9" s="9">
        <f t="shared" si="2"/>
        <v>0.5976</v>
      </c>
      <c r="D9" s="9">
        <f t="shared" si="3"/>
        <v>0.232272</v>
      </c>
      <c r="E9" s="9">
        <f t="shared" si="4"/>
        <v>-0.386298</v>
      </c>
      <c r="F9" s="8">
        <f t="shared" si="5"/>
        <v>0.222</v>
      </c>
      <c r="G9" s="9">
        <f t="shared" si="6"/>
        <v>0.196932</v>
      </c>
      <c r="H9" s="9">
        <f t="shared" si="7"/>
        <v>0.597</v>
      </c>
      <c r="I9" s="8">
        <f t="shared" si="8"/>
        <v>-0.265188</v>
      </c>
      <c r="J9" s="9">
        <f t="shared" si="9"/>
        <v>-0.3966</v>
      </c>
      <c r="K9" s="8">
        <f t="shared" ref="K9:K103" si="15">0.0663*A9</f>
        <v>0.3978</v>
      </c>
      <c r="L9" s="9">
        <f t="shared" si="11"/>
        <v>-0.26211</v>
      </c>
      <c r="M9" s="9">
        <f t="shared" si="12"/>
        <v>-0.5106</v>
      </c>
      <c r="N9" s="8">
        <f t="shared" si="13"/>
        <v>0.4404</v>
      </c>
      <c r="O9" s="8">
        <f t="shared" si="14"/>
        <v>0.2232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</row>
    <row r="10" ht="14.25" customHeight="1">
      <c r="A10" s="9">
        <v>7.0</v>
      </c>
      <c r="B10" s="9">
        <f t="shared" si="1"/>
        <v>0.237699</v>
      </c>
      <c r="C10" s="9">
        <f t="shared" si="2"/>
        <v>0.6972</v>
      </c>
      <c r="D10" s="9">
        <f t="shared" si="3"/>
        <v>0.270984</v>
      </c>
      <c r="E10" s="9">
        <f t="shared" si="4"/>
        <v>-0.450681</v>
      </c>
      <c r="F10" s="8">
        <f t="shared" si="5"/>
        <v>0.259</v>
      </c>
      <c r="G10" s="9">
        <f t="shared" si="6"/>
        <v>0.229754</v>
      </c>
      <c r="H10" s="9">
        <f t="shared" si="7"/>
        <v>0.6965</v>
      </c>
      <c r="I10" s="8">
        <f t="shared" si="8"/>
        <v>-0.309386</v>
      </c>
      <c r="J10" s="9">
        <f t="shared" si="9"/>
        <v>-0.4627</v>
      </c>
      <c r="K10" s="8">
        <f t="shared" si="15"/>
        <v>0.4641</v>
      </c>
      <c r="L10" s="9">
        <f t="shared" si="11"/>
        <v>-0.305795</v>
      </c>
      <c r="M10" s="9">
        <f t="shared" si="12"/>
        <v>-0.5957</v>
      </c>
      <c r="N10" s="8">
        <f t="shared" si="13"/>
        <v>0.5138</v>
      </c>
      <c r="O10" s="8">
        <f t="shared" si="14"/>
        <v>0.2604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</row>
    <row r="11" ht="14.25" customHeight="1">
      <c r="A11" s="9">
        <v>8.0</v>
      </c>
      <c r="B11" s="9">
        <f t="shared" si="1"/>
        <v>0.271656</v>
      </c>
      <c r="C11" s="9">
        <f t="shared" si="2"/>
        <v>0.7968</v>
      </c>
      <c r="D11" s="9">
        <f t="shared" si="3"/>
        <v>0.309696</v>
      </c>
      <c r="E11" s="9">
        <f t="shared" si="4"/>
        <v>-0.515064</v>
      </c>
      <c r="F11" s="8">
        <f t="shared" si="5"/>
        <v>0.296</v>
      </c>
      <c r="G11" s="9">
        <f t="shared" si="6"/>
        <v>0.262576</v>
      </c>
      <c r="H11" s="9">
        <f t="shared" si="7"/>
        <v>0.796</v>
      </c>
      <c r="I11" s="8">
        <f t="shared" si="8"/>
        <v>-0.353584</v>
      </c>
      <c r="J11" s="9">
        <f t="shared" si="9"/>
        <v>-0.5288</v>
      </c>
      <c r="K11" s="8">
        <f t="shared" si="15"/>
        <v>0.5304</v>
      </c>
      <c r="L11" s="9">
        <f t="shared" si="11"/>
        <v>-0.34948</v>
      </c>
      <c r="M11" s="9">
        <f t="shared" si="12"/>
        <v>-0.6808</v>
      </c>
      <c r="N11" s="8">
        <f t="shared" si="13"/>
        <v>0.5872</v>
      </c>
      <c r="O11" s="8">
        <f t="shared" si="14"/>
        <v>0.2976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</row>
    <row r="12" ht="14.25" customHeight="1">
      <c r="A12" s="9">
        <v>9.0</v>
      </c>
      <c r="B12" s="9">
        <f t="shared" si="1"/>
        <v>0.305613</v>
      </c>
      <c r="C12" s="9">
        <f t="shared" si="2"/>
        <v>0.8964</v>
      </c>
      <c r="D12" s="9">
        <f t="shared" si="3"/>
        <v>0.348408</v>
      </c>
      <c r="E12" s="9">
        <f t="shared" si="4"/>
        <v>-0.579447</v>
      </c>
      <c r="F12" s="8">
        <f t="shared" si="5"/>
        <v>0.333</v>
      </c>
      <c r="G12" s="9">
        <f t="shared" si="6"/>
        <v>0.295398</v>
      </c>
      <c r="H12" s="9">
        <f t="shared" si="7"/>
        <v>0.8955</v>
      </c>
      <c r="I12" s="8">
        <f t="shared" si="8"/>
        <v>-0.397782</v>
      </c>
      <c r="J12" s="9">
        <f t="shared" si="9"/>
        <v>-0.5949</v>
      </c>
      <c r="K12" s="8">
        <f t="shared" si="15"/>
        <v>0.5967</v>
      </c>
      <c r="L12" s="9">
        <f t="shared" si="11"/>
        <v>-0.393165</v>
      </c>
      <c r="M12" s="9">
        <f t="shared" si="12"/>
        <v>-0.7659</v>
      </c>
      <c r="N12" s="8">
        <f t="shared" si="13"/>
        <v>0.6606</v>
      </c>
      <c r="O12" s="8">
        <f t="shared" si="14"/>
        <v>0.3348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</row>
    <row r="13" ht="14.25" customHeight="1">
      <c r="A13" s="9">
        <v>10.0</v>
      </c>
      <c r="B13" s="9">
        <f t="shared" si="1"/>
        <v>0.33957</v>
      </c>
      <c r="C13" s="9">
        <f t="shared" si="2"/>
        <v>0.996</v>
      </c>
      <c r="D13" s="9">
        <f t="shared" si="3"/>
        <v>0.38712</v>
      </c>
      <c r="E13" s="9">
        <f t="shared" si="4"/>
        <v>-0.64383</v>
      </c>
      <c r="F13" s="8">
        <f t="shared" si="5"/>
        <v>0.37</v>
      </c>
      <c r="G13" s="9">
        <f t="shared" si="6"/>
        <v>0.32822</v>
      </c>
      <c r="H13" s="9">
        <f t="shared" si="7"/>
        <v>0.995</v>
      </c>
      <c r="I13" s="8">
        <f t="shared" si="8"/>
        <v>-0.44198</v>
      </c>
      <c r="J13" s="9">
        <f t="shared" si="9"/>
        <v>-0.661</v>
      </c>
      <c r="K13" s="8">
        <f t="shared" si="15"/>
        <v>0.663</v>
      </c>
      <c r="L13" s="9">
        <f t="shared" si="11"/>
        <v>-0.43685</v>
      </c>
      <c r="M13" s="9">
        <f t="shared" si="12"/>
        <v>-0.851</v>
      </c>
      <c r="N13" s="8">
        <f t="shared" si="13"/>
        <v>0.734</v>
      </c>
      <c r="O13" s="8">
        <f t="shared" si="14"/>
        <v>0.372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</row>
    <row r="14" ht="14.25" customHeight="1">
      <c r="A14" s="9">
        <v>11.0</v>
      </c>
      <c r="B14" s="9">
        <f t="shared" si="1"/>
        <v>0.373527</v>
      </c>
      <c r="C14" s="9">
        <f t="shared" si="2"/>
        <v>1.0956</v>
      </c>
      <c r="D14" s="9">
        <f t="shared" si="3"/>
        <v>0.425832</v>
      </c>
      <c r="E14" s="9">
        <f t="shared" si="4"/>
        <v>-0.708213</v>
      </c>
      <c r="F14" s="8">
        <f t="shared" si="5"/>
        <v>0.407</v>
      </c>
      <c r="G14" s="9">
        <f t="shared" si="6"/>
        <v>0.361042</v>
      </c>
      <c r="H14" s="9">
        <f t="shared" si="7"/>
        <v>1.0945</v>
      </c>
      <c r="I14" s="8">
        <f t="shared" si="8"/>
        <v>-0.486178</v>
      </c>
      <c r="J14" s="9">
        <f t="shared" si="9"/>
        <v>-0.7271</v>
      </c>
      <c r="K14" s="8">
        <f t="shared" si="15"/>
        <v>0.7293</v>
      </c>
      <c r="L14" s="9">
        <f t="shared" si="11"/>
        <v>-0.480535</v>
      </c>
      <c r="M14" s="9">
        <f t="shared" si="12"/>
        <v>-0.9361</v>
      </c>
      <c r="N14" s="8">
        <f t="shared" si="13"/>
        <v>0.8074</v>
      </c>
      <c r="O14" s="8">
        <f t="shared" si="14"/>
        <v>0.4092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</row>
    <row r="15" ht="14.25" customHeight="1">
      <c r="A15" s="9">
        <v>12.0</v>
      </c>
      <c r="B15" s="9">
        <f t="shared" si="1"/>
        <v>0.407484</v>
      </c>
      <c r="C15" s="9">
        <f t="shared" si="2"/>
        <v>1.1952</v>
      </c>
      <c r="D15" s="9">
        <f t="shared" si="3"/>
        <v>0.464544</v>
      </c>
      <c r="E15" s="9">
        <f t="shared" si="4"/>
        <v>-0.772596</v>
      </c>
      <c r="F15" s="8">
        <f t="shared" si="5"/>
        <v>0.444</v>
      </c>
      <c r="G15" s="9">
        <f t="shared" si="6"/>
        <v>0.393864</v>
      </c>
      <c r="H15" s="9">
        <f t="shared" si="7"/>
        <v>1.194</v>
      </c>
      <c r="I15" s="8">
        <f t="shared" si="8"/>
        <v>-0.530376</v>
      </c>
      <c r="J15" s="9">
        <f t="shared" si="9"/>
        <v>-0.7932</v>
      </c>
      <c r="K15" s="8">
        <f t="shared" si="15"/>
        <v>0.7956</v>
      </c>
      <c r="L15" s="9">
        <f t="shared" si="11"/>
        <v>-0.52422</v>
      </c>
      <c r="M15" s="9">
        <f t="shared" si="12"/>
        <v>-1.0212</v>
      </c>
      <c r="N15" s="8">
        <f t="shared" si="13"/>
        <v>0.8808</v>
      </c>
      <c r="O15" s="8">
        <f t="shared" si="14"/>
        <v>0.4464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</row>
    <row r="16" ht="14.25" customHeight="1">
      <c r="A16" s="9">
        <v>13.0</v>
      </c>
      <c r="B16" s="9">
        <f t="shared" si="1"/>
        <v>0.441441</v>
      </c>
      <c r="C16" s="9">
        <f t="shared" si="2"/>
        <v>1.2948</v>
      </c>
      <c r="D16" s="9">
        <f t="shared" si="3"/>
        <v>0.503256</v>
      </c>
      <c r="E16" s="9">
        <f t="shared" si="4"/>
        <v>-0.836979</v>
      </c>
      <c r="F16" s="8">
        <f t="shared" si="5"/>
        <v>0.481</v>
      </c>
      <c r="G16" s="9">
        <f t="shared" si="6"/>
        <v>0.426686</v>
      </c>
      <c r="H16" s="9">
        <f t="shared" si="7"/>
        <v>1.2935</v>
      </c>
      <c r="I16" s="8">
        <f t="shared" si="8"/>
        <v>-0.574574</v>
      </c>
      <c r="J16" s="9">
        <f t="shared" si="9"/>
        <v>-0.8593</v>
      </c>
      <c r="K16" s="8">
        <f t="shared" si="15"/>
        <v>0.8619</v>
      </c>
      <c r="L16" s="9">
        <f t="shared" si="11"/>
        <v>-0.567905</v>
      </c>
      <c r="M16" s="9">
        <f t="shared" si="12"/>
        <v>-1.1063</v>
      </c>
      <c r="N16" s="8">
        <f t="shared" si="13"/>
        <v>0.9542</v>
      </c>
      <c r="O16" s="8">
        <f t="shared" si="14"/>
        <v>0.4836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</row>
    <row r="17" ht="14.25" customHeight="1">
      <c r="A17" s="9">
        <v>14.0</v>
      </c>
      <c r="B17" s="9">
        <f t="shared" si="1"/>
        <v>0.475398</v>
      </c>
      <c r="C17" s="9">
        <f t="shared" si="2"/>
        <v>1.3944</v>
      </c>
      <c r="D17" s="9">
        <f t="shared" si="3"/>
        <v>0.541968</v>
      </c>
      <c r="E17" s="9">
        <f t="shared" si="4"/>
        <v>-0.901362</v>
      </c>
      <c r="F17" s="8">
        <f t="shared" si="5"/>
        <v>0.518</v>
      </c>
      <c r="G17" s="9">
        <f t="shared" si="6"/>
        <v>0.459508</v>
      </c>
      <c r="H17" s="9">
        <f t="shared" si="7"/>
        <v>1.393</v>
      </c>
      <c r="I17" s="8">
        <f t="shared" si="8"/>
        <v>-0.618772</v>
      </c>
      <c r="J17" s="9">
        <f t="shared" si="9"/>
        <v>-0.9254</v>
      </c>
      <c r="K17" s="8">
        <f t="shared" si="15"/>
        <v>0.9282</v>
      </c>
      <c r="L17" s="9">
        <f t="shared" si="11"/>
        <v>-0.61159</v>
      </c>
      <c r="M17" s="9">
        <f t="shared" si="12"/>
        <v>-1.1914</v>
      </c>
      <c r="N17" s="8">
        <f t="shared" si="13"/>
        <v>1.0276</v>
      </c>
      <c r="O17" s="8">
        <f t="shared" si="14"/>
        <v>0.5208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</row>
    <row r="18" ht="14.25" customHeight="1">
      <c r="A18" s="9">
        <v>15.0</v>
      </c>
      <c r="B18" s="9">
        <f t="shared" si="1"/>
        <v>0.509355</v>
      </c>
      <c r="C18" s="9">
        <f t="shared" si="2"/>
        <v>1.494</v>
      </c>
      <c r="D18" s="9">
        <f t="shared" si="3"/>
        <v>0.58068</v>
      </c>
      <c r="E18" s="9">
        <f t="shared" si="4"/>
        <v>-0.965745</v>
      </c>
      <c r="F18" s="8">
        <f t="shared" si="5"/>
        <v>0.555</v>
      </c>
      <c r="G18" s="9">
        <f t="shared" si="6"/>
        <v>0.49233</v>
      </c>
      <c r="H18" s="9">
        <f t="shared" si="7"/>
        <v>1.4925</v>
      </c>
      <c r="I18" s="8">
        <f t="shared" si="8"/>
        <v>-0.66297</v>
      </c>
      <c r="J18" s="9">
        <f t="shared" si="9"/>
        <v>-0.9915</v>
      </c>
      <c r="K18" s="8">
        <f t="shared" si="15"/>
        <v>0.9945</v>
      </c>
      <c r="L18" s="9">
        <f t="shared" si="11"/>
        <v>-0.655275</v>
      </c>
      <c r="M18" s="9">
        <f t="shared" si="12"/>
        <v>-1.2765</v>
      </c>
      <c r="N18" s="8">
        <f t="shared" si="13"/>
        <v>1.101</v>
      </c>
      <c r="O18" s="8">
        <f t="shared" si="14"/>
        <v>0.558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</row>
    <row r="19" ht="14.25" customHeight="1">
      <c r="A19" s="9">
        <v>16.0</v>
      </c>
      <c r="B19" s="9">
        <f t="shared" si="1"/>
        <v>0.543312</v>
      </c>
      <c r="C19" s="9">
        <f t="shared" si="2"/>
        <v>1.5936</v>
      </c>
      <c r="D19" s="9">
        <f t="shared" si="3"/>
        <v>0.619392</v>
      </c>
      <c r="E19" s="9">
        <f t="shared" si="4"/>
        <v>-1.030128</v>
      </c>
      <c r="F19" s="8">
        <f t="shared" si="5"/>
        <v>0.592</v>
      </c>
      <c r="G19" s="9">
        <f t="shared" si="6"/>
        <v>0.525152</v>
      </c>
      <c r="H19" s="9">
        <f t="shared" si="7"/>
        <v>1.592</v>
      </c>
      <c r="I19" s="8">
        <f t="shared" si="8"/>
        <v>-0.707168</v>
      </c>
      <c r="J19" s="9">
        <f t="shared" si="9"/>
        <v>-1.0576</v>
      </c>
      <c r="K19" s="8">
        <f t="shared" si="15"/>
        <v>1.0608</v>
      </c>
      <c r="L19" s="9">
        <f t="shared" si="11"/>
        <v>-0.69896</v>
      </c>
      <c r="M19" s="9">
        <f t="shared" si="12"/>
        <v>-1.3616</v>
      </c>
      <c r="N19" s="8">
        <f t="shared" si="13"/>
        <v>1.1744</v>
      </c>
      <c r="O19" s="8">
        <f t="shared" si="14"/>
        <v>0.5952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</row>
    <row r="20" ht="14.25" customHeight="1">
      <c r="A20" s="9">
        <v>17.0</v>
      </c>
      <c r="B20" s="9">
        <f t="shared" si="1"/>
        <v>0.577269</v>
      </c>
      <c r="C20" s="9">
        <f t="shared" si="2"/>
        <v>1.6932</v>
      </c>
      <c r="D20" s="9">
        <f t="shared" si="3"/>
        <v>0.658104</v>
      </c>
      <c r="E20" s="9">
        <f t="shared" si="4"/>
        <v>-1.094511</v>
      </c>
      <c r="F20" s="8">
        <f t="shared" si="5"/>
        <v>0.629</v>
      </c>
      <c r="G20" s="9">
        <f t="shared" si="6"/>
        <v>0.557974</v>
      </c>
      <c r="H20" s="9">
        <f t="shared" si="7"/>
        <v>1.6915</v>
      </c>
      <c r="I20" s="8">
        <f t="shared" si="8"/>
        <v>-0.751366</v>
      </c>
      <c r="J20" s="9">
        <f t="shared" si="9"/>
        <v>-1.1237</v>
      </c>
      <c r="K20" s="8">
        <f t="shared" si="15"/>
        <v>1.1271</v>
      </c>
      <c r="L20" s="9">
        <f t="shared" si="11"/>
        <v>-0.742645</v>
      </c>
      <c r="M20" s="9">
        <f t="shared" si="12"/>
        <v>-1.4467</v>
      </c>
      <c r="N20" s="8">
        <f t="shared" si="13"/>
        <v>1.2478</v>
      </c>
      <c r="O20" s="8">
        <f t="shared" si="14"/>
        <v>0.6324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</row>
    <row r="21" ht="14.25" customHeight="1">
      <c r="A21" s="9">
        <v>18.0</v>
      </c>
      <c r="B21" s="9">
        <f t="shared" si="1"/>
        <v>0.611226</v>
      </c>
      <c r="C21" s="9">
        <f t="shared" si="2"/>
        <v>1.7928</v>
      </c>
      <c r="D21" s="9">
        <f t="shared" si="3"/>
        <v>0.696816</v>
      </c>
      <c r="E21" s="9">
        <f t="shared" si="4"/>
        <v>-1.158894</v>
      </c>
      <c r="F21" s="8">
        <f t="shared" si="5"/>
        <v>0.666</v>
      </c>
      <c r="G21" s="9">
        <f t="shared" si="6"/>
        <v>0.590796</v>
      </c>
      <c r="H21" s="9">
        <f t="shared" si="7"/>
        <v>1.791</v>
      </c>
      <c r="I21" s="8">
        <f t="shared" si="8"/>
        <v>-0.795564</v>
      </c>
      <c r="J21" s="9">
        <f t="shared" si="9"/>
        <v>-1.1898</v>
      </c>
      <c r="K21" s="8">
        <f t="shared" si="15"/>
        <v>1.1934</v>
      </c>
      <c r="L21" s="9">
        <f t="shared" si="11"/>
        <v>-0.78633</v>
      </c>
      <c r="M21" s="9">
        <f t="shared" si="12"/>
        <v>-1.5318</v>
      </c>
      <c r="N21" s="8">
        <f t="shared" si="13"/>
        <v>1.3212</v>
      </c>
      <c r="O21" s="8">
        <f t="shared" si="14"/>
        <v>0.6696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</row>
    <row r="22" ht="14.25" customHeight="1">
      <c r="A22" s="9">
        <v>19.0</v>
      </c>
      <c r="B22" s="9">
        <f t="shared" si="1"/>
        <v>0.645183</v>
      </c>
      <c r="C22" s="9">
        <f t="shared" si="2"/>
        <v>1.8924</v>
      </c>
      <c r="D22" s="9">
        <f t="shared" si="3"/>
        <v>0.735528</v>
      </c>
      <c r="E22" s="9">
        <f t="shared" si="4"/>
        <v>-1.223277</v>
      </c>
      <c r="F22" s="8">
        <f t="shared" si="5"/>
        <v>0.703</v>
      </c>
      <c r="G22" s="9">
        <f t="shared" si="6"/>
        <v>0.623618</v>
      </c>
      <c r="H22" s="9">
        <f t="shared" si="7"/>
        <v>1.8905</v>
      </c>
      <c r="I22" s="8">
        <f t="shared" si="8"/>
        <v>-0.839762</v>
      </c>
      <c r="J22" s="9">
        <f t="shared" si="9"/>
        <v>-1.2559</v>
      </c>
      <c r="K22" s="8">
        <f t="shared" si="15"/>
        <v>1.2597</v>
      </c>
      <c r="L22" s="9">
        <f t="shared" si="11"/>
        <v>-0.830015</v>
      </c>
      <c r="M22" s="9">
        <f t="shared" si="12"/>
        <v>-1.6169</v>
      </c>
      <c r="N22" s="8">
        <f t="shared" si="13"/>
        <v>1.3946</v>
      </c>
      <c r="O22" s="8">
        <f t="shared" si="14"/>
        <v>0.7068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</row>
    <row r="23" ht="14.25" customHeight="1">
      <c r="A23" s="9">
        <v>20.0</v>
      </c>
      <c r="B23" s="9">
        <f t="shared" si="1"/>
        <v>0.67914</v>
      </c>
      <c r="C23" s="9">
        <f t="shared" si="2"/>
        <v>1.992</v>
      </c>
      <c r="D23" s="9">
        <f t="shared" si="3"/>
        <v>0.77424</v>
      </c>
      <c r="E23" s="9">
        <f t="shared" si="4"/>
        <v>-1.28766</v>
      </c>
      <c r="F23" s="8">
        <f t="shared" si="5"/>
        <v>0.74</v>
      </c>
      <c r="G23" s="9">
        <f t="shared" si="6"/>
        <v>0.65644</v>
      </c>
      <c r="H23" s="9">
        <f t="shared" si="7"/>
        <v>1.99</v>
      </c>
      <c r="I23" s="8">
        <f t="shared" si="8"/>
        <v>-0.88396</v>
      </c>
      <c r="J23" s="9">
        <f t="shared" si="9"/>
        <v>-1.322</v>
      </c>
      <c r="K23" s="8">
        <f t="shared" si="15"/>
        <v>1.326</v>
      </c>
      <c r="L23" s="9">
        <f t="shared" si="11"/>
        <v>-0.8737</v>
      </c>
      <c r="M23" s="9">
        <f t="shared" si="12"/>
        <v>-1.702</v>
      </c>
      <c r="N23" s="8">
        <f t="shared" si="13"/>
        <v>1.468</v>
      </c>
      <c r="O23" s="8">
        <f t="shared" si="14"/>
        <v>0.744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</row>
    <row r="24" ht="14.25" customHeight="1">
      <c r="A24" s="9">
        <v>21.0</v>
      </c>
      <c r="B24" s="9">
        <f t="shared" si="1"/>
        <v>0.713097</v>
      </c>
      <c r="C24" s="9">
        <f t="shared" si="2"/>
        <v>2.0916</v>
      </c>
      <c r="D24" s="9">
        <f t="shared" si="3"/>
        <v>0.812952</v>
      </c>
      <c r="E24" s="9">
        <f t="shared" si="4"/>
        <v>-1.352043</v>
      </c>
      <c r="F24" s="8">
        <f t="shared" si="5"/>
        <v>0.777</v>
      </c>
      <c r="G24" s="9">
        <f t="shared" si="6"/>
        <v>0.689262</v>
      </c>
      <c r="H24" s="9">
        <f t="shared" si="7"/>
        <v>2.0895</v>
      </c>
      <c r="I24" s="8">
        <f t="shared" si="8"/>
        <v>-0.928158</v>
      </c>
      <c r="J24" s="9">
        <f t="shared" si="9"/>
        <v>-1.3881</v>
      </c>
      <c r="K24" s="8">
        <f t="shared" si="15"/>
        <v>1.3923</v>
      </c>
      <c r="L24" s="9">
        <f t="shared" si="11"/>
        <v>-0.917385</v>
      </c>
      <c r="M24" s="9">
        <f t="shared" si="12"/>
        <v>-1.7871</v>
      </c>
      <c r="N24" s="8">
        <f t="shared" si="13"/>
        <v>1.5414</v>
      </c>
      <c r="O24" s="8">
        <f t="shared" si="14"/>
        <v>0.7812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</row>
    <row r="25" ht="14.25" customHeight="1">
      <c r="A25" s="9">
        <v>22.0</v>
      </c>
      <c r="B25" s="9">
        <f t="shared" si="1"/>
        <v>0.747054</v>
      </c>
      <c r="C25" s="9">
        <f t="shared" si="2"/>
        <v>2.1912</v>
      </c>
      <c r="D25" s="9">
        <f t="shared" si="3"/>
        <v>0.851664</v>
      </c>
      <c r="E25" s="9">
        <f t="shared" si="4"/>
        <v>-1.416426</v>
      </c>
      <c r="F25" s="8">
        <f t="shared" si="5"/>
        <v>0.814</v>
      </c>
      <c r="G25" s="9">
        <f t="shared" si="6"/>
        <v>0.722084</v>
      </c>
      <c r="H25" s="9">
        <f t="shared" si="7"/>
        <v>2.189</v>
      </c>
      <c r="I25" s="8">
        <f t="shared" si="8"/>
        <v>-0.972356</v>
      </c>
      <c r="J25" s="9">
        <f t="shared" si="9"/>
        <v>-1.4542</v>
      </c>
      <c r="K25" s="8">
        <f t="shared" si="15"/>
        <v>1.4586</v>
      </c>
      <c r="L25" s="9">
        <f t="shared" si="11"/>
        <v>-0.96107</v>
      </c>
      <c r="M25" s="9">
        <f t="shared" si="12"/>
        <v>-1.8722</v>
      </c>
      <c r="N25" s="8">
        <f t="shared" si="13"/>
        <v>1.6148</v>
      </c>
      <c r="O25" s="8">
        <f t="shared" si="14"/>
        <v>0.8184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</row>
    <row r="26" ht="14.25" customHeight="1">
      <c r="A26" s="9">
        <v>23.0</v>
      </c>
      <c r="B26" s="9">
        <f t="shared" si="1"/>
        <v>0.781011</v>
      </c>
      <c r="C26" s="9">
        <f t="shared" si="2"/>
        <v>2.2908</v>
      </c>
      <c r="D26" s="9">
        <f t="shared" si="3"/>
        <v>0.890376</v>
      </c>
      <c r="E26" s="9">
        <f t="shared" si="4"/>
        <v>-1.480809</v>
      </c>
      <c r="F26" s="8">
        <f t="shared" si="5"/>
        <v>0.851</v>
      </c>
      <c r="G26" s="9">
        <f t="shared" si="6"/>
        <v>0.754906</v>
      </c>
      <c r="H26" s="9">
        <f t="shared" si="7"/>
        <v>2.2885</v>
      </c>
      <c r="I26" s="8">
        <f t="shared" si="8"/>
        <v>-1.016554</v>
      </c>
      <c r="J26" s="9">
        <f t="shared" si="9"/>
        <v>-1.5203</v>
      </c>
      <c r="K26" s="8">
        <f t="shared" si="15"/>
        <v>1.5249</v>
      </c>
      <c r="L26" s="9">
        <f t="shared" si="11"/>
        <v>-1.004755</v>
      </c>
      <c r="M26" s="9">
        <f t="shared" si="12"/>
        <v>-1.9573</v>
      </c>
      <c r="N26" s="8">
        <f t="shared" si="13"/>
        <v>1.6882</v>
      </c>
      <c r="O26" s="8">
        <f t="shared" si="14"/>
        <v>0.8556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</row>
    <row r="27" ht="14.25" customHeight="1">
      <c r="A27" s="9">
        <v>24.0</v>
      </c>
      <c r="B27" s="9">
        <f t="shared" si="1"/>
        <v>0.814968</v>
      </c>
      <c r="C27" s="9">
        <f t="shared" si="2"/>
        <v>2.3904</v>
      </c>
      <c r="D27" s="9">
        <f t="shared" si="3"/>
        <v>0.929088</v>
      </c>
      <c r="E27" s="9">
        <f t="shared" si="4"/>
        <v>-1.545192</v>
      </c>
      <c r="F27" s="8">
        <f t="shared" si="5"/>
        <v>0.888</v>
      </c>
      <c r="G27" s="9">
        <f t="shared" si="6"/>
        <v>0.787728</v>
      </c>
      <c r="H27" s="9">
        <f t="shared" si="7"/>
        <v>2.388</v>
      </c>
      <c r="I27" s="8">
        <f t="shared" si="8"/>
        <v>-1.060752</v>
      </c>
      <c r="J27" s="9">
        <f t="shared" si="9"/>
        <v>-1.5864</v>
      </c>
      <c r="K27" s="8">
        <f t="shared" si="15"/>
        <v>1.5912</v>
      </c>
      <c r="L27" s="9">
        <f t="shared" si="11"/>
        <v>-1.04844</v>
      </c>
      <c r="M27" s="9">
        <f t="shared" si="12"/>
        <v>-2.0424</v>
      </c>
      <c r="N27" s="8">
        <f t="shared" si="13"/>
        <v>1.7616</v>
      </c>
      <c r="O27" s="8">
        <f t="shared" si="14"/>
        <v>0.8928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</row>
    <row r="28" ht="14.25" customHeight="1">
      <c r="A28" s="9">
        <v>25.0</v>
      </c>
      <c r="B28" s="9">
        <f t="shared" si="1"/>
        <v>0.848925</v>
      </c>
      <c r="C28" s="9">
        <f t="shared" si="2"/>
        <v>2.49</v>
      </c>
      <c r="D28" s="9">
        <f t="shared" si="3"/>
        <v>0.9678</v>
      </c>
      <c r="E28" s="9">
        <f t="shared" si="4"/>
        <v>-1.609575</v>
      </c>
      <c r="F28" s="8">
        <f t="shared" si="5"/>
        <v>0.925</v>
      </c>
      <c r="G28" s="9">
        <f t="shared" si="6"/>
        <v>0.82055</v>
      </c>
      <c r="H28" s="9">
        <f t="shared" si="7"/>
        <v>2.4875</v>
      </c>
      <c r="I28" s="8">
        <f t="shared" si="8"/>
        <v>-1.10495</v>
      </c>
      <c r="J28" s="9">
        <f t="shared" si="9"/>
        <v>-1.6525</v>
      </c>
      <c r="K28" s="8">
        <f t="shared" si="15"/>
        <v>1.6575</v>
      </c>
      <c r="L28" s="9">
        <f t="shared" si="11"/>
        <v>-1.092125</v>
      </c>
      <c r="M28" s="9">
        <f t="shared" si="12"/>
        <v>-2.1275</v>
      </c>
      <c r="N28" s="8">
        <f t="shared" si="13"/>
        <v>1.835</v>
      </c>
      <c r="O28" s="8">
        <f t="shared" si="14"/>
        <v>0.93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</row>
    <row r="29" ht="14.25" customHeight="1">
      <c r="A29" s="9">
        <v>26.0</v>
      </c>
      <c r="B29" s="9">
        <f t="shared" si="1"/>
        <v>0.882882</v>
      </c>
      <c r="C29" s="9">
        <f t="shared" si="2"/>
        <v>2.5896</v>
      </c>
      <c r="D29" s="9">
        <f t="shared" si="3"/>
        <v>1.006512</v>
      </c>
      <c r="E29" s="9">
        <f t="shared" si="4"/>
        <v>-1.673958</v>
      </c>
      <c r="F29" s="8">
        <f t="shared" si="5"/>
        <v>0.962</v>
      </c>
      <c r="G29" s="9">
        <f t="shared" si="6"/>
        <v>0.853372</v>
      </c>
      <c r="H29" s="9">
        <f t="shared" si="7"/>
        <v>2.587</v>
      </c>
      <c r="I29" s="8">
        <f t="shared" si="8"/>
        <v>-1.149148</v>
      </c>
      <c r="J29" s="9">
        <f t="shared" si="9"/>
        <v>-1.7186</v>
      </c>
      <c r="K29" s="8">
        <f t="shared" si="15"/>
        <v>1.7238</v>
      </c>
      <c r="L29" s="9">
        <f t="shared" si="11"/>
        <v>-1.13581</v>
      </c>
      <c r="M29" s="9">
        <f t="shared" si="12"/>
        <v>-2.2126</v>
      </c>
      <c r="N29" s="8">
        <f t="shared" si="13"/>
        <v>1.9084</v>
      </c>
      <c r="O29" s="8">
        <f t="shared" si="14"/>
        <v>0.9672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</row>
    <row r="30" ht="14.25" customHeight="1">
      <c r="A30" s="9">
        <v>27.0</v>
      </c>
      <c r="B30" s="9">
        <f t="shared" si="1"/>
        <v>0.916839</v>
      </c>
      <c r="C30" s="9">
        <f t="shared" si="2"/>
        <v>2.6892</v>
      </c>
      <c r="D30" s="9">
        <f t="shared" si="3"/>
        <v>1.045224</v>
      </c>
      <c r="E30" s="9">
        <f t="shared" si="4"/>
        <v>-1.738341</v>
      </c>
      <c r="F30" s="8">
        <f t="shared" si="5"/>
        <v>0.999</v>
      </c>
      <c r="G30" s="9">
        <f t="shared" si="6"/>
        <v>0.886194</v>
      </c>
      <c r="H30" s="9">
        <f t="shared" si="7"/>
        <v>2.6865</v>
      </c>
      <c r="I30" s="8">
        <f t="shared" si="8"/>
        <v>-1.193346</v>
      </c>
      <c r="J30" s="9">
        <f t="shared" si="9"/>
        <v>-1.7847</v>
      </c>
      <c r="K30" s="8">
        <f t="shared" si="15"/>
        <v>1.7901</v>
      </c>
      <c r="L30" s="9">
        <f t="shared" si="11"/>
        <v>-1.179495</v>
      </c>
      <c r="M30" s="9">
        <f t="shared" si="12"/>
        <v>-2.2977</v>
      </c>
      <c r="N30" s="8">
        <f t="shared" si="13"/>
        <v>1.9818</v>
      </c>
      <c r="O30" s="8">
        <f t="shared" si="14"/>
        <v>1.0044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</row>
    <row r="31" ht="14.25" customHeight="1">
      <c r="A31" s="9">
        <v>28.0</v>
      </c>
      <c r="B31" s="9">
        <f t="shared" si="1"/>
        <v>0.950796</v>
      </c>
      <c r="C31" s="9">
        <f t="shared" si="2"/>
        <v>2.7888</v>
      </c>
      <c r="D31" s="9">
        <f t="shared" si="3"/>
        <v>1.083936</v>
      </c>
      <c r="E31" s="9">
        <f t="shared" si="4"/>
        <v>-1.802724</v>
      </c>
      <c r="F31" s="8">
        <f t="shared" si="5"/>
        <v>1.036</v>
      </c>
      <c r="G31" s="9">
        <f t="shared" si="6"/>
        <v>0.919016</v>
      </c>
      <c r="H31" s="9">
        <f t="shared" si="7"/>
        <v>2.786</v>
      </c>
      <c r="I31" s="8">
        <f t="shared" si="8"/>
        <v>-1.237544</v>
      </c>
      <c r="J31" s="9">
        <f t="shared" si="9"/>
        <v>-1.8508</v>
      </c>
      <c r="K31" s="8">
        <f t="shared" si="15"/>
        <v>1.8564</v>
      </c>
      <c r="L31" s="9">
        <f t="shared" si="11"/>
        <v>-1.22318</v>
      </c>
      <c r="M31" s="9">
        <f t="shared" si="12"/>
        <v>-2.3828</v>
      </c>
      <c r="N31" s="8">
        <f t="shared" si="13"/>
        <v>2.0552</v>
      </c>
      <c r="O31" s="8">
        <f t="shared" si="14"/>
        <v>1.0416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</row>
    <row r="32" ht="14.25" customHeight="1">
      <c r="A32" s="9">
        <v>29.0</v>
      </c>
      <c r="B32" s="9">
        <f t="shared" si="1"/>
        <v>0.984753</v>
      </c>
      <c r="C32" s="9">
        <f t="shared" si="2"/>
        <v>2.8884</v>
      </c>
      <c r="D32" s="9">
        <f t="shared" si="3"/>
        <v>1.122648</v>
      </c>
      <c r="E32" s="9">
        <f t="shared" si="4"/>
        <v>-1.867107</v>
      </c>
      <c r="F32" s="8">
        <f t="shared" si="5"/>
        <v>1.073</v>
      </c>
      <c r="G32" s="9">
        <f t="shared" si="6"/>
        <v>0.951838</v>
      </c>
      <c r="H32" s="9">
        <f t="shared" si="7"/>
        <v>2.8855</v>
      </c>
      <c r="I32" s="8">
        <f t="shared" si="8"/>
        <v>-1.281742</v>
      </c>
      <c r="J32" s="9">
        <f t="shared" si="9"/>
        <v>-1.9169</v>
      </c>
      <c r="K32" s="8">
        <f t="shared" si="15"/>
        <v>1.9227</v>
      </c>
      <c r="L32" s="9">
        <f t="shared" si="11"/>
        <v>-1.266865</v>
      </c>
      <c r="M32" s="9">
        <f t="shared" si="12"/>
        <v>-2.4679</v>
      </c>
      <c r="N32" s="8">
        <f t="shared" si="13"/>
        <v>2.1286</v>
      </c>
      <c r="O32" s="8">
        <f t="shared" si="14"/>
        <v>1.0788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</row>
    <row r="33" ht="14.25" customHeight="1">
      <c r="A33" s="9">
        <v>30.0</v>
      </c>
      <c r="B33" s="9">
        <f t="shared" si="1"/>
        <v>1.01871</v>
      </c>
      <c r="C33" s="9">
        <f t="shared" si="2"/>
        <v>2.988</v>
      </c>
      <c r="D33" s="9">
        <f t="shared" si="3"/>
        <v>1.16136</v>
      </c>
      <c r="E33" s="9">
        <f t="shared" si="4"/>
        <v>-1.93149</v>
      </c>
      <c r="F33" s="8">
        <f t="shared" si="5"/>
        <v>1.11</v>
      </c>
      <c r="G33" s="9">
        <f t="shared" si="6"/>
        <v>0.98466</v>
      </c>
      <c r="H33" s="9">
        <f t="shared" si="7"/>
        <v>2.985</v>
      </c>
      <c r="I33" s="8">
        <f t="shared" si="8"/>
        <v>-1.32594</v>
      </c>
      <c r="J33" s="9">
        <f t="shared" si="9"/>
        <v>-1.983</v>
      </c>
      <c r="K33" s="8">
        <f t="shared" si="15"/>
        <v>1.989</v>
      </c>
      <c r="L33" s="9">
        <f t="shared" si="11"/>
        <v>-1.31055</v>
      </c>
      <c r="M33" s="9">
        <f t="shared" si="12"/>
        <v>-2.553</v>
      </c>
      <c r="N33" s="8">
        <f t="shared" si="13"/>
        <v>2.202</v>
      </c>
      <c r="O33" s="8">
        <f t="shared" si="14"/>
        <v>1.116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</row>
    <row r="34" ht="14.25" customHeight="1">
      <c r="A34" s="9">
        <v>31.0</v>
      </c>
      <c r="B34" s="9">
        <f t="shared" si="1"/>
        <v>1.052667</v>
      </c>
      <c r="C34" s="9">
        <f t="shared" si="2"/>
        <v>3.0876</v>
      </c>
      <c r="D34" s="9">
        <f t="shared" si="3"/>
        <v>1.200072</v>
      </c>
      <c r="E34" s="9">
        <f t="shared" si="4"/>
        <v>-1.995873</v>
      </c>
      <c r="F34" s="8">
        <f t="shared" si="5"/>
        <v>1.147</v>
      </c>
      <c r="G34" s="9">
        <f t="shared" si="6"/>
        <v>1.017482</v>
      </c>
      <c r="H34" s="9">
        <f t="shared" si="7"/>
        <v>3.0845</v>
      </c>
      <c r="I34" s="8">
        <f t="shared" si="8"/>
        <v>-1.370138</v>
      </c>
      <c r="J34" s="9">
        <f t="shared" si="9"/>
        <v>-2.0491</v>
      </c>
      <c r="K34" s="8">
        <f t="shared" si="15"/>
        <v>2.0553</v>
      </c>
      <c r="L34" s="9">
        <f t="shared" si="11"/>
        <v>-1.354235</v>
      </c>
      <c r="M34" s="9">
        <f t="shared" si="12"/>
        <v>-2.6381</v>
      </c>
      <c r="N34" s="8">
        <f t="shared" si="13"/>
        <v>2.2754</v>
      </c>
      <c r="O34" s="8">
        <f t="shared" si="14"/>
        <v>1.1532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</row>
    <row r="35" ht="14.25" customHeight="1">
      <c r="A35" s="9">
        <v>32.0</v>
      </c>
      <c r="B35" s="9">
        <f t="shared" si="1"/>
        <v>1.086624</v>
      </c>
      <c r="C35" s="9">
        <f t="shared" si="2"/>
        <v>3.1872</v>
      </c>
      <c r="D35" s="9">
        <f t="shared" si="3"/>
        <v>1.238784</v>
      </c>
      <c r="E35" s="9">
        <f t="shared" si="4"/>
        <v>-2.060256</v>
      </c>
      <c r="F35" s="8">
        <f t="shared" si="5"/>
        <v>1.184</v>
      </c>
      <c r="G35" s="9">
        <f t="shared" si="6"/>
        <v>1.050304</v>
      </c>
      <c r="H35" s="9">
        <f t="shared" si="7"/>
        <v>3.184</v>
      </c>
      <c r="I35" s="8">
        <f t="shared" si="8"/>
        <v>-1.414336</v>
      </c>
      <c r="J35" s="9">
        <f t="shared" si="9"/>
        <v>-2.1152</v>
      </c>
      <c r="K35" s="8">
        <f t="shared" si="15"/>
        <v>2.1216</v>
      </c>
      <c r="L35" s="9">
        <f t="shared" si="11"/>
        <v>-1.39792</v>
      </c>
      <c r="M35" s="9">
        <f t="shared" si="12"/>
        <v>-2.7232</v>
      </c>
      <c r="N35" s="8">
        <f t="shared" si="13"/>
        <v>2.3488</v>
      </c>
      <c r="O35" s="8">
        <f t="shared" si="14"/>
        <v>1.1904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</row>
    <row r="36" ht="14.25" customHeight="1">
      <c r="A36" s="9">
        <v>33.0</v>
      </c>
      <c r="B36" s="9">
        <f t="shared" si="1"/>
        <v>1.120581</v>
      </c>
      <c r="C36" s="9">
        <f t="shared" si="2"/>
        <v>3.2868</v>
      </c>
      <c r="D36" s="9">
        <f t="shared" si="3"/>
        <v>1.277496</v>
      </c>
      <c r="E36" s="9">
        <f t="shared" si="4"/>
        <v>-2.124639</v>
      </c>
      <c r="F36" s="8">
        <f t="shared" si="5"/>
        <v>1.221</v>
      </c>
      <c r="G36" s="9">
        <f t="shared" si="6"/>
        <v>1.083126</v>
      </c>
      <c r="H36" s="9">
        <f t="shared" si="7"/>
        <v>3.2835</v>
      </c>
      <c r="I36" s="8">
        <f t="shared" si="8"/>
        <v>-1.458534</v>
      </c>
      <c r="J36" s="9">
        <f t="shared" si="9"/>
        <v>-2.1813</v>
      </c>
      <c r="K36" s="8">
        <f t="shared" si="15"/>
        <v>2.1879</v>
      </c>
      <c r="L36" s="9">
        <f t="shared" si="11"/>
        <v>-1.441605</v>
      </c>
      <c r="M36" s="9">
        <f t="shared" si="12"/>
        <v>-2.8083</v>
      </c>
      <c r="N36" s="8">
        <f t="shared" si="13"/>
        <v>2.4222</v>
      </c>
      <c r="O36" s="8">
        <f t="shared" si="14"/>
        <v>1.2276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</row>
    <row r="37" ht="14.25" customHeight="1">
      <c r="A37" s="9">
        <v>34.0</v>
      </c>
      <c r="B37" s="9">
        <f t="shared" si="1"/>
        <v>1.154538</v>
      </c>
      <c r="C37" s="9">
        <f t="shared" si="2"/>
        <v>3.3864</v>
      </c>
      <c r="D37" s="9">
        <f t="shared" si="3"/>
        <v>1.316208</v>
      </c>
      <c r="E37" s="9">
        <f t="shared" si="4"/>
        <v>-2.189022</v>
      </c>
      <c r="F37" s="8">
        <f t="shared" si="5"/>
        <v>1.258</v>
      </c>
      <c r="G37" s="9">
        <f t="shared" si="6"/>
        <v>1.115948</v>
      </c>
      <c r="H37" s="9">
        <f t="shared" si="7"/>
        <v>3.383</v>
      </c>
      <c r="I37" s="8">
        <f t="shared" si="8"/>
        <v>-1.502732</v>
      </c>
      <c r="J37" s="9">
        <f t="shared" si="9"/>
        <v>-2.2474</v>
      </c>
      <c r="K37" s="8">
        <f t="shared" si="15"/>
        <v>2.2542</v>
      </c>
      <c r="L37" s="9">
        <f t="shared" si="11"/>
        <v>-1.48529</v>
      </c>
      <c r="M37" s="9">
        <f t="shared" si="12"/>
        <v>-2.8934</v>
      </c>
      <c r="N37" s="8">
        <f t="shared" si="13"/>
        <v>2.4956</v>
      </c>
      <c r="O37" s="8">
        <f t="shared" si="14"/>
        <v>1.2648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</row>
    <row r="38" ht="14.25" customHeight="1">
      <c r="A38" s="9">
        <v>35.0</v>
      </c>
      <c r="B38" s="9">
        <f t="shared" si="1"/>
        <v>1.188495</v>
      </c>
      <c r="C38" s="9">
        <f t="shared" si="2"/>
        <v>3.486</v>
      </c>
      <c r="D38" s="9">
        <f t="shared" si="3"/>
        <v>1.35492</v>
      </c>
      <c r="E38" s="9">
        <f t="shared" si="4"/>
        <v>-2.253405</v>
      </c>
      <c r="F38" s="8">
        <f t="shared" si="5"/>
        <v>1.295</v>
      </c>
      <c r="G38" s="9">
        <f t="shared" si="6"/>
        <v>1.14877</v>
      </c>
      <c r="H38" s="9">
        <f t="shared" si="7"/>
        <v>3.4825</v>
      </c>
      <c r="I38" s="8">
        <f t="shared" si="8"/>
        <v>-1.54693</v>
      </c>
      <c r="J38" s="9">
        <f t="shared" si="9"/>
        <v>-2.3135</v>
      </c>
      <c r="K38" s="8">
        <f t="shared" si="15"/>
        <v>2.3205</v>
      </c>
      <c r="L38" s="9">
        <f t="shared" si="11"/>
        <v>-1.528975</v>
      </c>
      <c r="M38" s="9">
        <f t="shared" si="12"/>
        <v>-2.9785</v>
      </c>
      <c r="N38" s="8">
        <f t="shared" si="13"/>
        <v>2.569</v>
      </c>
      <c r="O38" s="8">
        <f t="shared" si="14"/>
        <v>1.302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</row>
    <row r="39" ht="14.25" customHeight="1">
      <c r="A39" s="9">
        <v>36.0</v>
      </c>
      <c r="B39" s="9">
        <f t="shared" si="1"/>
        <v>1.222452</v>
      </c>
      <c r="C39" s="9">
        <f t="shared" si="2"/>
        <v>3.5856</v>
      </c>
      <c r="D39" s="9">
        <f t="shared" si="3"/>
        <v>1.393632</v>
      </c>
      <c r="E39" s="9">
        <f t="shared" si="4"/>
        <v>-2.317788</v>
      </c>
      <c r="F39" s="8">
        <f t="shared" si="5"/>
        <v>1.332</v>
      </c>
      <c r="G39" s="9">
        <f t="shared" si="6"/>
        <v>1.181592</v>
      </c>
      <c r="H39" s="9">
        <f t="shared" si="7"/>
        <v>3.582</v>
      </c>
      <c r="I39" s="8">
        <f t="shared" si="8"/>
        <v>-1.591128</v>
      </c>
      <c r="J39" s="9">
        <f t="shared" si="9"/>
        <v>-2.3796</v>
      </c>
      <c r="K39" s="8">
        <f t="shared" si="15"/>
        <v>2.3868</v>
      </c>
      <c r="L39" s="9">
        <f t="shared" si="11"/>
        <v>-1.57266</v>
      </c>
      <c r="M39" s="9">
        <f t="shared" si="12"/>
        <v>-3.0636</v>
      </c>
      <c r="N39" s="8">
        <f t="shared" si="13"/>
        <v>2.6424</v>
      </c>
      <c r="O39" s="8">
        <f t="shared" si="14"/>
        <v>1.3392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</row>
    <row r="40" ht="14.25" customHeight="1">
      <c r="A40" s="9">
        <v>37.0</v>
      </c>
      <c r="B40" s="9">
        <f t="shared" si="1"/>
        <v>1.256409</v>
      </c>
      <c r="C40" s="9">
        <f t="shared" si="2"/>
        <v>3.6852</v>
      </c>
      <c r="D40" s="9">
        <f t="shared" si="3"/>
        <v>1.432344</v>
      </c>
      <c r="E40" s="9">
        <f t="shared" si="4"/>
        <v>-2.382171</v>
      </c>
      <c r="F40" s="8">
        <f t="shared" si="5"/>
        <v>1.369</v>
      </c>
      <c r="G40" s="9">
        <f t="shared" si="6"/>
        <v>1.214414</v>
      </c>
      <c r="H40" s="9">
        <f t="shared" si="7"/>
        <v>3.6815</v>
      </c>
      <c r="I40" s="8">
        <f t="shared" si="8"/>
        <v>-1.635326</v>
      </c>
      <c r="J40" s="9">
        <f t="shared" si="9"/>
        <v>-2.4457</v>
      </c>
      <c r="K40" s="8">
        <f t="shared" si="15"/>
        <v>2.4531</v>
      </c>
      <c r="L40" s="9">
        <f t="shared" si="11"/>
        <v>-1.616345</v>
      </c>
      <c r="M40" s="9">
        <f t="shared" si="12"/>
        <v>-3.1487</v>
      </c>
      <c r="N40" s="8">
        <f t="shared" si="13"/>
        <v>2.7158</v>
      </c>
      <c r="O40" s="8">
        <f t="shared" si="14"/>
        <v>1.3764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</row>
    <row r="41" ht="14.25" customHeight="1">
      <c r="A41" s="9">
        <v>38.0</v>
      </c>
      <c r="B41" s="9">
        <f t="shared" si="1"/>
        <v>1.290366</v>
      </c>
      <c r="C41" s="9">
        <f t="shared" si="2"/>
        <v>3.7848</v>
      </c>
      <c r="D41" s="9">
        <f t="shared" si="3"/>
        <v>1.471056</v>
      </c>
      <c r="E41" s="9">
        <f t="shared" si="4"/>
        <v>-2.446554</v>
      </c>
      <c r="F41" s="8">
        <f t="shared" si="5"/>
        <v>1.406</v>
      </c>
      <c r="G41" s="9">
        <f t="shared" si="6"/>
        <v>1.247236</v>
      </c>
      <c r="H41" s="9">
        <f t="shared" si="7"/>
        <v>3.781</v>
      </c>
      <c r="I41" s="8">
        <f t="shared" si="8"/>
        <v>-1.679524</v>
      </c>
      <c r="J41" s="9">
        <f t="shared" si="9"/>
        <v>-2.5118</v>
      </c>
      <c r="K41" s="8">
        <f t="shared" si="15"/>
        <v>2.5194</v>
      </c>
      <c r="L41" s="9">
        <f t="shared" si="11"/>
        <v>-1.66003</v>
      </c>
      <c r="M41" s="9">
        <f t="shared" si="12"/>
        <v>-3.2338</v>
      </c>
      <c r="N41" s="8">
        <f t="shared" si="13"/>
        <v>2.7892</v>
      </c>
      <c r="O41" s="8">
        <f t="shared" si="14"/>
        <v>1.4136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</row>
    <row r="42" ht="14.25" customHeight="1">
      <c r="A42" s="9">
        <v>39.0</v>
      </c>
      <c r="B42" s="9">
        <f t="shared" si="1"/>
        <v>1.324323</v>
      </c>
      <c r="C42" s="9">
        <f t="shared" si="2"/>
        <v>3.8844</v>
      </c>
      <c r="D42" s="9">
        <f t="shared" si="3"/>
        <v>1.509768</v>
      </c>
      <c r="E42" s="9">
        <f t="shared" si="4"/>
        <v>-2.510937</v>
      </c>
      <c r="F42" s="8">
        <f t="shared" si="5"/>
        <v>1.443</v>
      </c>
      <c r="G42" s="9">
        <f t="shared" si="6"/>
        <v>1.280058</v>
      </c>
      <c r="H42" s="9">
        <f t="shared" si="7"/>
        <v>3.8805</v>
      </c>
      <c r="I42" s="8">
        <f t="shared" si="8"/>
        <v>-1.723722</v>
      </c>
      <c r="J42" s="9">
        <f t="shared" si="9"/>
        <v>-2.5779</v>
      </c>
      <c r="K42" s="8">
        <f t="shared" si="15"/>
        <v>2.5857</v>
      </c>
      <c r="L42" s="9">
        <f t="shared" si="11"/>
        <v>-1.703715</v>
      </c>
      <c r="M42" s="9">
        <f t="shared" si="12"/>
        <v>-3.3189</v>
      </c>
      <c r="N42" s="8">
        <f t="shared" si="13"/>
        <v>2.8626</v>
      </c>
      <c r="O42" s="8">
        <f t="shared" si="14"/>
        <v>1.4508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</row>
    <row r="43" ht="14.25" customHeight="1">
      <c r="A43" s="9">
        <v>40.0</v>
      </c>
      <c r="B43" s="9">
        <f t="shared" si="1"/>
        <v>1.35828</v>
      </c>
      <c r="C43" s="9">
        <f t="shared" si="2"/>
        <v>3.984</v>
      </c>
      <c r="D43" s="9">
        <f t="shared" si="3"/>
        <v>1.54848</v>
      </c>
      <c r="E43" s="9">
        <f t="shared" si="4"/>
        <v>-2.57532</v>
      </c>
      <c r="F43" s="8">
        <f t="shared" si="5"/>
        <v>1.48</v>
      </c>
      <c r="G43" s="9">
        <f t="shared" si="6"/>
        <v>1.31288</v>
      </c>
      <c r="H43" s="9">
        <f t="shared" si="7"/>
        <v>3.98</v>
      </c>
      <c r="I43" s="8">
        <f t="shared" si="8"/>
        <v>-1.76792</v>
      </c>
      <c r="J43" s="9">
        <f t="shared" si="9"/>
        <v>-2.644</v>
      </c>
      <c r="K43" s="8">
        <f t="shared" si="15"/>
        <v>2.652</v>
      </c>
      <c r="L43" s="9">
        <f t="shared" si="11"/>
        <v>-1.7474</v>
      </c>
      <c r="M43" s="9">
        <f t="shared" si="12"/>
        <v>-3.404</v>
      </c>
      <c r="N43" s="8">
        <f t="shared" si="13"/>
        <v>2.936</v>
      </c>
      <c r="O43" s="8">
        <f t="shared" si="14"/>
        <v>1.488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</row>
    <row r="44" ht="14.25" customHeight="1">
      <c r="A44" s="9">
        <v>41.0</v>
      </c>
      <c r="B44" s="9">
        <f t="shared" si="1"/>
        <v>1.392237</v>
      </c>
      <c r="C44" s="9">
        <f t="shared" si="2"/>
        <v>4.0836</v>
      </c>
      <c r="D44" s="9">
        <f t="shared" si="3"/>
        <v>1.587192</v>
      </c>
      <c r="E44" s="9">
        <f t="shared" si="4"/>
        <v>-2.639703</v>
      </c>
      <c r="F44" s="8">
        <f t="shared" si="5"/>
        <v>1.517</v>
      </c>
      <c r="G44" s="9">
        <f t="shared" si="6"/>
        <v>1.345702</v>
      </c>
      <c r="H44" s="9">
        <f t="shared" si="7"/>
        <v>4.0795</v>
      </c>
      <c r="I44" s="8">
        <f t="shared" si="8"/>
        <v>-1.812118</v>
      </c>
      <c r="J44" s="9">
        <f t="shared" si="9"/>
        <v>-2.7101</v>
      </c>
      <c r="K44" s="8">
        <f t="shared" si="15"/>
        <v>2.7183</v>
      </c>
      <c r="L44" s="9">
        <f t="shared" si="11"/>
        <v>-1.791085</v>
      </c>
      <c r="M44" s="9">
        <f t="shared" si="12"/>
        <v>-3.4891</v>
      </c>
      <c r="N44" s="8">
        <f t="shared" si="13"/>
        <v>3.0094</v>
      </c>
      <c r="O44" s="8">
        <f t="shared" si="14"/>
        <v>1.5252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</row>
    <row r="45" ht="14.25" customHeight="1">
      <c r="A45" s="9">
        <v>42.0</v>
      </c>
      <c r="B45" s="9">
        <f t="shared" si="1"/>
        <v>1.426194</v>
      </c>
      <c r="C45" s="9">
        <f t="shared" si="2"/>
        <v>4.1832</v>
      </c>
      <c r="D45" s="9">
        <f t="shared" si="3"/>
        <v>1.625904</v>
      </c>
      <c r="E45" s="9">
        <f t="shared" si="4"/>
        <v>-2.704086</v>
      </c>
      <c r="F45" s="8">
        <f t="shared" si="5"/>
        <v>1.554</v>
      </c>
      <c r="G45" s="9">
        <f t="shared" si="6"/>
        <v>1.378524</v>
      </c>
      <c r="H45" s="9">
        <f t="shared" si="7"/>
        <v>4.179</v>
      </c>
      <c r="I45" s="8">
        <f t="shared" si="8"/>
        <v>-1.856316</v>
      </c>
      <c r="J45" s="9">
        <f t="shared" si="9"/>
        <v>-2.7762</v>
      </c>
      <c r="K45" s="8">
        <f t="shared" si="15"/>
        <v>2.7846</v>
      </c>
      <c r="L45" s="9">
        <f t="shared" si="11"/>
        <v>-1.83477</v>
      </c>
      <c r="M45" s="9">
        <f t="shared" si="12"/>
        <v>-3.5742</v>
      </c>
      <c r="N45" s="8">
        <f t="shared" si="13"/>
        <v>3.0828</v>
      </c>
      <c r="O45" s="8">
        <f t="shared" si="14"/>
        <v>1.5624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</row>
    <row r="46" ht="14.25" customHeight="1">
      <c r="A46" s="9">
        <v>43.0</v>
      </c>
      <c r="B46" s="9">
        <f t="shared" si="1"/>
        <v>1.460151</v>
      </c>
      <c r="C46" s="9">
        <f t="shared" si="2"/>
        <v>4.2828</v>
      </c>
      <c r="D46" s="9">
        <f t="shared" si="3"/>
        <v>1.664616</v>
      </c>
      <c r="E46" s="9">
        <f t="shared" si="4"/>
        <v>-2.768469</v>
      </c>
      <c r="F46" s="8">
        <f t="shared" si="5"/>
        <v>1.591</v>
      </c>
      <c r="G46" s="9">
        <f t="shared" si="6"/>
        <v>1.411346</v>
      </c>
      <c r="H46" s="9">
        <f t="shared" si="7"/>
        <v>4.2785</v>
      </c>
      <c r="I46" s="8">
        <f t="shared" si="8"/>
        <v>-1.900514</v>
      </c>
      <c r="J46" s="9">
        <f t="shared" si="9"/>
        <v>-2.8423</v>
      </c>
      <c r="K46" s="8">
        <f t="shared" si="15"/>
        <v>2.8509</v>
      </c>
      <c r="L46" s="9">
        <f t="shared" si="11"/>
        <v>-1.878455</v>
      </c>
      <c r="M46" s="9">
        <f t="shared" si="12"/>
        <v>-3.6593</v>
      </c>
      <c r="N46" s="8">
        <f t="shared" si="13"/>
        <v>3.1562</v>
      </c>
      <c r="O46" s="8">
        <f t="shared" si="14"/>
        <v>1.5996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</row>
    <row r="47" ht="14.25" customHeight="1">
      <c r="A47" s="9">
        <v>44.0</v>
      </c>
      <c r="B47" s="9">
        <f t="shared" si="1"/>
        <v>1.494108</v>
      </c>
      <c r="C47" s="9">
        <f t="shared" si="2"/>
        <v>4.3824</v>
      </c>
      <c r="D47" s="9">
        <f t="shared" si="3"/>
        <v>1.703328</v>
      </c>
      <c r="E47" s="9">
        <f t="shared" si="4"/>
        <v>-2.832852</v>
      </c>
      <c r="F47" s="8">
        <f t="shared" si="5"/>
        <v>1.628</v>
      </c>
      <c r="G47" s="9">
        <f t="shared" si="6"/>
        <v>1.444168</v>
      </c>
      <c r="H47" s="9">
        <f t="shared" si="7"/>
        <v>4.378</v>
      </c>
      <c r="I47" s="8">
        <f t="shared" si="8"/>
        <v>-1.944712</v>
      </c>
      <c r="J47" s="9">
        <f t="shared" si="9"/>
        <v>-2.9084</v>
      </c>
      <c r="K47" s="8">
        <f t="shared" si="15"/>
        <v>2.9172</v>
      </c>
      <c r="L47" s="9">
        <f t="shared" si="11"/>
        <v>-1.92214</v>
      </c>
      <c r="M47" s="9">
        <f t="shared" si="12"/>
        <v>-3.7444</v>
      </c>
      <c r="N47" s="8">
        <f t="shared" si="13"/>
        <v>3.2296</v>
      </c>
      <c r="O47" s="8">
        <f t="shared" si="14"/>
        <v>1.6368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</row>
    <row r="48" ht="14.25" customHeight="1">
      <c r="A48" s="9">
        <v>45.0</v>
      </c>
      <c r="B48" s="9">
        <f t="shared" si="1"/>
        <v>1.528065</v>
      </c>
      <c r="C48" s="9">
        <f t="shared" si="2"/>
        <v>4.482</v>
      </c>
      <c r="D48" s="9">
        <f t="shared" si="3"/>
        <v>1.74204</v>
      </c>
      <c r="E48" s="9">
        <f t="shared" si="4"/>
        <v>-2.897235</v>
      </c>
      <c r="F48" s="8">
        <f t="shared" si="5"/>
        <v>1.665</v>
      </c>
      <c r="G48" s="9">
        <f t="shared" si="6"/>
        <v>1.47699</v>
      </c>
      <c r="H48" s="9">
        <f t="shared" si="7"/>
        <v>4.4775</v>
      </c>
      <c r="I48" s="8">
        <f t="shared" si="8"/>
        <v>-1.98891</v>
      </c>
      <c r="J48" s="9">
        <f t="shared" si="9"/>
        <v>-2.9745</v>
      </c>
      <c r="K48" s="8">
        <f t="shared" si="15"/>
        <v>2.9835</v>
      </c>
      <c r="L48" s="9">
        <f t="shared" si="11"/>
        <v>-1.965825</v>
      </c>
      <c r="M48" s="9">
        <f t="shared" si="12"/>
        <v>-3.8295</v>
      </c>
      <c r="N48" s="8">
        <f t="shared" si="13"/>
        <v>3.303</v>
      </c>
      <c r="O48" s="8">
        <f t="shared" si="14"/>
        <v>1.674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</row>
    <row r="49" ht="14.25" customHeight="1">
      <c r="A49" s="9">
        <v>46.0</v>
      </c>
      <c r="B49" s="9">
        <f t="shared" si="1"/>
        <v>1.562022</v>
      </c>
      <c r="C49" s="9">
        <f t="shared" si="2"/>
        <v>4.5816</v>
      </c>
      <c r="D49" s="9">
        <f t="shared" si="3"/>
        <v>1.780752</v>
      </c>
      <c r="E49" s="9">
        <f t="shared" si="4"/>
        <v>-2.961618</v>
      </c>
      <c r="F49" s="8">
        <f t="shared" si="5"/>
        <v>1.702</v>
      </c>
      <c r="G49" s="9">
        <f t="shared" si="6"/>
        <v>1.509812</v>
      </c>
      <c r="H49" s="9">
        <f t="shared" si="7"/>
        <v>4.577</v>
      </c>
      <c r="I49" s="8">
        <f t="shared" si="8"/>
        <v>-2.033108</v>
      </c>
      <c r="J49" s="9">
        <f t="shared" si="9"/>
        <v>-3.0406</v>
      </c>
      <c r="K49" s="8">
        <f t="shared" si="15"/>
        <v>3.0498</v>
      </c>
      <c r="L49" s="9">
        <f t="shared" si="11"/>
        <v>-2.00951</v>
      </c>
      <c r="M49" s="9">
        <f t="shared" si="12"/>
        <v>-3.9146</v>
      </c>
      <c r="N49" s="8">
        <f t="shared" si="13"/>
        <v>3.3764</v>
      </c>
      <c r="O49" s="8">
        <f t="shared" si="14"/>
        <v>1.7112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</row>
    <row r="50" ht="14.25" customHeight="1">
      <c r="A50" s="9">
        <v>47.0</v>
      </c>
      <c r="B50" s="9">
        <f t="shared" si="1"/>
        <v>1.595979</v>
      </c>
      <c r="C50" s="9">
        <f t="shared" si="2"/>
        <v>4.6812</v>
      </c>
      <c r="D50" s="9">
        <f t="shared" si="3"/>
        <v>1.819464</v>
      </c>
      <c r="E50" s="9">
        <f t="shared" si="4"/>
        <v>-3.026001</v>
      </c>
      <c r="F50" s="8">
        <f t="shared" si="5"/>
        <v>1.739</v>
      </c>
      <c r="G50" s="9">
        <f t="shared" si="6"/>
        <v>1.542634</v>
      </c>
      <c r="H50" s="9">
        <f t="shared" si="7"/>
        <v>4.6765</v>
      </c>
      <c r="I50" s="8">
        <f t="shared" si="8"/>
        <v>-2.077306</v>
      </c>
      <c r="J50" s="9">
        <f t="shared" si="9"/>
        <v>-3.1067</v>
      </c>
      <c r="K50" s="8">
        <f t="shared" si="15"/>
        <v>3.1161</v>
      </c>
      <c r="L50" s="9">
        <f t="shared" si="11"/>
        <v>-2.053195</v>
      </c>
      <c r="M50" s="9">
        <f t="shared" si="12"/>
        <v>-3.9997</v>
      </c>
      <c r="N50" s="8">
        <f t="shared" si="13"/>
        <v>3.4498</v>
      </c>
      <c r="O50" s="8">
        <f t="shared" si="14"/>
        <v>1.7484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</row>
    <row r="51" ht="14.25" customHeight="1">
      <c r="A51" s="9">
        <v>48.0</v>
      </c>
      <c r="B51" s="9">
        <f t="shared" si="1"/>
        <v>1.629936</v>
      </c>
      <c r="C51" s="9">
        <f t="shared" si="2"/>
        <v>4.7808</v>
      </c>
      <c r="D51" s="9">
        <f t="shared" si="3"/>
        <v>1.858176</v>
      </c>
      <c r="E51" s="9">
        <f t="shared" si="4"/>
        <v>-3.090384</v>
      </c>
      <c r="F51" s="8">
        <f t="shared" si="5"/>
        <v>1.776</v>
      </c>
      <c r="G51" s="9">
        <f t="shared" si="6"/>
        <v>1.575456</v>
      </c>
      <c r="H51" s="9">
        <f t="shared" si="7"/>
        <v>4.776</v>
      </c>
      <c r="I51" s="8">
        <f t="shared" si="8"/>
        <v>-2.121504</v>
      </c>
      <c r="J51" s="9">
        <f t="shared" si="9"/>
        <v>-3.1728</v>
      </c>
      <c r="K51" s="8">
        <f t="shared" si="15"/>
        <v>3.1824</v>
      </c>
      <c r="L51" s="9">
        <f t="shared" si="11"/>
        <v>-2.09688</v>
      </c>
      <c r="M51" s="9">
        <f t="shared" si="12"/>
        <v>-4.0848</v>
      </c>
      <c r="N51" s="8">
        <f t="shared" si="13"/>
        <v>3.5232</v>
      </c>
      <c r="O51" s="8">
        <f t="shared" si="14"/>
        <v>1.7856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</row>
    <row r="52" ht="14.25" customHeight="1">
      <c r="A52" s="9">
        <v>49.0</v>
      </c>
      <c r="B52" s="9">
        <f t="shared" si="1"/>
        <v>1.663893</v>
      </c>
      <c r="C52" s="9">
        <f t="shared" si="2"/>
        <v>4.8804</v>
      </c>
      <c r="D52" s="9">
        <f t="shared" si="3"/>
        <v>1.896888</v>
      </c>
      <c r="E52" s="9">
        <f t="shared" si="4"/>
        <v>-3.154767</v>
      </c>
      <c r="F52" s="8">
        <f t="shared" si="5"/>
        <v>1.813</v>
      </c>
      <c r="G52" s="9">
        <f t="shared" si="6"/>
        <v>1.608278</v>
      </c>
      <c r="H52" s="9">
        <f t="shared" si="7"/>
        <v>4.8755</v>
      </c>
      <c r="I52" s="8">
        <f t="shared" si="8"/>
        <v>-2.165702</v>
      </c>
      <c r="J52" s="9">
        <f t="shared" si="9"/>
        <v>-3.2389</v>
      </c>
      <c r="K52" s="8">
        <f t="shared" si="15"/>
        <v>3.2487</v>
      </c>
      <c r="L52" s="9">
        <f t="shared" si="11"/>
        <v>-2.140565</v>
      </c>
      <c r="M52" s="9">
        <f t="shared" si="12"/>
        <v>-4.1699</v>
      </c>
      <c r="N52" s="8">
        <f t="shared" si="13"/>
        <v>3.5966</v>
      </c>
      <c r="O52" s="8">
        <f t="shared" si="14"/>
        <v>1.8228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</row>
    <row r="53" ht="14.25" customHeight="1">
      <c r="A53" s="9">
        <v>50.0</v>
      </c>
      <c r="B53" s="9">
        <f t="shared" si="1"/>
        <v>1.69785</v>
      </c>
      <c r="C53" s="9">
        <f t="shared" si="2"/>
        <v>4.98</v>
      </c>
      <c r="D53" s="9">
        <f t="shared" si="3"/>
        <v>1.9356</v>
      </c>
      <c r="E53" s="9">
        <f t="shared" si="4"/>
        <v>-3.21915</v>
      </c>
      <c r="F53" s="8">
        <f t="shared" si="5"/>
        <v>1.85</v>
      </c>
      <c r="G53" s="9">
        <f t="shared" si="6"/>
        <v>1.6411</v>
      </c>
      <c r="H53" s="9">
        <f t="shared" si="7"/>
        <v>4.975</v>
      </c>
      <c r="I53" s="8">
        <f t="shared" si="8"/>
        <v>-2.2099</v>
      </c>
      <c r="J53" s="9">
        <f t="shared" si="9"/>
        <v>-3.305</v>
      </c>
      <c r="K53" s="8">
        <f t="shared" si="15"/>
        <v>3.315</v>
      </c>
      <c r="L53" s="9">
        <f t="shared" si="11"/>
        <v>-2.18425</v>
      </c>
      <c r="M53" s="9">
        <f t="shared" si="12"/>
        <v>-4.255</v>
      </c>
      <c r="N53" s="8">
        <f t="shared" si="13"/>
        <v>3.67</v>
      </c>
      <c r="O53" s="8">
        <f t="shared" si="14"/>
        <v>1.86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</row>
    <row r="54" ht="14.25" customHeight="1">
      <c r="A54" s="9">
        <v>51.0</v>
      </c>
      <c r="B54" s="9">
        <f t="shared" si="1"/>
        <v>1.731807</v>
      </c>
      <c r="C54" s="9">
        <f t="shared" si="2"/>
        <v>5.0796</v>
      </c>
      <c r="D54" s="9">
        <f t="shared" si="3"/>
        <v>1.974312</v>
      </c>
      <c r="E54" s="9">
        <f t="shared" si="4"/>
        <v>-3.283533</v>
      </c>
      <c r="F54" s="8">
        <f t="shared" si="5"/>
        <v>1.887</v>
      </c>
      <c r="G54" s="9">
        <f t="shared" si="6"/>
        <v>1.673922</v>
      </c>
      <c r="H54" s="9">
        <f t="shared" si="7"/>
        <v>5.0745</v>
      </c>
      <c r="I54" s="8">
        <f t="shared" si="8"/>
        <v>-2.254098</v>
      </c>
      <c r="J54" s="9">
        <f t="shared" si="9"/>
        <v>-3.3711</v>
      </c>
      <c r="K54" s="8">
        <f t="shared" si="15"/>
        <v>3.3813</v>
      </c>
      <c r="L54" s="9">
        <f t="shared" si="11"/>
        <v>-2.227935</v>
      </c>
      <c r="M54" s="9">
        <f t="shared" si="12"/>
        <v>-4.3401</v>
      </c>
      <c r="N54" s="8">
        <f t="shared" si="13"/>
        <v>3.7434</v>
      </c>
      <c r="O54" s="8">
        <f t="shared" si="14"/>
        <v>1.8972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</row>
    <row r="55" ht="14.25" customHeight="1">
      <c r="A55" s="9">
        <v>52.0</v>
      </c>
      <c r="B55" s="9">
        <f t="shared" si="1"/>
        <v>1.765764</v>
      </c>
      <c r="C55" s="9">
        <f t="shared" si="2"/>
        <v>5.1792</v>
      </c>
      <c r="D55" s="9">
        <f t="shared" si="3"/>
        <v>2.013024</v>
      </c>
      <c r="E55" s="9">
        <f t="shared" si="4"/>
        <v>-3.347916</v>
      </c>
      <c r="F55" s="8">
        <f t="shared" si="5"/>
        <v>1.924</v>
      </c>
      <c r="G55" s="9">
        <f t="shared" si="6"/>
        <v>1.706744</v>
      </c>
      <c r="H55" s="9">
        <f t="shared" si="7"/>
        <v>5.174</v>
      </c>
      <c r="I55" s="8">
        <f t="shared" si="8"/>
        <v>-2.298296</v>
      </c>
      <c r="J55" s="9">
        <f t="shared" si="9"/>
        <v>-3.4372</v>
      </c>
      <c r="K55" s="8">
        <f t="shared" si="15"/>
        <v>3.4476</v>
      </c>
      <c r="L55" s="9">
        <f t="shared" si="11"/>
        <v>-2.27162</v>
      </c>
      <c r="M55" s="9">
        <f t="shared" si="12"/>
        <v>-4.4252</v>
      </c>
      <c r="N55" s="8">
        <f t="shared" si="13"/>
        <v>3.8168</v>
      </c>
      <c r="O55" s="8">
        <f t="shared" si="14"/>
        <v>1.9344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</row>
    <row r="56" ht="14.25" customHeight="1">
      <c r="A56" s="9">
        <v>53.0</v>
      </c>
      <c r="B56" s="9">
        <f t="shared" si="1"/>
        <v>1.799721</v>
      </c>
      <c r="C56" s="9">
        <f t="shared" si="2"/>
        <v>5.2788</v>
      </c>
      <c r="D56" s="9">
        <f t="shared" si="3"/>
        <v>2.051736</v>
      </c>
      <c r="E56" s="9">
        <f t="shared" si="4"/>
        <v>-3.412299</v>
      </c>
      <c r="F56" s="8">
        <f t="shared" si="5"/>
        <v>1.961</v>
      </c>
      <c r="G56" s="9">
        <f t="shared" si="6"/>
        <v>1.739566</v>
      </c>
      <c r="H56" s="9">
        <f t="shared" si="7"/>
        <v>5.2735</v>
      </c>
      <c r="I56" s="8">
        <f t="shared" si="8"/>
        <v>-2.342494</v>
      </c>
      <c r="J56" s="9">
        <f t="shared" si="9"/>
        <v>-3.5033</v>
      </c>
      <c r="K56" s="8">
        <f t="shared" si="15"/>
        <v>3.5139</v>
      </c>
      <c r="L56" s="9">
        <f t="shared" si="11"/>
        <v>-2.315305</v>
      </c>
      <c r="M56" s="9">
        <f t="shared" si="12"/>
        <v>-4.5103</v>
      </c>
      <c r="N56" s="8">
        <f t="shared" si="13"/>
        <v>3.8902</v>
      </c>
      <c r="O56" s="8">
        <f t="shared" si="14"/>
        <v>1.9716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</row>
    <row r="57" ht="14.25" customHeight="1">
      <c r="A57" s="9">
        <v>54.0</v>
      </c>
      <c r="B57" s="9">
        <f t="shared" si="1"/>
        <v>1.833678</v>
      </c>
      <c r="C57" s="9">
        <f t="shared" si="2"/>
        <v>5.3784</v>
      </c>
      <c r="D57" s="9">
        <f t="shared" si="3"/>
        <v>2.090448</v>
      </c>
      <c r="E57" s="9">
        <f t="shared" si="4"/>
        <v>-3.476682</v>
      </c>
      <c r="F57" s="8">
        <f t="shared" si="5"/>
        <v>1.998</v>
      </c>
      <c r="G57" s="9">
        <f t="shared" si="6"/>
        <v>1.772388</v>
      </c>
      <c r="H57" s="9">
        <f t="shared" si="7"/>
        <v>5.373</v>
      </c>
      <c r="I57" s="8">
        <f t="shared" si="8"/>
        <v>-2.386692</v>
      </c>
      <c r="J57" s="9">
        <f t="shared" si="9"/>
        <v>-3.5694</v>
      </c>
      <c r="K57" s="8">
        <f t="shared" si="15"/>
        <v>3.5802</v>
      </c>
      <c r="L57" s="9">
        <f t="shared" si="11"/>
        <v>-2.35899</v>
      </c>
      <c r="M57" s="9">
        <f t="shared" si="12"/>
        <v>-4.5954</v>
      </c>
      <c r="N57" s="8">
        <f t="shared" si="13"/>
        <v>3.9636</v>
      </c>
      <c r="O57" s="8">
        <f t="shared" si="14"/>
        <v>2.0088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</row>
    <row r="58" ht="14.25" customHeight="1">
      <c r="A58" s="9">
        <v>55.0</v>
      </c>
      <c r="B58" s="9">
        <f t="shared" si="1"/>
        <v>1.867635</v>
      </c>
      <c r="C58" s="9">
        <f t="shared" si="2"/>
        <v>5.478</v>
      </c>
      <c r="D58" s="9">
        <f t="shared" si="3"/>
        <v>2.12916</v>
      </c>
      <c r="E58" s="9">
        <f t="shared" si="4"/>
        <v>-3.541065</v>
      </c>
      <c r="F58" s="8">
        <f t="shared" si="5"/>
        <v>2.035</v>
      </c>
      <c r="G58" s="9">
        <f t="shared" si="6"/>
        <v>1.80521</v>
      </c>
      <c r="H58" s="9">
        <f t="shared" si="7"/>
        <v>5.4725</v>
      </c>
      <c r="I58" s="8">
        <f t="shared" si="8"/>
        <v>-2.43089</v>
      </c>
      <c r="J58" s="9">
        <f t="shared" si="9"/>
        <v>-3.6355</v>
      </c>
      <c r="K58" s="8">
        <f t="shared" si="15"/>
        <v>3.6465</v>
      </c>
      <c r="L58" s="9">
        <f t="shared" si="11"/>
        <v>-2.402675</v>
      </c>
      <c r="M58" s="9">
        <f t="shared" si="12"/>
        <v>-4.6805</v>
      </c>
      <c r="N58" s="8">
        <f t="shared" si="13"/>
        <v>4.037</v>
      </c>
      <c r="O58" s="8">
        <f t="shared" si="14"/>
        <v>2.046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</row>
    <row r="59" ht="14.25" customHeight="1">
      <c r="A59" s="9">
        <v>56.0</v>
      </c>
      <c r="B59" s="9">
        <f t="shared" si="1"/>
        <v>1.901592</v>
      </c>
      <c r="C59" s="9">
        <f t="shared" si="2"/>
        <v>5.5776</v>
      </c>
      <c r="D59" s="9">
        <f t="shared" si="3"/>
        <v>2.167872</v>
      </c>
      <c r="E59" s="9">
        <f t="shared" si="4"/>
        <v>-3.605448</v>
      </c>
      <c r="F59" s="8">
        <f t="shared" si="5"/>
        <v>2.072</v>
      </c>
      <c r="G59" s="9">
        <f t="shared" si="6"/>
        <v>1.838032</v>
      </c>
      <c r="H59" s="9">
        <f t="shared" si="7"/>
        <v>5.572</v>
      </c>
      <c r="I59" s="8">
        <f t="shared" si="8"/>
        <v>-2.475088</v>
      </c>
      <c r="J59" s="9">
        <f t="shared" si="9"/>
        <v>-3.7016</v>
      </c>
      <c r="K59" s="8">
        <f t="shared" si="15"/>
        <v>3.7128</v>
      </c>
      <c r="L59" s="9">
        <f t="shared" si="11"/>
        <v>-2.44636</v>
      </c>
      <c r="M59" s="9">
        <f t="shared" si="12"/>
        <v>-4.7656</v>
      </c>
      <c r="N59" s="8">
        <f t="shared" si="13"/>
        <v>4.1104</v>
      </c>
      <c r="O59" s="8">
        <f t="shared" si="14"/>
        <v>2.0832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</row>
    <row r="60" ht="14.25" customHeight="1">
      <c r="A60" s="9">
        <v>57.0</v>
      </c>
      <c r="B60" s="9">
        <f t="shared" si="1"/>
        <v>1.935549</v>
      </c>
      <c r="C60" s="9">
        <f t="shared" si="2"/>
        <v>5.6772</v>
      </c>
      <c r="D60" s="9">
        <f t="shared" si="3"/>
        <v>2.206584</v>
      </c>
      <c r="E60" s="9">
        <f t="shared" si="4"/>
        <v>-3.669831</v>
      </c>
      <c r="F60" s="8">
        <f t="shared" si="5"/>
        <v>2.109</v>
      </c>
      <c r="G60" s="9">
        <f t="shared" si="6"/>
        <v>1.870854</v>
      </c>
      <c r="H60" s="9">
        <f t="shared" si="7"/>
        <v>5.6715</v>
      </c>
      <c r="I60" s="8">
        <f t="shared" si="8"/>
        <v>-2.519286</v>
      </c>
      <c r="J60" s="9">
        <f t="shared" si="9"/>
        <v>-3.7677</v>
      </c>
      <c r="K60" s="8">
        <f t="shared" si="15"/>
        <v>3.7791</v>
      </c>
      <c r="L60" s="9">
        <f t="shared" si="11"/>
        <v>-2.490045</v>
      </c>
      <c r="M60" s="9">
        <f t="shared" si="12"/>
        <v>-4.8507</v>
      </c>
      <c r="N60" s="8">
        <f t="shared" si="13"/>
        <v>4.1838</v>
      </c>
      <c r="O60" s="8">
        <f t="shared" si="14"/>
        <v>2.1204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</row>
    <row r="61" ht="14.25" customHeight="1">
      <c r="A61" s="9">
        <v>58.0</v>
      </c>
      <c r="B61" s="9">
        <f t="shared" si="1"/>
        <v>1.969506</v>
      </c>
      <c r="C61" s="9">
        <f t="shared" si="2"/>
        <v>5.7768</v>
      </c>
      <c r="D61" s="9">
        <f t="shared" si="3"/>
        <v>2.245296</v>
      </c>
      <c r="E61" s="9">
        <f t="shared" si="4"/>
        <v>-3.734214</v>
      </c>
      <c r="F61" s="8">
        <f t="shared" si="5"/>
        <v>2.146</v>
      </c>
      <c r="G61" s="9">
        <f t="shared" si="6"/>
        <v>1.903676</v>
      </c>
      <c r="H61" s="9">
        <f t="shared" si="7"/>
        <v>5.771</v>
      </c>
      <c r="I61" s="8">
        <f t="shared" si="8"/>
        <v>-2.563484</v>
      </c>
      <c r="J61" s="9">
        <f t="shared" si="9"/>
        <v>-3.8338</v>
      </c>
      <c r="K61" s="8">
        <f t="shared" si="15"/>
        <v>3.8454</v>
      </c>
      <c r="L61" s="9">
        <f t="shared" si="11"/>
        <v>-2.53373</v>
      </c>
      <c r="M61" s="9">
        <f t="shared" si="12"/>
        <v>-4.9358</v>
      </c>
      <c r="N61" s="8">
        <f t="shared" si="13"/>
        <v>4.2572</v>
      </c>
      <c r="O61" s="8">
        <f t="shared" si="14"/>
        <v>2.1576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</row>
    <row r="62" ht="14.25" customHeight="1">
      <c r="A62" s="9">
        <v>59.0</v>
      </c>
      <c r="B62" s="9">
        <f t="shared" si="1"/>
        <v>2.003463</v>
      </c>
      <c r="C62" s="9">
        <f t="shared" si="2"/>
        <v>5.8764</v>
      </c>
      <c r="D62" s="9">
        <f t="shared" si="3"/>
        <v>2.284008</v>
      </c>
      <c r="E62" s="9">
        <f t="shared" si="4"/>
        <v>-3.798597</v>
      </c>
      <c r="F62" s="8">
        <f t="shared" si="5"/>
        <v>2.183</v>
      </c>
      <c r="G62" s="9">
        <f t="shared" si="6"/>
        <v>1.936498</v>
      </c>
      <c r="H62" s="9">
        <f t="shared" si="7"/>
        <v>5.8705</v>
      </c>
      <c r="I62" s="8">
        <f t="shared" si="8"/>
        <v>-2.607682</v>
      </c>
      <c r="J62" s="9">
        <f t="shared" si="9"/>
        <v>-3.8999</v>
      </c>
      <c r="K62" s="8">
        <f t="shared" si="15"/>
        <v>3.9117</v>
      </c>
      <c r="L62" s="9">
        <f t="shared" si="11"/>
        <v>-2.577415</v>
      </c>
      <c r="M62" s="9">
        <f t="shared" si="12"/>
        <v>-5.0209</v>
      </c>
      <c r="N62" s="8">
        <f t="shared" si="13"/>
        <v>4.3306</v>
      </c>
      <c r="O62" s="8">
        <f t="shared" si="14"/>
        <v>2.1948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</row>
    <row r="63" ht="14.25" customHeight="1">
      <c r="A63" s="9">
        <v>60.0</v>
      </c>
      <c r="B63" s="9">
        <f t="shared" si="1"/>
        <v>2.03742</v>
      </c>
      <c r="C63" s="9">
        <f t="shared" si="2"/>
        <v>5.976</v>
      </c>
      <c r="D63" s="9">
        <f t="shared" si="3"/>
        <v>2.32272</v>
      </c>
      <c r="E63" s="9">
        <f t="shared" si="4"/>
        <v>-3.86298</v>
      </c>
      <c r="F63" s="8">
        <f t="shared" si="5"/>
        <v>2.22</v>
      </c>
      <c r="G63" s="9">
        <f t="shared" si="6"/>
        <v>1.96932</v>
      </c>
      <c r="H63" s="9">
        <f t="shared" si="7"/>
        <v>5.97</v>
      </c>
      <c r="I63" s="8">
        <f t="shared" si="8"/>
        <v>-2.65188</v>
      </c>
      <c r="J63" s="9">
        <f t="shared" si="9"/>
        <v>-3.966</v>
      </c>
      <c r="K63" s="8">
        <f t="shared" si="15"/>
        <v>3.978</v>
      </c>
      <c r="L63" s="9">
        <f t="shared" si="11"/>
        <v>-2.6211</v>
      </c>
      <c r="M63" s="9">
        <f t="shared" si="12"/>
        <v>-5.106</v>
      </c>
      <c r="N63" s="8">
        <f t="shared" si="13"/>
        <v>4.404</v>
      </c>
      <c r="O63" s="8">
        <f t="shared" si="14"/>
        <v>2.232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</row>
    <row r="64" ht="14.25" customHeight="1">
      <c r="A64" s="9">
        <v>61.0</v>
      </c>
      <c r="B64" s="9">
        <f t="shared" si="1"/>
        <v>2.071377</v>
      </c>
      <c r="C64" s="9">
        <f t="shared" si="2"/>
        <v>6.0756</v>
      </c>
      <c r="D64" s="9">
        <f t="shared" si="3"/>
        <v>2.361432</v>
      </c>
      <c r="E64" s="9">
        <f t="shared" si="4"/>
        <v>-3.927363</v>
      </c>
      <c r="F64" s="8">
        <f t="shared" si="5"/>
        <v>2.257</v>
      </c>
      <c r="G64" s="9">
        <f t="shared" si="6"/>
        <v>2.002142</v>
      </c>
      <c r="H64" s="9">
        <f t="shared" si="7"/>
        <v>6.0695</v>
      </c>
      <c r="I64" s="8">
        <f t="shared" si="8"/>
        <v>-2.696078</v>
      </c>
      <c r="J64" s="9">
        <f t="shared" si="9"/>
        <v>-4.0321</v>
      </c>
      <c r="K64" s="8">
        <f t="shared" si="15"/>
        <v>4.0443</v>
      </c>
      <c r="L64" s="9">
        <f t="shared" si="11"/>
        <v>-2.664785</v>
      </c>
      <c r="M64" s="9">
        <f t="shared" si="12"/>
        <v>-5.1911</v>
      </c>
      <c r="N64" s="8">
        <f t="shared" si="13"/>
        <v>4.4774</v>
      </c>
      <c r="O64" s="8">
        <f t="shared" si="14"/>
        <v>2.2692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</row>
    <row r="65" ht="14.25" customHeight="1">
      <c r="A65" s="9">
        <v>62.0</v>
      </c>
      <c r="B65" s="9">
        <f t="shared" si="1"/>
        <v>2.105334</v>
      </c>
      <c r="C65" s="9">
        <f t="shared" si="2"/>
        <v>6.1752</v>
      </c>
      <c r="D65" s="9">
        <f t="shared" si="3"/>
        <v>2.400144</v>
      </c>
      <c r="E65" s="9">
        <f t="shared" si="4"/>
        <v>-3.991746</v>
      </c>
      <c r="F65" s="8">
        <f t="shared" si="5"/>
        <v>2.294</v>
      </c>
      <c r="G65" s="9">
        <f t="shared" si="6"/>
        <v>2.034964</v>
      </c>
      <c r="H65" s="9">
        <f t="shared" si="7"/>
        <v>6.169</v>
      </c>
      <c r="I65" s="8">
        <f t="shared" si="8"/>
        <v>-2.740276</v>
      </c>
      <c r="J65" s="9">
        <f t="shared" si="9"/>
        <v>-4.0982</v>
      </c>
      <c r="K65" s="8">
        <f t="shared" si="15"/>
        <v>4.1106</v>
      </c>
      <c r="L65" s="9">
        <f t="shared" si="11"/>
        <v>-2.70847</v>
      </c>
      <c r="M65" s="9">
        <f t="shared" si="12"/>
        <v>-5.2762</v>
      </c>
      <c r="N65" s="8">
        <f t="shared" si="13"/>
        <v>4.5508</v>
      </c>
      <c r="O65" s="8">
        <f t="shared" si="14"/>
        <v>2.3064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</row>
    <row r="66" ht="14.25" customHeight="1">
      <c r="A66" s="9">
        <v>63.0</v>
      </c>
      <c r="B66" s="9">
        <f t="shared" si="1"/>
        <v>2.139291</v>
      </c>
      <c r="C66" s="9">
        <f t="shared" si="2"/>
        <v>6.2748</v>
      </c>
      <c r="D66" s="9">
        <f t="shared" si="3"/>
        <v>2.438856</v>
      </c>
      <c r="E66" s="9">
        <f t="shared" si="4"/>
        <v>-4.056129</v>
      </c>
      <c r="F66" s="8">
        <f t="shared" si="5"/>
        <v>2.331</v>
      </c>
      <c r="G66" s="9">
        <f t="shared" si="6"/>
        <v>2.067786</v>
      </c>
      <c r="H66" s="9">
        <f t="shared" si="7"/>
        <v>6.2685</v>
      </c>
      <c r="I66" s="8">
        <f t="shared" si="8"/>
        <v>-2.784474</v>
      </c>
      <c r="J66" s="9">
        <f t="shared" si="9"/>
        <v>-4.1643</v>
      </c>
      <c r="K66" s="8">
        <f t="shared" si="15"/>
        <v>4.1769</v>
      </c>
      <c r="L66" s="9">
        <f t="shared" si="11"/>
        <v>-2.752155</v>
      </c>
      <c r="M66" s="9">
        <f t="shared" si="12"/>
        <v>-5.3613</v>
      </c>
      <c r="N66" s="8">
        <f t="shared" si="13"/>
        <v>4.6242</v>
      </c>
      <c r="O66" s="8">
        <f t="shared" si="14"/>
        <v>2.3436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</row>
    <row r="67" ht="14.25" customHeight="1">
      <c r="A67" s="9">
        <v>64.0</v>
      </c>
      <c r="B67" s="9">
        <f t="shared" si="1"/>
        <v>2.173248</v>
      </c>
      <c r="C67" s="9">
        <f t="shared" si="2"/>
        <v>6.3744</v>
      </c>
      <c r="D67" s="9">
        <f t="shared" si="3"/>
        <v>2.477568</v>
      </c>
      <c r="E67" s="9">
        <f t="shared" si="4"/>
        <v>-4.120512</v>
      </c>
      <c r="F67" s="8">
        <f t="shared" si="5"/>
        <v>2.368</v>
      </c>
      <c r="G67" s="9">
        <f t="shared" si="6"/>
        <v>2.100608</v>
      </c>
      <c r="H67" s="9">
        <f t="shared" si="7"/>
        <v>6.368</v>
      </c>
      <c r="I67" s="8">
        <f t="shared" si="8"/>
        <v>-2.828672</v>
      </c>
      <c r="J67" s="9">
        <f t="shared" si="9"/>
        <v>-4.2304</v>
      </c>
      <c r="K67" s="8">
        <f t="shared" si="15"/>
        <v>4.2432</v>
      </c>
      <c r="L67" s="9">
        <f t="shared" si="11"/>
        <v>-2.79584</v>
      </c>
      <c r="M67" s="9">
        <f t="shared" si="12"/>
        <v>-5.4464</v>
      </c>
      <c r="N67" s="8">
        <f t="shared" si="13"/>
        <v>4.6976</v>
      </c>
      <c r="O67" s="8">
        <f t="shared" si="14"/>
        <v>2.3808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</row>
    <row r="68" ht="14.25" customHeight="1">
      <c r="A68" s="9">
        <v>65.0</v>
      </c>
      <c r="B68" s="9">
        <f t="shared" si="1"/>
        <v>2.207205</v>
      </c>
      <c r="C68" s="9">
        <f t="shared" si="2"/>
        <v>6.474</v>
      </c>
      <c r="D68" s="9">
        <f t="shared" si="3"/>
        <v>2.51628</v>
      </c>
      <c r="E68" s="9">
        <f t="shared" si="4"/>
        <v>-4.184895</v>
      </c>
      <c r="F68" s="8">
        <f t="shared" si="5"/>
        <v>2.405</v>
      </c>
      <c r="G68" s="9">
        <f t="shared" si="6"/>
        <v>2.13343</v>
      </c>
      <c r="H68" s="9">
        <f t="shared" si="7"/>
        <v>6.4675</v>
      </c>
      <c r="I68" s="8">
        <f t="shared" si="8"/>
        <v>-2.87287</v>
      </c>
      <c r="J68" s="9">
        <f t="shared" si="9"/>
        <v>-4.2965</v>
      </c>
      <c r="K68" s="8">
        <f t="shared" si="15"/>
        <v>4.3095</v>
      </c>
      <c r="L68" s="9">
        <f t="shared" si="11"/>
        <v>-2.839525</v>
      </c>
      <c r="M68" s="9">
        <f t="shared" si="12"/>
        <v>-5.5315</v>
      </c>
      <c r="N68" s="8">
        <f t="shared" si="13"/>
        <v>4.771</v>
      </c>
      <c r="O68" s="8">
        <f t="shared" si="14"/>
        <v>2.418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</row>
    <row r="69" ht="14.25" customHeight="1">
      <c r="A69" s="9">
        <v>66.0</v>
      </c>
      <c r="B69" s="9">
        <f t="shared" si="1"/>
        <v>2.241162</v>
      </c>
      <c r="C69" s="9">
        <f t="shared" si="2"/>
        <v>6.5736</v>
      </c>
      <c r="D69" s="9">
        <f t="shared" si="3"/>
        <v>2.554992</v>
      </c>
      <c r="E69" s="9">
        <f t="shared" si="4"/>
        <v>-4.249278</v>
      </c>
      <c r="F69" s="8">
        <f t="shared" si="5"/>
        <v>2.442</v>
      </c>
      <c r="G69" s="9">
        <f t="shared" si="6"/>
        <v>2.166252</v>
      </c>
      <c r="H69" s="9">
        <f t="shared" si="7"/>
        <v>6.567</v>
      </c>
      <c r="I69" s="8">
        <f t="shared" si="8"/>
        <v>-2.917068</v>
      </c>
      <c r="J69" s="9">
        <f t="shared" si="9"/>
        <v>-4.3626</v>
      </c>
      <c r="K69" s="8">
        <f t="shared" si="15"/>
        <v>4.3758</v>
      </c>
      <c r="L69" s="9">
        <f t="shared" si="11"/>
        <v>-2.88321</v>
      </c>
      <c r="M69" s="9">
        <f t="shared" si="12"/>
        <v>-5.6166</v>
      </c>
      <c r="N69" s="8">
        <f t="shared" si="13"/>
        <v>4.8444</v>
      </c>
      <c r="O69" s="8">
        <f t="shared" si="14"/>
        <v>2.4552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</row>
    <row r="70" ht="14.25" customHeight="1">
      <c r="A70" s="9">
        <v>67.0</v>
      </c>
      <c r="B70" s="9">
        <f t="shared" si="1"/>
        <v>2.275119</v>
      </c>
      <c r="C70" s="9">
        <f t="shared" si="2"/>
        <v>6.6732</v>
      </c>
      <c r="D70" s="9">
        <f t="shared" si="3"/>
        <v>2.593704</v>
      </c>
      <c r="E70" s="9">
        <f t="shared" si="4"/>
        <v>-4.313661</v>
      </c>
      <c r="F70" s="8">
        <f t="shared" si="5"/>
        <v>2.479</v>
      </c>
      <c r="G70" s="9">
        <f t="shared" si="6"/>
        <v>2.199074</v>
      </c>
      <c r="H70" s="9">
        <f t="shared" si="7"/>
        <v>6.6665</v>
      </c>
      <c r="I70" s="8">
        <f t="shared" si="8"/>
        <v>-2.961266</v>
      </c>
      <c r="J70" s="9">
        <f t="shared" si="9"/>
        <v>-4.4287</v>
      </c>
      <c r="K70" s="8">
        <f t="shared" si="15"/>
        <v>4.4421</v>
      </c>
      <c r="L70" s="9">
        <f t="shared" si="11"/>
        <v>-2.926895</v>
      </c>
      <c r="M70" s="9">
        <f t="shared" si="12"/>
        <v>-5.7017</v>
      </c>
      <c r="N70" s="8">
        <f t="shared" si="13"/>
        <v>4.9178</v>
      </c>
      <c r="O70" s="8">
        <f t="shared" si="14"/>
        <v>2.4924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</row>
    <row r="71" ht="14.25" customHeight="1">
      <c r="A71" s="9">
        <v>68.0</v>
      </c>
      <c r="B71" s="9">
        <f t="shared" si="1"/>
        <v>2.309076</v>
      </c>
      <c r="C71" s="9">
        <f t="shared" si="2"/>
        <v>6.7728</v>
      </c>
      <c r="D71" s="9">
        <f t="shared" si="3"/>
        <v>2.632416</v>
      </c>
      <c r="E71" s="9">
        <f t="shared" si="4"/>
        <v>-4.378044</v>
      </c>
      <c r="F71" s="8">
        <f t="shared" si="5"/>
        <v>2.516</v>
      </c>
      <c r="G71" s="9">
        <f t="shared" si="6"/>
        <v>2.231896</v>
      </c>
      <c r="H71" s="9">
        <f t="shared" si="7"/>
        <v>6.766</v>
      </c>
      <c r="I71" s="8">
        <f t="shared" si="8"/>
        <v>-3.005464</v>
      </c>
      <c r="J71" s="9">
        <f t="shared" si="9"/>
        <v>-4.4948</v>
      </c>
      <c r="K71" s="8">
        <f t="shared" si="15"/>
        <v>4.5084</v>
      </c>
      <c r="L71" s="9">
        <f t="shared" si="11"/>
        <v>-2.97058</v>
      </c>
      <c r="M71" s="9">
        <f t="shared" si="12"/>
        <v>-5.7868</v>
      </c>
      <c r="N71" s="8">
        <f t="shared" si="13"/>
        <v>4.9912</v>
      </c>
      <c r="O71" s="8">
        <f t="shared" si="14"/>
        <v>2.5296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</row>
    <row r="72" ht="14.25" customHeight="1">
      <c r="A72" s="9">
        <v>69.0</v>
      </c>
      <c r="B72" s="9">
        <f t="shared" si="1"/>
        <v>2.343033</v>
      </c>
      <c r="C72" s="9">
        <f t="shared" si="2"/>
        <v>6.8724</v>
      </c>
      <c r="D72" s="9">
        <f t="shared" si="3"/>
        <v>2.671128</v>
      </c>
      <c r="E72" s="9">
        <f t="shared" si="4"/>
        <v>-4.442427</v>
      </c>
      <c r="F72" s="8">
        <f t="shared" si="5"/>
        <v>2.553</v>
      </c>
      <c r="G72" s="9">
        <f t="shared" si="6"/>
        <v>2.264718</v>
      </c>
      <c r="H72" s="9">
        <f t="shared" si="7"/>
        <v>6.8655</v>
      </c>
      <c r="I72" s="8">
        <f t="shared" si="8"/>
        <v>-3.049662</v>
      </c>
      <c r="J72" s="9">
        <f t="shared" si="9"/>
        <v>-4.5609</v>
      </c>
      <c r="K72" s="8">
        <f t="shared" si="15"/>
        <v>4.5747</v>
      </c>
      <c r="L72" s="9">
        <f t="shared" si="11"/>
        <v>-3.014265</v>
      </c>
      <c r="M72" s="9">
        <f t="shared" si="12"/>
        <v>-5.8719</v>
      </c>
      <c r="N72" s="8">
        <f t="shared" si="13"/>
        <v>5.0646</v>
      </c>
      <c r="O72" s="8">
        <f t="shared" si="14"/>
        <v>2.5668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</row>
    <row r="73" ht="14.25" customHeight="1">
      <c r="A73" s="9">
        <v>70.0</v>
      </c>
      <c r="B73" s="9">
        <f t="shared" si="1"/>
        <v>2.37699</v>
      </c>
      <c r="C73" s="9">
        <f t="shared" si="2"/>
        <v>6.972</v>
      </c>
      <c r="D73" s="9">
        <f t="shared" si="3"/>
        <v>2.70984</v>
      </c>
      <c r="E73" s="9">
        <f t="shared" si="4"/>
        <v>-4.50681</v>
      </c>
      <c r="F73" s="8">
        <f t="shared" si="5"/>
        <v>2.59</v>
      </c>
      <c r="G73" s="9">
        <f t="shared" si="6"/>
        <v>2.29754</v>
      </c>
      <c r="H73" s="9">
        <f t="shared" si="7"/>
        <v>6.965</v>
      </c>
      <c r="I73" s="8">
        <f t="shared" si="8"/>
        <v>-3.09386</v>
      </c>
      <c r="J73" s="9">
        <f t="shared" si="9"/>
        <v>-4.627</v>
      </c>
      <c r="K73" s="8">
        <f t="shared" si="15"/>
        <v>4.641</v>
      </c>
      <c r="L73" s="9">
        <f t="shared" si="11"/>
        <v>-3.05795</v>
      </c>
      <c r="M73" s="9">
        <f t="shared" si="12"/>
        <v>-5.957</v>
      </c>
      <c r="N73" s="8">
        <f t="shared" si="13"/>
        <v>5.138</v>
      </c>
      <c r="O73" s="8">
        <f t="shared" si="14"/>
        <v>2.604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</row>
    <row r="74" ht="14.25" customHeight="1">
      <c r="A74" s="9">
        <v>71.0</v>
      </c>
      <c r="B74" s="9">
        <f t="shared" si="1"/>
        <v>2.410947</v>
      </c>
      <c r="C74" s="9">
        <f t="shared" si="2"/>
        <v>7.0716</v>
      </c>
      <c r="D74" s="9">
        <f t="shared" si="3"/>
        <v>2.748552</v>
      </c>
      <c r="E74" s="9">
        <f t="shared" si="4"/>
        <v>-4.571193</v>
      </c>
      <c r="F74" s="8">
        <f t="shared" si="5"/>
        <v>2.627</v>
      </c>
      <c r="G74" s="9">
        <f t="shared" si="6"/>
        <v>2.330362</v>
      </c>
      <c r="H74" s="9">
        <f t="shared" si="7"/>
        <v>7.0645</v>
      </c>
      <c r="I74" s="8">
        <f t="shared" si="8"/>
        <v>-3.138058</v>
      </c>
      <c r="J74" s="9">
        <f t="shared" si="9"/>
        <v>-4.6931</v>
      </c>
      <c r="K74" s="8">
        <f t="shared" si="15"/>
        <v>4.7073</v>
      </c>
      <c r="L74" s="9">
        <f t="shared" si="11"/>
        <v>-3.101635</v>
      </c>
      <c r="M74" s="9">
        <f t="shared" si="12"/>
        <v>-6.0421</v>
      </c>
      <c r="N74" s="8">
        <f t="shared" si="13"/>
        <v>5.2114</v>
      </c>
      <c r="O74" s="8">
        <f t="shared" si="14"/>
        <v>2.6412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</row>
    <row r="75" ht="14.25" customHeight="1">
      <c r="A75" s="9">
        <v>72.0</v>
      </c>
      <c r="B75" s="9">
        <f t="shared" si="1"/>
        <v>2.444904</v>
      </c>
      <c r="C75" s="9">
        <f t="shared" si="2"/>
        <v>7.1712</v>
      </c>
      <c r="D75" s="9">
        <f t="shared" si="3"/>
        <v>2.787264</v>
      </c>
      <c r="E75" s="9">
        <f t="shared" si="4"/>
        <v>-4.635576</v>
      </c>
      <c r="F75" s="8">
        <f t="shared" si="5"/>
        <v>2.664</v>
      </c>
      <c r="G75" s="9">
        <f t="shared" si="6"/>
        <v>2.363184</v>
      </c>
      <c r="H75" s="9">
        <f t="shared" si="7"/>
        <v>7.164</v>
      </c>
      <c r="I75" s="8">
        <f t="shared" si="8"/>
        <v>-3.182256</v>
      </c>
      <c r="J75" s="9">
        <f t="shared" si="9"/>
        <v>-4.7592</v>
      </c>
      <c r="K75" s="8">
        <f t="shared" si="15"/>
        <v>4.7736</v>
      </c>
      <c r="L75" s="9">
        <f t="shared" si="11"/>
        <v>-3.14532</v>
      </c>
      <c r="M75" s="9">
        <f t="shared" si="12"/>
        <v>-6.1272</v>
      </c>
      <c r="N75" s="8">
        <f t="shared" si="13"/>
        <v>5.2848</v>
      </c>
      <c r="O75" s="8">
        <f t="shared" si="14"/>
        <v>2.6784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</row>
    <row r="76" ht="14.25" customHeight="1">
      <c r="A76" s="9">
        <v>73.0</v>
      </c>
      <c r="B76" s="9">
        <f t="shared" si="1"/>
        <v>2.478861</v>
      </c>
      <c r="C76" s="9">
        <f t="shared" si="2"/>
        <v>7.2708</v>
      </c>
      <c r="D76" s="9">
        <f t="shared" si="3"/>
        <v>2.825976</v>
      </c>
      <c r="E76" s="9">
        <f t="shared" si="4"/>
        <v>-4.699959</v>
      </c>
      <c r="F76" s="8">
        <f t="shared" si="5"/>
        <v>2.701</v>
      </c>
      <c r="G76" s="9">
        <f t="shared" si="6"/>
        <v>2.396006</v>
      </c>
      <c r="H76" s="9">
        <f t="shared" si="7"/>
        <v>7.2635</v>
      </c>
      <c r="I76" s="8">
        <f t="shared" si="8"/>
        <v>-3.226454</v>
      </c>
      <c r="J76" s="9">
        <f t="shared" si="9"/>
        <v>-4.8253</v>
      </c>
      <c r="K76" s="8">
        <f t="shared" si="15"/>
        <v>4.8399</v>
      </c>
      <c r="L76" s="9">
        <f t="shared" si="11"/>
        <v>-3.189005</v>
      </c>
      <c r="M76" s="9">
        <f t="shared" si="12"/>
        <v>-6.2123</v>
      </c>
      <c r="N76" s="8">
        <f t="shared" si="13"/>
        <v>5.3582</v>
      </c>
      <c r="O76" s="8">
        <f t="shared" si="14"/>
        <v>2.7156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</row>
    <row r="77" ht="14.25" customHeight="1">
      <c r="A77" s="9">
        <v>74.0</v>
      </c>
      <c r="B77" s="9">
        <f t="shared" si="1"/>
        <v>2.512818</v>
      </c>
      <c r="C77" s="9">
        <f t="shared" si="2"/>
        <v>7.3704</v>
      </c>
      <c r="D77" s="9">
        <f t="shared" si="3"/>
        <v>2.864688</v>
      </c>
      <c r="E77" s="9">
        <f t="shared" si="4"/>
        <v>-4.764342</v>
      </c>
      <c r="F77" s="8">
        <f t="shared" si="5"/>
        <v>2.738</v>
      </c>
      <c r="G77" s="9">
        <f t="shared" si="6"/>
        <v>2.428828</v>
      </c>
      <c r="H77" s="9">
        <f t="shared" si="7"/>
        <v>7.363</v>
      </c>
      <c r="I77" s="8">
        <f t="shared" si="8"/>
        <v>-3.270652</v>
      </c>
      <c r="J77" s="9">
        <f t="shared" si="9"/>
        <v>-4.8914</v>
      </c>
      <c r="K77" s="8">
        <f t="shared" si="15"/>
        <v>4.9062</v>
      </c>
      <c r="L77" s="9">
        <f t="shared" si="11"/>
        <v>-3.23269</v>
      </c>
      <c r="M77" s="9">
        <f t="shared" si="12"/>
        <v>-6.2974</v>
      </c>
      <c r="N77" s="8">
        <f t="shared" si="13"/>
        <v>5.4316</v>
      </c>
      <c r="O77" s="8">
        <f t="shared" si="14"/>
        <v>2.7528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</row>
    <row r="78" ht="14.25" customHeight="1">
      <c r="A78" s="9">
        <v>75.0</v>
      </c>
      <c r="B78" s="9">
        <f t="shared" si="1"/>
        <v>2.546775</v>
      </c>
      <c r="C78" s="9">
        <f t="shared" si="2"/>
        <v>7.47</v>
      </c>
      <c r="D78" s="9">
        <f t="shared" si="3"/>
        <v>2.9034</v>
      </c>
      <c r="E78" s="9">
        <f t="shared" si="4"/>
        <v>-4.828725</v>
      </c>
      <c r="F78" s="8">
        <f t="shared" si="5"/>
        <v>2.775</v>
      </c>
      <c r="G78" s="9">
        <f t="shared" si="6"/>
        <v>2.46165</v>
      </c>
      <c r="H78" s="9">
        <f t="shared" si="7"/>
        <v>7.4625</v>
      </c>
      <c r="I78" s="8">
        <f t="shared" si="8"/>
        <v>-3.31485</v>
      </c>
      <c r="J78" s="9">
        <f t="shared" si="9"/>
        <v>-4.9575</v>
      </c>
      <c r="K78" s="8">
        <f t="shared" si="15"/>
        <v>4.9725</v>
      </c>
      <c r="L78" s="9">
        <f t="shared" si="11"/>
        <v>-3.276375</v>
      </c>
      <c r="M78" s="9">
        <f t="shared" si="12"/>
        <v>-6.3825</v>
      </c>
      <c r="N78" s="8">
        <f t="shared" si="13"/>
        <v>5.505</v>
      </c>
      <c r="O78" s="8">
        <f t="shared" si="14"/>
        <v>2.79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</row>
    <row r="79" ht="14.25" customHeight="1">
      <c r="A79" s="9">
        <v>76.0</v>
      </c>
      <c r="B79" s="9">
        <f t="shared" si="1"/>
        <v>2.580732</v>
      </c>
      <c r="C79" s="9">
        <f t="shared" si="2"/>
        <v>7.5696</v>
      </c>
      <c r="D79" s="9">
        <f t="shared" si="3"/>
        <v>2.942112</v>
      </c>
      <c r="E79" s="9">
        <f t="shared" si="4"/>
        <v>-4.893108</v>
      </c>
      <c r="F79" s="8">
        <f t="shared" si="5"/>
        <v>2.812</v>
      </c>
      <c r="G79" s="9">
        <f t="shared" si="6"/>
        <v>2.494472</v>
      </c>
      <c r="H79" s="9">
        <f t="shared" si="7"/>
        <v>7.562</v>
      </c>
      <c r="I79" s="8">
        <f t="shared" si="8"/>
        <v>-3.359048</v>
      </c>
      <c r="J79" s="9">
        <f t="shared" si="9"/>
        <v>-5.0236</v>
      </c>
      <c r="K79" s="8">
        <f t="shared" si="15"/>
        <v>5.0388</v>
      </c>
      <c r="L79" s="9">
        <f t="shared" si="11"/>
        <v>-3.32006</v>
      </c>
      <c r="M79" s="9">
        <f t="shared" si="12"/>
        <v>-6.4676</v>
      </c>
      <c r="N79" s="8">
        <f t="shared" si="13"/>
        <v>5.5784</v>
      </c>
      <c r="O79" s="8">
        <f t="shared" si="14"/>
        <v>2.8272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</row>
    <row r="80" ht="14.25" customHeight="1">
      <c r="A80" s="9">
        <v>77.0</v>
      </c>
      <c r="B80" s="9">
        <f t="shared" si="1"/>
        <v>2.614689</v>
      </c>
      <c r="C80" s="9">
        <f t="shared" si="2"/>
        <v>7.6692</v>
      </c>
      <c r="D80" s="9">
        <f t="shared" si="3"/>
        <v>2.980824</v>
      </c>
      <c r="E80" s="9">
        <f t="shared" si="4"/>
        <v>-4.957491</v>
      </c>
      <c r="F80" s="8">
        <f t="shared" si="5"/>
        <v>2.849</v>
      </c>
      <c r="G80" s="9">
        <f t="shared" si="6"/>
        <v>2.527294</v>
      </c>
      <c r="H80" s="9">
        <f t="shared" si="7"/>
        <v>7.6615</v>
      </c>
      <c r="I80" s="8">
        <f t="shared" si="8"/>
        <v>-3.403246</v>
      </c>
      <c r="J80" s="9">
        <f t="shared" si="9"/>
        <v>-5.0897</v>
      </c>
      <c r="K80" s="8">
        <f t="shared" si="15"/>
        <v>5.1051</v>
      </c>
      <c r="L80" s="9">
        <f t="shared" si="11"/>
        <v>-3.363745</v>
      </c>
      <c r="M80" s="9">
        <f t="shared" si="12"/>
        <v>-6.5527</v>
      </c>
      <c r="N80" s="8">
        <f t="shared" si="13"/>
        <v>5.6518</v>
      </c>
      <c r="O80" s="8">
        <f t="shared" si="14"/>
        <v>2.8644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</row>
    <row r="81" ht="14.25" customHeight="1">
      <c r="A81" s="9">
        <v>78.0</v>
      </c>
      <c r="B81" s="9">
        <f t="shared" si="1"/>
        <v>2.648646</v>
      </c>
      <c r="C81" s="9">
        <f t="shared" si="2"/>
        <v>7.7688</v>
      </c>
      <c r="D81" s="9">
        <f t="shared" si="3"/>
        <v>3.019536</v>
      </c>
      <c r="E81" s="9">
        <f t="shared" si="4"/>
        <v>-5.021874</v>
      </c>
      <c r="F81" s="8">
        <f t="shared" si="5"/>
        <v>2.886</v>
      </c>
      <c r="G81" s="9">
        <f t="shared" si="6"/>
        <v>2.560116</v>
      </c>
      <c r="H81" s="9">
        <f t="shared" si="7"/>
        <v>7.761</v>
      </c>
      <c r="I81" s="8">
        <f t="shared" si="8"/>
        <v>-3.447444</v>
      </c>
      <c r="J81" s="9">
        <f t="shared" si="9"/>
        <v>-5.1558</v>
      </c>
      <c r="K81" s="8">
        <f t="shared" si="15"/>
        <v>5.1714</v>
      </c>
      <c r="L81" s="9">
        <f t="shared" si="11"/>
        <v>-3.40743</v>
      </c>
      <c r="M81" s="9">
        <f t="shared" si="12"/>
        <v>-6.6378</v>
      </c>
      <c r="N81" s="8">
        <f t="shared" si="13"/>
        <v>5.7252</v>
      </c>
      <c r="O81" s="8">
        <f t="shared" si="14"/>
        <v>2.9016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</row>
    <row r="82" ht="14.25" customHeight="1">
      <c r="A82" s="9">
        <v>79.0</v>
      </c>
      <c r="B82" s="9">
        <f t="shared" si="1"/>
        <v>2.682603</v>
      </c>
      <c r="C82" s="9">
        <f t="shared" si="2"/>
        <v>7.8684</v>
      </c>
      <c r="D82" s="9">
        <f t="shared" si="3"/>
        <v>3.058248</v>
      </c>
      <c r="E82" s="9">
        <f t="shared" si="4"/>
        <v>-5.086257</v>
      </c>
      <c r="F82" s="8">
        <f t="shared" si="5"/>
        <v>2.923</v>
      </c>
      <c r="G82" s="9">
        <f t="shared" si="6"/>
        <v>2.592938</v>
      </c>
      <c r="H82" s="9">
        <f t="shared" si="7"/>
        <v>7.8605</v>
      </c>
      <c r="I82" s="8">
        <f t="shared" si="8"/>
        <v>-3.491642</v>
      </c>
      <c r="J82" s="9">
        <f t="shared" si="9"/>
        <v>-5.2219</v>
      </c>
      <c r="K82" s="8">
        <f t="shared" si="15"/>
        <v>5.2377</v>
      </c>
      <c r="L82" s="9">
        <f t="shared" si="11"/>
        <v>-3.451115</v>
      </c>
      <c r="M82" s="9">
        <f t="shared" si="12"/>
        <v>-6.7229</v>
      </c>
      <c r="N82" s="8">
        <f t="shared" si="13"/>
        <v>5.7986</v>
      </c>
      <c r="O82" s="8">
        <f t="shared" si="14"/>
        <v>2.9388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</row>
    <row r="83" ht="14.25" customHeight="1">
      <c r="A83" s="9">
        <v>80.0</v>
      </c>
      <c r="B83" s="9">
        <f t="shared" si="1"/>
        <v>2.71656</v>
      </c>
      <c r="C83" s="9">
        <f t="shared" si="2"/>
        <v>7.968</v>
      </c>
      <c r="D83" s="9">
        <f t="shared" si="3"/>
        <v>3.09696</v>
      </c>
      <c r="E83" s="9">
        <f t="shared" si="4"/>
        <v>-5.15064</v>
      </c>
      <c r="F83" s="8">
        <f t="shared" si="5"/>
        <v>2.96</v>
      </c>
      <c r="G83" s="9">
        <f t="shared" si="6"/>
        <v>2.62576</v>
      </c>
      <c r="H83" s="9">
        <f t="shared" si="7"/>
        <v>7.96</v>
      </c>
      <c r="I83" s="8">
        <f t="shared" si="8"/>
        <v>-3.53584</v>
      </c>
      <c r="J83" s="9">
        <f t="shared" si="9"/>
        <v>-5.288</v>
      </c>
      <c r="K83" s="8">
        <f t="shared" si="15"/>
        <v>5.304</v>
      </c>
      <c r="L83" s="9">
        <f t="shared" si="11"/>
        <v>-3.4948</v>
      </c>
      <c r="M83" s="9">
        <f t="shared" si="12"/>
        <v>-6.808</v>
      </c>
      <c r="N83" s="8">
        <f t="shared" si="13"/>
        <v>5.872</v>
      </c>
      <c r="O83" s="8">
        <f t="shared" si="14"/>
        <v>2.976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</row>
    <row r="84" ht="14.25" customHeight="1">
      <c r="A84" s="9">
        <v>81.0</v>
      </c>
      <c r="B84" s="9">
        <f t="shared" si="1"/>
        <v>2.750517</v>
      </c>
      <c r="C84" s="9">
        <f t="shared" si="2"/>
        <v>8.0676</v>
      </c>
      <c r="D84" s="9">
        <f t="shared" si="3"/>
        <v>3.135672</v>
      </c>
      <c r="E84" s="9">
        <f t="shared" si="4"/>
        <v>-5.215023</v>
      </c>
      <c r="F84" s="8">
        <f t="shared" si="5"/>
        <v>2.997</v>
      </c>
      <c r="G84" s="9">
        <f t="shared" si="6"/>
        <v>2.658582</v>
      </c>
      <c r="H84" s="9">
        <f t="shared" si="7"/>
        <v>8.0595</v>
      </c>
      <c r="I84" s="8">
        <f t="shared" si="8"/>
        <v>-3.580038</v>
      </c>
      <c r="J84" s="9">
        <f t="shared" si="9"/>
        <v>-5.3541</v>
      </c>
      <c r="K84" s="8">
        <f t="shared" si="15"/>
        <v>5.3703</v>
      </c>
      <c r="L84" s="9">
        <f t="shared" si="11"/>
        <v>-3.538485</v>
      </c>
      <c r="M84" s="9">
        <f t="shared" si="12"/>
        <v>-6.8931</v>
      </c>
      <c r="N84" s="8">
        <f t="shared" si="13"/>
        <v>5.9454</v>
      </c>
      <c r="O84" s="8">
        <f t="shared" si="14"/>
        <v>3.0132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</row>
    <row r="85" ht="14.25" customHeight="1">
      <c r="A85" s="9">
        <v>82.0</v>
      </c>
      <c r="B85" s="9">
        <f t="shared" si="1"/>
        <v>2.784474</v>
      </c>
      <c r="C85" s="9">
        <f t="shared" si="2"/>
        <v>8.1672</v>
      </c>
      <c r="D85" s="9">
        <f t="shared" si="3"/>
        <v>3.174384</v>
      </c>
      <c r="E85" s="9">
        <f t="shared" si="4"/>
        <v>-5.279406</v>
      </c>
      <c r="F85" s="8">
        <f t="shared" si="5"/>
        <v>3.034</v>
      </c>
      <c r="G85" s="9">
        <f t="shared" si="6"/>
        <v>2.691404</v>
      </c>
      <c r="H85" s="9">
        <f t="shared" si="7"/>
        <v>8.159</v>
      </c>
      <c r="I85" s="8">
        <f t="shared" si="8"/>
        <v>-3.624236</v>
      </c>
      <c r="J85" s="9">
        <f t="shared" si="9"/>
        <v>-5.4202</v>
      </c>
      <c r="K85" s="8">
        <f t="shared" si="15"/>
        <v>5.4366</v>
      </c>
      <c r="L85" s="9">
        <f t="shared" si="11"/>
        <v>-3.58217</v>
      </c>
      <c r="M85" s="9">
        <f t="shared" si="12"/>
        <v>-6.9782</v>
      </c>
      <c r="N85" s="8">
        <f t="shared" si="13"/>
        <v>6.0188</v>
      </c>
      <c r="O85" s="8">
        <f t="shared" si="14"/>
        <v>3.0504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</row>
    <row r="86" ht="14.25" customHeight="1">
      <c r="A86" s="9">
        <v>83.0</v>
      </c>
      <c r="B86" s="9">
        <f t="shared" si="1"/>
        <v>2.818431</v>
      </c>
      <c r="C86" s="9">
        <f t="shared" si="2"/>
        <v>8.2668</v>
      </c>
      <c r="D86" s="9">
        <f t="shared" si="3"/>
        <v>3.213096</v>
      </c>
      <c r="E86" s="9">
        <f t="shared" si="4"/>
        <v>-5.343789</v>
      </c>
      <c r="F86" s="8">
        <f t="shared" si="5"/>
        <v>3.071</v>
      </c>
      <c r="G86" s="9">
        <f t="shared" si="6"/>
        <v>2.724226</v>
      </c>
      <c r="H86" s="9">
        <f t="shared" si="7"/>
        <v>8.2585</v>
      </c>
      <c r="I86" s="8">
        <f t="shared" si="8"/>
        <v>-3.668434</v>
      </c>
      <c r="J86" s="9">
        <f t="shared" si="9"/>
        <v>-5.4863</v>
      </c>
      <c r="K86" s="8">
        <f t="shared" si="15"/>
        <v>5.5029</v>
      </c>
      <c r="L86" s="9">
        <f t="shared" si="11"/>
        <v>-3.625855</v>
      </c>
      <c r="M86" s="9">
        <f t="shared" si="12"/>
        <v>-7.0633</v>
      </c>
      <c r="N86" s="8">
        <f t="shared" si="13"/>
        <v>6.0922</v>
      </c>
      <c r="O86" s="8">
        <f t="shared" si="14"/>
        <v>3.0876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</row>
    <row r="87" ht="14.25" customHeight="1">
      <c r="A87" s="9">
        <v>84.0</v>
      </c>
      <c r="B87" s="9">
        <f t="shared" si="1"/>
        <v>2.852388</v>
      </c>
      <c r="C87" s="9">
        <f t="shared" si="2"/>
        <v>8.3664</v>
      </c>
      <c r="D87" s="9">
        <f t="shared" si="3"/>
        <v>3.251808</v>
      </c>
      <c r="E87" s="9">
        <f t="shared" si="4"/>
        <v>-5.408172</v>
      </c>
      <c r="F87" s="8">
        <f t="shared" si="5"/>
        <v>3.108</v>
      </c>
      <c r="G87" s="9">
        <f t="shared" si="6"/>
        <v>2.757048</v>
      </c>
      <c r="H87" s="9">
        <f t="shared" si="7"/>
        <v>8.358</v>
      </c>
      <c r="I87" s="8">
        <f t="shared" si="8"/>
        <v>-3.712632</v>
      </c>
      <c r="J87" s="9">
        <f t="shared" si="9"/>
        <v>-5.5524</v>
      </c>
      <c r="K87" s="8">
        <f t="shared" si="15"/>
        <v>5.5692</v>
      </c>
      <c r="L87" s="9">
        <f t="shared" si="11"/>
        <v>-3.66954</v>
      </c>
      <c r="M87" s="9">
        <f t="shared" si="12"/>
        <v>-7.1484</v>
      </c>
      <c r="N87" s="8">
        <f t="shared" si="13"/>
        <v>6.1656</v>
      </c>
      <c r="O87" s="8">
        <f t="shared" si="14"/>
        <v>3.1248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</row>
    <row r="88" ht="14.25" customHeight="1">
      <c r="A88" s="9">
        <v>85.0</v>
      </c>
      <c r="B88" s="9">
        <f t="shared" si="1"/>
        <v>2.886345</v>
      </c>
      <c r="C88" s="9">
        <f t="shared" si="2"/>
        <v>8.466</v>
      </c>
      <c r="D88" s="9">
        <f t="shared" si="3"/>
        <v>3.29052</v>
      </c>
      <c r="E88" s="9">
        <f t="shared" si="4"/>
        <v>-5.472555</v>
      </c>
      <c r="F88" s="8">
        <f t="shared" si="5"/>
        <v>3.145</v>
      </c>
      <c r="G88" s="9">
        <f t="shared" si="6"/>
        <v>2.78987</v>
      </c>
      <c r="H88" s="9">
        <f t="shared" si="7"/>
        <v>8.4575</v>
      </c>
      <c r="I88" s="8">
        <f t="shared" si="8"/>
        <v>-3.75683</v>
      </c>
      <c r="J88" s="9">
        <f t="shared" si="9"/>
        <v>-5.6185</v>
      </c>
      <c r="K88" s="8">
        <f t="shared" si="15"/>
        <v>5.6355</v>
      </c>
      <c r="L88" s="9">
        <f t="shared" si="11"/>
        <v>-3.713225</v>
      </c>
      <c r="M88" s="9">
        <f t="shared" si="12"/>
        <v>-7.2335</v>
      </c>
      <c r="N88" s="8">
        <f t="shared" si="13"/>
        <v>6.239</v>
      </c>
      <c r="O88" s="8">
        <f t="shared" si="14"/>
        <v>3.162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</row>
    <row r="89" ht="14.25" customHeight="1">
      <c r="A89" s="9">
        <v>86.0</v>
      </c>
      <c r="B89" s="9">
        <f t="shared" si="1"/>
        <v>2.920302</v>
      </c>
      <c r="C89" s="9">
        <f t="shared" si="2"/>
        <v>8.5656</v>
      </c>
      <c r="D89" s="9">
        <f t="shared" si="3"/>
        <v>3.329232</v>
      </c>
      <c r="E89" s="9">
        <f t="shared" si="4"/>
        <v>-5.536938</v>
      </c>
      <c r="F89" s="8">
        <f t="shared" si="5"/>
        <v>3.182</v>
      </c>
      <c r="G89" s="9">
        <f t="shared" si="6"/>
        <v>2.822692</v>
      </c>
      <c r="H89" s="9">
        <f t="shared" si="7"/>
        <v>8.557</v>
      </c>
      <c r="I89" s="8">
        <f t="shared" si="8"/>
        <v>-3.801028</v>
      </c>
      <c r="J89" s="9">
        <f t="shared" si="9"/>
        <v>-5.6846</v>
      </c>
      <c r="K89" s="8">
        <f t="shared" si="15"/>
        <v>5.7018</v>
      </c>
      <c r="L89" s="9">
        <f t="shared" si="11"/>
        <v>-3.75691</v>
      </c>
      <c r="M89" s="9">
        <f t="shared" si="12"/>
        <v>-7.3186</v>
      </c>
      <c r="N89" s="8">
        <f t="shared" si="13"/>
        <v>6.3124</v>
      </c>
      <c r="O89" s="8">
        <f t="shared" si="14"/>
        <v>3.1992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</row>
    <row r="90" ht="14.25" customHeight="1">
      <c r="A90" s="9">
        <v>87.0</v>
      </c>
      <c r="B90" s="9">
        <f t="shared" si="1"/>
        <v>2.954259</v>
      </c>
      <c r="C90" s="9">
        <f t="shared" si="2"/>
        <v>8.6652</v>
      </c>
      <c r="D90" s="9">
        <f t="shared" si="3"/>
        <v>3.367944</v>
      </c>
      <c r="E90" s="9">
        <f t="shared" si="4"/>
        <v>-5.601321</v>
      </c>
      <c r="F90" s="8">
        <f t="shared" si="5"/>
        <v>3.219</v>
      </c>
      <c r="G90" s="9">
        <f t="shared" si="6"/>
        <v>2.855514</v>
      </c>
      <c r="H90" s="9">
        <f t="shared" si="7"/>
        <v>8.6565</v>
      </c>
      <c r="I90" s="8">
        <f t="shared" si="8"/>
        <v>-3.845226</v>
      </c>
      <c r="J90" s="9">
        <f t="shared" si="9"/>
        <v>-5.7507</v>
      </c>
      <c r="K90" s="8">
        <f t="shared" si="15"/>
        <v>5.7681</v>
      </c>
      <c r="L90" s="9">
        <f t="shared" si="11"/>
        <v>-3.800595</v>
      </c>
      <c r="M90" s="9">
        <f t="shared" si="12"/>
        <v>-7.4037</v>
      </c>
      <c r="N90" s="8">
        <f t="shared" si="13"/>
        <v>6.3858</v>
      </c>
      <c r="O90" s="8">
        <f t="shared" si="14"/>
        <v>3.2364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</row>
    <row r="91" ht="14.25" customHeight="1">
      <c r="A91" s="9">
        <v>88.0</v>
      </c>
      <c r="B91" s="9">
        <f t="shared" si="1"/>
        <v>2.988216</v>
      </c>
      <c r="C91" s="9">
        <f t="shared" si="2"/>
        <v>8.7648</v>
      </c>
      <c r="D91" s="9">
        <f t="shared" si="3"/>
        <v>3.406656</v>
      </c>
      <c r="E91" s="9">
        <f t="shared" si="4"/>
        <v>-5.665704</v>
      </c>
      <c r="F91" s="8">
        <f t="shared" si="5"/>
        <v>3.256</v>
      </c>
      <c r="G91" s="9">
        <f t="shared" si="6"/>
        <v>2.888336</v>
      </c>
      <c r="H91" s="9">
        <f t="shared" si="7"/>
        <v>8.756</v>
      </c>
      <c r="I91" s="8">
        <f t="shared" si="8"/>
        <v>-3.889424</v>
      </c>
      <c r="J91" s="9">
        <f t="shared" si="9"/>
        <v>-5.8168</v>
      </c>
      <c r="K91" s="8">
        <f t="shared" si="15"/>
        <v>5.8344</v>
      </c>
      <c r="L91" s="9">
        <f t="shared" si="11"/>
        <v>-3.84428</v>
      </c>
      <c r="M91" s="9">
        <f t="shared" si="12"/>
        <v>-7.4888</v>
      </c>
      <c r="N91" s="8">
        <f t="shared" si="13"/>
        <v>6.4592</v>
      </c>
      <c r="O91" s="8">
        <f t="shared" si="14"/>
        <v>3.2736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</row>
    <row r="92" ht="14.25" customHeight="1">
      <c r="A92" s="9">
        <v>89.0</v>
      </c>
      <c r="B92" s="9">
        <f t="shared" si="1"/>
        <v>3.022173</v>
      </c>
      <c r="C92" s="9">
        <f t="shared" si="2"/>
        <v>8.8644</v>
      </c>
      <c r="D92" s="9">
        <f t="shared" si="3"/>
        <v>3.445368</v>
      </c>
      <c r="E92" s="9">
        <f t="shared" si="4"/>
        <v>-5.730087</v>
      </c>
      <c r="F92" s="8">
        <f t="shared" si="5"/>
        <v>3.293</v>
      </c>
      <c r="G92" s="9">
        <f t="shared" si="6"/>
        <v>2.921158</v>
      </c>
      <c r="H92" s="9">
        <f t="shared" si="7"/>
        <v>8.8555</v>
      </c>
      <c r="I92" s="8">
        <f t="shared" si="8"/>
        <v>-3.933622</v>
      </c>
      <c r="J92" s="9">
        <f t="shared" si="9"/>
        <v>-5.8829</v>
      </c>
      <c r="K92" s="8">
        <f t="shared" si="15"/>
        <v>5.9007</v>
      </c>
      <c r="L92" s="9">
        <f t="shared" si="11"/>
        <v>-3.887965</v>
      </c>
      <c r="M92" s="9">
        <f t="shared" si="12"/>
        <v>-7.5739</v>
      </c>
      <c r="N92" s="8">
        <f t="shared" si="13"/>
        <v>6.5326</v>
      </c>
      <c r="O92" s="8">
        <f t="shared" si="14"/>
        <v>3.3108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</row>
    <row r="93" ht="14.25" customHeight="1">
      <c r="A93" s="9">
        <v>90.0</v>
      </c>
      <c r="B93" s="9">
        <f t="shared" si="1"/>
        <v>3.05613</v>
      </c>
      <c r="C93" s="9">
        <f t="shared" si="2"/>
        <v>8.964</v>
      </c>
      <c r="D93" s="9">
        <f t="shared" si="3"/>
        <v>3.48408</v>
      </c>
      <c r="E93" s="9">
        <f t="shared" si="4"/>
        <v>-5.79447</v>
      </c>
      <c r="F93" s="8">
        <f t="shared" si="5"/>
        <v>3.33</v>
      </c>
      <c r="G93" s="9">
        <f t="shared" si="6"/>
        <v>2.95398</v>
      </c>
      <c r="H93" s="9">
        <f t="shared" si="7"/>
        <v>8.955</v>
      </c>
      <c r="I93" s="8">
        <f t="shared" si="8"/>
        <v>-3.97782</v>
      </c>
      <c r="J93" s="9">
        <f t="shared" si="9"/>
        <v>-5.949</v>
      </c>
      <c r="K93" s="8">
        <f t="shared" si="15"/>
        <v>5.967</v>
      </c>
      <c r="L93" s="9">
        <f t="shared" si="11"/>
        <v>-3.93165</v>
      </c>
      <c r="M93" s="9">
        <f t="shared" si="12"/>
        <v>-7.659</v>
      </c>
      <c r="N93" s="8">
        <f t="shared" si="13"/>
        <v>6.606</v>
      </c>
      <c r="O93" s="8">
        <f t="shared" si="14"/>
        <v>3.348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</row>
    <row r="94" ht="14.25" customHeight="1">
      <c r="A94" s="9">
        <v>91.0</v>
      </c>
      <c r="B94" s="9">
        <f t="shared" si="1"/>
        <v>3.090087</v>
      </c>
      <c r="C94" s="9">
        <f t="shared" si="2"/>
        <v>9.0636</v>
      </c>
      <c r="D94" s="9">
        <f t="shared" si="3"/>
        <v>3.522792</v>
      </c>
      <c r="E94" s="9">
        <f t="shared" si="4"/>
        <v>-5.858853</v>
      </c>
      <c r="F94" s="8">
        <f t="shared" si="5"/>
        <v>3.367</v>
      </c>
      <c r="G94" s="9">
        <f t="shared" si="6"/>
        <v>2.986802</v>
      </c>
      <c r="H94" s="9">
        <f t="shared" si="7"/>
        <v>9.0545</v>
      </c>
      <c r="I94" s="8">
        <f t="shared" si="8"/>
        <v>-4.022018</v>
      </c>
      <c r="J94" s="9">
        <f t="shared" si="9"/>
        <v>-6.0151</v>
      </c>
      <c r="K94" s="8">
        <f t="shared" si="15"/>
        <v>6.0333</v>
      </c>
      <c r="L94" s="9">
        <f t="shared" si="11"/>
        <v>-3.975335</v>
      </c>
      <c r="M94" s="9">
        <f t="shared" si="12"/>
        <v>-7.7441</v>
      </c>
      <c r="N94" s="8">
        <f t="shared" si="13"/>
        <v>6.6794</v>
      </c>
      <c r="O94" s="8">
        <f t="shared" si="14"/>
        <v>3.3852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</row>
    <row r="95" ht="14.25" customHeight="1">
      <c r="A95" s="9">
        <v>92.0</v>
      </c>
      <c r="B95" s="9">
        <f t="shared" si="1"/>
        <v>3.124044</v>
      </c>
      <c r="C95" s="9">
        <f t="shared" si="2"/>
        <v>9.1632</v>
      </c>
      <c r="D95" s="9">
        <f t="shared" si="3"/>
        <v>3.561504</v>
      </c>
      <c r="E95" s="9">
        <f t="shared" si="4"/>
        <v>-5.923236</v>
      </c>
      <c r="F95" s="8">
        <f t="shared" si="5"/>
        <v>3.404</v>
      </c>
      <c r="G95" s="9">
        <f t="shared" si="6"/>
        <v>3.019624</v>
      </c>
      <c r="H95" s="9">
        <f t="shared" si="7"/>
        <v>9.154</v>
      </c>
      <c r="I95" s="8">
        <f t="shared" si="8"/>
        <v>-4.066216</v>
      </c>
      <c r="J95" s="9">
        <f t="shared" si="9"/>
        <v>-6.0812</v>
      </c>
      <c r="K95" s="8">
        <f t="shared" si="15"/>
        <v>6.0996</v>
      </c>
      <c r="L95" s="9">
        <f t="shared" si="11"/>
        <v>-4.01902</v>
      </c>
      <c r="M95" s="9">
        <f t="shared" si="12"/>
        <v>-7.8292</v>
      </c>
      <c r="N95" s="8">
        <f t="shared" si="13"/>
        <v>6.7528</v>
      </c>
      <c r="O95" s="8">
        <f t="shared" si="14"/>
        <v>3.4224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</row>
    <row r="96" ht="14.25" customHeight="1">
      <c r="A96" s="9">
        <v>93.0</v>
      </c>
      <c r="B96" s="9">
        <f t="shared" si="1"/>
        <v>3.158001</v>
      </c>
      <c r="C96" s="9">
        <f t="shared" si="2"/>
        <v>9.2628</v>
      </c>
      <c r="D96" s="9">
        <f t="shared" si="3"/>
        <v>3.600216</v>
      </c>
      <c r="E96" s="9">
        <f t="shared" si="4"/>
        <v>-5.987619</v>
      </c>
      <c r="F96" s="8">
        <f t="shared" si="5"/>
        <v>3.441</v>
      </c>
      <c r="G96" s="9">
        <f t="shared" si="6"/>
        <v>3.052446</v>
      </c>
      <c r="H96" s="9">
        <f t="shared" si="7"/>
        <v>9.2535</v>
      </c>
      <c r="I96" s="8">
        <f t="shared" si="8"/>
        <v>-4.110414</v>
      </c>
      <c r="J96" s="9">
        <f t="shared" si="9"/>
        <v>-6.1473</v>
      </c>
      <c r="K96" s="8">
        <f t="shared" si="15"/>
        <v>6.1659</v>
      </c>
      <c r="L96" s="9">
        <f t="shared" si="11"/>
        <v>-4.062705</v>
      </c>
      <c r="M96" s="9">
        <f t="shared" si="12"/>
        <v>-7.9143</v>
      </c>
      <c r="N96" s="8">
        <f t="shared" si="13"/>
        <v>6.8262</v>
      </c>
      <c r="O96" s="8">
        <f t="shared" si="14"/>
        <v>3.4596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</row>
    <row r="97" ht="14.25" customHeight="1">
      <c r="A97" s="9">
        <v>94.0</v>
      </c>
      <c r="B97" s="9">
        <f t="shared" si="1"/>
        <v>3.191958</v>
      </c>
      <c r="C97" s="9">
        <f t="shared" si="2"/>
        <v>9.3624</v>
      </c>
      <c r="D97" s="9">
        <f t="shared" si="3"/>
        <v>3.638928</v>
      </c>
      <c r="E97" s="9">
        <f t="shared" si="4"/>
        <v>-6.052002</v>
      </c>
      <c r="F97" s="8">
        <f t="shared" si="5"/>
        <v>3.478</v>
      </c>
      <c r="G97" s="9">
        <f t="shared" si="6"/>
        <v>3.085268</v>
      </c>
      <c r="H97" s="9">
        <f t="shared" si="7"/>
        <v>9.353</v>
      </c>
      <c r="I97" s="8">
        <f t="shared" si="8"/>
        <v>-4.154612</v>
      </c>
      <c r="J97" s="9">
        <f t="shared" si="9"/>
        <v>-6.2134</v>
      </c>
      <c r="K97" s="8">
        <f t="shared" si="15"/>
        <v>6.2322</v>
      </c>
      <c r="L97" s="9">
        <f t="shared" si="11"/>
        <v>-4.10639</v>
      </c>
      <c r="M97" s="9">
        <f t="shared" si="12"/>
        <v>-7.9994</v>
      </c>
      <c r="N97" s="8">
        <f t="shared" si="13"/>
        <v>6.8996</v>
      </c>
      <c r="O97" s="8">
        <f t="shared" si="14"/>
        <v>3.4968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</row>
    <row r="98" ht="14.25" customHeight="1">
      <c r="A98" s="9">
        <v>95.0</v>
      </c>
      <c r="B98" s="9">
        <f t="shared" si="1"/>
        <v>3.225915</v>
      </c>
      <c r="C98" s="9">
        <f t="shared" si="2"/>
        <v>9.462</v>
      </c>
      <c r="D98" s="9">
        <f t="shared" si="3"/>
        <v>3.67764</v>
      </c>
      <c r="E98" s="9">
        <f t="shared" si="4"/>
        <v>-6.116385</v>
      </c>
      <c r="F98" s="8">
        <f t="shared" si="5"/>
        <v>3.515</v>
      </c>
      <c r="G98" s="9">
        <f t="shared" si="6"/>
        <v>3.11809</v>
      </c>
      <c r="H98" s="9">
        <f t="shared" si="7"/>
        <v>9.4525</v>
      </c>
      <c r="I98" s="8">
        <f t="shared" si="8"/>
        <v>-4.19881</v>
      </c>
      <c r="J98" s="9">
        <f t="shared" si="9"/>
        <v>-6.2795</v>
      </c>
      <c r="K98" s="8">
        <f t="shared" si="15"/>
        <v>6.2985</v>
      </c>
      <c r="L98" s="9">
        <f t="shared" si="11"/>
        <v>-4.150075</v>
      </c>
      <c r="M98" s="9">
        <f t="shared" si="12"/>
        <v>-8.0845</v>
      </c>
      <c r="N98" s="8">
        <f t="shared" si="13"/>
        <v>6.973</v>
      </c>
      <c r="O98" s="8">
        <f t="shared" si="14"/>
        <v>3.534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</row>
    <row r="99" ht="14.25" customHeight="1">
      <c r="A99" s="9">
        <v>96.0</v>
      </c>
      <c r="B99" s="9">
        <f t="shared" si="1"/>
        <v>3.259872</v>
      </c>
      <c r="C99" s="9">
        <f t="shared" si="2"/>
        <v>9.5616</v>
      </c>
      <c r="D99" s="9">
        <f t="shared" si="3"/>
        <v>3.716352</v>
      </c>
      <c r="E99" s="9">
        <f t="shared" si="4"/>
        <v>-6.180768</v>
      </c>
      <c r="F99" s="8">
        <f t="shared" si="5"/>
        <v>3.552</v>
      </c>
      <c r="G99" s="9">
        <f t="shared" si="6"/>
        <v>3.150912</v>
      </c>
      <c r="H99" s="9">
        <f t="shared" si="7"/>
        <v>9.552</v>
      </c>
      <c r="I99" s="8">
        <f t="shared" si="8"/>
        <v>-4.243008</v>
      </c>
      <c r="J99" s="9">
        <f t="shared" si="9"/>
        <v>-6.3456</v>
      </c>
      <c r="K99" s="8">
        <f t="shared" si="15"/>
        <v>6.3648</v>
      </c>
      <c r="L99" s="9">
        <f t="shared" si="11"/>
        <v>-4.19376</v>
      </c>
      <c r="M99" s="9">
        <f t="shared" si="12"/>
        <v>-8.1696</v>
      </c>
      <c r="N99" s="8">
        <f t="shared" si="13"/>
        <v>7.0464</v>
      </c>
      <c r="O99" s="8">
        <f t="shared" si="14"/>
        <v>3.5712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</row>
    <row r="100" ht="14.25" customHeight="1">
      <c r="A100" s="9">
        <v>97.0</v>
      </c>
      <c r="B100" s="9">
        <f t="shared" si="1"/>
        <v>3.293829</v>
      </c>
      <c r="C100" s="9">
        <f t="shared" si="2"/>
        <v>9.6612</v>
      </c>
      <c r="D100" s="9">
        <f t="shared" si="3"/>
        <v>3.755064</v>
      </c>
      <c r="E100" s="9">
        <f t="shared" si="4"/>
        <v>-6.245151</v>
      </c>
      <c r="F100" s="8">
        <f t="shared" si="5"/>
        <v>3.589</v>
      </c>
      <c r="G100" s="9">
        <f t="shared" si="6"/>
        <v>3.183734</v>
      </c>
      <c r="H100" s="9">
        <f t="shared" si="7"/>
        <v>9.6515</v>
      </c>
      <c r="I100" s="8">
        <f t="shared" si="8"/>
        <v>-4.287206</v>
      </c>
      <c r="J100" s="9">
        <f t="shared" si="9"/>
        <v>-6.4117</v>
      </c>
      <c r="K100" s="8">
        <f t="shared" si="15"/>
        <v>6.4311</v>
      </c>
      <c r="L100" s="9">
        <f t="shared" si="11"/>
        <v>-4.237445</v>
      </c>
      <c r="M100" s="9">
        <f t="shared" si="12"/>
        <v>-8.2547</v>
      </c>
      <c r="N100" s="8">
        <f t="shared" si="13"/>
        <v>7.1198</v>
      </c>
      <c r="O100" s="8">
        <f t="shared" si="14"/>
        <v>3.6084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</row>
    <row r="101" ht="14.25" customHeight="1">
      <c r="A101" s="9">
        <v>98.0</v>
      </c>
      <c r="B101" s="9">
        <f t="shared" si="1"/>
        <v>3.327786</v>
      </c>
      <c r="C101" s="9">
        <f t="shared" si="2"/>
        <v>9.7608</v>
      </c>
      <c r="D101" s="9">
        <f t="shared" si="3"/>
        <v>3.793776</v>
      </c>
      <c r="E101" s="9">
        <f t="shared" si="4"/>
        <v>-6.309534</v>
      </c>
      <c r="F101" s="8">
        <f t="shared" si="5"/>
        <v>3.626</v>
      </c>
      <c r="G101" s="9">
        <f t="shared" si="6"/>
        <v>3.216556</v>
      </c>
      <c r="H101" s="9">
        <f t="shared" si="7"/>
        <v>9.751</v>
      </c>
      <c r="I101" s="8">
        <f t="shared" si="8"/>
        <v>-4.331404</v>
      </c>
      <c r="J101" s="9">
        <f t="shared" si="9"/>
        <v>-6.4778</v>
      </c>
      <c r="K101" s="8">
        <f t="shared" si="15"/>
        <v>6.4974</v>
      </c>
      <c r="L101" s="9">
        <f t="shared" si="11"/>
        <v>-4.28113</v>
      </c>
      <c r="M101" s="9">
        <f t="shared" si="12"/>
        <v>-8.3398</v>
      </c>
      <c r="N101" s="8">
        <f t="shared" si="13"/>
        <v>7.1932</v>
      </c>
      <c r="O101" s="8">
        <f t="shared" si="14"/>
        <v>3.6456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</row>
    <row r="102" ht="14.25" customHeight="1">
      <c r="A102" s="9">
        <v>99.0</v>
      </c>
      <c r="B102" s="9">
        <f t="shared" si="1"/>
        <v>3.361743</v>
      </c>
      <c r="C102" s="9">
        <f t="shared" si="2"/>
        <v>9.8604</v>
      </c>
      <c r="D102" s="9">
        <f t="shared" si="3"/>
        <v>3.832488</v>
      </c>
      <c r="E102" s="9">
        <f t="shared" si="4"/>
        <v>-6.373917</v>
      </c>
      <c r="F102" s="8">
        <f t="shared" si="5"/>
        <v>3.663</v>
      </c>
      <c r="G102" s="9">
        <f t="shared" si="6"/>
        <v>3.249378</v>
      </c>
      <c r="H102" s="9">
        <f t="shared" si="7"/>
        <v>9.8505</v>
      </c>
      <c r="I102" s="8">
        <f t="shared" si="8"/>
        <v>-4.375602</v>
      </c>
      <c r="J102" s="9">
        <f t="shared" si="9"/>
        <v>-6.5439</v>
      </c>
      <c r="K102" s="8">
        <f t="shared" si="15"/>
        <v>6.5637</v>
      </c>
      <c r="L102" s="9">
        <f t="shared" si="11"/>
        <v>-4.324815</v>
      </c>
      <c r="M102" s="9">
        <f t="shared" si="12"/>
        <v>-8.4249</v>
      </c>
      <c r="N102" s="8">
        <f t="shared" si="13"/>
        <v>7.2666</v>
      </c>
      <c r="O102" s="8">
        <f t="shared" si="14"/>
        <v>3.6828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</row>
    <row r="103" ht="14.25" customHeight="1">
      <c r="A103" s="9">
        <v>100.0</v>
      </c>
      <c r="B103" s="9">
        <f t="shared" si="1"/>
        <v>3.3957</v>
      </c>
      <c r="C103" s="9">
        <f t="shared" si="2"/>
        <v>9.96</v>
      </c>
      <c r="D103" s="9">
        <f t="shared" si="3"/>
        <v>3.8712</v>
      </c>
      <c r="E103" s="9">
        <f t="shared" si="4"/>
        <v>-6.4383</v>
      </c>
      <c r="F103" s="8">
        <f t="shared" si="5"/>
        <v>3.7</v>
      </c>
      <c r="G103" s="9">
        <f t="shared" si="6"/>
        <v>3.2822</v>
      </c>
      <c r="H103" s="9">
        <f t="shared" si="7"/>
        <v>9.95</v>
      </c>
      <c r="I103" s="8">
        <f t="shared" si="8"/>
        <v>-4.4198</v>
      </c>
      <c r="J103" s="9">
        <f t="shared" si="9"/>
        <v>-6.61</v>
      </c>
      <c r="K103" s="8">
        <f t="shared" si="15"/>
        <v>6.63</v>
      </c>
      <c r="L103" s="9">
        <f t="shared" si="11"/>
        <v>-4.3685</v>
      </c>
      <c r="M103" s="9">
        <f t="shared" si="12"/>
        <v>-8.51</v>
      </c>
      <c r="N103" s="8">
        <f t="shared" si="13"/>
        <v>7.34</v>
      </c>
      <c r="O103" s="8">
        <f t="shared" si="14"/>
        <v>3.72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9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8">
        <f t="shared" ref="P4:P13" si="1">0.353279 * A4</f>
        <v>0.353279</v>
      </c>
      <c r="Q4" s="8">
        <f t="shared" ref="Q4:Q13" si="2">0.4193 * A4</f>
        <v>0.4193</v>
      </c>
      <c r="R4" s="8">
        <f t="shared" ref="R4:R13" si="3">0.3274 * A4</f>
        <v>0.3274</v>
      </c>
      <c r="S4" s="8">
        <f t="shared" ref="S4:S13" si="4">0.4304 * A4</f>
        <v>0.4304</v>
      </c>
      <c r="T4" s="8">
        <f t="shared" ref="T4:T13" si="5">0.4478 * A4</f>
        <v>0.4478</v>
      </c>
      <c r="AB4" s="17"/>
    </row>
    <row r="5" ht="14.25" customHeight="1">
      <c r="A5" s="9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8">
        <f t="shared" si="1"/>
        <v>0.706558</v>
      </c>
      <c r="Q5" s="8">
        <f t="shared" si="2"/>
        <v>0.8386</v>
      </c>
      <c r="R5" s="8">
        <f t="shared" si="3"/>
        <v>0.6548</v>
      </c>
      <c r="S5" s="8">
        <f t="shared" si="4"/>
        <v>0.8608</v>
      </c>
      <c r="T5" s="8">
        <f t="shared" si="5"/>
        <v>0.8956</v>
      </c>
      <c r="AB5" s="17"/>
    </row>
    <row r="6" ht="14.25" customHeight="1">
      <c r="A6" s="9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8">
        <f t="shared" si="1"/>
        <v>1.059837</v>
      </c>
      <c r="Q6" s="8">
        <f t="shared" si="2"/>
        <v>1.2579</v>
      </c>
      <c r="R6" s="8">
        <f t="shared" si="3"/>
        <v>0.9822</v>
      </c>
      <c r="S6" s="8">
        <f t="shared" si="4"/>
        <v>1.2912</v>
      </c>
      <c r="T6" s="8">
        <f t="shared" si="5"/>
        <v>1.3434</v>
      </c>
      <c r="AB6" s="17"/>
    </row>
    <row r="7" ht="14.25" customHeight="1">
      <c r="A7" s="9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8">
        <f t="shared" si="1"/>
        <v>1.413116</v>
      </c>
      <c r="Q7" s="8">
        <f t="shared" si="2"/>
        <v>1.6772</v>
      </c>
      <c r="R7" s="8">
        <f t="shared" si="3"/>
        <v>1.3096</v>
      </c>
      <c r="S7" s="8">
        <f t="shared" si="4"/>
        <v>1.7216</v>
      </c>
      <c r="T7" s="8">
        <f t="shared" si="5"/>
        <v>1.7912</v>
      </c>
    </row>
    <row r="8" ht="14.25" customHeight="1">
      <c r="A8" s="9">
        <v>5.0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8">
        <f t="shared" si="1"/>
        <v>1.766395</v>
      </c>
      <c r="Q8" s="8">
        <f t="shared" si="2"/>
        <v>2.0965</v>
      </c>
      <c r="R8" s="8">
        <f t="shared" si="3"/>
        <v>1.637</v>
      </c>
      <c r="S8" s="8">
        <f t="shared" si="4"/>
        <v>2.152</v>
      </c>
      <c r="T8" s="8">
        <f t="shared" si="5"/>
        <v>2.239</v>
      </c>
    </row>
    <row r="9" ht="14.25" customHeight="1">
      <c r="A9" s="9">
        <v>6.0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8">
        <f t="shared" si="1"/>
        <v>2.119674</v>
      </c>
      <c r="Q9" s="8">
        <f t="shared" si="2"/>
        <v>2.5158</v>
      </c>
      <c r="R9" s="8">
        <f t="shared" si="3"/>
        <v>1.9644</v>
      </c>
      <c r="S9" s="8">
        <f t="shared" si="4"/>
        <v>2.5824</v>
      </c>
      <c r="T9" s="8">
        <f t="shared" si="5"/>
        <v>2.6868</v>
      </c>
    </row>
    <row r="10" ht="14.25" customHeight="1">
      <c r="A10" s="9">
        <v>7.0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8">
        <f t="shared" si="1"/>
        <v>2.472953</v>
      </c>
      <c r="Q10" s="8">
        <f t="shared" si="2"/>
        <v>2.9351</v>
      </c>
      <c r="R10" s="8">
        <f t="shared" si="3"/>
        <v>2.2918</v>
      </c>
      <c r="S10" s="8">
        <f t="shared" si="4"/>
        <v>3.0128</v>
      </c>
      <c r="T10" s="8">
        <f t="shared" si="5"/>
        <v>3.1346</v>
      </c>
    </row>
    <row r="11" ht="14.25" customHeight="1">
      <c r="A11" s="9">
        <v>8.0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8">
        <f t="shared" si="1"/>
        <v>2.826232</v>
      </c>
      <c r="Q11" s="8">
        <f t="shared" si="2"/>
        <v>3.3544</v>
      </c>
      <c r="R11" s="8">
        <f t="shared" si="3"/>
        <v>2.6192</v>
      </c>
      <c r="S11" s="8">
        <f t="shared" si="4"/>
        <v>3.4432</v>
      </c>
      <c r="T11" s="8">
        <f t="shared" si="5"/>
        <v>3.5824</v>
      </c>
    </row>
    <row r="12" ht="14.25" customHeight="1">
      <c r="A12" s="9">
        <v>9.0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8">
        <f t="shared" si="1"/>
        <v>3.179511</v>
      </c>
      <c r="Q12" s="8">
        <f t="shared" si="2"/>
        <v>3.7737</v>
      </c>
      <c r="R12" s="8">
        <f t="shared" si="3"/>
        <v>2.9466</v>
      </c>
      <c r="S12" s="8">
        <f t="shared" si="4"/>
        <v>3.8736</v>
      </c>
      <c r="T12" s="8">
        <f t="shared" si="5"/>
        <v>4.0302</v>
      </c>
    </row>
    <row r="13" ht="14.25" customHeight="1">
      <c r="A13" s="9">
        <v>10.0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8">
        <f t="shared" si="1"/>
        <v>3.53279</v>
      </c>
      <c r="Q13" s="8">
        <f t="shared" si="2"/>
        <v>4.193</v>
      </c>
      <c r="R13" s="8">
        <f t="shared" si="3"/>
        <v>3.274</v>
      </c>
      <c r="S13" s="8">
        <f t="shared" si="4"/>
        <v>4.304</v>
      </c>
      <c r="T13" s="8">
        <f t="shared" si="5"/>
        <v>4.478</v>
      </c>
    </row>
    <row r="14" ht="14.25" customHeight="1">
      <c r="D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4" max="4" width="17.5"/>
    <col customWidth="1" min="5" max="5" width="12.25"/>
    <col customWidth="1" min="6" max="6" width="25.13"/>
    <col customWidth="1" min="7" max="7" width="15.38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7" t="s">
        <v>104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5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7">
        <v>-1.32</v>
      </c>
      <c r="L2" s="18">
        <v>-0.142977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5" t="s">
        <v>15</v>
      </c>
      <c r="B3" s="8">
        <v>0.081133</v>
      </c>
      <c r="C3" s="18">
        <v>0.1896</v>
      </c>
      <c r="D3" s="8">
        <v>0.150728</v>
      </c>
      <c r="E3" s="8">
        <v>0.2543</v>
      </c>
      <c r="F3" s="8">
        <v>-0.23</v>
      </c>
      <c r="G3" s="18">
        <v>0.168246</v>
      </c>
      <c r="H3" s="8">
        <v>0.0</v>
      </c>
      <c r="I3" s="8">
        <v>0.203928</v>
      </c>
      <c r="J3" s="8">
        <v>0.2084</v>
      </c>
      <c r="K3" s="13">
        <v>-0.73</v>
      </c>
      <c r="L3" s="8">
        <v>0.0</v>
      </c>
      <c r="M3" s="19">
        <v>0.1703</v>
      </c>
      <c r="N3" s="12">
        <v>-0.47</v>
      </c>
      <c r="O3" s="8">
        <v>-0.413</v>
      </c>
      <c r="P3" s="8">
        <v>0.087405</v>
      </c>
      <c r="Q3" s="8">
        <v>0.1418</v>
      </c>
      <c r="R3" s="8">
        <v>0.1499</v>
      </c>
      <c r="S3" s="8">
        <v>0.1029</v>
      </c>
      <c r="T3" s="8">
        <v>0.1237</v>
      </c>
    </row>
    <row r="4" ht="14.25" customHeight="1">
      <c r="A4" s="15" t="s">
        <v>23</v>
      </c>
      <c r="B4" s="8">
        <v>-0.586198</v>
      </c>
      <c r="C4" s="8">
        <v>-0.5421</v>
      </c>
      <c r="D4" s="18">
        <v>-0.56085</v>
      </c>
      <c r="E4" s="8">
        <v>0.0</v>
      </c>
      <c r="F4" s="8">
        <v>0.0</v>
      </c>
      <c r="G4" s="18">
        <v>-0.421854</v>
      </c>
      <c r="H4" s="8">
        <v>0.423394</v>
      </c>
      <c r="I4" s="8">
        <v>-0.291734</v>
      </c>
      <c r="J4" s="8">
        <v>0.0</v>
      </c>
      <c r="K4" s="8">
        <v>0.0</v>
      </c>
      <c r="L4" s="8">
        <v>-0.640363</v>
      </c>
      <c r="M4" s="8">
        <v>-0.3858</v>
      </c>
      <c r="N4" s="8">
        <v>0.0</v>
      </c>
      <c r="O4" s="8">
        <v>0.0</v>
      </c>
      <c r="P4" s="20">
        <v>-0.593296</v>
      </c>
      <c r="Q4" s="8">
        <v>-0.4485</v>
      </c>
      <c r="R4" s="8">
        <v>-0.4223</v>
      </c>
      <c r="S4" s="8">
        <v>-0.4532</v>
      </c>
      <c r="T4" s="8">
        <v>-0.4617</v>
      </c>
    </row>
    <row r="5" ht="14.25" customHeight="1">
      <c r="A5" s="15" t="s">
        <v>105</v>
      </c>
      <c r="B5" s="8">
        <v>-0.586198</v>
      </c>
      <c r="C5" s="8">
        <v>-0.5421</v>
      </c>
      <c r="D5" s="18">
        <v>-0.56085</v>
      </c>
      <c r="E5" s="8">
        <v>0.0</v>
      </c>
      <c r="F5" s="8">
        <v>0.389</v>
      </c>
      <c r="G5" s="18">
        <v>-0.421854</v>
      </c>
      <c r="H5" s="8">
        <v>0.423394</v>
      </c>
      <c r="I5" s="8">
        <v>-0.291734</v>
      </c>
      <c r="J5" s="8">
        <v>0.0</v>
      </c>
      <c r="K5" s="12">
        <v>-0.0207</v>
      </c>
      <c r="L5" s="8">
        <v>-0.640363</v>
      </c>
      <c r="M5" s="8">
        <v>-0.3858</v>
      </c>
      <c r="N5" s="12">
        <v>0.171</v>
      </c>
      <c r="O5" s="8">
        <v>0.0529</v>
      </c>
      <c r="P5" s="20">
        <v>-0.593296</v>
      </c>
      <c r="Q5" s="8">
        <v>-0.4485</v>
      </c>
      <c r="R5" s="8">
        <v>-0.4223</v>
      </c>
      <c r="S5" s="8">
        <v>-0.4532</v>
      </c>
      <c r="T5" s="8">
        <v>-0.4617</v>
      </c>
    </row>
    <row r="6" ht="14.25" customHeight="1">
      <c r="A6" s="15" t="s">
        <v>58</v>
      </c>
      <c r="B6" s="8">
        <v>-0.335581</v>
      </c>
      <c r="C6" s="8">
        <v>-0.3837</v>
      </c>
      <c r="D6" s="8">
        <v>-0.386921</v>
      </c>
      <c r="E6" s="8">
        <v>-0.3249</v>
      </c>
      <c r="F6" s="8">
        <v>0.39</v>
      </c>
      <c r="G6" s="18">
        <v>-0.387372</v>
      </c>
      <c r="H6" s="8">
        <v>0.0</v>
      </c>
      <c r="I6" s="8">
        <v>-0.347939</v>
      </c>
      <c r="J6" s="8">
        <v>0.0</v>
      </c>
      <c r="K6" s="8">
        <v>-0.063</v>
      </c>
      <c r="L6" s="8">
        <v>-0.43644</v>
      </c>
      <c r="M6" s="8">
        <v>-0.3552</v>
      </c>
      <c r="N6" s="8">
        <v>0.216</v>
      </c>
      <c r="O6" s="8">
        <v>0.151</v>
      </c>
      <c r="P6" s="20">
        <v>-0.465989</v>
      </c>
      <c r="Q6" s="8">
        <v>-0.3304</v>
      </c>
      <c r="R6" s="8">
        <v>-0.4515</v>
      </c>
      <c r="S6" s="8">
        <v>-0.3796</v>
      </c>
      <c r="T6" s="8">
        <v>-0.2928</v>
      </c>
    </row>
    <row r="7" ht="14.25" customHeight="1">
      <c r="A7" s="15" t="s">
        <v>46</v>
      </c>
      <c r="B7" s="8">
        <v>0.152957</v>
      </c>
      <c r="C7" s="8">
        <v>0.0</v>
      </c>
      <c r="D7" s="8">
        <v>0.162513</v>
      </c>
      <c r="E7" s="8">
        <v>0.0</v>
      </c>
      <c r="F7" s="8">
        <v>-0.333</v>
      </c>
      <c r="G7" s="18">
        <v>0.155177</v>
      </c>
      <c r="H7" s="8">
        <v>0.0</v>
      </c>
      <c r="I7" s="8">
        <v>-0.019581</v>
      </c>
      <c r="J7" s="8">
        <v>0.0</v>
      </c>
      <c r="K7" s="8">
        <v>-0.793</v>
      </c>
      <c r="L7" s="8">
        <v>0.0</v>
      </c>
      <c r="M7" s="8">
        <v>0.0</v>
      </c>
      <c r="N7" s="8">
        <v>-0.683</v>
      </c>
      <c r="O7" s="8">
        <v>-0.485</v>
      </c>
      <c r="P7" s="8">
        <v>0.185506</v>
      </c>
      <c r="Q7" s="8">
        <v>0.204</v>
      </c>
      <c r="R7" s="8">
        <v>0.2235</v>
      </c>
      <c r="S7" s="8">
        <v>0.1377</v>
      </c>
      <c r="T7" s="8">
        <v>0.209</v>
      </c>
    </row>
    <row r="8" ht="14.25" customHeight="1">
      <c r="A8" s="15" t="s">
        <v>34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8">
        <v>0.0</v>
      </c>
      <c r="L8" s="8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9" t="s">
        <v>106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16</v>
      </c>
      <c r="B2" s="9">
        <v>0.0</v>
      </c>
      <c r="C2" s="8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8">
        <v>0.0</v>
      </c>
      <c r="K2" s="9">
        <v>0.0</v>
      </c>
      <c r="L2" s="9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55</v>
      </c>
      <c r="B3" s="8">
        <v>-0.314787</v>
      </c>
      <c r="C3" s="8">
        <v>-0.4931</v>
      </c>
      <c r="D3" s="8">
        <v>0.315981</v>
      </c>
      <c r="E3" s="8">
        <v>0.0</v>
      </c>
      <c r="F3" s="10">
        <v>-0.887</v>
      </c>
      <c r="G3" s="8">
        <v>-0.205415</v>
      </c>
      <c r="H3" s="8">
        <v>-0.5034</v>
      </c>
      <c r="I3" s="8">
        <v>0.320614</v>
      </c>
      <c r="J3" s="8">
        <v>0.0</v>
      </c>
      <c r="K3" s="12">
        <v>-0.795</v>
      </c>
      <c r="L3" s="8">
        <v>0.461943</v>
      </c>
      <c r="M3" s="8">
        <v>0.1393</v>
      </c>
      <c r="N3" s="12">
        <v>-0.768</v>
      </c>
      <c r="O3" s="10">
        <v>-0.788</v>
      </c>
      <c r="P3" s="8">
        <v>-0.450254</v>
      </c>
      <c r="Q3" s="8">
        <v>0.1455</v>
      </c>
      <c r="R3" s="8">
        <v>-0.4718</v>
      </c>
      <c r="S3" s="8">
        <v>0.0588</v>
      </c>
      <c r="T3" s="8">
        <v>0.3669</v>
      </c>
    </row>
    <row r="4" ht="14.25" customHeight="1">
      <c r="A4" s="8" t="s">
        <v>39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8" max="8" width="26.0"/>
    <col customWidth="1" min="9" max="9" width="16.88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9" t="s">
        <v>107</v>
      </c>
      <c r="B1" s="9" t="s">
        <v>108</v>
      </c>
      <c r="C1" s="9" t="s">
        <v>109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9" t="s">
        <v>39</v>
      </c>
      <c r="B2" s="9" t="s">
        <v>39</v>
      </c>
      <c r="C2" s="9" t="s">
        <v>39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</row>
    <row r="3" ht="14.25" customHeight="1">
      <c r="A3" s="9">
        <v>0.0</v>
      </c>
      <c r="B3" s="9">
        <v>30.0</v>
      </c>
      <c r="C3" s="9" t="s">
        <v>110</v>
      </c>
      <c r="D3" s="8">
        <v>0.411696</v>
      </c>
      <c r="E3" s="8">
        <v>0.0</v>
      </c>
      <c r="F3" s="8">
        <v>0.388537</v>
      </c>
      <c r="G3" s="8">
        <v>0.0</v>
      </c>
      <c r="H3" s="10">
        <v>-0.663</v>
      </c>
      <c r="I3" s="8">
        <v>0.375266</v>
      </c>
      <c r="J3" s="8">
        <v>0.0</v>
      </c>
      <c r="K3" s="8">
        <v>0.0</v>
      </c>
      <c r="L3" s="9">
        <v>0.0</v>
      </c>
      <c r="M3" s="12">
        <v>-0.309</v>
      </c>
      <c r="N3" s="8">
        <v>0.448681</v>
      </c>
      <c r="O3" s="8">
        <v>0.0</v>
      </c>
      <c r="P3" s="12">
        <v>-0.495</v>
      </c>
      <c r="Q3" s="10">
        <v>0.0</v>
      </c>
      <c r="R3" s="8">
        <v>0.231373</v>
      </c>
      <c r="S3" s="8">
        <v>0.2728</v>
      </c>
      <c r="T3" s="8">
        <v>0.2823</v>
      </c>
      <c r="U3" s="8">
        <v>0.3944</v>
      </c>
      <c r="V3" s="8">
        <v>0.3539</v>
      </c>
    </row>
    <row r="4" ht="14.25" customHeight="1">
      <c r="A4" s="9">
        <v>31.0</v>
      </c>
      <c r="B4" s="9">
        <v>90.0</v>
      </c>
      <c r="C4" s="9" t="s">
        <v>111</v>
      </c>
      <c r="D4" s="8">
        <v>0.321647</v>
      </c>
      <c r="E4" s="8">
        <v>0.0</v>
      </c>
      <c r="F4" s="8">
        <v>0.321135</v>
      </c>
      <c r="G4" s="9">
        <v>0.0</v>
      </c>
      <c r="H4" s="8">
        <v>-0.613</v>
      </c>
      <c r="I4" s="8">
        <v>0.342706</v>
      </c>
      <c r="J4" s="11">
        <v>0.6275</v>
      </c>
      <c r="K4" s="8">
        <v>0.32507</v>
      </c>
      <c r="L4" s="8">
        <v>0.0</v>
      </c>
      <c r="M4" s="8">
        <v>0.0</v>
      </c>
      <c r="N4" s="8">
        <v>0.140667</v>
      </c>
      <c r="O4" s="9">
        <v>0.0</v>
      </c>
      <c r="P4" s="12">
        <v>-0.407</v>
      </c>
      <c r="Q4" s="8">
        <v>0.0624</v>
      </c>
      <c r="R4" s="8">
        <v>0.09286</v>
      </c>
      <c r="S4" s="8">
        <v>0.0</v>
      </c>
      <c r="T4" s="8">
        <v>0.0428</v>
      </c>
      <c r="U4" s="8">
        <v>0.0</v>
      </c>
      <c r="V4" s="8">
        <v>0.1003</v>
      </c>
    </row>
    <row r="5" ht="14.25" customHeight="1">
      <c r="A5" s="9">
        <v>91.0</v>
      </c>
      <c r="B5" s="9">
        <v>365.0</v>
      </c>
      <c r="C5" s="9" t="s">
        <v>112</v>
      </c>
      <c r="D5" s="8">
        <v>0.0</v>
      </c>
      <c r="E5" s="8">
        <v>-0.5928</v>
      </c>
      <c r="F5" s="8">
        <v>0.0</v>
      </c>
      <c r="G5" s="8">
        <v>-0.525979</v>
      </c>
      <c r="H5" s="8">
        <v>-0.396</v>
      </c>
      <c r="I5" s="8">
        <v>0.0</v>
      </c>
      <c r="J5" s="8">
        <v>0.0</v>
      </c>
      <c r="K5" s="8">
        <v>-0.05902</v>
      </c>
      <c r="L5" s="8">
        <v>-0.7816</v>
      </c>
      <c r="M5" s="8">
        <v>0.0</v>
      </c>
      <c r="N5" s="8">
        <v>0.0</v>
      </c>
      <c r="O5" s="8">
        <v>-0.7934</v>
      </c>
      <c r="P5" s="12">
        <v>-0.275</v>
      </c>
      <c r="Q5" s="8">
        <v>0.263</v>
      </c>
      <c r="R5" s="8">
        <v>-0.107795</v>
      </c>
      <c r="S5" s="8">
        <v>0.0398</v>
      </c>
      <c r="T5" s="8">
        <v>0.0</v>
      </c>
      <c r="U5" s="8">
        <v>-0.0281</v>
      </c>
      <c r="V5" s="8">
        <v>0.0</v>
      </c>
    </row>
    <row r="6" ht="14.25" customHeight="1">
      <c r="A6" s="9">
        <v>366.0</v>
      </c>
      <c r="B6" s="9" t="s">
        <v>113</v>
      </c>
      <c r="C6" s="9" t="s">
        <v>114</v>
      </c>
      <c r="D6" s="8">
        <v>-0.229234</v>
      </c>
      <c r="E6" s="8">
        <v>0.0</v>
      </c>
      <c r="F6" s="8">
        <v>-0.295129</v>
      </c>
      <c r="G6" s="8">
        <v>0.0</v>
      </c>
      <c r="H6" s="10">
        <v>0.0</v>
      </c>
      <c r="I6" s="8">
        <v>-0.252672</v>
      </c>
      <c r="J6" s="11">
        <v>0.0</v>
      </c>
      <c r="K6" s="8">
        <v>-0.39212</v>
      </c>
      <c r="L6" s="8">
        <v>0.0</v>
      </c>
      <c r="M6" s="8">
        <v>0.0</v>
      </c>
      <c r="N6" s="8">
        <v>-0.356388</v>
      </c>
      <c r="O6" s="8">
        <v>0.0</v>
      </c>
      <c r="P6" s="8">
        <v>0.0</v>
      </c>
      <c r="Q6" s="8">
        <v>0.565</v>
      </c>
      <c r="R6" s="8">
        <v>-0.415924</v>
      </c>
      <c r="S6" s="8">
        <v>-0.2116</v>
      </c>
      <c r="T6" s="8">
        <v>-0.4574</v>
      </c>
      <c r="U6" s="8">
        <v>-0.2713</v>
      </c>
      <c r="V6" s="8">
        <v>-0.2793</v>
      </c>
    </row>
    <row r="7" ht="14.25" customHeight="1">
      <c r="A7" s="9"/>
      <c r="B7" s="9"/>
      <c r="C7" s="9"/>
      <c r="D7" s="9"/>
      <c r="E7" s="9"/>
      <c r="F7" s="9"/>
      <c r="H7" s="9"/>
      <c r="I7" s="9"/>
      <c r="J7" s="9"/>
      <c r="K7" s="9"/>
      <c r="L7" s="9"/>
      <c r="M7" s="9"/>
      <c r="N7" s="9"/>
      <c r="O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14.25" customHeight="1">
      <c r="A9" s="9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14.25" customHeight="1"/>
    <row r="11" ht="14.25" customHeight="1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